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A1 - Větev WC dívky 1 PP" sheetId="2" r:id="rId2"/>
    <sheet name="A2 - Větev WC dívky 1 NP" sheetId="3" r:id="rId3"/>
    <sheet name="A3 - Větev WC dívky 2 NP" sheetId="4" r:id="rId4"/>
    <sheet name="A4 - Elektroinstalace" sheetId="5" r:id="rId5"/>
    <sheet name="A5 - Vytápění " sheetId="6" r:id="rId6"/>
    <sheet name="A6 - VZT" sheetId="7" r:id="rId7"/>
    <sheet name="A7 - ZTI" sheetId="8" r:id="rId8"/>
    <sheet name="A8 - VRN" sheetId="9" r:id="rId9"/>
    <sheet name="A9 - Doplnění " sheetId="10" r:id="rId10"/>
    <sheet name="B1 - Větev WC chlapci 1 PP" sheetId="11" r:id="rId11"/>
    <sheet name="B2 - Větev WC chlapci 1 NP" sheetId="12" r:id="rId12"/>
    <sheet name="B3 - Větev WC chlapci 2 NP" sheetId="13" r:id="rId13"/>
    <sheet name="B4 - Elektroinstalace" sheetId="14" r:id="rId14"/>
    <sheet name="B5 - Vytápění" sheetId="15" r:id="rId15"/>
    <sheet name="B6 - VZT" sheetId="16" r:id="rId16"/>
    <sheet name="B7 - ZTI" sheetId="17" r:id="rId17"/>
    <sheet name="B8 - VRN" sheetId="18" r:id="rId18"/>
    <sheet name="B9 - Doplnění " sheetId="19" r:id="rId19"/>
    <sheet name="C1 - WC, mezipatro" sheetId="20" r:id="rId20"/>
    <sheet name="C2 - Elektroinstalace- WC" sheetId="21" r:id="rId21"/>
    <sheet name="C3 - Vytápění- WC" sheetId="22" r:id="rId22"/>
    <sheet name="C4 - VZT - WC" sheetId="23" r:id="rId23"/>
    <sheet name="C5 - VRN" sheetId="24" r:id="rId24"/>
    <sheet name="C6 - Doplnění " sheetId="25" r:id="rId25"/>
    <sheet name="D1 -  WC - personál" sheetId="26" r:id="rId26"/>
    <sheet name="D2 - WC - návštěvníci" sheetId="27" r:id="rId27"/>
    <sheet name="D3 - Elektro " sheetId="28" r:id="rId28"/>
    <sheet name="D4 - Vytápění" sheetId="29" r:id="rId29"/>
    <sheet name="D5 - VZT" sheetId="30" r:id="rId30"/>
    <sheet name="D6 - ZTI" sheetId="31" r:id="rId31"/>
    <sheet name="D7 - VRN" sheetId="32" r:id="rId32"/>
    <sheet name="D8 - Doplnění " sheetId="33" r:id="rId33"/>
    <sheet name="E1 - Sprcha" sheetId="34" r:id="rId34"/>
    <sheet name="E2 - Elektroinstalace- sp..." sheetId="35" r:id="rId35"/>
    <sheet name="E3 - Vytápění - sprcha" sheetId="36" r:id="rId36"/>
    <sheet name="E4 - VZT - sprcha" sheetId="37" r:id="rId37"/>
    <sheet name="E5 - ZTI - sprcha" sheetId="38" r:id="rId38"/>
    <sheet name="E6 - VRN" sheetId="39" r:id="rId39"/>
    <sheet name="E7 - Doplnění " sheetId="40" r:id="rId40"/>
    <sheet name="Seznam figur" sheetId="41" r:id="rId41"/>
    <sheet name="Pokyny pro vyplnění" sheetId="42" r:id="rId42"/>
  </sheets>
  <definedNames>
    <definedName name="_xlnm.Print_Area" localSheetId="0">'Rekapitulace stavby'!$D$4:$AO$36,'Rekapitulace stavby'!$C$42:$AQ$99</definedName>
    <definedName name="_xlnm.Print_Titles" localSheetId="0">'Rekapitulace stavby'!$52:$52</definedName>
    <definedName name="_xlnm._FilterDatabase" localSheetId="1" hidden="1">'A1 - Větev WC dívky 1 PP'!$C$109:$K$399</definedName>
    <definedName name="_xlnm.Print_Area" localSheetId="1">'A1 - Větev WC dívky 1 PP'!$C$4:$J$41,'A1 - Větev WC dívky 1 PP'!$C$47:$J$89,'A1 - Větev WC dívky 1 PP'!$C$95:$K$399</definedName>
    <definedName name="_xlnm.Print_Titles" localSheetId="1">'A1 - Větev WC dívky 1 PP'!$109:$109</definedName>
    <definedName name="_xlnm._FilterDatabase" localSheetId="2" hidden="1">'A2 - Větev WC dívky 1 NP'!$C$109:$K$425</definedName>
    <definedName name="_xlnm.Print_Area" localSheetId="2">'A2 - Větev WC dívky 1 NP'!$C$4:$J$41,'A2 - Větev WC dívky 1 NP'!$C$47:$J$89,'A2 - Větev WC dívky 1 NP'!$C$95:$K$425</definedName>
    <definedName name="_xlnm.Print_Titles" localSheetId="2">'A2 - Větev WC dívky 1 NP'!$109:$109</definedName>
    <definedName name="_xlnm._FilterDatabase" localSheetId="3" hidden="1">'A3 - Větev WC dívky 2 NP'!$C$109:$K$424</definedName>
    <definedName name="_xlnm.Print_Area" localSheetId="3">'A3 - Větev WC dívky 2 NP'!$C$4:$J$41,'A3 - Větev WC dívky 2 NP'!$C$47:$J$89,'A3 - Větev WC dívky 2 NP'!$C$95:$K$424</definedName>
    <definedName name="_xlnm.Print_Titles" localSheetId="3">'A3 - Větev WC dívky 2 NP'!$109:$109</definedName>
    <definedName name="_xlnm._FilterDatabase" localSheetId="4" hidden="1">'A4 - Elektroinstalace'!$C$85:$K$142</definedName>
    <definedName name="_xlnm.Print_Area" localSheetId="4">'A4 - Elektroinstalace'!$C$4:$J$41,'A4 - Elektroinstalace'!$C$47:$J$65,'A4 - Elektroinstalace'!$C$71:$K$142</definedName>
    <definedName name="_xlnm.Print_Titles" localSheetId="4">'A4 - Elektroinstalace'!$85:$85</definedName>
    <definedName name="_xlnm._FilterDatabase" localSheetId="5" hidden="1">'A5 - Vytápění '!$C$85:$K$106</definedName>
    <definedName name="_xlnm.Print_Area" localSheetId="5">'A5 - Vytápění '!$C$4:$J$41,'A5 - Vytápění '!$C$47:$J$65,'A5 - Vytápění '!$C$71:$K$106</definedName>
    <definedName name="_xlnm.Print_Titles" localSheetId="5">'A5 - Vytápění '!$85:$85</definedName>
    <definedName name="_xlnm._FilterDatabase" localSheetId="6" hidden="1">'A6 - VZT'!$C$89:$K$135</definedName>
    <definedName name="_xlnm.Print_Area" localSheetId="6">'A6 - VZT'!$C$4:$J$41,'A6 - VZT'!$C$47:$J$69,'A6 - VZT'!$C$75:$K$135</definedName>
    <definedName name="_xlnm.Print_Titles" localSheetId="6">'A6 - VZT'!$89:$89</definedName>
    <definedName name="_xlnm._FilterDatabase" localSheetId="7" hidden="1">'A7 - ZTI'!$C$85:$K$141</definedName>
    <definedName name="_xlnm.Print_Area" localSheetId="7">'A7 - ZTI'!$C$4:$J$41,'A7 - ZTI'!$C$47:$J$65,'A7 - ZTI'!$C$71:$K$141</definedName>
    <definedName name="_xlnm.Print_Titles" localSheetId="7">'A7 - ZTI'!$85:$85</definedName>
    <definedName name="_xlnm._FilterDatabase" localSheetId="8" hidden="1">'A8 - VRN'!$C$87:$K$95</definedName>
    <definedName name="_xlnm.Print_Area" localSheetId="8">'A8 - VRN'!$C$4:$J$41,'A8 - VRN'!$C$47:$J$67,'A8 - VRN'!$C$73:$K$95</definedName>
    <definedName name="_xlnm.Print_Titles" localSheetId="8">'A8 - VRN'!$87:$87</definedName>
    <definedName name="_xlnm._FilterDatabase" localSheetId="9" hidden="1">'A9 - Doplnění '!$C$88:$K$108</definedName>
    <definedName name="_xlnm.Print_Area" localSheetId="9">'A9 - Doplnění '!$C$4:$J$41,'A9 - Doplnění '!$C$47:$J$68,'A9 - Doplnění '!$C$74:$K$108</definedName>
    <definedName name="_xlnm.Print_Titles" localSheetId="9">'A9 - Doplnění '!$88:$88</definedName>
    <definedName name="_xlnm._FilterDatabase" localSheetId="10" hidden="1">'B1 - Větev WC chlapci 1 PP'!$C$111:$K$450</definedName>
    <definedName name="_xlnm.Print_Area" localSheetId="10">'B1 - Větev WC chlapci 1 PP'!$C$4:$J$41,'B1 - Větev WC chlapci 1 PP'!$C$47:$J$91,'B1 - Větev WC chlapci 1 PP'!$C$97:$K$450</definedName>
    <definedName name="_xlnm.Print_Titles" localSheetId="10">'B1 - Větev WC chlapci 1 PP'!$111:$111</definedName>
    <definedName name="_xlnm._FilterDatabase" localSheetId="11" hidden="1">'B2 - Větev WC chlapci 1 NP'!$C$110:$K$419</definedName>
    <definedName name="_xlnm.Print_Area" localSheetId="11">'B2 - Větev WC chlapci 1 NP'!$C$4:$J$41,'B2 - Větev WC chlapci 1 NP'!$C$47:$J$90,'B2 - Větev WC chlapci 1 NP'!$C$96:$K$419</definedName>
    <definedName name="_xlnm.Print_Titles" localSheetId="11">'B2 - Větev WC chlapci 1 NP'!$110:$110</definedName>
    <definedName name="_xlnm._FilterDatabase" localSheetId="12" hidden="1">'B3 - Větev WC chlapci 2 NP'!$C$111:$K$469</definedName>
    <definedName name="_xlnm.Print_Area" localSheetId="12">'B3 - Větev WC chlapci 2 NP'!$C$4:$J$41,'B3 - Větev WC chlapci 2 NP'!$C$47:$J$91,'B3 - Větev WC chlapci 2 NP'!$C$97:$K$469</definedName>
    <definedName name="_xlnm.Print_Titles" localSheetId="12">'B3 - Větev WC chlapci 2 NP'!$111:$111</definedName>
    <definedName name="_xlnm._FilterDatabase" localSheetId="13" hidden="1">'B4 - Elektroinstalace'!$C$85:$K$140</definedName>
    <definedName name="_xlnm.Print_Area" localSheetId="13">'B4 - Elektroinstalace'!$C$4:$J$41,'B4 - Elektroinstalace'!$C$47:$J$65,'B4 - Elektroinstalace'!$C$71:$K$140</definedName>
    <definedName name="_xlnm.Print_Titles" localSheetId="13">'B4 - Elektroinstalace'!$85:$85</definedName>
    <definedName name="_xlnm._FilterDatabase" localSheetId="14" hidden="1">'B5 - Vytápění'!$C$85:$K$108</definedName>
    <definedName name="_xlnm.Print_Area" localSheetId="14">'B5 - Vytápění'!$C$4:$J$41,'B5 - Vytápění'!$C$47:$J$65,'B5 - Vytápění'!$C$71:$K$108</definedName>
    <definedName name="_xlnm.Print_Titles" localSheetId="14">'B5 - Vytápění'!$85:$85</definedName>
    <definedName name="_xlnm._FilterDatabase" localSheetId="15" hidden="1">'B6 - VZT'!$C$89:$K$135</definedName>
    <definedName name="_xlnm.Print_Area" localSheetId="15">'B6 - VZT'!$C$4:$J$41,'B6 - VZT'!$C$47:$J$69,'B6 - VZT'!$C$75:$K$135</definedName>
    <definedName name="_xlnm.Print_Titles" localSheetId="15">'B6 - VZT'!$89:$89</definedName>
    <definedName name="_xlnm._FilterDatabase" localSheetId="16" hidden="1">'B7 - ZTI'!$C$85:$K$145</definedName>
    <definedName name="_xlnm.Print_Area" localSheetId="16">'B7 - ZTI'!$C$4:$J$41,'B7 - ZTI'!$C$47:$J$65,'B7 - ZTI'!$C$71:$K$145</definedName>
    <definedName name="_xlnm.Print_Titles" localSheetId="16">'B7 - ZTI'!$85:$85</definedName>
    <definedName name="_xlnm._FilterDatabase" localSheetId="17" hidden="1">'B8 - VRN'!$C$87:$K$95</definedName>
    <definedName name="_xlnm.Print_Area" localSheetId="17">'B8 - VRN'!$C$4:$J$41,'B8 - VRN'!$C$47:$J$67,'B8 - VRN'!$C$73:$K$95</definedName>
    <definedName name="_xlnm.Print_Titles" localSheetId="17">'B8 - VRN'!$87:$87</definedName>
    <definedName name="_xlnm._FilterDatabase" localSheetId="18" hidden="1">'B9 - Doplnění '!$C$88:$K$105</definedName>
    <definedName name="_xlnm.Print_Area" localSheetId="18">'B9 - Doplnění '!$C$4:$J$41,'B9 - Doplnění '!$C$47:$J$68,'B9 - Doplnění '!$C$74:$K$105</definedName>
    <definedName name="_xlnm.Print_Titles" localSheetId="18">'B9 - Doplnění '!$88:$88</definedName>
    <definedName name="_xlnm._FilterDatabase" localSheetId="19" hidden="1">'C1 - WC, mezipatro'!$C$109:$K$417</definedName>
    <definedName name="_xlnm.Print_Area" localSheetId="19">'C1 - WC, mezipatro'!$C$4:$J$41,'C1 - WC, mezipatro'!$C$47:$J$89,'C1 - WC, mezipatro'!$C$95:$K$417</definedName>
    <definedName name="_xlnm.Print_Titles" localSheetId="19">'C1 - WC, mezipatro'!$109:$109</definedName>
    <definedName name="_xlnm._FilterDatabase" localSheetId="20" hidden="1">'C2 - Elektroinstalace- WC'!$C$85:$K$132</definedName>
    <definedName name="_xlnm.Print_Area" localSheetId="20">'C2 - Elektroinstalace- WC'!$C$4:$J$41,'C2 - Elektroinstalace- WC'!$C$47:$J$65,'C2 - Elektroinstalace- WC'!$C$71:$K$132</definedName>
    <definedName name="_xlnm.Print_Titles" localSheetId="20">'C2 - Elektroinstalace- WC'!$85:$85</definedName>
    <definedName name="_xlnm._FilterDatabase" localSheetId="21" hidden="1">'C3 - Vytápění- WC'!$C$85:$K$105</definedName>
    <definedName name="_xlnm.Print_Area" localSheetId="21">'C3 - Vytápění- WC'!$C$4:$J$41,'C3 - Vytápění- WC'!$C$47:$J$65,'C3 - Vytápění- WC'!$C$71:$K$105</definedName>
    <definedName name="_xlnm.Print_Titles" localSheetId="21">'C3 - Vytápění- WC'!$85:$85</definedName>
    <definedName name="_xlnm._FilterDatabase" localSheetId="22" hidden="1">'C4 - VZT - WC'!$C$90:$K$122</definedName>
    <definedName name="_xlnm.Print_Area" localSheetId="22">'C4 - VZT - WC'!$C$4:$J$41,'C4 - VZT - WC'!$C$47:$J$70,'C4 - VZT - WC'!$C$76:$K$122</definedName>
    <definedName name="_xlnm.Print_Titles" localSheetId="22">'C4 - VZT - WC'!$90:$90</definedName>
    <definedName name="_xlnm._FilterDatabase" localSheetId="23" hidden="1">'C5 - VRN'!$C$87:$K$95</definedName>
    <definedName name="_xlnm.Print_Area" localSheetId="23">'C5 - VRN'!$C$4:$J$41,'C5 - VRN'!$C$47:$J$67,'C5 - VRN'!$C$73:$K$95</definedName>
    <definedName name="_xlnm.Print_Titles" localSheetId="23">'C5 - VRN'!$87:$87</definedName>
    <definedName name="_xlnm._FilterDatabase" localSheetId="24" hidden="1">'C6 - Doplnění '!$C$86:$K$94</definedName>
    <definedName name="_xlnm.Print_Area" localSheetId="24">'C6 - Doplnění '!$C$4:$J$41,'C6 - Doplnění '!$C$47:$J$66,'C6 - Doplnění '!$C$72:$K$94</definedName>
    <definedName name="_xlnm.Print_Titles" localSheetId="24">'C6 - Doplnění '!$86:$86</definedName>
    <definedName name="_xlnm._FilterDatabase" localSheetId="25" hidden="1">'D1 -  WC - personál'!$C$109:$K$383</definedName>
    <definedName name="_xlnm.Print_Area" localSheetId="25">'D1 -  WC - personál'!$C$4:$J$41,'D1 -  WC - personál'!$C$47:$J$89,'D1 -  WC - personál'!$C$95:$K$383</definedName>
    <definedName name="_xlnm.Print_Titles" localSheetId="25">'D1 -  WC - personál'!$109:$109</definedName>
    <definedName name="_xlnm._FilterDatabase" localSheetId="26" hidden="1">'D2 - WC - návštěvníci'!$C$110:$K$457</definedName>
    <definedName name="_xlnm.Print_Area" localSheetId="26">'D2 - WC - návštěvníci'!$C$4:$J$41,'D2 - WC - návštěvníci'!$C$47:$J$90,'D2 - WC - návštěvníci'!$C$96:$K$457</definedName>
    <definedName name="_xlnm.Print_Titles" localSheetId="26">'D2 - WC - návštěvníci'!$110:$110</definedName>
    <definedName name="_xlnm._FilterDatabase" localSheetId="27" hidden="1">'D3 - Elektro '!$C$85:$K$145</definedName>
    <definedName name="_xlnm.Print_Area" localSheetId="27">'D3 - Elektro '!$C$4:$J$41,'D3 - Elektro '!$C$47:$J$65,'D3 - Elektro '!$C$71:$K$145</definedName>
    <definedName name="_xlnm.Print_Titles" localSheetId="27">'D3 - Elektro '!$85:$85</definedName>
    <definedName name="_xlnm._FilterDatabase" localSheetId="28" hidden="1">'D4 - Vytápění'!$C$85:$K$115</definedName>
    <definedName name="_xlnm.Print_Area" localSheetId="28">'D4 - Vytápění'!$C$4:$J$41,'D4 - Vytápění'!$C$47:$J$65,'D4 - Vytápění'!$C$71:$K$115</definedName>
    <definedName name="_xlnm.Print_Titles" localSheetId="28">'D4 - Vytápění'!$85:$85</definedName>
    <definedName name="_xlnm._FilterDatabase" localSheetId="29" hidden="1">'D5 - VZT'!$C$93:$K$157</definedName>
    <definedName name="_xlnm.Print_Area" localSheetId="29">'D5 - VZT'!$C$4:$J$41,'D5 - VZT'!$C$47:$J$73,'D5 - VZT'!$C$79:$K$157</definedName>
    <definedName name="_xlnm.Print_Titles" localSheetId="29">'D5 - VZT'!$93:$93</definedName>
    <definedName name="_xlnm._FilterDatabase" localSheetId="30" hidden="1">'D6 - ZTI'!$C$85:$K$147</definedName>
    <definedName name="_xlnm.Print_Area" localSheetId="30">'D6 - ZTI'!$C$4:$J$41,'D6 - ZTI'!$C$47:$J$65,'D6 - ZTI'!$C$71:$K$147</definedName>
    <definedName name="_xlnm.Print_Titles" localSheetId="30">'D6 - ZTI'!$85:$85</definedName>
    <definedName name="_xlnm._FilterDatabase" localSheetId="31" hidden="1">'D7 - VRN'!$C$87:$K$95</definedName>
    <definedName name="_xlnm.Print_Area" localSheetId="31">'D7 - VRN'!$C$4:$J$41,'D7 - VRN'!$C$47:$J$67,'D7 - VRN'!$C$73:$K$95</definedName>
    <definedName name="_xlnm.Print_Titles" localSheetId="31">'D7 - VRN'!$87:$87</definedName>
    <definedName name="_xlnm._FilterDatabase" localSheetId="32" hidden="1">'D8 - Doplnění '!$C$87:$K$106</definedName>
    <definedName name="_xlnm.Print_Area" localSheetId="32">'D8 - Doplnění '!$C$4:$J$41,'D8 - Doplnění '!$C$47:$J$67,'D8 - Doplnění '!$C$73:$K$106</definedName>
    <definedName name="_xlnm.Print_Titles" localSheetId="32">'D8 - Doplnění '!$87:$87</definedName>
    <definedName name="_xlnm._FilterDatabase" localSheetId="33" hidden="1">'E1 - Sprcha'!$C$109:$K$399</definedName>
    <definedName name="_xlnm.Print_Area" localSheetId="33">'E1 - Sprcha'!$C$4:$J$41,'E1 - Sprcha'!$C$47:$J$89,'E1 - Sprcha'!$C$95:$K$399</definedName>
    <definedName name="_xlnm.Print_Titles" localSheetId="33">'E1 - Sprcha'!$109:$109</definedName>
    <definedName name="_xlnm._FilterDatabase" localSheetId="34" hidden="1">'E2 - Elektroinstalace- sp...'!$C$85:$K$135</definedName>
    <definedName name="_xlnm.Print_Area" localSheetId="34">'E2 - Elektroinstalace- sp...'!$C$4:$J$41,'E2 - Elektroinstalace- sp...'!$C$47:$J$65,'E2 - Elektroinstalace- sp...'!$C$71:$K$135</definedName>
    <definedName name="_xlnm.Print_Titles" localSheetId="34">'E2 - Elektroinstalace- sp...'!$85:$85</definedName>
    <definedName name="_xlnm._FilterDatabase" localSheetId="35" hidden="1">'E3 - Vytápění - sprcha'!$C$85:$K$105</definedName>
    <definedName name="_xlnm.Print_Area" localSheetId="35">'E3 - Vytápění - sprcha'!$C$4:$J$41,'E3 - Vytápění - sprcha'!$C$47:$J$65,'E3 - Vytápění - sprcha'!$C$71:$K$105</definedName>
    <definedName name="_xlnm.Print_Titles" localSheetId="35">'E3 - Vytápění - sprcha'!$85:$85</definedName>
    <definedName name="_xlnm._FilterDatabase" localSheetId="36" hidden="1">'E4 - VZT - sprcha'!$C$89:$K$110</definedName>
    <definedName name="_xlnm.Print_Area" localSheetId="36">'E4 - VZT - sprcha'!$C$4:$J$41,'E4 - VZT - sprcha'!$C$47:$J$69,'E4 - VZT - sprcha'!$C$75:$K$110</definedName>
    <definedName name="_xlnm.Print_Titles" localSheetId="36">'E4 - VZT - sprcha'!$89:$89</definedName>
    <definedName name="_xlnm._FilterDatabase" localSheetId="37" hidden="1">'E5 - ZTI - sprcha'!$C$85:$K$137</definedName>
    <definedName name="_xlnm.Print_Area" localSheetId="37">'E5 - ZTI - sprcha'!$C$4:$J$41,'E5 - ZTI - sprcha'!$C$47:$J$65,'E5 - ZTI - sprcha'!$C$71:$K$137</definedName>
    <definedName name="_xlnm.Print_Titles" localSheetId="37">'E5 - ZTI - sprcha'!$85:$85</definedName>
    <definedName name="_xlnm._FilterDatabase" localSheetId="38" hidden="1">'E6 - VRN'!$C$87:$K$95</definedName>
    <definedName name="_xlnm.Print_Area" localSheetId="38">'E6 - VRN'!$C$4:$J$41,'E6 - VRN'!$C$47:$J$67,'E6 - VRN'!$C$73:$K$95</definedName>
    <definedName name="_xlnm.Print_Titles" localSheetId="38">'E6 - VRN'!$87:$87</definedName>
    <definedName name="_xlnm._FilterDatabase" localSheetId="39" hidden="1">'E7 - Doplnění '!$C$86:$K$95</definedName>
    <definedName name="_xlnm.Print_Area" localSheetId="39">'E7 - Doplnění '!$C$4:$J$41,'E7 - Doplnění '!$C$47:$J$66,'E7 - Doplnění '!$C$72:$K$95</definedName>
    <definedName name="_xlnm.Print_Titles" localSheetId="39">'E7 - Doplnění '!$86:$86</definedName>
    <definedName name="_xlnm.Print_Area" localSheetId="40">'Seznam figur'!$C$4:$G$1292</definedName>
    <definedName name="_xlnm.Print_Titles" localSheetId="40">'Seznam figur'!$9:$9</definedName>
    <definedName name="_xlnm.Print_Area" localSheetId="41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41" l="1" r="D7"/>
  <c i="40" r="J39"/>
  <c r="J38"/>
  <c i="1" r="AY98"/>
  <c i="40" r="J37"/>
  <c i="1" r="AX98"/>
  <c i="40" r="BI93"/>
  <c r="BH93"/>
  <c r="BG93"/>
  <c r="BF93"/>
  <c r="T93"/>
  <c r="R93"/>
  <c r="P93"/>
  <c r="BI90"/>
  <c r="BH90"/>
  <c r="BG90"/>
  <c r="BF90"/>
  <c r="T90"/>
  <c r="R90"/>
  <c r="P90"/>
  <c r="F81"/>
  <c r="E79"/>
  <c r="F56"/>
  <c r="E54"/>
  <c r="J26"/>
  <c r="E26"/>
  <c r="J84"/>
  <c r="J25"/>
  <c r="J23"/>
  <c r="E23"/>
  <c r="J83"/>
  <c r="J22"/>
  <c r="J20"/>
  <c r="E20"/>
  <c r="F84"/>
  <c r="J19"/>
  <c r="J17"/>
  <c r="E17"/>
  <c r="F83"/>
  <c r="J16"/>
  <c r="J14"/>
  <c r="J81"/>
  <c r="E7"/>
  <c r="E75"/>
  <c i="39" r="J39"/>
  <c r="J38"/>
  <c i="1" r="AY97"/>
  <c i="39" r="J37"/>
  <c i="1" r="AX97"/>
  <c i="39" r="BI94"/>
  <c r="BH94"/>
  <c r="BG94"/>
  <c r="BF94"/>
  <c r="T94"/>
  <c r="T93"/>
  <c r="R94"/>
  <c r="R93"/>
  <c r="P94"/>
  <c r="P93"/>
  <c r="BI91"/>
  <c r="BH91"/>
  <c r="BG91"/>
  <c r="BF91"/>
  <c r="T91"/>
  <c r="T90"/>
  <c r="T89"/>
  <c r="T88"/>
  <c r="R91"/>
  <c r="R90"/>
  <c r="R89"/>
  <c r="R88"/>
  <c r="P91"/>
  <c r="P90"/>
  <c r="P89"/>
  <c r="P88"/>
  <c i="1" r="AU97"/>
  <c i="39" r="F82"/>
  <c r="E80"/>
  <c r="F56"/>
  <c r="E54"/>
  <c r="J26"/>
  <c r="E26"/>
  <c r="J59"/>
  <c r="J25"/>
  <c r="J23"/>
  <c r="E23"/>
  <c r="J84"/>
  <c r="J22"/>
  <c r="J20"/>
  <c r="E20"/>
  <c r="F85"/>
  <c r="J19"/>
  <c r="J17"/>
  <c r="E17"/>
  <c r="F58"/>
  <c r="J16"/>
  <c r="J14"/>
  <c r="J82"/>
  <c r="E7"/>
  <c r="E50"/>
  <c i="38" r="J39"/>
  <c r="J38"/>
  <c i="1" r="AY96"/>
  <c i="38" r="J37"/>
  <c i="1" r="AX96"/>
  <c i="38"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BI90"/>
  <c r="BH90"/>
  <c r="BG90"/>
  <c r="BF90"/>
  <c r="T90"/>
  <c r="R90"/>
  <c r="P90"/>
  <c r="BI88"/>
  <c r="BH88"/>
  <c r="BG88"/>
  <c r="BF88"/>
  <c r="T88"/>
  <c r="R88"/>
  <c r="P88"/>
  <c r="F80"/>
  <c r="E78"/>
  <c r="F56"/>
  <c r="E54"/>
  <c r="J26"/>
  <c r="E26"/>
  <c r="J59"/>
  <c r="J25"/>
  <c r="J23"/>
  <c r="E23"/>
  <c r="J82"/>
  <c r="J22"/>
  <c r="J20"/>
  <c r="E20"/>
  <c r="F83"/>
  <c r="J19"/>
  <c r="J17"/>
  <c r="E17"/>
  <c r="F82"/>
  <c r="J16"/>
  <c r="J14"/>
  <c r="J80"/>
  <c r="E7"/>
  <c r="E50"/>
  <c i="37" r="J39"/>
  <c r="J38"/>
  <c i="1" r="AY95"/>
  <c i="37" r="J37"/>
  <c i="1" r="AX95"/>
  <c i="37"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F84"/>
  <c r="E82"/>
  <c r="F56"/>
  <c r="E54"/>
  <c r="J26"/>
  <c r="E26"/>
  <c r="J87"/>
  <c r="J25"/>
  <c r="J23"/>
  <c r="E23"/>
  <c r="J58"/>
  <c r="J22"/>
  <c r="J20"/>
  <c r="E20"/>
  <c r="F59"/>
  <c r="J19"/>
  <c r="J17"/>
  <c r="E17"/>
  <c r="F86"/>
  <c r="J16"/>
  <c r="J14"/>
  <c r="J56"/>
  <c r="E7"/>
  <c r="E50"/>
  <c i="36" r="J39"/>
  <c r="J38"/>
  <c i="1" r="AY94"/>
  <c i="36" r="J37"/>
  <c i="1" r="AX94"/>
  <c i="36"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F80"/>
  <c r="E78"/>
  <c r="F56"/>
  <c r="E54"/>
  <c r="J26"/>
  <c r="E26"/>
  <c r="J59"/>
  <c r="J25"/>
  <c r="J23"/>
  <c r="E23"/>
  <c r="J82"/>
  <c r="J22"/>
  <c r="J20"/>
  <c r="E20"/>
  <c r="F83"/>
  <c r="J19"/>
  <c r="J17"/>
  <c r="E17"/>
  <c r="F82"/>
  <c r="J16"/>
  <c r="J14"/>
  <c r="J56"/>
  <c r="E7"/>
  <c r="E74"/>
  <c i="35" r="J39"/>
  <c r="J38"/>
  <c i="1" r="AY93"/>
  <c i="35" r="J37"/>
  <c i="1" r="AX93"/>
  <c i="35"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7"/>
  <c r="BH117"/>
  <c r="BG117"/>
  <c r="BF117"/>
  <c r="T117"/>
  <c r="R117"/>
  <c r="P117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F80"/>
  <c r="E78"/>
  <c r="F56"/>
  <c r="E54"/>
  <c r="J26"/>
  <c r="E26"/>
  <c r="J83"/>
  <c r="J25"/>
  <c r="J23"/>
  <c r="E23"/>
  <c r="J82"/>
  <c r="J22"/>
  <c r="J20"/>
  <c r="E20"/>
  <c r="F59"/>
  <c r="J19"/>
  <c r="J17"/>
  <c r="E17"/>
  <c r="F82"/>
  <c r="J16"/>
  <c r="J14"/>
  <c r="J80"/>
  <c r="E7"/>
  <c r="E50"/>
  <c i="34" r="J39"/>
  <c r="J38"/>
  <c i="1" r="AY92"/>
  <c i="34" r="J37"/>
  <c i="1" r="AX92"/>
  <c i="34"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0"/>
  <c r="BH390"/>
  <c r="BG390"/>
  <c r="BF390"/>
  <c r="T390"/>
  <c r="R390"/>
  <c r="P390"/>
  <c r="BI388"/>
  <c r="BH388"/>
  <c r="BG388"/>
  <c r="BF388"/>
  <c r="T388"/>
  <c r="R388"/>
  <c r="P388"/>
  <c r="BI385"/>
  <c r="BH385"/>
  <c r="BG385"/>
  <c r="BF385"/>
  <c r="T385"/>
  <c r="R385"/>
  <c r="P385"/>
  <c r="BI379"/>
  <c r="BH379"/>
  <c r="BG379"/>
  <c r="BF379"/>
  <c r="T379"/>
  <c r="R379"/>
  <c r="P379"/>
  <c r="BI376"/>
  <c r="BH376"/>
  <c r="BG376"/>
  <c r="BF376"/>
  <c r="T376"/>
  <c r="R376"/>
  <c r="P376"/>
  <c r="BI371"/>
  <c r="BH371"/>
  <c r="BG371"/>
  <c r="BF371"/>
  <c r="T371"/>
  <c r="R371"/>
  <c r="P371"/>
  <c r="BI364"/>
  <c r="BH364"/>
  <c r="BG364"/>
  <c r="BF364"/>
  <c r="T364"/>
  <c r="R364"/>
  <c r="P364"/>
  <c r="BI360"/>
  <c r="BH360"/>
  <c r="BG360"/>
  <c r="BF360"/>
  <c r="T360"/>
  <c r="R360"/>
  <c r="P360"/>
  <c r="BI354"/>
  <c r="BH354"/>
  <c r="BG354"/>
  <c r="BF354"/>
  <c r="T354"/>
  <c r="R354"/>
  <c r="P354"/>
  <c r="BI349"/>
  <c r="BH349"/>
  <c r="BG349"/>
  <c r="BF349"/>
  <c r="T349"/>
  <c r="R349"/>
  <c r="P349"/>
  <c r="BI347"/>
  <c r="BH347"/>
  <c r="BG347"/>
  <c r="BF347"/>
  <c r="T347"/>
  <c r="R347"/>
  <c r="P347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29"/>
  <c r="BH329"/>
  <c r="BG329"/>
  <c r="BF329"/>
  <c r="T329"/>
  <c r="R329"/>
  <c r="P329"/>
  <c r="BI323"/>
  <c r="BH323"/>
  <c r="BG323"/>
  <c r="BF323"/>
  <c r="T323"/>
  <c r="R323"/>
  <c r="P323"/>
  <c r="BI320"/>
  <c r="BH320"/>
  <c r="BG320"/>
  <c r="BF320"/>
  <c r="T320"/>
  <c r="R320"/>
  <c r="P320"/>
  <c r="BI314"/>
  <c r="BH314"/>
  <c r="BG314"/>
  <c r="BF314"/>
  <c r="T314"/>
  <c r="R314"/>
  <c r="P314"/>
  <c r="BI311"/>
  <c r="BH311"/>
  <c r="BG311"/>
  <c r="BF311"/>
  <c r="T311"/>
  <c r="R311"/>
  <c r="P311"/>
  <c r="BI308"/>
  <c r="BH308"/>
  <c r="BG308"/>
  <c r="BF308"/>
  <c r="T308"/>
  <c r="R308"/>
  <c r="P308"/>
  <c r="BI306"/>
  <c r="BH306"/>
  <c r="BG306"/>
  <c r="BF306"/>
  <c r="T306"/>
  <c r="R306"/>
  <c r="P306"/>
  <c r="BI302"/>
  <c r="BH302"/>
  <c r="BG302"/>
  <c r="BF302"/>
  <c r="T302"/>
  <c r="R302"/>
  <c r="P302"/>
  <c r="BI299"/>
  <c r="BH299"/>
  <c r="BG299"/>
  <c r="BF299"/>
  <c r="T299"/>
  <c r="R299"/>
  <c r="P299"/>
  <c r="BI295"/>
  <c r="BH295"/>
  <c r="BG295"/>
  <c r="BF295"/>
  <c r="T295"/>
  <c r="R295"/>
  <c r="P295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4"/>
  <c r="BH274"/>
  <c r="BG274"/>
  <c r="BF274"/>
  <c r="T274"/>
  <c r="R274"/>
  <c r="P274"/>
  <c r="BI273"/>
  <c r="BH273"/>
  <c r="BG273"/>
  <c r="BF273"/>
  <c r="T273"/>
  <c r="R273"/>
  <c r="P273"/>
  <c r="BI270"/>
  <c r="BH270"/>
  <c r="BG270"/>
  <c r="BF270"/>
  <c r="T270"/>
  <c r="R270"/>
  <c r="P270"/>
  <c r="BI267"/>
  <c r="BH267"/>
  <c r="BG267"/>
  <c r="BF267"/>
  <c r="T267"/>
  <c r="R267"/>
  <c r="P267"/>
  <c r="BI263"/>
  <c r="BH263"/>
  <c r="BG263"/>
  <c r="BF263"/>
  <c r="T263"/>
  <c r="R263"/>
  <c r="P263"/>
  <c r="BI260"/>
  <c r="BH260"/>
  <c r="BG260"/>
  <c r="BF260"/>
  <c r="T260"/>
  <c r="R260"/>
  <c r="P260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0"/>
  <c r="BH240"/>
  <c r="BG240"/>
  <c r="BF240"/>
  <c r="T240"/>
  <c r="T239"/>
  <c r="R240"/>
  <c r="R239"/>
  <c r="P240"/>
  <c r="P239"/>
  <c r="BI236"/>
  <c r="BH236"/>
  <c r="BG236"/>
  <c r="BF236"/>
  <c r="T236"/>
  <c r="T235"/>
  <c r="R236"/>
  <c r="R235"/>
  <c r="P236"/>
  <c r="P235"/>
  <c r="BI230"/>
  <c r="BH230"/>
  <c r="BG230"/>
  <c r="BF230"/>
  <c r="T230"/>
  <c r="T229"/>
  <c r="R230"/>
  <c r="R229"/>
  <c r="P230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19"/>
  <c r="BH219"/>
  <c r="BG219"/>
  <c r="BF219"/>
  <c r="T219"/>
  <c r="R219"/>
  <c r="P219"/>
  <c r="BI218"/>
  <c r="BH218"/>
  <c r="BG218"/>
  <c r="BF218"/>
  <c r="T218"/>
  <c r="R218"/>
  <c r="P218"/>
  <c r="BI216"/>
  <c r="BH216"/>
  <c r="BG216"/>
  <c r="BF216"/>
  <c r="T216"/>
  <c r="R216"/>
  <c r="P216"/>
  <c r="BI213"/>
  <c r="BH213"/>
  <c r="BG213"/>
  <c r="BF213"/>
  <c r="T213"/>
  <c r="R213"/>
  <c r="P213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0"/>
  <c r="BH200"/>
  <c r="BG200"/>
  <c r="BF200"/>
  <c r="T200"/>
  <c r="R200"/>
  <c r="P200"/>
  <c r="BI198"/>
  <c r="BH198"/>
  <c r="BG198"/>
  <c r="BF198"/>
  <c r="T198"/>
  <c r="R198"/>
  <c r="P198"/>
  <c r="BI192"/>
  <c r="BH192"/>
  <c r="BG192"/>
  <c r="BF192"/>
  <c r="T192"/>
  <c r="R192"/>
  <c r="P192"/>
  <c r="BI189"/>
  <c r="BH189"/>
  <c r="BG189"/>
  <c r="BF189"/>
  <c r="T189"/>
  <c r="R189"/>
  <c r="P189"/>
  <c r="BI187"/>
  <c r="BH187"/>
  <c r="BG187"/>
  <c r="BF187"/>
  <c r="T187"/>
  <c r="R187"/>
  <c r="P187"/>
  <c r="BI184"/>
  <c r="BH184"/>
  <c r="BG184"/>
  <c r="BF184"/>
  <c r="T184"/>
  <c r="R184"/>
  <c r="P184"/>
  <c r="BI179"/>
  <c r="BH179"/>
  <c r="BG179"/>
  <c r="BF179"/>
  <c r="T179"/>
  <c r="R179"/>
  <c r="P179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4"/>
  <c r="BH164"/>
  <c r="BG164"/>
  <c r="BF164"/>
  <c r="T164"/>
  <c r="R164"/>
  <c r="P164"/>
  <c r="BI156"/>
  <c r="BH156"/>
  <c r="BG156"/>
  <c r="BF156"/>
  <c r="T156"/>
  <c r="T155"/>
  <c r="R156"/>
  <c r="R155"/>
  <c r="P156"/>
  <c r="P155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1"/>
  <c r="BH141"/>
  <c r="BG141"/>
  <c r="BF141"/>
  <c r="T141"/>
  <c r="T140"/>
  <c r="R141"/>
  <c r="R140"/>
  <c r="P141"/>
  <c r="P140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F104"/>
  <c r="E102"/>
  <c r="F56"/>
  <c r="E54"/>
  <c r="J26"/>
  <c r="E26"/>
  <c r="J107"/>
  <c r="J25"/>
  <c r="J23"/>
  <c r="E23"/>
  <c r="J58"/>
  <c r="J22"/>
  <c r="J20"/>
  <c r="E20"/>
  <c r="F107"/>
  <c r="J19"/>
  <c r="J17"/>
  <c r="E17"/>
  <c r="F106"/>
  <c r="J16"/>
  <c r="J14"/>
  <c r="J104"/>
  <c r="E7"/>
  <c r="E50"/>
  <c i="33" r="J39"/>
  <c r="J38"/>
  <c i="1" r="AY90"/>
  <c i="33" r="J37"/>
  <c i="1" r="AX90"/>
  <c i="33"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3"/>
  <c r="BH93"/>
  <c r="BG93"/>
  <c r="BF93"/>
  <c r="T93"/>
  <c r="R93"/>
  <c r="P93"/>
  <c r="BI91"/>
  <c r="BH91"/>
  <c r="BG91"/>
  <c r="BF91"/>
  <c r="T91"/>
  <c r="R91"/>
  <c r="P91"/>
  <c r="F82"/>
  <c r="E80"/>
  <c r="F56"/>
  <c r="E54"/>
  <c r="J26"/>
  <c r="E26"/>
  <c r="J59"/>
  <c r="J25"/>
  <c r="J23"/>
  <c r="E23"/>
  <c r="J84"/>
  <c r="J22"/>
  <c r="J20"/>
  <c r="E20"/>
  <c r="F59"/>
  <c r="J19"/>
  <c r="J17"/>
  <c r="E17"/>
  <c r="F84"/>
  <c r="J16"/>
  <c r="J14"/>
  <c r="J82"/>
  <c r="E7"/>
  <c r="E76"/>
  <c i="32" r="J39"/>
  <c r="J38"/>
  <c i="1" r="AY89"/>
  <c i="32" r="J37"/>
  <c i="1" r="AX89"/>
  <c i="32" r="BI94"/>
  <c r="BH94"/>
  <c r="BG94"/>
  <c r="BF94"/>
  <c r="T94"/>
  <c r="T93"/>
  <c r="R94"/>
  <c r="R93"/>
  <c r="P94"/>
  <c r="P93"/>
  <c r="BI91"/>
  <c r="BH91"/>
  <c r="BG91"/>
  <c r="BF91"/>
  <c r="T91"/>
  <c r="T90"/>
  <c r="T89"/>
  <c r="T88"/>
  <c r="R91"/>
  <c r="R90"/>
  <c r="R89"/>
  <c r="R88"/>
  <c r="P91"/>
  <c r="P90"/>
  <c r="P89"/>
  <c r="P88"/>
  <c i="1" r="AU89"/>
  <c i="32" r="F82"/>
  <c r="E80"/>
  <c r="F56"/>
  <c r="E54"/>
  <c r="J26"/>
  <c r="E26"/>
  <c r="J85"/>
  <c r="J25"/>
  <c r="J23"/>
  <c r="E23"/>
  <c r="J58"/>
  <c r="J22"/>
  <c r="J20"/>
  <c r="E20"/>
  <c r="F85"/>
  <c r="J19"/>
  <c r="J17"/>
  <c r="E17"/>
  <c r="F84"/>
  <c r="J16"/>
  <c r="J14"/>
  <c r="J82"/>
  <c r="E7"/>
  <c r="E76"/>
  <c i="31" r="J39"/>
  <c r="J38"/>
  <c i="1" r="AY88"/>
  <c i="31" r="J37"/>
  <c i="1" r="AX88"/>
  <c i="31"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BI93"/>
  <c r="BH93"/>
  <c r="BG93"/>
  <c r="BF93"/>
  <c r="T93"/>
  <c r="R93"/>
  <c r="P93"/>
  <c r="BI92"/>
  <c r="BH92"/>
  <c r="BG92"/>
  <c r="BF92"/>
  <c r="T92"/>
  <c r="R92"/>
  <c r="P92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F80"/>
  <c r="E78"/>
  <c r="F56"/>
  <c r="E54"/>
  <c r="J26"/>
  <c r="E26"/>
  <c r="J83"/>
  <c r="J25"/>
  <c r="J23"/>
  <c r="E23"/>
  <c r="J58"/>
  <c r="J22"/>
  <c r="J20"/>
  <c r="E20"/>
  <c r="F83"/>
  <c r="J19"/>
  <c r="J17"/>
  <c r="E17"/>
  <c r="F82"/>
  <c r="J16"/>
  <c r="J14"/>
  <c r="J80"/>
  <c r="E7"/>
  <c r="E50"/>
  <c i="30" r="J39"/>
  <c r="J38"/>
  <c i="1" r="AY87"/>
  <c i="30" r="J37"/>
  <c i="1" r="AX87"/>
  <c i="30"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3"/>
  <c r="BH113"/>
  <c r="BG113"/>
  <c r="BF113"/>
  <c r="T113"/>
  <c r="R113"/>
  <c r="P113"/>
  <c r="BI112"/>
  <c r="BH112"/>
  <c r="BG112"/>
  <c r="BF112"/>
  <c r="T112"/>
  <c r="R112"/>
  <c r="P112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F88"/>
  <c r="E86"/>
  <c r="F56"/>
  <c r="E54"/>
  <c r="J26"/>
  <c r="E26"/>
  <c r="J91"/>
  <c r="J25"/>
  <c r="J23"/>
  <c r="E23"/>
  <c r="J58"/>
  <c r="J22"/>
  <c r="J20"/>
  <c r="E20"/>
  <c r="F59"/>
  <c r="J19"/>
  <c r="J17"/>
  <c r="E17"/>
  <c r="F90"/>
  <c r="J16"/>
  <c r="J14"/>
  <c r="J88"/>
  <c r="E7"/>
  <c r="E50"/>
  <c i="29" r="J39"/>
  <c r="J38"/>
  <c i="1" r="AY86"/>
  <c i="29" r="J37"/>
  <c i="1" r="AX86"/>
  <c i="29"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F80"/>
  <c r="E78"/>
  <c r="F56"/>
  <c r="E54"/>
  <c r="J26"/>
  <c r="E26"/>
  <c r="J83"/>
  <c r="J25"/>
  <c r="J23"/>
  <c r="E23"/>
  <c r="J58"/>
  <c r="J22"/>
  <c r="J20"/>
  <c r="E20"/>
  <c r="F59"/>
  <c r="J19"/>
  <c r="J17"/>
  <c r="E17"/>
  <c r="F82"/>
  <c r="J16"/>
  <c r="J14"/>
  <c r="J56"/>
  <c r="E7"/>
  <c r="E74"/>
  <c i="28" r="J39"/>
  <c r="J38"/>
  <c i="1" r="AY85"/>
  <c i="28" r="J37"/>
  <c i="1" r="AX85"/>
  <c i="28"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F80"/>
  <c r="E78"/>
  <c r="F56"/>
  <c r="E54"/>
  <c r="J26"/>
  <c r="E26"/>
  <c r="J83"/>
  <c r="J25"/>
  <c r="J23"/>
  <c r="E23"/>
  <c r="J82"/>
  <c r="J22"/>
  <c r="J20"/>
  <c r="E20"/>
  <c r="F59"/>
  <c r="J19"/>
  <c r="J17"/>
  <c r="E17"/>
  <c r="F58"/>
  <c r="J16"/>
  <c r="J14"/>
  <c r="J56"/>
  <c r="E7"/>
  <c r="E74"/>
  <c i="27" r="J39"/>
  <c r="J38"/>
  <c i="1" r="AY84"/>
  <c i="27" r="J37"/>
  <c i="1" r="AX84"/>
  <c i="27" r="BI456"/>
  <c r="BH456"/>
  <c r="BG456"/>
  <c r="BF456"/>
  <c r="T456"/>
  <c r="R456"/>
  <c r="P456"/>
  <c r="BI454"/>
  <c r="BH454"/>
  <c r="BG454"/>
  <c r="BF454"/>
  <c r="T454"/>
  <c r="R454"/>
  <c r="P454"/>
  <c r="BI452"/>
  <c r="BH452"/>
  <c r="BG452"/>
  <c r="BF452"/>
  <c r="T452"/>
  <c r="R452"/>
  <c r="P452"/>
  <c r="BI448"/>
  <c r="BH448"/>
  <c r="BG448"/>
  <c r="BF448"/>
  <c r="T448"/>
  <c r="R448"/>
  <c r="P448"/>
  <c r="BI446"/>
  <c r="BH446"/>
  <c r="BG446"/>
  <c r="BF446"/>
  <c r="T446"/>
  <c r="R446"/>
  <c r="P446"/>
  <c r="BI443"/>
  <c r="BH443"/>
  <c r="BG443"/>
  <c r="BF443"/>
  <c r="T443"/>
  <c r="R443"/>
  <c r="P443"/>
  <c r="BI437"/>
  <c r="BH437"/>
  <c r="BG437"/>
  <c r="BF437"/>
  <c r="T437"/>
  <c r="R437"/>
  <c r="P437"/>
  <c r="BI434"/>
  <c r="BH434"/>
  <c r="BG434"/>
  <c r="BF434"/>
  <c r="T434"/>
  <c r="R434"/>
  <c r="P434"/>
  <c r="BI429"/>
  <c r="BH429"/>
  <c r="BG429"/>
  <c r="BF429"/>
  <c r="T429"/>
  <c r="R429"/>
  <c r="P429"/>
  <c r="BI426"/>
  <c r="BH426"/>
  <c r="BG426"/>
  <c r="BF426"/>
  <c r="T426"/>
  <c r="R426"/>
  <c r="P426"/>
  <c r="BI421"/>
  <c r="BH421"/>
  <c r="BG421"/>
  <c r="BF421"/>
  <c r="T421"/>
  <c r="R421"/>
  <c r="P421"/>
  <c r="BI418"/>
  <c r="BH418"/>
  <c r="BG418"/>
  <c r="BF418"/>
  <c r="T418"/>
  <c r="R418"/>
  <c r="P418"/>
  <c r="BI413"/>
  <c r="BH413"/>
  <c r="BG413"/>
  <c r="BF413"/>
  <c r="T413"/>
  <c r="R413"/>
  <c r="P413"/>
  <c r="BI407"/>
  <c r="BH407"/>
  <c r="BG407"/>
  <c r="BF407"/>
  <c r="T407"/>
  <c r="R407"/>
  <c r="P407"/>
  <c r="BI405"/>
  <c r="BH405"/>
  <c r="BG405"/>
  <c r="BF405"/>
  <c r="T405"/>
  <c r="R405"/>
  <c r="P405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1"/>
  <c r="BH391"/>
  <c r="BG391"/>
  <c r="BF391"/>
  <c r="T391"/>
  <c r="R391"/>
  <c r="P391"/>
  <c r="BI387"/>
  <c r="BH387"/>
  <c r="BG387"/>
  <c r="BF387"/>
  <c r="T387"/>
  <c r="R387"/>
  <c r="P387"/>
  <c r="BI382"/>
  <c r="BH382"/>
  <c r="BG382"/>
  <c r="BF382"/>
  <c r="T382"/>
  <c r="R382"/>
  <c r="P382"/>
  <c r="BI379"/>
  <c r="BH379"/>
  <c r="BG379"/>
  <c r="BF379"/>
  <c r="T379"/>
  <c r="R379"/>
  <c r="P379"/>
  <c r="BI375"/>
  <c r="BH375"/>
  <c r="BG375"/>
  <c r="BF375"/>
  <c r="T375"/>
  <c r="R375"/>
  <c r="P375"/>
  <c r="BI372"/>
  <c r="BH372"/>
  <c r="BG372"/>
  <c r="BF372"/>
  <c r="T372"/>
  <c r="R372"/>
  <c r="P372"/>
  <c r="BI369"/>
  <c r="BH369"/>
  <c r="BG369"/>
  <c r="BF369"/>
  <c r="T369"/>
  <c r="R369"/>
  <c r="P369"/>
  <c r="BI367"/>
  <c r="BH367"/>
  <c r="BG367"/>
  <c r="BF367"/>
  <c r="T367"/>
  <c r="R367"/>
  <c r="P367"/>
  <c r="BI365"/>
  <c r="BH365"/>
  <c r="BG365"/>
  <c r="BF365"/>
  <c r="T365"/>
  <c r="R365"/>
  <c r="P365"/>
  <c r="BI363"/>
  <c r="BH363"/>
  <c r="BG363"/>
  <c r="BF363"/>
  <c r="T363"/>
  <c r="R363"/>
  <c r="P363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45"/>
  <c r="BH345"/>
  <c r="BG345"/>
  <c r="BF345"/>
  <c r="T345"/>
  <c r="R345"/>
  <c r="P345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4"/>
  <c r="BH334"/>
  <c r="BG334"/>
  <c r="BF334"/>
  <c r="T334"/>
  <c r="R334"/>
  <c r="P334"/>
  <c r="BI333"/>
  <c r="BH333"/>
  <c r="BG333"/>
  <c r="BF333"/>
  <c r="T333"/>
  <c r="R333"/>
  <c r="P333"/>
  <c r="BI330"/>
  <c r="BH330"/>
  <c r="BG330"/>
  <c r="BF330"/>
  <c r="T330"/>
  <c r="R330"/>
  <c r="P330"/>
  <c r="BI328"/>
  <c r="BH328"/>
  <c r="BG328"/>
  <c r="BF328"/>
  <c r="T328"/>
  <c r="R328"/>
  <c r="P328"/>
  <c r="BI325"/>
  <c r="BH325"/>
  <c r="BG325"/>
  <c r="BF325"/>
  <c r="T325"/>
  <c r="R325"/>
  <c r="P325"/>
  <c r="BI320"/>
  <c r="BH320"/>
  <c r="BG320"/>
  <c r="BF320"/>
  <c r="T320"/>
  <c r="R320"/>
  <c r="P320"/>
  <c r="BI318"/>
  <c r="BH318"/>
  <c r="BG318"/>
  <c r="BF318"/>
  <c r="T318"/>
  <c r="R318"/>
  <c r="P318"/>
  <c r="BI315"/>
  <c r="BH315"/>
  <c r="BG315"/>
  <c r="BF315"/>
  <c r="T315"/>
  <c r="R315"/>
  <c r="P315"/>
  <c r="BI314"/>
  <c r="BH314"/>
  <c r="BG314"/>
  <c r="BF314"/>
  <c r="T314"/>
  <c r="R314"/>
  <c r="P314"/>
  <c r="BI311"/>
  <c r="BH311"/>
  <c r="BG311"/>
  <c r="BF311"/>
  <c r="T311"/>
  <c r="R311"/>
  <c r="P311"/>
  <c r="BI306"/>
  <c r="BH306"/>
  <c r="BG306"/>
  <c r="BF306"/>
  <c r="T306"/>
  <c r="R306"/>
  <c r="P306"/>
  <c r="BI302"/>
  <c r="BH302"/>
  <c r="BG302"/>
  <c r="BF302"/>
  <c r="T302"/>
  <c r="R302"/>
  <c r="P302"/>
  <c r="BI299"/>
  <c r="BH299"/>
  <c r="BG299"/>
  <c r="BF299"/>
  <c r="T299"/>
  <c r="R299"/>
  <c r="P299"/>
  <c r="BI296"/>
  <c r="BH296"/>
  <c r="BG296"/>
  <c r="BF296"/>
  <c r="T296"/>
  <c r="R296"/>
  <c r="P296"/>
  <c r="BI293"/>
  <c r="BH293"/>
  <c r="BG293"/>
  <c r="BF293"/>
  <c r="T293"/>
  <c r="R293"/>
  <c r="P293"/>
  <c r="BI290"/>
  <c r="BH290"/>
  <c r="BG290"/>
  <c r="BF290"/>
  <c r="T290"/>
  <c r="R290"/>
  <c r="P290"/>
  <c r="BI289"/>
  <c r="BH289"/>
  <c r="BG289"/>
  <c r="BF289"/>
  <c r="T289"/>
  <c r="R289"/>
  <c r="P289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6"/>
  <c r="BH276"/>
  <c r="BG276"/>
  <c r="BF276"/>
  <c r="T276"/>
  <c r="R276"/>
  <c r="P276"/>
  <c r="BI275"/>
  <c r="BH275"/>
  <c r="BG275"/>
  <c r="BF275"/>
  <c r="T275"/>
  <c r="R275"/>
  <c r="P275"/>
  <c r="BI273"/>
  <c r="BH273"/>
  <c r="BG273"/>
  <c r="BF273"/>
  <c r="T273"/>
  <c r="R273"/>
  <c r="P273"/>
  <c r="BI271"/>
  <c r="BH271"/>
  <c r="BG271"/>
  <c r="BF271"/>
  <c r="T271"/>
  <c r="R271"/>
  <c r="P271"/>
  <c r="BI267"/>
  <c r="BH267"/>
  <c r="BG267"/>
  <c r="BF267"/>
  <c r="T267"/>
  <c r="T266"/>
  <c r="R267"/>
  <c r="R266"/>
  <c r="P267"/>
  <c r="P266"/>
  <c r="BI259"/>
  <c r="BH259"/>
  <c r="BG259"/>
  <c r="BF259"/>
  <c r="T259"/>
  <c r="T258"/>
  <c r="R259"/>
  <c r="R258"/>
  <c r="P259"/>
  <c r="P258"/>
  <c r="BI253"/>
  <c r="BH253"/>
  <c r="BG253"/>
  <c r="BF253"/>
  <c r="T253"/>
  <c r="T252"/>
  <c r="R253"/>
  <c r="R252"/>
  <c r="P253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2"/>
  <c r="BH242"/>
  <c r="BG242"/>
  <c r="BF242"/>
  <c r="T242"/>
  <c r="R242"/>
  <c r="P242"/>
  <c r="BI241"/>
  <c r="BH241"/>
  <c r="BG241"/>
  <c r="BF241"/>
  <c r="T241"/>
  <c r="R241"/>
  <c r="P241"/>
  <c r="BI237"/>
  <c r="BH237"/>
  <c r="BG237"/>
  <c r="BF237"/>
  <c r="T237"/>
  <c r="R237"/>
  <c r="P237"/>
  <c r="BI234"/>
  <c r="BH234"/>
  <c r="BG234"/>
  <c r="BF234"/>
  <c r="T234"/>
  <c r="R234"/>
  <c r="P234"/>
  <c r="BI230"/>
  <c r="BH230"/>
  <c r="BG230"/>
  <c r="BF230"/>
  <c r="T230"/>
  <c r="R230"/>
  <c r="P230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9"/>
  <c r="BH219"/>
  <c r="BG219"/>
  <c r="BF219"/>
  <c r="T219"/>
  <c r="R219"/>
  <c r="P219"/>
  <c r="BI213"/>
  <c r="BH213"/>
  <c r="BG213"/>
  <c r="BF213"/>
  <c r="T213"/>
  <c r="R213"/>
  <c r="P213"/>
  <c r="BI208"/>
  <c r="BH208"/>
  <c r="BG208"/>
  <c r="BF208"/>
  <c r="T208"/>
  <c r="R208"/>
  <c r="P208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3"/>
  <c r="BH193"/>
  <c r="BG193"/>
  <c r="BF193"/>
  <c r="T193"/>
  <c r="R193"/>
  <c r="P193"/>
  <c r="BI188"/>
  <c r="BH188"/>
  <c r="BG188"/>
  <c r="BF188"/>
  <c r="T188"/>
  <c r="R188"/>
  <c r="P188"/>
  <c r="BI184"/>
  <c r="BH184"/>
  <c r="BG184"/>
  <c r="BF184"/>
  <c r="T184"/>
  <c r="R184"/>
  <c r="P184"/>
  <c r="BI177"/>
  <c r="BH177"/>
  <c r="BG177"/>
  <c r="BF177"/>
  <c r="T177"/>
  <c r="R177"/>
  <c r="P177"/>
  <c r="BI174"/>
  <c r="BH174"/>
  <c r="BG174"/>
  <c r="BF174"/>
  <c r="T174"/>
  <c r="R174"/>
  <c r="P174"/>
  <c r="BI170"/>
  <c r="BH170"/>
  <c r="BG170"/>
  <c r="BF170"/>
  <c r="T170"/>
  <c r="R170"/>
  <c r="P170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54"/>
  <c r="BH154"/>
  <c r="BG154"/>
  <c r="BF154"/>
  <c r="T154"/>
  <c r="T153"/>
  <c r="R154"/>
  <c r="R153"/>
  <c r="P154"/>
  <c r="P153"/>
  <c r="BI148"/>
  <c r="BH148"/>
  <c r="BG148"/>
  <c r="BF148"/>
  <c r="T148"/>
  <c r="T138"/>
  <c r="R148"/>
  <c r="R138"/>
  <c r="P148"/>
  <c r="P138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7"/>
  <c r="BH117"/>
  <c r="BG117"/>
  <c r="BF117"/>
  <c r="T117"/>
  <c r="R117"/>
  <c r="P117"/>
  <c r="BI114"/>
  <c r="BH114"/>
  <c r="BG114"/>
  <c r="BF114"/>
  <c r="T114"/>
  <c r="R114"/>
  <c r="P114"/>
  <c r="F105"/>
  <c r="E103"/>
  <c r="F56"/>
  <c r="E54"/>
  <c r="J26"/>
  <c r="E26"/>
  <c r="J59"/>
  <c r="J25"/>
  <c r="J23"/>
  <c r="E23"/>
  <c r="J107"/>
  <c r="J22"/>
  <c r="J20"/>
  <c r="E20"/>
  <c r="F108"/>
  <c r="J19"/>
  <c r="J17"/>
  <c r="E17"/>
  <c r="F58"/>
  <c r="J16"/>
  <c r="J14"/>
  <c r="J56"/>
  <c r="E7"/>
  <c r="E50"/>
  <c i="26" r="J39"/>
  <c r="J38"/>
  <c i="1" r="AY83"/>
  <c i="26" r="J37"/>
  <c i="1" r="AX83"/>
  <c i="26" r="BI382"/>
  <c r="BH382"/>
  <c r="BG382"/>
  <c r="BF382"/>
  <c r="T382"/>
  <c r="R382"/>
  <c r="P382"/>
  <c r="BI380"/>
  <c r="BH380"/>
  <c r="BG380"/>
  <c r="BF380"/>
  <c r="T380"/>
  <c r="R380"/>
  <c r="P380"/>
  <c r="BI378"/>
  <c r="BH378"/>
  <c r="BG378"/>
  <c r="BF378"/>
  <c r="T378"/>
  <c r="R378"/>
  <c r="P378"/>
  <c r="BI374"/>
  <c r="BH374"/>
  <c r="BG374"/>
  <c r="BF374"/>
  <c r="T374"/>
  <c r="R374"/>
  <c r="P374"/>
  <c r="BI372"/>
  <c r="BH372"/>
  <c r="BG372"/>
  <c r="BF372"/>
  <c r="T372"/>
  <c r="R372"/>
  <c r="P372"/>
  <c r="BI369"/>
  <c r="BH369"/>
  <c r="BG369"/>
  <c r="BF369"/>
  <c r="T369"/>
  <c r="R369"/>
  <c r="P369"/>
  <c r="BI363"/>
  <c r="BH363"/>
  <c r="BG363"/>
  <c r="BF363"/>
  <c r="T363"/>
  <c r="R363"/>
  <c r="P363"/>
  <c r="BI360"/>
  <c r="BH360"/>
  <c r="BG360"/>
  <c r="BF360"/>
  <c r="T360"/>
  <c r="R360"/>
  <c r="P360"/>
  <c r="BI358"/>
  <c r="BH358"/>
  <c r="BG358"/>
  <c r="BF358"/>
  <c r="T358"/>
  <c r="R358"/>
  <c r="P358"/>
  <c r="BI354"/>
  <c r="BH354"/>
  <c r="BG354"/>
  <c r="BF354"/>
  <c r="T354"/>
  <c r="R354"/>
  <c r="P354"/>
  <c r="BI351"/>
  <c r="BH351"/>
  <c r="BG351"/>
  <c r="BF351"/>
  <c r="T351"/>
  <c r="R351"/>
  <c r="P351"/>
  <c r="BI346"/>
  <c r="BH346"/>
  <c r="BG346"/>
  <c r="BF346"/>
  <c r="T346"/>
  <c r="R346"/>
  <c r="P346"/>
  <c r="BI341"/>
  <c r="BH341"/>
  <c r="BG341"/>
  <c r="BF341"/>
  <c r="T341"/>
  <c r="R341"/>
  <c r="P341"/>
  <c r="BI339"/>
  <c r="BH339"/>
  <c r="BG339"/>
  <c r="BF339"/>
  <c r="T339"/>
  <c r="R339"/>
  <c r="P339"/>
  <c r="BI337"/>
  <c r="BH337"/>
  <c r="BG337"/>
  <c r="BF337"/>
  <c r="T337"/>
  <c r="R337"/>
  <c r="P337"/>
  <c r="BI334"/>
  <c r="BH334"/>
  <c r="BG334"/>
  <c r="BF334"/>
  <c r="T334"/>
  <c r="R334"/>
  <c r="P334"/>
  <c r="BI330"/>
  <c r="BH330"/>
  <c r="BG330"/>
  <c r="BF330"/>
  <c r="T330"/>
  <c r="R330"/>
  <c r="P330"/>
  <c r="BI325"/>
  <c r="BH325"/>
  <c r="BG325"/>
  <c r="BF325"/>
  <c r="T325"/>
  <c r="R325"/>
  <c r="P325"/>
  <c r="BI322"/>
  <c r="BH322"/>
  <c r="BG322"/>
  <c r="BF322"/>
  <c r="T322"/>
  <c r="R322"/>
  <c r="P322"/>
  <c r="BI318"/>
  <c r="BH318"/>
  <c r="BG318"/>
  <c r="BF318"/>
  <c r="T318"/>
  <c r="R318"/>
  <c r="P318"/>
  <c r="BI315"/>
  <c r="BH315"/>
  <c r="BG315"/>
  <c r="BF315"/>
  <c r="T315"/>
  <c r="R315"/>
  <c r="P315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4"/>
  <c r="BH304"/>
  <c r="BG304"/>
  <c r="BF304"/>
  <c r="T304"/>
  <c r="R304"/>
  <c r="P304"/>
  <c r="BI301"/>
  <c r="BH301"/>
  <c r="BG301"/>
  <c r="BF301"/>
  <c r="T301"/>
  <c r="R301"/>
  <c r="P301"/>
  <c r="BI299"/>
  <c r="BH299"/>
  <c r="BG299"/>
  <c r="BF299"/>
  <c r="T299"/>
  <c r="R299"/>
  <c r="P299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2"/>
  <c r="BH292"/>
  <c r="BG292"/>
  <c r="BF292"/>
  <c r="T292"/>
  <c r="R292"/>
  <c r="P292"/>
  <c r="BI291"/>
  <c r="BH291"/>
  <c r="BG291"/>
  <c r="BF291"/>
  <c r="T291"/>
  <c r="R291"/>
  <c r="P291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1"/>
  <c r="BH281"/>
  <c r="BG281"/>
  <c r="BF281"/>
  <c r="T281"/>
  <c r="R281"/>
  <c r="P281"/>
  <c r="BI280"/>
  <c r="BH280"/>
  <c r="BG280"/>
  <c r="BF280"/>
  <c r="T280"/>
  <c r="R280"/>
  <c r="P280"/>
  <c r="BI277"/>
  <c r="BH277"/>
  <c r="BG277"/>
  <c r="BF277"/>
  <c r="T277"/>
  <c r="R277"/>
  <c r="P277"/>
  <c r="BI274"/>
  <c r="BH274"/>
  <c r="BG274"/>
  <c r="BF274"/>
  <c r="T274"/>
  <c r="R274"/>
  <c r="P274"/>
  <c r="BI270"/>
  <c r="BH270"/>
  <c r="BG270"/>
  <c r="BF270"/>
  <c r="T270"/>
  <c r="R270"/>
  <c r="P270"/>
  <c r="BI267"/>
  <c r="BH267"/>
  <c r="BG267"/>
  <c r="BF267"/>
  <c r="T267"/>
  <c r="R267"/>
  <c r="P267"/>
  <c r="BI264"/>
  <c r="BH264"/>
  <c r="BG264"/>
  <c r="BF264"/>
  <c r="T264"/>
  <c r="R264"/>
  <c r="P264"/>
  <c r="BI261"/>
  <c r="BH261"/>
  <c r="BG261"/>
  <c r="BF261"/>
  <c r="T261"/>
  <c r="R261"/>
  <c r="P261"/>
  <c r="BI258"/>
  <c r="BH258"/>
  <c r="BG258"/>
  <c r="BF258"/>
  <c r="T258"/>
  <c r="R258"/>
  <c r="P258"/>
  <c r="BI257"/>
  <c r="BH257"/>
  <c r="BG257"/>
  <c r="BF257"/>
  <c r="T257"/>
  <c r="R257"/>
  <c r="P257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5"/>
  <c r="BH235"/>
  <c r="BG235"/>
  <c r="BF235"/>
  <c r="T235"/>
  <c r="T234"/>
  <c r="R235"/>
  <c r="R234"/>
  <c r="P235"/>
  <c r="P234"/>
  <c r="BI227"/>
  <c r="BH227"/>
  <c r="BG227"/>
  <c r="BF227"/>
  <c r="T227"/>
  <c r="T226"/>
  <c r="R227"/>
  <c r="R226"/>
  <c r="P227"/>
  <c r="P226"/>
  <c r="BI221"/>
  <c r="BH221"/>
  <c r="BG221"/>
  <c r="BF221"/>
  <c r="T221"/>
  <c r="T220"/>
  <c r="R221"/>
  <c r="R220"/>
  <c r="P221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0"/>
  <c r="BH210"/>
  <c r="BG210"/>
  <c r="BF210"/>
  <c r="T210"/>
  <c r="R210"/>
  <c r="P210"/>
  <c r="BI209"/>
  <c r="BH209"/>
  <c r="BG209"/>
  <c r="BF209"/>
  <c r="T209"/>
  <c r="R209"/>
  <c r="P209"/>
  <c r="BI207"/>
  <c r="BH207"/>
  <c r="BG207"/>
  <c r="BF207"/>
  <c r="T207"/>
  <c r="R207"/>
  <c r="P207"/>
  <c r="BI204"/>
  <c r="BH204"/>
  <c r="BG204"/>
  <c r="BF204"/>
  <c r="T204"/>
  <c r="R204"/>
  <c r="P204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9"/>
  <c r="BH189"/>
  <c r="BG189"/>
  <c r="BF189"/>
  <c r="T189"/>
  <c r="R189"/>
  <c r="P189"/>
  <c r="BI184"/>
  <c r="BH184"/>
  <c r="BG184"/>
  <c r="BF184"/>
  <c r="T184"/>
  <c r="R184"/>
  <c r="P184"/>
  <c r="BI180"/>
  <c r="BH180"/>
  <c r="BG180"/>
  <c r="BF180"/>
  <c r="T180"/>
  <c r="R180"/>
  <c r="P180"/>
  <c r="BI178"/>
  <c r="BH178"/>
  <c r="BG178"/>
  <c r="BF178"/>
  <c r="T178"/>
  <c r="R178"/>
  <c r="P178"/>
  <c r="BI173"/>
  <c r="BH173"/>
  <c r="BG173"/>
  <c r="BF173"/>
  <c r="T173"/>
  <c r="R173"/>
  <c r="P173"/>
  <c r="BI170"/>
  <c r="BH170"/>
  <c r="BG170"/>
  <c r="BF170"/>
  <c r="T170"/>
  <c r="R170"/>
  <c r="P170"/>
  <c r="BI163"/>
  <c r="BH163"/>
  <c r="BG163"/>
  <c r="BF163"/>
  <c r="T163"/>
  <c r="R163"/>
  <c r="P163"/>
  <c r="BI160"/>
  <c r="BH160"/>
  <c r="BG160"/>
  <c r="BF160"/>
  <c r="T160"/>
  <c r="R160"/>
  <c r="P160"/>
  <c r="BI156"/>
  <c r="BH156"/>
  <c r="BG156"/>
  <c r="BF156"/>
  <c r="T156"/>
  <c r="R156"/>
  <c r="P156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3"/>
  <c r="BH143"/>
  <c r="BG143"/>
  <c r="BF143"/>
  <c r="T143"/>
  <c r="T142"/>
  <c r="R143"/>
  <c r="R142"/>
  <c r="P143"/>
  <c r="P142"/>
  <c r="BI137"/>
  <c r="BH137"/>
  <c r="BG137"/>
  <c r="BF137"/>
  <c r="T137"/>
  <c r="R137"/>
  <c r="P137"/>
  <c r="BI131"/>
  <c r="BH131"/>
  <c r="BG131"/>
  <c r="BF131"/>
  <c r="T131"/>
  <c r="R131"/>
  <c r="P131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F104"/>
  <c r="E102"/>
  <c r="F56"/>
  <c r="E54"/>
  <c r="J26"/>
  <c r="E26"/>
  <c r="J107"/>
  <c r="J25"/>
  <c r="J23"/>
  <c r="E23"/>
  <c r="J58"/>
  <c r="J22"/>
  <c r="J20"/>
  <c r="E20"/>
  <c r="F59"/>
  <c r="J19"/>
  <c r="J17"/>
  <c r="E17"/>
  <c r="F58"/>
  <c r="J16"/>
  <c r="J14"/>
  <c r="J56"/>
  <c r="E7"/>
  <c r="E98"/>
  <c i="25" r="J39"/>
  <c r="J38"/>
  <c i="1" r="AY81"/>
  <c i="25" r="J37"/>
  <c i="1" r="AX81"/>
  <c i="25" r="BI92"/>
  <c r="BH92"/>
  <c r="BG92"/>
  <c r="BF92"/>
  <c r="T92"/>
  <c r="R92"/>
  <c r="P92"/>
  <c r="BI90"/>
  <c r="BH90"/>
  <c r="BG90"/>
  <c r="BF90"/>
  <c r="T90"/>
  <c r="R90"/>
  <c r="P90"/>
  <c r="F81"/>
  <c r="E79"/>
  <c r="F56"/>
  <c r="E54"/>
  <c r="J26"/>
  <c r="E26"/>
  <c r="J59"/>
  <c r="J25"/>
  <c r="J23"/>
  <c r="E23"/>
  <c r="J58"/>
  <c r="J22"/>
  <c r="J20"/>
  <c r="E20"/>
  <c r="F59"/>
  <c r="J19"/>
  <c r="J17"/>
  <c r="E17"/>
  <c r="F83"/>
  <c r="J16"/>
  <c r="J14"/>
  <c r="J56"/>
  <c r="E7"/>
  <c r="E50"/>
  <c i="24" r="J39"/>
  <c r="J38"/>
  <c i="1" r="AY80"/>
  <c i="24" r="J37"/>
  <c i="1" r="AX80"/>
  <c i="24" r="BI94"/>
  <c r="BH94"/>
  <c r="BG94"/>
  <c r="BF94"/>
  <c r="T94"/>
  <c r="T93"/>
  <c r="R94"/>
  <c r="R93"/>
  <c r="P94"/>
  <c r="P93"/>
  <c r="BI91"/>
  <c r="BH91"/>
  <c r="BG91"/>
  <c r="BF91"/>
  <c r="T91"/>
  <c r="T90"/>
  <c r="T89"/>
  <c r="T88"/>
  <c r="R91"/>
  <c r="R90"/>
  <c r="R89"/>
  <c r="R88"/>
  <c r="P91"/>
  <c r="P90"/>
  <c r="P89"/>
  <c r="P88"/>
  <c i="1" r="AU80"/>
  <c i="24" r="F82"/>
  <c r="E80"/>
  <c r="F56"/>
  <c r="E54"/>
  <c r="J26"/>
  <c r="E26"/>
  <c r="J59"/>
  <c r="J25"/>
  <c r="J23"/>
  <c r="E23"/>
  <c r="J58"/>
  <c r="J22"/>
  <c r="J20"/>
  <c r="E20"/>
  <c r="F85"/>
  <c r="J19"/>
  <c r="J17"/>
  <c r="E17"/>
  <c r="F84"/>
  <c r="J16"/>
  <c r="J14"/>
  <c r="J56"/>
  <c r="E7"/>
  <c r="E76"/>
  <c i="23" r="J39"/>
  <c r="J38"/>
  <c i="1" r="AY79"/>
  <c i="23" r="J37"/>
  <c i="1" r="AX79"/>
  <c i="23"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F85"/>
  <c r="E83"/>
  <c r="F56"/>
  <c r="E54"/>
  <c r="J26"/>
  <c r="E26"/>
  <c r="J88"/>
  <c r="J25"/>
  <c r="J23"/>
  <c r="E23"/>
  <c r="J87"/>
  <c r="J22"/>
  <c r="J20"/>
  <c r="E20"/>
  <c r="F88"/>
  <c r="J19"/>
  <c r="J17"/>
  <c r="E17"/>
  <c r="F87"/>
  <c r="J16"/>
  <c r="J14"/>
  <c r="J85"/>
  <c r="E7"/>
  <c r="E79"/>
  <c i="22" r="J39"/>
  <c r="J38"/>
  <c i="1" r="AY78"/>
  <c i="22" r="J37"/>
  <c i="1" r="AX78"/>
  <c i="22"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F80"/>
  <c r="E78"/>
  <c r="F56"/>
  <c r="E54"/>
  <c r="J26"/>
  <c r="E26"/>
  <c r="J59"/>
  <c r="J25"/>
  <c r="J23"/>
  <c r="E23"/>
  <c r="J82"/>
  <c r="J22"/>
  <c r="J20"/>
  <c r="E20"/>
  <c r="F59"/>
  <c r="J19"/>
  <c r="J17"/>
  <c r="E17"/>
  <c r="F82"/>
  <c r="J16"/>
  <c r="J14"/>
  <c r="J80"/>
  <c r="E7"/>
  <c r="E50"/>
  <c i="21" r="J39"/>
  <c r="J38"/>
  <c i="1" r="AY77"/>
  <c i="21" r="J37"/>
  <c i="1" r="AX77"/>
  <c i="21"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F80"/>
  <c r="E78"/>
  <c r="F56"/>
  <c r="E54"/>
  <c r="J26"/>
  <c r="E26"/>
  <c r="J59"/>
  <c r="J25"/>
  <c r="J23"/>
  <c r="E23"/>
  <c r="J58"/>
  <c r="J22"/>
  <c r="J20"/>
  <c r="E20"/>
  <c r="F59"/>
  <c r="J19"/>
  <c r="J17"/>
  <c r="E17"/>
  <c r="F82"/>
  <c r="J16"/>
  <c r="J14"/>
  <c r="J80"/>
  <c r="E7"/>
  <c r="E50"/>
  <c i="20" r="J39"/>
  <c r="J38"/>
  <c i="1" r="AY76"/>
  <c i="20" r="J37"/>
  <c i="1" r="AX76"/>
  <c i="20"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08"/>
  <c r="BH408"/>
  <c r="BG408"/>
  <c r="BF408"/>
  <c r="T408"/>
  <c r="R408"/>
  <c r="P408"/>
  <c r="BI406"/>
  <c r="BH406"/>
  <c r="BG406"/>
  <c r="BF406"/>
  <c r="T406"/>
  <c r="R406"/>
  <c r="P406"/>
  <c r="BI403"/>
  <c r="BH403"/>
  <c r="BG403"/>
  <c r="BF403"/>
  <c r="T403"/>
  <c r="R403"/>
  <c r="P403"/>
  <c r="BI397"/>
  <c r="BH397"/>
  <c r="BG397"/>
  <c r="BF397"/>
  <c r="T397"/>
  <c r="R397"/>
  <c r="P397"/>
  <c r="BI394"/>
  <c r="BH394"/>
  <c r="BG394"/>
  <c r="BF394"/>
  <c r="T394"/>
  <c r="R394"/>
  <c r="P394"/>
  <c r="BI392"/>
  <c r="BH392"/>
  <c r="BG392"/>
  <c r="BF392"/>
  <c r="T392"/>
  <c r="R392"/>
  <c r="P392"/>
  <c r="BI388"/>
  <c r="BH388"/>
  <c r="BG388"/>
  <c r="BF388"/>
  <c r="T388"/>
  <c r="R388"/>
  <c r="P388"/>
  <c r="BI385"/>
  <c r="BH385"/>
  <c r="BG385"/>
  <c r="BF385"/>
  <c r="T385"/>
  <c r="R385"/>
  <c r="P385"/>
  <c r="BI380"/>
  <c r="BH380"/>
  <c r="BG380"/>
  <c r="BF380"/>
  <c r="T380"/>
  <c r="R380"/>
  <c r="P380"/>
  <c r="BI375"/>
  <c r="BH375"/>
  <c r="BG375"/>
  <c r="BF375"/>
  <c r="T375"/>
  <c r="R375"/>
  <c r="P375"/>
  <c r="BI373"/>
  <c r="BH373"/>
  <c r="BG373"/>
  <c r="BF373"/>
  <c r="T373"/>
  <c r="R373"/>
  <c r="P373"/>
  <c r="BI368"/>
  <c r="BH368"/>
  <c r="BG368"/>
  <c r="BF368"/>
  <c r="T368"/>
  <c r="R368"/>
  <c r="P368"/>
  <c r="BI366"/>
  <c r="BH366"/>
  <c r="BG366"/>
  <c r="BF366"/>
  <c r="T366"/>
  <c r="R366"/>
  <c r="P366"/>
  <c r="BI364"/>
  <c r="BH364"/>
  <c r="BG364"/>
  <c r="BF364"/>
  <c r="T364"/>
  <c r="R364"/>
  <c r="P364"/>
  <c r="BI361"/>
  <c r="BH361"/>
  <c r="BG361"/>
  <c r="BF361"/>
  <c r="T361"/>
  <c r="R361"/>
  <c r="P361"/>
  <c r="BI357"/>
  <c r="BH357"/>
  <c r="BG357"/>
  <c r="BF357"/>
  <c r="T357"/>
  <c r="R357"/>
  <c r="P357"/>
  <c r="BI352"/>
  <c r="BH352"/>
  <c r="BG352"/>
  <c r="BF352"/>
  <c r="T352"/>
  <c r="R352"/>
  <c r="P352"/>
  <c r="BI349"/>
  <c r="BH349"/>
  <c r="BG349"/>
  <c r="BF349"/>
  <c r="T349"/>
  <c r="R349"/>
  <c r="P349"/>
  <c r="BI345"/>
  <c r="BH345"/>
  <c r="BG345"/>
  <c r="BF345"/>
  <c r="T345"/>
  <c r="R345"/>
  <c r="P345"/>
  <c r="BI342"/>
  <c r="BH342"/>
  <c r="BG342"/>
  <c r="BF342"/>
  <c r="T342"/>
  <c r="R342"/>
  <c r="P342"/>
  <c r="BI339"/>
  <c r="BH339"/>
  <c r="BG339"/>
  <c r="BF339"/>
  <c r="T339"/>
  <c r="R339"/>
  <c r="P339"/>
  <c r="BI337"/>
  <c r="BH337"/>
  <c r="BG337"/>
  <c r="BF337"/>
  <c r="T337"/>
  <c r="R337"/>
  <c r="P337"/>
  <c r="BI335"/>
  <c r="BH335"/>
  <c r="BG335"/>
  <c r="BF335"/>
  <c r="T335"/>
  <c r="R335"/>
  <c r="P335"/>
  <c r="BI333"/>
  <c r="BH333"/>
  <c r="BG333"/>
  <c r="BF333"/>
  <c r="T333"/>
  <c r="R333"/>
  <c r="P333"/>
  <c r="BI330"/>
  <c r="BH330"/>
  <c r="BG330"/>
  <c r="BF330"/>
  <c r="T330"/>
  <c r="R330"/>
  <c r="P330"/>
  <c r="BI326"/>
  <c r="BH326"/>
  <c r="BG326"/>
  <c r="BF326"/>
  <c r="T326"/>
  <c r="R326"/>
  <c r="P326"/>
  <c r="BI324"/>
  <c r="BH324"/>
  <c r="BG324"/>
  <c r="BF324"/>
  <c r="T324"/>
  <c r="R324"/>
  <c r="P324"/>
  <c r="BI320"/>
  <c r="BH320"/>
  <c r="BG320"/>
  <c r="BF320"/>
  <c r="T320"/>
  <c r="R320"/>
  <c r="P320"/>
  <c r="BI317"/>
  <c r="BH317"/>
  <c r="BG317"/>
  <c r="BF317"/>
  <c r="T317"/>
  <c r="R317"/>
  <c r="P317"/>
  <c r="BI315"/>
  <c r="BH315"/>
  <c r="BG315"/>
  <c r="BF315"/>
  <c r="T315"/>
  <c r="R315"/>
  <c r="P315"/>
  <c r="BI314"/>
  <c r="BH314"/>
  <c r="BG314"/>
  <c r="BF314"/>
  <c r="T314"/>
  <c r="R314"/>
  <c r="P314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8"/>
  <c r="BH308"/>
  <c r="BG308"/>
  <c r="BF308"/>
  <c r="T308"/>
  <c r="R308"/>
  <c r="P308"/>
  <c r="BI307"/>
  <c r="BH307"/>
  <c r="BG307"/>
  <c r="BF307"/>
  <c r="T307"/>
  <c r="R307"/>
  <c r="P307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4"/>
  <c r="BH294"/>
  <c r="BG294"/>
  <c r="BF294"/>
  <c r="T294"/>
  <c r="R294"/>
  <c r="P294"/>
  <c r="BI293"/>
  <c r="BH293"/>
  <c r="BG293"/>
  <c r="BF293"/>
  <c r="T293"/>
  <c r="R293"/>
  <c r="P293"/>
  <c r="BI289"/>
  <c r="BH289"/>
  <c r="BG289"/>
  <c r="BF289"/>
  <c r="T289"/>
  <c r="R289"/>
  <c r="P289"/>
  <c r="BI288"/>
  <c r="BH288"/>
  <c r="BG288"/>
  <c r="BF288"/>
  <c r="T288"/>
  <c r="R288"/>
  <c r="P288"/>
  <c r="BI285"/>
  <c r="BH285"/>
  <c r="BG285"/>
  <c r="BF285"/>
  <c r="T285"/>
  <c r="R285"/>
  <c r="P285"/>
  <c r="BI282"/>
  <c r="BH282"/>
  <c r="BG282"/>
  <c r="BF282"/>
  <c r="T282"/>
  <c r="R282"/>
  <c r="P282"/>
  <c r="BI279"/>
  <c r="BH279"/>
  <c r="BG279"/>
  <c r="BF279"/>
  <c r="T279"/>
  <c r="R279"/>
  <c r="P279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8"/>
  <c r="BH258"/>
  <c r="BG258"/>
  <c r="BF258"/>
  <c r="T258"/>
  <c r="R258"/>
  <c r="P258"/>
  <c r="BI257"/>
  <c r="BH257"/>
  <c r="BG257"/>
  <c r="BF257"/>
  <c r="T257"/>
  <c r="R257"/>
  <c r="P257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6"/>
  <c r="BH246"/>
  <c r="BG246"/>
  <c r="BF246"/>
  <c r="T246"/>
  <c r="T245"/>
  <c r="R246"/>
  <c r="R245"/>
  <c r="P246"/>
  <c r="P245"/>
  <c r="BI242"/>
  <c r="BH242"/>
  <c r="BG242"/>
  <c r="BF242"/>
  <c r="T242"/>
  <c r="T241"/>
  <c r="R242"/>
  <c r="R241"/>
  <c r="P242"/>
  <c r="P241"/>
  <c r="BI236"/>
  <c r="BH236"/>
  <c r="BG236"/>
  <c r="BF236"/>
  <c r="T236"/>
  <c r="T235"/>
  <c r="R236"/>
  <c r="R235"/>
  <c r="P236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18"/>
  <c r="BH218"/>
  <c r="BG218"/>
  <c r="BF218"/>
  <c r="T218"/>
  <c r="R218"/>
  <c r="P218"/>
  <c r="BI214"/>
  <c r="BH214"/>
  <c r="BG214"/>
  <c r="BF214"/>
  <c r="T214"/>
  <c r="R214"/>
  <c r="P214"/>
  <c r="BI211"/>
  <c r="BH211"/>
  <c r="BG211"/>
  <c r="BF211"/>
  <c r="T211"/>
  <c r="R211"/>
  <c r="P211"/>
  <c r="BI208"/>
  <c r="BH208"/>
  <c r="BG208"/>
  <c r="BF208"/>
  <c r="T208"/>
  <c r="R208"/>
  <c r="P208"/>
  <c r="BI205"/>
  <c r="BH205"/>
  <c r="BG205"/>
  <c r="BF205"/>
  <c r="T205"/>
  <c r="R205"/>
  <c r="P205"/>
  <c r="BI203"/>
  <c r="BH203"/>
  <c r="BG203"/>
  <c r="BF203"/>
  <c r="T203"/>
  <c r="R203"/>
  <c r="P203"/>
  <c r="BI197"/>
  <c r="BH197"/>
  <c r="BG197"/>
  <c r="BF197"/>
  <c r="T197"/>
  <c r="R197"/>
  <c r="P197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4"/>
  <c r="BH184"/>
  <c r="BG184"/>
  <c r="BF184"/>
  <c r="T184"/>
  <c r="R184"/>
  <c r="P184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0"/>
  <c r="BH170"/>
  <c r="BG170"/>
  <c r="BF170"/>
  <c r="T170"/>
  <c r="R170"/>
  <c r="P170"/>
  <c r="BI164"/>
  <c r="BH164"/>
  <c r="BG164"/>
  <c r="BF164"/>
  <c r="T164"/>
  <c r="T163"/>
  <c r="R164"/>
  <c r="R163"/>
  <c r="P164"/>
  <c r="P163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49"/>
  <c r="BH149"/>
  <c r="BG149"/>
  <c r="BF149"/>
  <c r="T149"/>
  <c r="T148"/>
  <c r="R149"/>
  <c r="R148"/>
  <c r="P149"/>
  <c r="P148"/>
  <c r="BI141"/>
  <c r="BH141"/>
  <c r="BG141"/>
  <c r="BF141"/>
  <c r="T141"/>
  <c r="R141"/>
  <c r="P141"/>
  <c r="BI138"/>
  <c r="BH138"/>
  <c r="BG138"/>
  <c r="BF138"/>
  <c r="T138"/>
  <c r="R138"/>
  <c r="P138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7"/>
  <c r="BH127"/>
  <c r="BG127"/>
  <c r="BF127"/>
  <c r="T127"/>
  <c r="R127"/>
  <c r="P127"/>
  <c r="BI123"/>
  <c r="BH123"/>
  <c r="BG123"/>
  <c r="BF123"/>
  <c r="T123"/>
  <c r="R123"/>
  <c r="P123"/>
  <c r="BI118"/>
  <c r="BH118"/>
  <c r="BG118"/>
  <c r="BF118"/>
  <c r="T118"/>
  <c r="R118"/>
  <c r="P118"/>
  <c r="BI116"/>
  <c r="BH116"/>
  <c r="BG116"/>
  <c r="BF116"/>
  <c r="T116"/>
  <c r="R116"/>
  <c r="P116"/>
  <c r="BI113"/>
  <c r="BH113"/>
  <c r="BG113"/>
  <c r="BF113"/>
  <c r="T113"/>
  <c r="R113"/>
  <c r="P113"/>
  <c r="F104"/>
  <c r="E102"/>
  <c r="F56"/>
  <c r="E54"/>
  <c r="J26"/>
  <c r="E26"/>
  <c r="J59"/>
  <c r="J25"/>
  <c r="J23"/>
  <c r="E23"/>
  <c r="J106"/>
  <c r="J22"/>
  <c r="J20"/>
  <c r="E20"/>
  <c r="F59"/>
  <c r="J19"/>
  <c r="J17"/>
  <c r="E17"/>
  <c r="F106"/>
  <c r="J16"/>
  <c r="J14"/>
  <c r="J56"/>
  <c r="E7"/>
  <c r="E50"/>
  <c i="19" r="J39"/>
  <c r="J38"/>
  <c i="1" r="AY74"/>
  <c i="19" r="J37"/>
  <c i="1" r="AX74"/>
  <c i="19"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T97"/>
  <c r="R98"/>
  <c r="R97"/>
  <c r="P98"/>
  <c r="P97"/>
  <c r="BI95"/>
  <c r="BH95"/>
  <c r="BG95"/>
  <c r="BF95"/>
  <c r="T95"/>
  <c r="R95"/>
  <c r="P95"/>
  <c r="BI92"/>
  <c r="BH92"/>
  <c r="BG92"/>
  <c r="BF92"/>
  <c r="T92"/>
  <c r="R92"/>
  <c r="P92"/>
  <c r="F83"/>
  <c r="E81"/>
  <c r="F56"/>
  <c r="E54"/>
  <c r="J26"/>
  <c r="E26"/>
  <c r="J59"/>
  <c r="J25"/>
  <c r="J23"/>
  <c r="E23"/>
  <c r="J85"/>
  <c r="J22"/>
  <c r="J20"/>
  <c r="E20"/>
  <c r="F86"/>
  <c r="J19"/>
  <c r="J17"/>
  <c r="E17"/>
  <c r="F85"/>
  <c r="J16"/>
  <c r="J14"/>
  <c r="J56"/>
  <c r="E7"/>
  <c r="E50"/>
  <c i="18" r="J39"/>
  <c r="J38"/>
  <c i="1" r="AY73"/>
  <c i="18" r="J37"/>
  <c i="1" r="AX73"/>
  <c i="18" r="BI94"/>
  <c r="BH94"/>
  <c r="BG94"/>
  <c r="BF94"/>
  <c r="T94"/>
  <c r="T93"/>
  <c r="R94"/>
  <c r="R93"/>
  <c r="P94"/>
  <c r="P93"/>
  <c r="BI91"/>
  <c r="BH91"/>
  <c r="BG91"/>
  <c r="BF91"/>
  <c r="T91"/>
  <c r="T90"/>
  <c r="T89"/>
  <c r="T88"/>
  <c r="R91"/>
  <c r="R90"/>
  <c r="R89"/>
  <c r="R88"/>
  <c r="P91"/>
  <c r="P90"/>
  <c r="P89"/>
  <c r="P88"/>
  <c i="1" r="AU73"/>
  <c i="18" r="F82"/>
  <c r="E80"/>
  <c r="F56"/>
  <c r="E54"/>
  <c r="J26"/>
  <c r="E26"/>
  <c r="J85"/>
  <c r="J25"/>
  <c r="J23"/>
  <c r="E23"/>
  <c r="J84"/>
  <c r="J22"/>
  <c r="J20"/>
  <c r="E20"/>
  <c r="F59"/>
  <c r="J19"/>
  <c r="J17"/>
  <c r="E17"/>
  <c r="F58"/>
  <c r="J16"/>
  <c r="J14"/>
  <c r="J56"/>
  <c r="E7"/>
  <c r="E76"/>
  <c i="17" r="J39"/>
  <c r="J38"/>
  <c i="1" r="AY72"/>
  <c i="17" r="J37"/>
  <c i="1" r="AX72"/>
  <c i="17"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5"/>
  <c r="BH95"/>
  <c r="BG95"/>
  <c r="BF95"/>
  <c r="T95"/>
  <c r="R95"/>
  <c r="P95"/>
  <c r="BI93"/>
  <c r="BH93"/>
  <c r="BG93"/>
  <c r="BF93"/>
  <c r="T93"/>
  <c r="R93"/>
  <c r="P93"/>
  <c r="BI92"/>
  <c r="BH92"/>
  <c r="BG92"/>
  <c r="BF92"/>
  <c r="T92"/>
  <c r="R92"/>
  <c r="P92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F80"/>
  <c r="E78"/>
  <c r="F56"/>
  <c r="E54"/>
  <c r="J26"/>
  <c r="E26"/>
  <c r="J59"/>
  <c r="J25"/>
  <c r="J23"/>
  <c r="E23"/>
  <c r="J82"/>
  <c r="J22"/>
  <c r="J20"/>
  <c r="E20"/>
  <c r="F59"/>
  <c r="J19"/>
  <c r="J17"/>
  <c r="E17"/>
  <c r="F82"/>
  <c r="J16"/>
  <c r="J14"/>
  <c r="J80"/>
  <c r="E7"/>
  <c r="E50"/>
  <c i="16" r="J39"/>
  <c r="J38"/>
  <c i="1" r="AY71"/>
  <c i="16" r="J37"/>
  <c i="1" r="AX71"/>
  <c i="16"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F84"/>
  <c r="E82"/>
  <c r="F56"/>
  <c r="E54"/>
  <c r="J26"/>
  <c r="E26"/>
  <c r="J87"/>
  <c r="J25"/>
  <c r="J23"/>
  <c r="E23"/>
  <c r="J58"/>
  <c r="J22"/>
  <c r="J20"/>
  <c r="E20"/>
  <c r="F59"/>
  <c r="J19"/>
  <c r="J17"/>
  <c r="E17"/>
  <c r="F58"/>
  <c r="J16"/>
  <c r="J14"/>
  <c r="J84"/>
  <c r="E7"/>
  <c r="E50"/>
  <c i="15" r="J39"/>
  <c r="J38"/>
  <c i="1" r="AY70"/>
  <c i="15" r="J37"/>
  <c i="1" r="AX70"/>
  <c i="15"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F80"/>
  <c r="E78"/>
  <c r="F56"/>
  <c r="E54"/>
  <c r="J26"/>
  <c r="E26"/>
  <c r="J59"/>
  <c r="J25"/>
  <c r="J23"/>
  <c r="E23"/>
  <c r="J58"/>
  <c r="J22"/>
  <c r="J20"/>
  <c r="E20"/>
  <c r="F83"/>
  <c r="J19"/>
  <c r="J17"/>
  <c r="E17"/>
  <c r="F82"/>
  <c r="J16"/>
  <c r="J14"/>
  <c r="J56"/>
  <c r="E7"/>
  <c r="E50"/>
  <c i="14" r="J39"/>
  <c r="J38"/>
  <c i="1" r="AY69"/>
  <c i="14" r="J37"/>
  <c i="1" r="AX69"/>
  <c i="14"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F80"/>
  <c r="E78"/>
  <c r="F56"/>
  <c r="E54"/>
  <c r="J26"/>
  <c r="E26"/>
  <c r="J83"/>
  <c r="J25"/>
  <c r="J23"/>
  <c r="E23"/>
  <c r="J82"/>
  <c r="J22"/>
  <c r="J20"/>
  <c r="E20"/>
  <c r="F59"/>
  <c r="J19"/>
  <c r="J17"/>
  <c r="E17"/>
  <c r="F82"/>
  <c r="J16"/>
  <c r="J14"/>
  <c r="J80"/>
  <c r="E7"/>
  <c r="E74"/>
  <c i="13" r="J39"/>
  <c r="J38"/>
  <c i="1" r="AY68"/>
  <c i="13" r="J37"/>
  <c i="1" r="AX68"/>
  <c i="13" r="BI468"/>
  <c r="BH468"/>
  <c r="BG468"/>
  <c r="BF468"/>
  <c r="T468"/>
  <c r="R468"/>
  <c r="P468"/>
  <c r="BI466"/>
  <c r="BH466"/>
  <c r="BG466"/>
  <c r="BF466"/>
  <c r="T466"/>
  <c r="R466"/>
  <c r="P466"/>
  <c r="BI464"/>
  <c r="BH464"/>
  <c r="BG464"/>
  <c r="BF464"/>
  <c r="T464"/>
  <c r="R464"/>
  <c r="P464"/>
  <c r="BI460"/>
  <c r="BH460"/>
  <c r="BG460"/>
  <c r="BF460"/>
  <c r="T460"/>
  <c r="R460"/>
  <c r="P460"/>
  <c r="BI458"/>
  <c r="BH458"/>
  <c r="BG458"/>
  <c r="BF458"/>
  <c r="T458"/>
  <c r="R458"/>
  <c r="P458"/>
  <c r="BI455"/>
  <c r="BH455"/>
  <c r="BG455"/>
  <c r="BF455"/>
  <c r="T455"/>
  <c r="R455"/>
  <c r="P455"/>
  <c r="BI449"/>
  <c r="BH449"/>
  <c r="BG449"/>
  <c r="BF449"/>
  <c r="T449"/>
  <c r="R449"/>
  <c r="P449"/>
  <c r="BI446"/>
  <c r="BH446"/>
  <c r="BG446"/>
  <c r="BF446"/>
  <c r="T446"/>
  <c r="R446"/>
  <c r="P446"/>
  <c r="BI444"/>
  <c r="BH444"/>
  <c r="BG444"/>
  <c r="BF444"/>
  <c r="T444"/>
  <c r="R444"/>
  <c r="P444"/>
  <c r="BI439"/>
  <c r="BH439"/>
  <c r="BG439"/>
  <c r="BF439"/>
  <c r="T439"/>
  <c r="R439"/>
  <c r="P439"/>
  <c r="BI436"/>
  <c r="BH436"/>
  <c r="BG436"/>
  <c r="BF436"/>
  <c r="T436"/>
  <c r="R436"/>
  <c r="P436"/>
  <c r="BI430"/>
  <c r="BH430"/>
  <c r="BG430"/>
  <c r="BF430"/>
  <c r="T430"/>
  <c r="R430"/>
  <c r="P430"/>
  <c r="BI425"/>
  <c r="BH425"/>
  <c r="BG425"/>
  <c r="BF425"/>
  <c r="T425"/>
  <c r="R425"/>
  <c r="P425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3"/>
  <c r="BH413"/>
  <c r="BG413"/>
  <c r="BF413"/>
  <c r="T413"/>
  <c r="R413"/>
  <c r="P413"/>
  <c r="BI411"/>
  <c r="BH411"/>
  <c r="BG411"/>
  <c r="BF411"/>
  <c r="T411"/>
  <c r="R411"/>
  <c r="P411"/>
  <c r="BI409"/>
  <c r="BH409"/>
  <c r="BG409"/>
  <c r="BF409"/>
  <c r="T409"/>
  <c r="R409"/>
  <c r="P409"/>
  <c r="BI406"/>
  <c r="BH406"/>
  <c r="BG406"/>
  <c r="BF406"/>
  <c r="T406"/>
  <c r="R406"/>
  <c r="P406"/>
  <c r="BI402"/>
  <c r="BH402"/>
  <c r="BG402"/>
  <c r="BF402"/>
  <c r="T402"/>
  <c r="R402"/>
  <c r="P402"/>
  <c r="BI397"/>
  <c r="BH397"/>
  <c r="BG397"/>
  <c r="BF397"/>
  <c r="T397"/>
  <c r="R397"/>
  <c r="P397"/>
  <c r="BI394"/>
  <c r="BH394"/>
  <c r="BG394"/>
  <c r="BF394"/>
  <c r="T394"/>
  <c r="R394"/>
  <c r="P394"/>
  <c r="BI390"/>
  <c r="BH390"/>
  <c r="BG390"/>
  <c r="BF390"/>
  <c r="T390"/>
  <c r="R390"/>
  <c r="P390"/>
  <c r="BI387"/>
  <c r="BH387"/>
  <c r="BG387"/>
  <c r="BF387"/>
  <c r="T387"/>
  <c r="R387"/>
  <c r="P387"/>
  <c r="BI384"/>
  <c r="BH384"/>
  <c r="BG384"/>
  <c r="BF384"/>
  <c r="T384"/>
  <c r="R384"/>
  <c r="P384"/>
  <c r="BI379"/>
  <c r="BH379"/>
  <c r="BG379"/>
  <c r="BF379"/>
  <c r="T379"/>
  <c r="R379"/>
  <c r="P379"/>
  <c r="BI377"/>
  <c r="BH377"/>
  <c r="BG377"/>
  <c r="BF377"/>
  <c r="T377"/>
  <c r="R377"/>
  <c r="P377"/>
  <c r="BI374"/>
  <c r="BH374"/>
  <c r="BG374"/>
  <c r="BF374"/>
  <c r="T374"/>
  <c r="R374"/>
  <c r="P374"/>
  <c r="BI371"/>
  <c r="BH371"/>
  <c r="BG371"/>
  <c r="BF371"/>
  <c r="T371"/>
  <c r="R371"/>
  <c r="P371"/>
  <c r="BI368"/>
  <c r="BH368"/>
  <c r="BG368"/>
  <c r="BF368"/>
  <c r="T368"/>
  <c r="R368"/>
  <c r="P368"/>
  <c r="BI366"/>
  <c r="BH366"/>
  <c r="BG366"/>
  <c r="BF366"/>
  <c r="T366"/>
  <c r="R366"/>
  <c r="P366"/>
  <c r="BI362"/>
  <c r="BH362"/>
  <c r="BG362"/>
  <c r="BF362"/>
  <c r="T362"/>
  <c r="R362"/>
  <c r="P362"/>
  <c r="BI360"/>
  <c r="BH360"/>
  <c r="BG360"/>
  <c r="BF360"/>
  <c r="T360"/>
  <c r="R360"/>
  <c r="P360"/>
  <c r="BI359"/>
  <c r="BH359"/>
  <c r="BG359"/>
  <c r="BF359"/>
  <c r="T359"/>
  <c r="R359"/>
  <c r="P359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5"/>
  <c r="BH345"/>
  <c r="BG345"/>
  <c r="BF345"/>
  <c r="T345"/>
  <c r="R345"/>
  <c r="P345"/>
  <c r="BI342"/>
  <c r="BH342"/>
  <c r="BG342"/>
  <c r="BF342"/>
  <c r="T342"/>
  <c r="R342"/>
  <c r="P342"/>
  <c r="BI337"/>
  <c r="BH337"/>
  <c r="BG337"/>
  <c r="BF337"/>
  <c r="T337"/>
  <c r="R337"/>
  <c r="P337"/>
  <c r="BI335"/>
  <c r="BH335"/>
  <c r="BG335"/>
  <c r="BF335"/>
  <c r="T335"/>
  <c r="R335"/>
  <c r="P335"/>
  <c r="BI333"/>
  <c r="BH333"/>
  <c r="BG333"/>
  <c r="BF333"/>
  <c r="T333"/>
  <c r="R333"/>
  <c r="P333"/>
  <c r="BI332"/>
  <c r="BH332"/>
  <c r="BG332"/>
  <c r="BF332"/>
  <c r="T332"/>
  <c r="R332"/>
  <c r="P332"/>
  <c r="BI330"/>
  <c r="BH330"/>
  <c r="BG330"/>
  <c r="BF330"/>
  <c r="T330"/>
  <c r="R330"/>
  <c r="P330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20"/>
  <c r="BH320"/>
  <c r="BG320"/>
  <c r="BF320"/>
  <c r="T320"/>
  <c r="R320"/>
  <c r="P320"/>
  <c r="BI317"/>
  <c r="BH317"/>
  <c r="BG317"/>
  <c r="BF317"/>
  <c r="T317"/>
  <c r="R317"/>
  <c r="P317"/>
  <c r="BI312"/>
  <c r="BH312"/>
  <c r="BG312"/>
  <c r="BF312"/>
  <c r="T312"/>
  <c r="R312"/>
  <c r="P312"/>
  <c r="BI308"/>
  <c r="BH308"/>
  <c r="BG308"/>
  <c r="BF308"/>
  <c r="T308"/>
  <c r="R308"/>
  <c r="P308"/>
  <c r="BI305"/>
  <c r="BH305"/>
  <c r="BG305"/>
  <c r="BF305"/>
  <c r="T305"/>
  <c r="R305"/>
  <c r="P305"/>
  <c r="BI302"/>
  <c r="BH302"/>
  <c r="BG302"/>
  <c r="BF302"/>
  <c r="T302"/>
  <c r="R302"/>
  <c r="P302"/>
  <c r="BI299"/>
  <c r="BH299"/>
  <c r="BG299"/>
  <c r="BF299"/>
  <c r="T299"/>
  <c r="R299"/>
  <c r="P299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5"/>
  <c r="BH285"/>
  <c r="BG285"/>
  <c r="BF285"/>
  <c r="T285"/>
  <c r="R285"/>
  <c r="P285"/>
  <c r="BI284"/>
  <c r="BH284"/>
  <c r="BG284"/>
  <c r="BF284"/>
  <c r="T284"/>
  <c r="R284"/>
  <c r="P284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3"/>
  <c r="BH273"/>
  <c r="BG273"/>
  <c r="BF273"/>
  <c r="T273"/>
  <c r="T272"/>
  <c r="R273"/>
  <c r="R272"/>
  <c r="P273"/>
  <c r="P272"/>
  <c r="BI269"/>
  <c r="BH269"/>
  <c r="BG269"/>
  <c r="BF269"/>
  <c r="T269"/>
  <c r="T268"/>
  <c r="R269"/>
  <c r="R268"/>
  <c r="P269"/>
  <c r="P268"/>
  <c r="BI263"/>
  <c r="BH263"/>
  <c r="BG263"/>
  <c r="BF263"/>
  <c r="T263"/>
  <c r="T262"/>
  <c r="R263"/>
  <c r="R262"/>
  <c r="P263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2"/>
  <c r="BH242"/>
  <c r="BG242"/>
  <c r="BF242"/>
  <c r="T242"/>
  <c r="R242"/>
  <c r="P242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29"/>
  <c r="BH229"/>
  <c r="BG229"/>
  <c r="BF229"/>
  <c r="T229"/>
  <c r="R229"/>
  <c r="P229"/>
  <c r="BI227"/>
  <c r="BH227"/>
  <c r="BG227"/>
  <c r="BF227"/>
  <c r="T227"/>
  <c r="R227"/>
  <c r="P227"/>
  <c r="BI221"/>
  <c r="BH221"/>
  <c r="BG221"/>
  <c r="BF221"/>
  <c r="T221"/>
  <c r="R221"/>
  <c r="P221"/>
  <c r="BI218"/>
  <c r="BH218"/>
  <c r="BG218"/>
  <c r="BF218"/>
  <c r="T218"/>
  <c r="R218"/>
  <c r="P218"/>
  <c r="BI213"/>
  <c r="BH213"/>
  <c r="BG213"/>
  <c r="BF213"/>
  <c r="T213"/>
  <c r="R213"/>
  <c r="P213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199"/>
  <c r="BH199"/>
  <c r="BG199"/>
  <c r="BF199"/>
  <c r="T199"/>
  <c r="R199"/>
  <c r="P199"/>
  <c r="BI196"/>
  <c r="BH196"/>
  <c r="BG196"/>
  <c r="BF196"/>
  <c r="T196"/>
  <c r="R196"/>
  <c r="P196"/>
  <c r="BI194"/>
  <c r="BH194"/>
  <c r="BG194"/>
  <c r="BF194"/>
  <c r="T194"/>
  <c r="R194"/>
  <c r="P194"/>
  <c r="BI186"/>
  <c r="BH186"/>
  <c r="BG186"/>
  <c r="BF186"/>
  <c r="T186"/>
  <c r="R186"/>
  <c r="P186"/>
  <c r="BI182"/>
  <c r="BH182"/>
  <c r="BG182"/>
  <c r="BF182"/>
  <c r="T182"/>
  <c r="R182"/>
  <c r="P182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5"/>
  <c r="BH165"/>
  <c r="BG165"/>
  <c r="BF165"/>
  <c r="T165"/>
  <c r="R165"/>
  <c r="P165"/>
  <c r="BI160"/>
  <c r="BH160"/>
  <c r="BG160"/>
  <c r="BF160"/>
  <c r="T160"/>
  <c r="T150"/>
  <c r="R160"/>
  <c r="R150"/>
  <c r="P160"/>
  <c r="P150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29"/>
  <c r="BH129"/>
  <c r="BG129"/>
  <c r="BF129"/>
  <c r="T129"/>
  <c r="R129"/>
  <c r="P129"/>
  <c r="BI125"/>
  <c r="BH125"/>
  <c r="BG125"/>
  <c r="BF125"/>
  <c r="T125"/>
  <c r="R125"/>
  <c r="P125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F106"/>
  <c r="E104"/>
  <c r="F56"/>
  <c r="E54"/>
  <c r="J26"/>
  <c r="E26"/>
  <c r="J59"/>
  <c r="J25"/>
  <c r="J23"/>
  <c r="E23"/>
  <c r="J108"/>
  <c r="J22"/>
  <c r="J20"/>
  <c r="E20"/>
  <c r="F109"/>
  <c r="J19"/>
  <c r="J17"/>
  <c r="E17"/>
  <c r="F58"/>
  <c r="J16"/>
  <c r="J14"/>
  <c r="J106"/>
  <c r="E7"/>
  <c r="E50"/>
  <c i="12" r="J39"/>
  <c r="J38"/>
  <c i="1" r="AY67"/>
  <c i="12" r="J37"/>
  <c i="1" r="AX67"/>
  <c i="12"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0"/>
  <c r="BH410"/>
  <c r="BG410"/>
  <c r="BF410"/>
  <c r="T410"/>
  <c r="R410"/>
  <c r="P410"/>
  <c r="BI408"/>
  <c r="BH408"/>
  <c r="BG408"/>
  <c r="BF408"/>
  <c r="T408"/>
  <c r="R408"/>
  <c r="P408"/>
  <c r="BI405"/>
  <c r="BH405"/>
  <c r="BG405"/>
  <c r="BF405"/>
  <c r="T405"/>
  <c r="R405"/>
  <c r="P405"/>
  <c r="BI399"/>
  <c r="BH399"/>
  <c r="BG399"/>
  <c r="BF399"/>
  <c r="T399"/>
  <c r="R399"/>
  <c r="P399"/>
  <c r="BI396"/>
  <c r="BH396"/>
  <c r="BG396"/>
  <c r="BF396"/>
  <c r="T396"/>
  <c r="R396"/>
  <c r="P396"/>
  <c r="BI394"/>
  <c r="BH394"/>
  <c r="BG394"/>
  <c r="BF394"/>
  <c r="T394"/>
  <c r="R394"/>
  <c r="P394"/>
  <c r="BI389"/>
  <c r="BH389"/>
  <c r="BG389"/>
  <c r="BF389"/>
  <c r="T389"/>
  <c r="R389"/>
  <c r="P389"/>
  <c r="BI386"/>
  <c r="BH386"/>
  <c r="BG386"/>
  <c r="BF386"/>
  <c r="T386"/>
  <c r="R386"/>
  <c r="P386"/>
  <c r="BI380"/>
  <c r="BH380"/>
  <c r="BG380"/>
  <c r="BF380"/>
  <c r="T380"/>
  <c r="R380"/>
  <c r="P380"/>
  <c r="BI375"/>
  <c r="BH375"/>
  <c r="BG375"/>
  <c r="BF375"/>
  <c r="T375"/>
  <c r="R375"/>
  <c r="P375"/>
  <c r="BI373"/>
  <c r="BH373"/>
  <c r="BG373"/>
  <c r="BF373"/>
  <c r="T373"/>
  <c r="R373"/>
  <c r="P373"/>
  <c r="BI366"/>
  <c r="BH366"/>
  <c r="BG366"/>
  <c r="BF366"/>
  <c r="T366"/>
  <c r="R366"/>
  <c r="P366"/>
  <c r="BI364"/>
  <c r="BH364"/>
  <c r="BG364"/>
  <c r="BF364"/>
  <c r="T364"/>
  <c r="R364"/>
  <c r="P364"/>
  <c r="BI362"/>
  <c r="BH362"/>
  <c r="BG362"/>
  <c r="BF362"/>
  <c r="T362"/>
  <c r="R362"/>
  <c r="P362"/>
  <c r="BI359"/>
  <c r="BH359"/>
  <c r="BG359"/>
  <c r="BF359"/>
  <c r="T359"/>
  <c r="R359"/>
  <c r="P359"/>
  <c r="BI355"/>
  <c r="BH355"/>
  <c r="BG355"/>
  <c r="BF355"/>
  <c r="T355"/>
  <c r="R355"/>
  <c r="P355"/>
  <c r="BI350"/>
  <c r="BH350"/>
  <c r="BG350"/>
  <c r="BF350"/>
  <c r="T350"/>
  <c r="R350"/>
  <c r="P350"/>
  <c r="BI347"/>
  <c r="BH347"/>
  <c r="BG347"/>
  <c r="BF347"/>
  <c r="T347"/>
  <c r="R347"/>
  <c r="P347"/>
  <c r="BI343"/>
  <c r="BH343"/>
  <c r="BG343"/>
  <c r="BF343"/>
  <c r="T343"/>
  <c r="R343"/>
  <c r="P343"/>
  <c r="BI340"/>
  <c r="BH340"/>
  <c r="BG340"/>
  <c r="BF340"/>
  <c r="T340"/>
  <c r="R340"/>
  <c r="P340"/>
  <c r="BI337"/>
  <c r="BH337"/>
  <c r="BG337"/>
  <c r="BF337"/>
  <c r="T337"/>
  <c r="R337"/>
  <c r="P337"/>
  <c r="BI332"/>
  <c r="BH332"/>
  <c r="BG332"/>
  <c r="BF332"/>
  <c r="T332"/>
  <c r="R332"/>
  <c r="P332"/>
  <c r="BI330"/>
  <c r="BH330"/>
  <c r="BG330"/>
  <c r="BF330"/>
  <c r="T330"/>
  <c r="R330"/>
  <c r="P330"/>
  <c r="BI327"/>
  <c r="BH327"/>
  <c r="BG327"/>
  <c r="BF327"/>
  <c r="T327"/>
  <c r="R327"/>
  <c r="P327"/>
  <c r="BI324"/>
  <c r="BH324"/>
  <c r="BG324"/>
  <c r="BF324"/>
  <c r="T324"/>
  <c r="R324"/>
  <c r="P324"/>
  <c r="BI321"/>
  <c r="BH321"/>
  <c r="BG321"/>
  <c r="BF321"/>
  <c r="T321"/>
  <c r="R321"/>
  <c r="P321"/>
  <c r="BI319"/>
  <c r="BH319"/>
  <c r="BG319"/>
  <c r="BF319"/>
  <c r="T319"/>
  <c r="R319"/>
  <c r="P319"/>
  <c r="BI315"/>
  <c r="BH315"/>
  <c r="BG315"/>
  <c r="BF315"/>
  <c r="T315"/>
  <c r="R315"/>
  <c r="P315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7"/>
  <c r="BH307"/>
  <c r="BG307"/>
  <c r="BF307"/>
  <c r="T307"/>
  <c r="R307"/>
  <c r="P307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6"/>
  <c r="BH296"/>
  <c r="BG296"/>
  <c r="BF296"/>
  <c r="T296"/>
  <c r="R296"/>
  <c r="P296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6"/>
  <c r="BH286"/>
  <c r="BG286"/>
  <c r="BF286"/>
  <c r="T286"/>
  <c r="R286"/>
  <c r="P286"/>
  <c r="BI284"/>
  <c r="BH284"/>
  <c r="BG284"/>
  <c r="BF284"/>
  <c r="T284"/>
  <c r="R284"/>
  <c r="P284"/>
  <c r="BI280"/>
  <c r="BH280"/>
  <c r="BG280"/>
  <c r="BF280"/>
  <c r="T280"/>
  <c r="R280"/>
  <c r="P280"/>
  <c r="BI277"/>
  <c r="BH277"/>
  <c r="BG277"/>
  <c r="BF277"/>
  <c r="T277"/>
  <c r="R277"/>
  <c r="P277"/>
  <c r="BI275"/>
  <c r="BH275"/>
  <c r="BG275"/>
  <c r="BF275"/>
  <c r="T275"/>
  <c r="R275"/>
  <c r="P275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7"/>
  <c r="BH267"/>
  <c r="BG267"/>
  <c r="BF267"/>
  <c r="T267"/>
  <c r="R267"/>
  <c r="P267"/>
  <c r="BI266"/>
  <c r="BH266"/>
  <c r="BG266"/>
  <c r="BF266"/>
  <c r="T266"/>
  <c r="R266"/>
  <c r="P266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5"/>
  <c r="BH255"/>
  <c r="BG255"/>
  <c r="BF255"/>
  <c r="T255"/>
  <c r="T254"/>
  <c r="R255"/>
  <c r="R254"/>
  <c r="P255"/>
  <c r="P254"/>
  <c r="BI251"/>
  <c r="BH251"/>
  <c r="BG251"/>
  <c r="BF251"/>
  <c r="T251"/>
  <c r="T250"/>
  <c r="R251"/>
  <c r="R250"/>
  <c r="P251"/>
  <c r="P250"/>
  <c r="BI245"/>
  <c r="BH245"/>
  <c r="BG245"/>
  <c r="BF245"/>
  <c r="T245"/>
  <c r="T244"/>
  <c r="R245"/>
  <c r="R244"/>
  <c r="P245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7"/>
  <c r="BH227"/>
  <c r="BG227"/>
  <c r="BF227"/>
  <c r="T227"/>
  <c r="R227"/>
  <c r="P227"/>
  <c r="BI223"/>
  <c r="BH223"/>
  <c r="BG223"/>
  <c r="BF223"/>
  <c r="T223"/>
  <c r="R223"/>
  <c r="P223"/>
  <c r="BI219"/>
  <c r="BH219"/>
  <c r="BG219"/>
  <c r="BF219"/>
  <c r="T219"/>
  <c r="R219"/>
  <c r="P219"/>
  <c r="BI216"/>
  <c r="BH216"/>
  <c r="BG216"/>
  <c r="BF216"/>
  <c r="T216"/>
  <c r="R216"/>
  <c r="P216"/>
  <c r="BI213"/>
  <c r="BH213"/>
  <c r="BG213"/>
  <c r="BF213"/>
  <c r="T213"/>
  <c r="R213"/>
  <c r="P213"/>
  <c r="BI211"/>
  <c r="BH211"/>
  <c r="BG211"/>
  <c r="BF211"/>
  <c r="T211"/>
  <c r="R211"/>
  <c r="P211"/>
  <c r="BI205"/>
  <c r="BH205"/>
  <c r="BG205"/>
  <c r="BF205"/>
  <c r="T205"/>
  <c r="R205"/>
  <c r="P205"/>
  <c r="BI202"/>
  <c r="BH202"/>
  <c r="BG202"/>
  <c r="BF202"/>
  <c r="T202"/>
  <c r="R202"/>
  <c r="P202"/>
  <c r="BI197"/>
  <c r="BH197"/>
  <c r="BG197"/>
  <c r="BF197"/>
  <c r="T197"/>
  <c r="R197"/>
  <c r="P197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3"/>
  <c r="BH183"/>
  <c r="BG183"/>
  <c r="BF183"/>
  <c r="T183"/>
  <c r="R183"/>
  <c r="P183"/>
  <c r="BI180"/>
  <c r="BH180"/>
  <c r="BG180"/>
  <c r="BF180"/>
  <c r="T180"/>
  <c r="R180"/>
  <c r="P180"/>
  <c r="BI178"/>
  <c r="BH178"/>
  <c r="BG178"/>
  <c r="BF178"/>
  <c r="T178"/>
  <c r="R178"/>
  <c r="P178"/>
  <c r="BI170"/>
  <c r="BH170"/>
  <c r="BG170"/>
  <c r="BF170"/>
  <c r="T170"/>
  <c r="R170"/>
  <c r="P170"/>
  <c r="BI166"/>
  <c r="BH166"/>
  <c r="BG166"/>
  <c r="BF166"/>
  <c r="T166"/>
  <c r="R166"/>
  <c r="P166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49"/>
  <c r="BH149"/>
  <c r="BG149"/>
  <c r="BF149"/>
  <c r="T149"/>
  <c r="R149"/>
  <c r="P149"/>
  <c r="BI145"/>
  <c r="BH145"/>
  <c r="BG145"/>
  <c r="BF145"/>
  <c r="T145"/>
  <c r="R145"/>
  <c r="P145"/>
  <c r="BI141"/>
  <c r="BH141"/>
  <c r="BG141"/>
  <c r="BF141"/>
  <c r="T141"/>
  <c r="R141"/>
  <c r="P141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3"/>
  <c r="BH123"/>
  <c r="BG123"/>
  <c r="BF123"/>
  <c r="T123"/>
  <c r="R123"/>
  <c r="P123"/>
  <c r="BI119"/>
  <c r="BH119"/>
  <c r="BG119"/>
  <c r="BF119"/>
  <c r="T119"/>
  <c r="R119"/>
  <c r="P119"/>
  <c r="BI117"/>
  <c r="BH117"/>
  <c r="BG117"/>
  <c r="BF117"/>
  <c r="T117"/>
  <c r="R117"/>
  <c r="P117"/>
  <c r="BI114"/>
  <c r="BH114"/>
  <c r="BG114"/>
  <c r="BF114"/>
  <c r="T114"/>
  <c r="R114"/>
  <c r="P114"/>
  <c r="F105"/>
  <c r="E103"/>
  <c r="F56"/>
  <c r="E54"/>
  <c r="J26"/>
  <c r="E26"/>
  <c r="J59"/>
  <c r="J25"/>
  <c r="J23"/>
  <c r="E23"/>
  <c r="J107"/>
  <c r="J22"/>
  <c r="J20"/>
  <c r="E20"/>
  <c r="F108"/>
  <c r="J19"/>
  <c r="J17"/>
  <c r="E17"/>
  <c r="F58"/>
  <c r="J16"/>
  <c r="J14"/>
  <c r="J105"/>
  <c r="E7"/>
  <c r="E99"/>
  <c i="11" r="J39"/>
  <c r="J38"/>
  <c i="1" r="AY66"/>
  <c i="11" r="J37"/>
  <c i="1" r="AX66"/>
  <c i="11" r="BI449"/>
  <c r="BH449"/>
  <c r="BG449"/>
  <c r="BF449"/>
  <c r="T449"/>
  <c r="R449"/>
  <c r="P449"/>
  <c r="BI447"/>
  <c r="BH447"/>
  <c r="BG447"/>
  <c r="BF447"/>
  <c r="T447"/>
  <c r="R447"/>
  <c r="P447"/>
  <c r="BI445"/>
  <c r="BH445"/>
  <c r="BG445"/>
  <c r="BF445"/>
  <c r="T445"/>
  <c r="R445"/>
  <c r="P445"/>
  <c r="BI441"/>
  <c r="BH441"/>
  <c r="BG441"/>
  <c r="BF441"/>
  <c r="T441"/>
  <c r="R441"/>
  <c r="P441"/>
  <c r="BI439"/>
  <c r="BH439"/>
  <c r="BG439"/>
  <c r="BF439"/>
  <c r="T439"/>
  <c r="R439"/>
  <c r="P439"/>
  <c r="BI436"/>
  <c r="BH436"/>
  <c r="BG436"/>
  <c r="BF436"/>
  <c r="T436"/>
  <c r="R436"/>
  <c r="P436"/>
  <c r="BI430"/>
  <c r="BH430"/>
  <c r="BG430"/>
  <c r="BF430"/>
  <c r="T430"/>
  <c r="R430"/>
  <c r="P430"/>
  <c r="BI427"/>
  <c r="BH427"/>
  <c r="BG427"/>
  <c r="BF427"/>
  <c r="T427"/>
  <c r="R427"/>
  <c r="P427"/>
  <c r="BI425"/>
  <c r="BH425"/>
  <c r="BG425"/>
  <c r="BF425"/>
  <c r="T425"/>
  <c r="R425"/>
  <c r="P425"/>
  <c r="BI420"/>
  <c r="BH420"/>
  <c r="BG420"/>
  <c r="BF420"/>
  <c r="T420"/>
  <c r="R420"/>
  <c r="P420"/>
  <c r="BI417"/>
  <c r="BH417"/>
  <c r="BG417"/>
  <c r="BF417"/>
  <c r="T417"/>
  <c r="R417"/>
  <c r="P417"/>
  <c r="BI411"/>
  <c r="BH411"/>
  <c r="BG411"/>
  <c r="BF411"/>
  <c r="T411"/>
  <c r="R411"/>
  <c r="P411"/>
  <c r="BI406"/>
  <c r="BH406"/>
  <c r="BG406"/>
  <c r="BF406"/>
  <c r="T406"/>
  <c r="R406"/>
  <c r="P406"/>
  <c r="BI405"/>
  <c r="BH405"/>
  <c r="BG405"/>
  <c r="BF405"/>
  <c r="T405"/>
  <c r="R405"/>
  <c r="P405"/>
  <c r="BI403"/>
  <c r="BH403"/>
  <c r="BG403"/>
  <c r="BF403"/>
  <c r="T403"/>
  <c r="R403"/>
  <c r="P403"/>
  <c r="BI401"/>
  <c r="BH401"/>
  <c r="BG401"/>
  <c r="BF401"/>
  <c r="T401"/>
  <c r="R401"/>
  <c r="P401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7"/>
  <c r="BH387"/>
  <c r="BG387"/>
  <c r="BF387"/>
  <c r="T387"/>
  <c r="R387"/>
  <c r="P387"/>
  <c r="BI383"/>
  <c r="BH383"/>
  <c r="BG383"/>
  <c r="BF383"/>
  <c r="T383"/>
  <c r="R383"/>
  <c r="P383"/>
  <c r="BI378"/>
  <c r="BH378"/>
  <c r="BG378"/>
  <c r="BF378"/>
  <c r="T378"/>
  <c r="R378"/>
  <c r="P378"/>
  <c r="BI375"/>
  <c r="BH375"/>
  <c r="BG375"/>
  <c r="BF375"/>
  <c r="T375"/>
  <c r="R375"/>
  <c r="P375"/>
  <c r="BI371"/>
  <c r="BH371"/>
  <c r="BG371"/>
  <c r="BF371"/>
  <c r="T371"/>
  <c r="R371"/>
  <c r="P371"/>
  <c r="BI368"/>
  <c r="BH368"/>
  <c r="BG368"/>
  <c r="BF368"/>
  <c r="T368"/>
  <c r="R368"/>
  <c r="P368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57"/>
  <c r="BH357"/>
  <c r="BG357"/>
  <c r="BF357"/>
  <c r="T357"/>
  <c r="R357"/>
  <c r="P357"/>
  <c r="BI354"/>
  <c r="BH354"/>
  <c r="BG354"/>
  <c r="BF354"/>
  <c r="T354"/>
  <c r="R354"/>
  <c r="P354"/>
  <c r="BI352"/>
  <c r="BH352"/>
  <c r="BG352"/>
  <c r="BF352"/>
  <c r="T352"/>
  <c r="R352"/>
  <c r="P352"/>
  <c r="BI351"/>
  <c r="BH351"/>
  <c r="BG351"/>
  <c r="BF351"/>
  <c r="T351"/>
  <c r="R351"/>
  <c r="P351"/>
  <c r="BI349"/>
  <c r="BH349"/>
  <c r="BG349"/>
  <c r="BF349"/>
  <c r="T349"/>
  <c r="R349"/>
  <c r="P349"/>
  <c r="BI348"/>
  <c r="BH348"/>
  <c r="BG348"/>
  <c r="BF348"/>
  <c r="T348"/>
  <c r="R348"/>
  <c r="P348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9"/>
  <c r="BH339"/>
  <c r="BG339"/>
  <c r="BF339"/>
  <c r="T339"/>
  <c r="R339"/>
  <c r="P339"/>
  <c r="BI337"/>
  <c r="BH337"/>
  <c r="BG337"/>
  <c r="BF337"/>
  <c r="T337"/>
  <c r="R337"/>
  <c r="P337"/>
  <c r="BI334"/>
  <c r="BH334"/>
  <c r="BG334"/>
  <c r="BF334"/>
  <c r="T334"/>
  <c r="R334"/>
  <c r="P334"/>
  <c r="BI329"/>
  <c r="BH329"/>
  <c r="BG329"/>
  <c r="BF329"/>
  <c r="T329"/>
  <c r="R329"/>
  <c r="P329"/>
  <c r="BI327"/>
  <c r="BH327"/>
  <c r="BG327"/>
  <c r="BF327"/>
  <c r="T327"/>
  <c r="R327"/>
  <c r="P327"/>
  <c r="BI325"/>
  <c r="BH325"/>
  <c r="BG325"/>
  <c r="BF325"/>
  <c r="T325"/>
  <c r="R325"/>
  <c r="P325"/>
  <c r="BI324"/>
  <c r="BH324"/>
  <c r="BG324"/>
  <c r="BF324"/>
  <c r="T324"/>
  <c r="R324"/>
  <c r="P324"/>
  <c r="BI322"/>
  <c r="BH322"/>
  <c r="BG322"/>
  <c r="BF322"/>
  <c r="T322"/>
  <c r="R322"/>
  <c r="P322"/>
  <c r="BI318"/>
  <c r="BH318"/>
  <c r="BG318"/>
  <c r="BF318"/>
  <c r="T318"/>
  <c r="R318"/>
  <c r="P318"/>
  <c r="BI316"/>
  <c r="BH316"/>
  <c r="BG316"/>
  <c r="BF316"/>
  <c r="T316"/>
  <c r="R316"/>
  <c r="P316"/>
  <c r="BI313"/>
  <c r="BH313"/>
  <c r="BG313"/>
  <c r="BF313"/>
  <c r="T313"/>
  <c r="R313"/>
  <c r="P313"/>
  <c r="BI312"/>
  <c r="BH312"/>
  <c r="BG312"/>
  <c r="BF312"/>
  <c r="T312"/>
  <c r="R312"/>
  <c r="P312"/>
  <c r="BI309"/>
  <c r="BH309"/>
  <c r="BG309"/>
  <c r="BF309"/>
  <c r="T309"/>
  <c r="R309"/>
  <c r="P309"/>
  <c r="BI304"/>
  <c r="BH304"/>
  <c r="BG304"/>
  <c r="BF304"/>
  <c r="T304"/>
  <c r="R304"/>
  <c r="P304"/>
  <c r="BI300"/>
  <c r="BH300"/>
  <c r="BG300"/>
  <c r="BF300"/>
  <c r="T300"/>
  <c r="R300"/>
  <c r="P300"/>
  <c r="BI297"/>
  <c r="BH297"/>
  <c r="BG297"/>
  <c r="BF297"/>
  <c r="T297"/>
  <c r="R297"/>
  <c r="P297"/>
  <c r="BI294"/>
  <c r="BH294"/>
  <c r="BG294"/>
  <c r="BF294"/>
  <c r="T294"/>
  <c r="R294"/>
  <c r="P294"/>
  <c r="BI291"/>
  <c r="BH291"/>
  <c r="BG291"/>
  <c r="BF291"/>
  <c r="T291"/>
  <c r="R291"/>
  <c r="P291"/>
  <c r="BI288"/>
  <c r="BH288"/>
  <c r="BG288"/>
  <c r="BF288"/>
  <c r="T288"/>
  <c r="R288"/>
  <c r="P288"/>
  <c r="BI287"/>
  <c r="BH287"/>
  <c r="BG287"/>
  <c r="BF287"/>
  <c r="T287"/>
  <c r="R287"/>
  <c r="P287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7"/>
  <c r="BH277"/>
  <c r="BG277"/>
  <c r="BF277"/>
  <c r="T277"/>
  <c r="R277"/>
  <c r="P277"/>
  <c r="BI276"/>
  <c r="BH276"/>
  <c r="BG276"/>
  <c r="BF276"/>
  <c r="T276"/>
  <c r="R276"/>
  <c r="P276"/>
  <c r="BI274"/>
  <c r="BH274"/>
  <c r="BG274"/>
  <c r="BF274"/>
  <c r="T274"/>
  <c r="R274"/>
  <c r="P274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5"/>
  <c r="BH265"/>
  <c r="BG265"/>
  <c r="BF265"/>
  <c r="T265"/>
  <c r="T264"/>
  <c r="R265"/>
  <c r="R264"/>
  <c r="P265"/>
  <c r="P264"/>
  <c r="BI261"/>
  <c r="BH261"/>
  <c r="BG261"/>
  <c r="BF261"/>
  <c r="T261"/>
  <c r="T260"/>
  <c r="R261"/>
  <c r="R260"/>
  <c r="P261"/>
  <c r="P260"/>
  <c r="BI255"/>
  <c r="BH255"/>
  <c r="BG255"/>
  <c r="BF255"/>
  <c r="T255"/>
  <c r="T254"/>
  <c r="R255"/>
  <c r="R254"/>
  <c r="P255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4"/>
  <c r="BH234"/>
  <c r="BG234"/>
  <c r="BF234"/>
  <c r="T234"/>
  <c r="R234"/>
  <c r="P234"/>
  <c r="BI230"/>
  <c r="BH230"/>
  <c r="BG230"/>
  <c r="BF230"/>
  <c r="T230"/>
  <c r="R230"/>
  <c r="P230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9"/>
  <c r="BH219"/>
  <c r="BG219"/>
  <c r="BF219"/>
  <c r="T219"/>
  <c r="R219"/>
  <c r="P219"/>
  <c r="BI213"/>
  <c r="BH213"/>
  <c r="BG213"/>
  <c r="BF213"/>
  <c r="T213"/>
  <c r="R213"/>
  <c r="P213"/>
  <c r="BI210"/>
  <c r="BH210"/>
  <c r="BG210"/>
  <c r="BF210"/>
  <c r="T210"/>
  <c r="R210"/>
  <c r="P210"/>
  <c r="BI205"/>
  <c r="BH205"/>
  <c r="BG205"/>
  <c r="BF205"/>
  <c r="T205"/>
  <c r="R205"/>
  <c r="P205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78"/>
  <c r="BH178"/>
  <c r="BG178"/>
  <c r="BF178"/>
  <c r="T178"/>
  <c r="R178"/>
  <c r="P178"/>
  <c r="BI174"/>
  <c r="BH174"/>
  <c r="BG174"/>
  <c r="BF174"/>
  <c r="T174"/>
  <c r="R174"/>
  <c r="P174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7"/>
  <c r="BH157"/>
  <c r="BG157"/>
  <c r="BF157"/>
  <c r="T157"/>
  <c r="R157"/>
  <c r="P157"/>
  <c r="BI152"/>
  <c r="BH152"/>
  <c r="BG152"/>
  <c r="BF152"/>
  <c r="T152"/>
  <c r="T142"/>
  <c r="R152"/>
  <c r="R142"/>
  <c r="P152"/>
  <c r="P142"/>
  <c r="BI143"/>
  <c r="BH143"/>
  <c r="BG143"/>
  <c r="BF143"/>
  <c r="T143"/>
  <c r="R143"/>
  <c r="P143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4"/>
  <c r="BH124"/>
  <c r="BG124"/>
  <c r="BF124"/>
  <c r="T124"/>
  <c r="R124"/>
  <c r="P124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F106"/>
  <c r="E104"/>
  <c r="F56"/>
  <c r="E54"/>
  <c r="J26"/>
  <c r="E26"/>
  <c r="J59"/>
  <c r="J25"/>
  <c r="J23"/>
  <c r="E23"/>
  <c r="J58"/>
  <c r="J22"/>
  <c r="J20"/>
  <c r="E20"/>
  <c r="F109"/>
  <c r="J19"/>
  <c r="J17"/>
  <c r="E17"/>
  <c r="F108"/>
  <c r="J16"/>
  <c r="J14"/>
  <c r="J106"/>
  <c r="E7"/>
  <c r="E50"/>
  <c i="10" r="J39"/>
  <c r="J38"/>
  <c i="1" r="AY64"/>
  <c i="10" r="J37"/>
  <c i="1" r="AX64"/>
  <c i="10" r="BI106"/>
  <c r="BH106"/>
  <c r="BG106"/>
  <c r="BF106"/>
  <c r="T106"/>
  <c r="R106"/>
  <c r="P106"/>
  <c r="BI103"/>
  <c r="BH103"/>
  <c r="BG103"/>
  <c r="BF103"/>
  <c r="T103"/>
  <c r="R103"/>
  <c r="P103"/>
  <c r="BI99"/>
  <c r="BH99"/>
  <c r="BG99"/>
  <c r="BF99"/>
  <c r="T99"/>
  <c r="R99"/>
  <c r="P99"/>
  <c r="BI96"/>
  <c r="BH96"/>
  <c r="BG96"/>
  <c r="BF96"/>
  <c r="T96"/>
  <c r="R96"/>
  <c r="P96"/>
  <c r="BI92"/>
  <c r="BH92"/>
  <c r="BG92"/>
  <c r="BF92"/>
  <c r="T92"/>
  <c r="T91"/>
  <c r="R92"/>
  <c r="R91"/>
  <c r="P92"/>
  <c r="P91"/>
  <c r="F83"/>
  <c r="E81"/>
  <c r="F56"/>
  <c r="E54"/>
  <c r="J26"/>
  <c r="E26"/>
  <c r="J59"/>
  <c r="J25"/>
  <c r="J23"/>
  <c r="E23"/>
  <c r="J85"/>
  <c r="J22"/>
  <c r="J20"/>
  <c r="E20"/>
  <c r="F86"/>
  <c r="J19"/>
  <c r="J17"/>
  <c r="E17"/>
  <c r="F85"/>
  <c r="J16"/>
  <c r="J14"/>
  <c r="J56"/>
  <c r="E7"/>
  <c r="E50"/>
  <c i="9" r="J39"/>
  <c r="J38"/>
  <c i="1" r="AY63"/>
  <c i="9" r="J37"/>
  <c i="1" r="AX63"/>
  <c i="9" r="BI94"/>
  <c r="BH94"/>
  <c r="BG94"/>
  <c r="BF94"/>
  <c r="T94"/>
  <c r="T93"/>
  <c r="R94"/>
  <c r="R93"/>
  <c r="P94"/>
  <c r="P93"/>
  <c r="BI91"/>
  <c r="BH91"/>
  <c r="BG91"/>
  <c r="BF91"/>
  <c r="T91"/>
  <c r="T90"/>
  <c r="T89"/>
  <c r="T88"/>
  <c r="R91"/>
  <c r="R90"/>
  <c r="R89"/>
  <c r="R88"/>
  <c r="P91"/>
  <c r="P90"/>
  <c r="P89"/>
  <c r="P88"/>
  <c i="1" r="AU63"/>
  <c i="9" r="F82"/>
  <c r="E80"/>
  <c r="F56"/>
  <c r="E54"/>
  <c r="J26"/>
  <c r="E26"/>
  <c r="J59"/>
  <c r="J25"/>
  <c r="J23"/>
  <c r="E23"/>
  <c r="J84"/>
  <c r="J22"/>
  <c r="J20"/>
  <c r="E20"/>
  <c r="F85"/>
  <c r="J19"/>
  <c r="J17"/>
  <c r="E17"/>
  <c r="F58"/>
  <c r="J16"/>
  <c r="J14"/>
  <c r="J82"/>
  <c r="E7"/>
  <c r="E50"/>
  <c i="8" r="J39"/>
  <c r="J38"/>
  <c i="1" r="AY62"/>
  <c i="8" r="J37"/>
  <c i="1" r="AX62"/>
  <c i="8"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F80"/>
  <c r="E78"/>
  <c r="F56"/>
  <c r="E54"/>
  <c r="J26"/>
  <c r="E26"/>
  <c r="J83"/>
  <c r="J25"/>
  <c r="J23"/>
  <c r="E23"/>
  <c r="J82"/>
  <c r="J22"/>
  <c r="J20"/>
  <c r="E20"/>
  <c r="F59"/>
  <c r="J19"/>
  <c r="J17"/>
  <c r="E17"/>
  <c r="F58"/>
  <c r="J16"/>
  <c r="J14"/>
  <c r="J80"/>
  <c r="E7"/>
  <c r="E50"/>
  <c i="7" r="J39"/>
  <c r="J38"/>
  <c i="1" r="AY61"/>
  <c i="7" r="J37"/>
  <c i="1" r="AX61"/>
  <c i="7"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F84"/>
  <c r="E82"/>
  <c r="F56"/>
  <c r="E54"/>
  <c r="J26"/>
  <c r="E26"/>
  <c r="J59"/>
  <c r="J25"/>
  <c r="J23"/>
  <c r="E23"/>
  <c r="J86"/>
  <c r="J22"/>
  <c r="J20"/>
  <c r="E20"/>
  <c r="F87"/>
  <c r="J19"/>
  <c r="J17"/>
  <c r="E17"/>
  <c r="F58"/>
  <c r="J16"/>
  <c r="J14"/>
  <c r="J84"/>
  <c r="E7"/>
  <c r="E78"/>
  <c i="6" r="J39"/>
  <c r="J38"/>
  <c i="1" r="AY60"/>
  <c i="6" r="J37"/>
  <c i="1" r="AX60"/>
  <c i="6"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F80"/>
  <c r="E78"/>
  <c r="F56"/>
  <c r="E54"/>
  <c r="J26"/>
  <c r="E26"/>
  <c r="J59"/>
  <c r="J25"/>
  <c r="J23"/>
  <c r="E23"/>
  <c r="J82"/>
  <c r="J22"/>
  <c r="J20"/>
  <c r="E20"/>
  <c r="F59"/>
  <c r="J19"/>
  <c r="J17"/>
  <c r="E17"/>
  <c r="F82"/>
  <c r="J16"/>
  <c r="J14"/>
  <c r="J80"/>
  <c r="E7"/>
  <c r="E50"/>
  <c i="5" r="J39"/>
  <c r="J38"/>
  <c i="1" r="AY59"/>
  <c i="5" r="J37"/>
  <c i="1" r="AX59"/>
  <c i="5"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F80"/>
  <c r="E78"/>
  <c r="F56"/>
  <c r="E54"/>
  <c r="J26"/>
  <c r="E26"/>
  <c r="J59"/>
  <c r="J25"/>
  <c r="J23"/>
  <c r="E23"/>
  <c r="J82"/>
  <c r="J22"/>
  <c r="J20"/>
  <c r="E20"/>
  <c r="F59"/>
  <c r="J19"/>
  <c r="J17"/>
  <c r="E17"/>
  <c r="F82"/>
  <c r="J16"/>
  <c r="J14"/>
  <c r="J80"/>
  <c r="E7"/>
  <c r="E50"/>
  <c i="4" r="J39"/>
  <c r="J38"/>
  <c i="1" r="AY58"/>
  <c i="4" r="J37"/>
  <c i="1" r="AX58"/>
  <c i="4" r="BI423"/>
  <c r="BH423"/>
  <c r="BG423"/>
  <c r="BF423"/>
  <c r="T423"/>
  <c r="R423"/>
  <c r="P423"/>
  <c r="BI421"/>
  <c r="BH421"/>
  <c r="BG421"/>
  <c r="BF421"/>
  <c r="T421"/>
  <c r="R421"/>
  <c r="P421"/>
  <c r="BI419"/>
  <c r="BH419"/>
  <c r="BG419"/>
  <c r="BF419"/>
  <c r="T419"/>
  <c r="R419"/>
  <c r="P419"/>
  <c r="BI415"/>
  <c r="BH415"/>
  <c r="BG415"/>
  <c r="BF415"/>
  <c r="T415"/>
  <c r="R415"/>
  <c r="P415"/>
  <c r="BI413"/>
  <c r="BH413"/>
  <c r="BG413"/>
  <c r="BF413"/>
  <c r="T413"/>
  <c r="R413"/>
  <c r="P413"/>
  <c r="BI410"/>
  <c r="BH410"/>
  <c r="BG410"/>
  <c r="BF410"/>
  <c r="T410"/>
  <c r="R410"/>
  <c r="P410"/>
  <c r="BI404"/>
  <c r="BH404"/>
  <c r="BG404"/>
  <c r="BF404"/>
  <c r="T404"/>
  <c r="R404"/>
  <c r="P404"/>
  <c r="BI401"/>
  <c r="BH401"/>
  <c r="BG401"/>
  <c r="BF401"/>
  <c r="T401"/>
  <c r="R401"/>
  <c r="P401"/>
  <c r="BI399"/>
  <c r="BH399"/>
  <c r="BG399"/>
  <c r="BF399"/>
  <c r="T399"/>
  <c r="R399"/>
  <c r="P399"/>
  <c r="BI396"/>
  <c r="BH396"/>
  <c r="BG396"/>
  <c r="BF396"/>
  <c r="T396"/>
  <c r="R396"/>
  <c r="P396"/>
  <c r="BI393"/>
  <c r="BH393"/>
  <c r="BG393"/>
  <c r="BF393"/>
  <c r="T393"/>
  <c r="R393"/>
  <c r="P393"/>
  <c r="BI388"/>
  <c r="BH388"/>
  <c r="BG388"/>
  <c r="BF388"/>
  <c r="T388"/>
  <c r="R388"/>
  <c r="P388"/>
  <c r="BI383"/>
  <c r="BH383"/>
  <c r="BG383"/>
  <c r="BF383"/>
  <c r="T383"/>
  <c r="R383"/>
  <c r="P383"/>
  <c r="BI382"/>
  <c r="BH382"/>
  <c r="BG382"/>
  <c r="BF382"/>
  <c r="T382"/>
  <c r="R382"/>
  <c r="P382"/>
  <c r="BI380"/>
  <c r="BH380"/>
  <c r="BG380"/>
  <c r="BF380"/>
  <c r="T380"/>
  <c r="R380"/>
  <c r="P380"/>
  <c r="BI378"/>
  <c r="BH378"/>
  <c r="BG378"/>
  <c r="BF378"/>
  <c r="T378"/>
  <c r="R378"/>
  <c r="P378"/>
  <c r="BI369"/>
  <c r="BH369"/>
  <c r="BG369"/>
  <c r="BF369"/>
  <c r="T369"/>
  <c r="R369"/>
  <c r="P369"/>
  <c r="BI367"/>
  <c r="BH367"/>
  <c r="BG367"/>
  <c r="BF367"/>
  <c r="T367"/>
  <c r="R367"/>
  <c r="P367"/>
  <c r="BI365"/>
  <c r="BH365"/>
  <c r="BG365"/>
  <c r="BF365"/>
  <c r="T365"/>
  <c r="R365"/>
  <c r="P365"/>
  <c r="BI362"/>
  <c r="BH362"/>
  <c r="BG362"/>
  <c r="BF362"/>
  <c r="T362"/>
  <c r="R362"/>
  <c r="P362"/>
  <c r="BI358"/>
  <c r="BH358"/>
  <c r="BG358"/>
  <c r="BF358"/>
  <c r="T358"/>
  <c r="R358"/>
  <c r="P358"/>
  <c r="BI353"/>
  <c r="BH353"/>
  <c r="BG353"/>
  <c r="BF353"/>
  <c r="T353"/>
  <c r="R353"/>
  <c r="P353"/>
  <c r="BI350"/>
  <c r="BH350"/>
  <c r="BG350"/>
  <c r="BF350"/>
  <c r="T350"/>
  <c r="R350"/>
  <c r="P350"/>
  <c r="BI346"/>
  <c r="BH346"/>
  <c r="BG346"/>
  <c r="BF346"/>
  <c r="T346"/>
  <c r="R346"/>
  <c r="P346"/>
  <c r="BI343"/>
  <c r="BH343"/>
  <c r="BG343"/>
  <c r="BF343"/>
  <c r="T343"/>
  <c r="R343"/>
  <c r="P343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2"/>
  <c r="BH332"/>
  <c r="BG332"/>
  <c r="BF332"/>
  <c r="T332"/>
  <c r="R332"/>
  <c r="P332"/>
  <c r="BI329"/>
  <c r="BH329"/>
  <c r="BG329"/>
  <c r="BF329"/>
  <c r="T329"/>
  <c r="R329"/>
  <c r="P329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0"/>
  <c r="BH320"/>
  <c r="BG320"/>
  <c r="BF320"/>
  <c r="T320"/>
  <c r="R320"/>
  <c r="P320"/>
  <c r="BI319"/>
  <c r="BH319"/>
  <c r="BG319"/>
  <c r="BF319"/>
  <c r="T319"/>
  <c r="R319"/>
  <c r="P319"/>
  <c r="BI316"/>
  <c r="BH316"/>
  <c r="BG316"/>
  <c r="BF316"/>
  <c r="T316"/>
  <c r="R316"/>
  <c r="P316"/>
  <c r="BI315"/>
  <c r="BH315"/>
  <c r="BG315"/>
  <c r="BF315"/>
  <c r="T315"/>
  <c r="R315"/>
  <c r="P315"/>
  <c r="BI312"/>
  <c r="BH312"/>
  <c r="BG312"/>
  <c r="BF312"/>
  <c r="T312"/>
  <c r="R312"/>
  <c r="P312"/>
  <c r="BI310"/>
  <c r="BH310"/>
  <c r="BG310"/>
  <c r="BF310"/>
  <c r="T310"/>
  <c r="R310"/>
  <c r="P310"/>
  <c r="BI307"/>
  <c r="BH307"/>
  <c r="BG307"/>
  <c r="BF307"/>
  <c r="T307"/>
  <c r="R307"/>
  <c r="P307"/>
  <c r="BI302"/>
  <c r="BH302"/>
  <c r="BG302"/>
  <c r="BF302"/>
  <c r="T302"/>
  <c r="R302"/>
  <c r="P302"/>
  <c r="BI300"/>
  <c r="BH300"/>
  <c r="BG300"/>
  <c r="BF300"/>
  <c r="T300"/>
  <c r="R300"/>
  <c r="P300"/>
  <c r="BI297"/>
  <c r="BH297"/>
  <c r="BG297"/>
  <c r="BF297"/>
  <c r="T297"/>
  <c r="R297"/>
  <c r="P297"/>
  <c r="BI296"/>
  <c r="BH296"/>
  <c r="BG296"/>
  <c r="BF296"/>
  <c r="T296"/>
  <c r="R296"/>
  <c r="P296"/>
  <c r="BI293"/>
  <c r="BH293"/>
  <c r="BG293"/>
  <c r="BF293"/>
  <c r="T293"/>
  <c r="R293"/>
  <c r="P293"/>
  <c r="BI289"/>
  <c r="BH289"/>
  <c r="BG289"/>
  <c r="BF289"/>
  <c r="T289"/>
  <c r="R289"/>
  <c r="P289"/>
  <c r="BI286"/>
  <c r="BH286"/>
  <c r="BG286"/>
  <c r="BF286"/>
  <c r="T286"/>
  <c r="R286"/>
  <c r="P286"/>
  <c r="BI283"/>
  <c r="BH283"/>
  <c r="BG283"/>
  <c r="BF283"/>
  <c r="T283"/>
  <c r="R283"/>
  <c r="P283"/>
  <c r="BI280"/>
  <c r="BH280"/>
  <c r="BG280"/>
  <c r="BF280"/>
  <c r="T280"/>
  <c r="R280"/>
  <c r="P280"/>
  <c r="BI277"/>
  <c r="BH277"/>
  <c r="BG277"/>
  <c r="BF277"/>
  <c r="T277"/>
  <c r="R277"/>
  <c r="P277"/>
  <c r="BI276"/>
  <c r="BH276"/>
  <c r="BG276"/>
  <c r="BF276"/>
  <c r="T276"/>
  <c r="R276"/>
  <c r="P276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4"/>
  <c r="BH254"/>
  <c r="BG254"/>
  <c r="BF254"/>
  <c r="T254"/>
  <c r="T253"/>
  <c r="R254"/>
  <c r="R253"/>
  <c r="P254"/>
  <c r="P253"/>
  <c r="BI246"/>
  <c r="BH246"/>
  <c r="BG246"/>
  <c r="BF246"/>
  <c r="T246"/>
  <c r="T245"/>
  <c r="R246"/>
  <c r="R245"/>
  <c r="P246"/>
  <c r="P245"/>
  <c r="BI240"/>
  <c r="BH240"/>
  <c r="BG240"/>
  <c r="BF240"/>
  <c r="T240"/>
  <c r="T239"/>
  <c r="R240"/>
  <c r="R239"/>
  <c r="P240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19"/>
  <c r="BH219"/>
  <c r="BG219"/>
  <c r="BF219"/>
  <c r="T219"/>
  <c r="R219"/>
  <c r="P219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4"/>
  <c r="BH204"/>
  <c r="BG204"/>
  <c r="BF204"/>
  <c r="T204"/>
  <c r="R204"/>
  <c r="P204"/>
  <c r="BI198"/>
  <c r="BH198"/>
  <c r="BG198"/>
  <c r="BF198"/>
  <c r="T198"/>
  <c r="R198"/>
  <c r="P198"/>
  <c r="BI195"/>
  <c r="BH195"/>
  <c r="BG195"/>
  <c r="BF195"/>
  <c r="T195"/>
  <c r="R195"/>
  <c r="P195"/>
  <c r="BI190"/>
  <c r="BH190"/>
  <c r="BG190"/>
  <c r="BF190"/>
  <c r="T190"/>
  <c r="R190"/>
  <c r="P190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5"/>
  <c r="BH175"/>
  <c r="BG175"/>
  <c r="BF175"/>
  <c r="T175"/>
  <c r="R175"/>
  <c r="P175"/>
  <c r="BI170"/>
  <c r="BH170"/>
  <c r="BG170"/>
  <c r="BF170"/>
  <c r="T170"/>
  <c r="R170"/>
  <c r="P170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59"/>
  <c r="BH159"/>
  <c r="BG159"/>
  <c r="BF159"/>
  <c r="T159"/>
  <c r="R159"/>
  <c r="P159"/>
  <c r="BI156"/>
  <c r="BH156"/>
  <c r="BG156"/>
  <c r="BF156"/>
  <c r="T156"/>
  <c r="R156"/>
  <c r="P156"/>
  <c r="BI151"/>
  <c r="BH151"/>
  <c r="BG151"/>
  <c r="BF151"/>
  <c r="T151"/>
  <c r="R151"/>
  <c r="P151"/>
  <c r="BI145"/>
  <c r="BH145"/>
  <c r="BG145"/>
  <c r="BF145"/>
  <c r="T145"/>
  <c r="R145"/>
  <c r="P145"/>
  <c r="BI136"/>
  <c r="BH136"/>
  <c r="BG136"/>
  <c r="BF136"/>
  <c r="T136"/>
  <c r="R136"/>
  <c r="P136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F104"/>
  <c r="E102"/>
  <c r="F56"/>
  <c r="E54"/>
  <c r="J26"/>
  <c r="E26"/>
  <c r="J59"/>
  <c r="J25"/>
  <c r="J23"/>
  <c r="E23"/>
  <c r="J106"/>
  <c r="J22"/>
  <c r="J20"/>
  <c r="E20"/>
  <c r="F59"/>
  <c r="J19"/>
  <c r="J17"/>
  <c r="E17"/>
  <c r="F106"/>
  <c r="J16"/>
  <c r="J14"/>
  <c r="J104"/>
  <c r="E7"/>
  <c r="E50"/>
  <c i="3" r="J39"/>
  <c r="J38"/>
  <c i="1" r="AY57"/>
  <c i="3" r="J37"/>
  <c i="1" r="AX57"/>
  <c i="3"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6"/>
  <c r="BH416"/>
  <c r="BG416"/>
  <c r="BF416"/>
  <c r="T416"/>
  <c r="R416"/>
  <c r="P416"/>
  <c r="BI414"/>
  <c r="BH414"/>
  <c r="BG414"/>
  <c r="BF414"/>
  <c r="T414"/>
  <c r="R414"/>
  <c r="P414"/>
  <c r="BI411"/>
  <c r="BH411"/>
  <c r="BG411"/>
  <c r="BF411"/>
  <c r="T411"/>
  <c r="R411"/>
  <c r="P411"/>
  <c r="BI405"/>
  <c r="BH405"/>
  <c r="BG405"/>
  <c r="BF405"/>
  <c r="T405"/>
  <c r="R405"/>
  <c r="P405"/>
  <c r="BI402"/>
  <c r="BH402"/>
  <c r="BG402"/>
  <c r="BF402"/>
  <c r="T402"/>
  <c r="R402"/>
  <c r="P402"/>
  <c r="BI400"/>
  <c r="BH400"/>
  <c r="BG400"/>
  <c r="BF400"/>
  <c r="T400"/>
  <c r="R400"/>
  <c r="P400"/>
  <c r="BI397"/>
  <c r="BH397"/>
  <c r="BG397"/>
  <c r="BF397"/>
  <c r="T397"/>
  <c r="R397"/>
  <c r="P397"/>
  <c r="BI394"/>
  <c r="BH394"/>
  <c r="BG394"/>
  <c r="BF394"/>
  <c r="T394"/>
  <c r="R394"/>
  <c r="P394"/>
  <c r="BI389"/>
  <c r="BH389"/>
  <c r="BG389"/>
  <c r="BF389"/>
  <c r="T389"/>
  <c r="R389"/>
  <c r="P389"/>
  <c r="BI384"/>
  <c r="BH384"/>
  <c r="BG384"/>
  <c r="BF384"/>
  <c r="T384"/>
  <c r="R384"/>
  <c r="P384"/>
  <c r="BI382"/>
  <c r="BH382"/>
  <c r="BG382"/>
  <c r="BF382"/>
  <c r="T382"/>
  <c r="R382"/>
  <c r="P382"/>
  <c r="BI373"/>
  <c r="BH373"/>
  <c r="BG373"/>
  <c r="BF373"/>
  <c r="T373"/>
  <c r="R373"/>
  <c r="P373"/>
  <c r="BI371"/>
  <c r="BH371"/>
  <c r="BG371"/>
  <c r="BF371"/>
  <c r="T371"/>
  <c r="R371"/>
  <c r="P371"/>
  <c r="BI369"/>
  <c r="BH369"/>
  <c r="BG369"/>
  <c r="BF369"/>
  <c r="T369"/>
  <c r="R369"/>
  <c r="P369"/>
  <c r="BI366"/>
  <c r="BH366"/>
  <c r="BG366"/>
  <c r="BF366"/>
  <c r="T366"/>
  <c r="R366"/>
  <c r="P366"/>
  <c r="BI362"/>
  <c r="BH362"/>
  <c r="BG362"/>
  <c r="BF362"/>
  <c r="T362"/>
  <c r="R362"/>
  <c r="P362"/>
  <c r="BI357"/>
  <c r="BH357"/>
  <c r="BG357"/>
  <c r="BF357"/>
  <c r="T357"/>
  <c r="R357"/>
  <c r="P357"/>
  <c r="BI354"/>
  <c r="BH354"/>
  <c r="BG354"/>
  <c r="BF354"/>
  <c r="T354"/>
  <c r="R354"/>
  <c r="P354"/>
  <c r="BI350"/>
  <c r="BH350"/>
  <c r="BG350"/>
  <c r="BF350"/>
  <c r="T350"/>
  <c r="R350"/>
  <c r="P350"/>
  <c r="BI347"/>
  <c r="BH347"/>
  <c r="BG347"/>
  <c r="BF347"/>
  <c r="T347"/>
  <c r="R347"/>
  <c r="P347"/>
  <c r="BI344"/>
  <c r="BH344"/>
  <c r="BG344"/>
  <c r="BF344"/>
  <c r="T344"/>
  <c r="R344"/>
  <c r="P344"/>
  <c r="BI342"/>
  <c r="BH342"/>
  <c r="BG342"/>
  <c r="BF342"/>
  <c r="T342"/>
  <c r="R342"/>
  <c r="P342"/>
  <c r="BI340"/>
  <c r="BH340"/>
  <c r="BG340"/>
  <c r="BF340"/>
  <c r="T340"/>
  <c r="R340"/>
  <c r="P340"/>
  <c r="BI336"/>
  <c r="BH336"/>
  <c r="BG336"/>
  <c r="BF336"/>
  <c r="T336"/>
  <c r="R336"/>
  <c r="P336"/>
  <c r="BI333"/>
  <c r="BH333"/>
  <c r="BG333"/>
  <c r="BF333"/>
  <c r="T333"/>
  <c r="R333"/>
  <c r="P333"/>
  <c r="BI331"/>
  <c r="BH331"/>
  <c r="BG331"/>
  <c r="BF331"/>
  <c r="T331"/>
  <c r="R331"/>
  <c r="P331"/>
  <c r="BI330"/>
  <c r="BH330"/>
  <c r="BG330"/>
  <c r="BF330"/>
  <c r="T330"/>
  <c r="R330"/>
  <c r="P330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0"/>
  <c r="BH320"/>
  <c r="BG320"/>
  <c r="BF320"/>
  <c r="T320"/>
  <c r="R320"/>
  <c r="P320"/>
  <c r="BI319"/>
  <c r="BH319"/>
  <c r="BG319"/>
  <c r="BF319"/>
  <c r="T319"/>
  <c r="R319"/>
  <c r="P319"/>
  <c r="BI316"/>
  <c r="BH316"/>
  <c r="BG316"/>
  <c r="BF316"/>
  <c r="T316"/>
  <c r="R316"/>
  <c r="P316"/>
  <c r="BI314"/>
  <c r="BH314"/>
  <c r="BG314"/>
  <c r="BF314"/>
  <c r="T314"/>
  <c r="R314"/>
  <c r="P314"/>
  <c r="BI311"/>
  <c r="BH311"/>
  <c r="BG311"/>
  <c r="BF311"/>
  <c r="T311"/>
  <c r="R311"/>
  <c r="P311"/>
  <c r="BI306"/>
  <c r="BH306"/>
  <c r="BG306"/>
  <c r="BF306"/>
  <c r="T306"/>
  <c r="R306"/>
  <c r="P306"/>
  <c r="BI304"/>
  <c r="BH304"/>
  <c r="BG304"/>
  <c r="BF304"/>
  <c r="T304"/>
  <c r="R304"/>
  <c r="P304"/>
  <c r="BI301"/>
  <c r="BH301"/>
  <c r="BG301"/>
  <c r="BF301"/>
  <c r="T301"/>
  <c r="R301"/>
  <c r="P301"/>
  <c r="BI300"/>
  <c r="BH300"/>
  <c r="BG300"/>
  <c r="BF300"/>
  <c r="T300"/>
  <c r="R300"/>
  <c r="P300"/>
  <c r="BI298"/>
  <c r="BH298"/>
  <c r="BG298"/>
  <c r="BF298"/>
  <c r="T298"/>
  <c r="R298"/>
  <c r="P298"/>
  <c r="BI294"/>
  <c r="BH294"/>
  <c r="BG294"/>
  <c r="BF294"/>
  <c r="T294"/>
  <c r="R294"/>
  <c r="P294"/>
  <c r="BI291"/>
  <c r="BH291"/>
  <c r="BG291"/>
  <c r="BF291"/>
  <c r="T291"/>
  <c r="R291"/>
  <c r="P291"/>
  <c r="BI288"/>
  <c r="BH288"/>
  <c r="BG288"/>
  <c r="BF288"/>
  <c r="T288"/>
  <c r="R288"/>
  <c r="P288"/>
  <c r="BI285"/>
  <c r="BH285"/>
  <c r="BG285"/>
  <c r="BF285"/>
  <c r="T285"/>
  <c r="R285"/>
  <c r="P285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1"/>
  <c r="BH271"/>
  <c r="BG271"/>
  <c r="BF271"/>
  <c r="T271"/>
  <c r="R271"/>
  <c r="P271"/>
  <c r="BI270"/>
  <c r="BH270"/>
  <c r="BG270"/>
  <c r="BF270"/>
  <c r="T270"/>
  <c r="R270"/>
  <c r="P270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2"/>
  <c r="BH262"/>
  <c r="BG262"/>
  <c r="BF262"/>
  <c r="T262"/>
  <c r="R262"/>
  <c r="P262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3"/>
  <c r="BH253"/>
  <c r="BG253"/>
  <c r="BF253"/>
  <c r="T253"/>
  <c r="T252"/>
  <c r="R253"/>
  <c r="R252"/>
  <c r="P253"/>
  <c r="P252"/>
  <c r="BI245"/>
  <c r="BH245"/>
  <c r="BG245"/>
  <c r="BF245"/>
  <c r="T245"/>
  <c r="T244"/>
  <c r="R245"/>
  <c r="R244"/>
  <c r="P245"/>
  <c r="P244"/>
  <c r="BI239"/>
  <c r="BH239"/>
  <c r="BG239"/>
  <c r="BF239"/>
  <c r="T239"/>
  <c r="T238"/>
  <c r="R239"/>
  <c r="R238"/>
  <c r="P239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8"/>
  <c r="BH218"/>
  <c r="BG218"/>
  <c r="BF218"/>
  <c r="T218"/>
  <c r="R218"/>
  <c r="P218"/>
  <c r="BI214"/>
  <c r="BH214"/>
  <c r="BG214"/>
  <c r="BF214"/>
  <c r="T214"/>
  <c r="R214"/>
  <c r="P214"/>
  <c r="BI211"/>
  <c r="BH211"/>
  <c r="BG211"/>
  <c r="BF211"/>
  <c r="T211"/>
  <c r="R211"/>
  <c r="P211"/>
  <c r="BI208"/>
  <c r="BH208"/>
  <c r="BG208"/>
  <c r="BF208"/>
  <c r="T208"/>
  <c r="R208"/>
  <c r="P208"/>
  <c r="BI205"/>
  <c r="BH205"/>
  <c r="BG205"/>
  <c r="BF205"/>
  <c r="T205"/>
  <c r="R205"/>
  <c r="P205"/>
  <c r="BI203"/>
  <c r="BH203"/>
  <c r="BG203"/>
  <c r="BF203"/>
  <c r="T203"/>
  <c r="R203"/>
  <c r="P203"/>
  <c r="BI197"/>
  <c r="BH197"/>
  <c r="BG197"/>
  <c r="BF197"/>
  <c r="T197"/>
  <c r="R197"/>
  <c r="P197"/>
  <c r="BI194"/>
  <c r="BH194"/>
  <c r="BG194"/>
  <c r="BF194"/>
  <c r="T194"/>
  <c r="R194"/>
  <c r="P194"/>
  <c r="BI189"/>
  <c r="BH189"/>
  <c r="BG189"/>
  <c r="BF189"/>
  <c r="T189"/>
  <c r="R189"/>
  <c r="P189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4"/>
  <c r="BH174"/>
  <c r="BG174"/>
  <c r="BF174"/>
  <c r="T174"/>
  <c r="R174"/>
  <c r="P174"/>
  <c r="BI169"/>
  <c r="BH169"/>
  <c r="BG169"/>
  <c r="BF169"/>
  <c r="T169"/>
  <c r="R169"/>
  <c r="P169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58"/>
  <c r="BH158"/>
  <c r="BG158"/>
  <c r="BF158"/>
  <c r="T158"/>
  <c r="R158"/>
  <c r="P158"/>
  <c r="BI155"/>
  <c r="BH155"/>
  <c r="BG155"/>
  <c r="BF155"/>
  <c r="T155"/>
  <c r="R155"/>
  <c r="P155"/>
  <c r="BI150"/>
  <c r="BH150"/>
  <c r="BG150"/>
  <c r="BF150"/>
  <c r="T150"/>
  <c r="R150"/>
  <c r="P150"/>
  <c r="BI144"/>
  <c r="BH144"/>
  <c r="BG144"/>
  <c r="BF144"/>
  <c r="T144"/>
  <c r="T135"/>
  <c r="R144"/>
  <c r="R135"/>
  <c r="P144"/>
  <c r="P135"/>
  <c r="BI136"/>
  <c r="BH136"/>
  <c r="BG136"/>
  <c r="BF136"/>
  <c r="T136"/>
  <c r="R136"/>
  <c r="P136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F104"/>
  <c r="E102"/>
  <c r="F56"/>
  <c r="E54"/>
  <c r="J26"/>
  <c r="E26"/>
  <c r="J107"/>
  <c r="J25"/>
  <c r="J23"/>
  <c r="E23"/>
  <c r="J106"/>
  <c r="J22"/>
  <c r="J20"/>
  <c r="E20"/>
  <c r="F59"/>
  <c r="J19"/>
  <c r="J17"/>
  <c r="E17"/>
  <c r="F58"/>
  <c r="J16"/>
  <c r="J14"/>
  <c r="J104"/>
  <c r="E7"/>
  <c r="E98"/>
  <c i="2" r="J39"/>
  <c r="J38"/>
  <c i="1" r="AY56"/>
  <c i="2" r="J37"/>
  <c i="1" r="AX56"/>
  <c i="2"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0"/>
  <c r="BH390"/>
  <c r="BG390"/>
  <c r="BF390"/>
  <c r="T390"/>
  <c r="R390"/>
  <c r="P390"/>
  <c r="BI388"/>
  <c r="BH388"/>
  <c r="BG388"/>
  <c r="BF388"/>
  <c r="T388"/>
  <c r="R388"/>
  <c r="P388"/>
  <c r="BI385"/>
  <c r="BH385"/>
  <c r="BG385"/>
  <c r="BF385"/>
  <c r="T385"/>
  <c r="R385"/>
  <c r="P385"/>
  <c r="BI379"/>
  <c r="BH379"/>
  <c r="BG379"/>
  <c r="BF379"/>
  <c r="T379"/>
  <c r="R379"/>
  <c r="P379"/>
  <c r="BI376"/>
  <c r="BH376"/>
  <c r="BG376"/>
  <c r="BF376"/>
  <c r="T376"/>
  <c r="R376"/>
  <c r="P376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0"/>
  <c r="BH370"/>
  <c r="BG370"/>
  <c r="BF370"/>
  <c r="T370"/>
  <c r="R370"/>
  <c r="P370"/>
  <c r="BI367"/>
  <c r="BH367"/>
  <c r="BG367"/>
  <c r="BF367"/>
  <c r="T367"/>
  <c r="R367"/>
  <c r="P367"/>
  <c r="BI364"/>
  <c r="BH364"/>
  <c r="BG364"/>
  <c r="BF364"/>
  <c r="T364"/>
  <c r="R364"/>
  <c r="P364"/>
  <c r="BI359"/>
  <c r="BH359"/>
  <c r="BG359"/>
  <c r="BF359"/>
  <c r="T359"/>
  <c r="R359"/>
  <c r="P359"/>
  <c r="BI354"/>
  <c r="BH354"/>
  <c r="BG354"/>
  <c r="BF354"/>
  <c r="T354"/>
  <c r="R354"/>
  <c r="P354"/>
  <c r="BI352"/>
  <c r="BH352"/>
  <c r="BG352"/>
  <c r="BF352"/>
  <c r="T352"/>
  <c r="R352"/>
  <c r="P352"/>
  <c r="BI343"/>
  <c r="BH343"/>
  <c r="BG343"/>
  <c r="BF343"/>
  <c r="T343"/>
  <c r="R343"/>
  <c r="P343"/>
  <c r="BI341"/>
  <c r="BH341"/>
  <c r="BG341"/>
  <c r="BF341"/>
  <c r="T341"/>
  <c r="R341"/>
  <c r="P341"/>
  <c r="BI339"/>
  <c r="BH339"/>
  <c r="BG339"/>
  <c r="BF339"/>
  <c r="T339"/>
  <c r="R339"/>
  <c r="P339"/>
  <c r="BI336"/>
  <c r="BH336"/>
  <c r="BG336"/>
  <c r="BF336"/>
  <c r="T336"/>
  <c r="R336"/>
  <c r="P336"/>
  <c r="BI332"/>
  <c r="BH332"/>
  <c r="BG332"/>
  <c r="BF332"/>
  <c r="T332"/>
  <c r="R332"/>
  <c r="P332"/>
  <c r="BI327"/>
  <c r="BH327"/>
  <c r="BG327"/>
  <c r="BF327"/>
  <c r="T327"/>
  <c r="R327"/>
  <c r="P327"/>
  <c r="BI324"/>
  <c r="BH324"/>
  <c r="BG324"/>
  <c r="BF324"/>
  <c r="T324"/>
  <c r="R324"/>
  <c r="P324"/>
  <c r="BI320"/>
  <c r="BH320"/>
  <c r="BG320"/>
  <c r="BF320"/>
  <c r="T320"/>
  <c r="R320"/>
  <c r="P320"/>
  <c r="BI317"/>
  <c r="BH317"/>
  <c r="BG317"/>
  <c r="BF317"/>
  <c r="T317"/>
  <c r="R317"/>
  <c r="P317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2"/>
  <c r="BH282"/>
  <c r="BG282"/>
  <c r="BF282"/>
  <c r="T282"/>
  <c r="R282"/>
  <c r="P282"/>
  <c r="BI280"/>
  <c r="BH280"/>
  <c r="BG280"/>
  <c r="BF280"/>
  <c r="T280"/>
  <c r="R280"/>
  <c r="P280"/>
  <c r="BI277"/>
  <c r="BH277"/>
  <c r="BG277"/>
  <c r="BF277"/>
  <c r="T277"/>
  <c r="R277"/>
  <c r="P277"/>
  <c r="BI276"/>
  <c r="BH276"/>
  <c r="BG276"/>
  <c r="BF276"/>
  <c r="T276"/>
  <c r="R276"/>
  <c r="P276"/>
  <c r="BI273"/>
  <c r="BH273"/>
  <c r="BG273"/>
  <c r="BF273"/>
  <c r="T273"/>
  <c r="R273"/>
  <c r="P273"/>
  <c r="BI269"/>
  <c r="BH269"/>
  <c r="BG269"/>
  <c r="BF269"/>
  <c r="T269"/>
  <c r="R269"/>
  <c r="P269"/>
  <c r="BI266"/>
  <c r="BH266"/>
  <c r="BG266"/>
  <c r="BF266"/>
  <c r="T266"/>
  <c r="R266"/>
  <c r="P266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8"/>
  <c r="BH248"/>
  <c r="BG248"/>
  <c r="BF248"/>
  <c r="T248"/>
  <c r="R248"/>
  <c r="P248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39"/>
  <c r="BH239"/>
  <c r="BG239"/>
  <c r="BF239"/>
  <c r="T239"/>
  <c r="T238"/>
  <c r="R239"/>
  <c r="R238"/>
  <c r="P239"/>
  <c r="P238"/>
  <c r="BI235"/>
  <c r="BH235"/>
  <c r="BG235"/>
  <c r="BF235"/>
  <c r="T235"/>
  <c r="T234"/>
  <c r="R235"/>
  <c r="R234"/>
  <c r="P235"/>
  <c r="P234"/>
  <c r="BI229"/>
  <c r="BH229"/>
  <c r="BG229"/>
  <c r="BF229"/>
  <c r="T229"/>
  <c r="T228"/>
  <c r="R229"/>
  <c r="R228"/>
  <c r="P229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2"/>
  <c r="BH212"/>
  <c r="BG212"/>
  <c r="BF212"/>
  <c r="T212"/>
  <c r="R212"/>
  <c r="P212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199"/>
  <c r="BH199"/>
  <c r="BG199"/>
  <c r="BF199"/>
  <c r="T199"/>
  <c r="R199"/>
  <c r="P199"/>
  <c r="BI197"/>
  <c r="BH197"/>
  <c r="BG197"/>
  <c r="BF197"/>
  <c r="T197"/>
  <c r="R197"/>
  <c r="P197"/>
  <c r="BI191"/>
  <c r="BH191"/>
  <c r="BG191"/>
  <c r="BF191"/>
  <c r="T191"/>
  <c r="R191"/>
  <c r="P191"/>
  <c r="BI188"/>
  <c r="BH188"/>
  <c r="BG188"/>
  <c r="BF188"/>
  <c r="T188"/>
  <c r="R188"/>
  <c r="P188"/>
  <c r="BI183"/>
  <c r="BH183"/>
  <c r="BG183"/>
  <c r="BF183"/>
  <c r="T183"/>
  <c r="R183"/>
  <c r="P183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68"/>
  <c r="BH168"/>
  <c r="BG168"/>
  <c r="BF168"/>
  <c r="T168"/>
  <c r="R168"/>
  <c r="P168"/>
  <c r="BI163"/>
  <c r="BH163"/>
  <c r="BG163"/>
  <c r="BF163"/>
  <c r="T163"/>
  <c r="R163"/>
  <c r="P163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0"/>
  <c r="BH150"/>
  <c r="BG150"/>
  <c r="BF150"/>
  <c r="T150"/>
  <c r="T149"/>
  <c r="R150"/>
  <c r="R149"/>
  <c r="P150"/>
  <c r="P149"/>
  <c r="BI144"/>
  <c r="BH144"/>
  <c r="BG144"/>
  <c r="BF144"/>
  <c r="T144"/>
  <c r="T134"/>
  <c r="R144"/>
  <c r="P144"/>
  <c r="BI135"/>
  <c r="BH135"/>
  <c r="BG135"/>
  <c r="BF135"/>
  <c r="T135"/>
  <c r="R135"/>
  <c r="P135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F104"/>
  <c r="E102"/>
  <c r="F56"/>
  <c r="E54"/>
  <c r="J26"/>
  <c r="E26"/>
  <c r="J59"/>
  <c r="J25"/>
  <c r="J23"/>
  <c r="E23"/>
  <c r="J106"/>
  <c r="J22"/>
  <c r="J20"/>
  <c r="E20"/>
  <c r="F59"/>
  <c r="J19"/>
  <c r="J17"/>
  <c r="E17"/>
  <c r="F106"/>
  <c r="J16"/>
  <c r="J14"/>
  <c r="J56"/>
  <c r="E7"/>
  <c r="E98"/>
  <c i="1" r="L50"/>
  <c r="AM50"/>
  <c r="AM49"/>
  <c r="L49"/>
  <c r="AM47"/>
  <c r="L47"/>
  <c r="L45"/>
  <c r="L44"/>
  <c i="38" r="BK137"/>
  <c i="37" r="J110"/>
  <c i="34" r="BK396"/>
  <c r="J364"/>
  <c r="BK285"/>
  <c r="J213"/>
  <c i="31" r="J145"/>
  <c i="30" r="BK155"/>
  <c r="J132"/>
  <c r="BK110"/>
  <c i="29" r="J109"/>
  <c i="28" r="BK126"/>
  <c i="27" r="BK394"/>
  <c r="J296"/>
  <c r="J193"/>
  <c i="26" r="J280"/>
  <c r="BK227"/>
  <c r="J127"/>
  <c i="23" r="BK114"/>
  <c i="22" r="J105"/>
  <c i="20" r="BK197"/>
  <c r="BK157"/>
  <c r="J149"/>
  <c r="J133"/>
  <c r="J123"/>
  <c i="17" r="BK110"/>
  <c i="16" r="BK98"/>
  <c i="14" r="J138"/>
  <c r="J108"/>
  <c i="13" r="J324"/>
  <c r="BK232"/>
  <c i="12" r="J301"/>
  <c r="BK238"/>
  <c r="BK192"/>
  <c i="11" r="J445"/>
  <c r="J324"/>
  <c r="J273"/>
  <c r="BK210"/>
  <c i="8" r="J121"/>
  <c r="BK99"/>
  <c i="7" r="BK127"/>
  <c i="6" r="J100"/>
  <c i="5" r="J139"/>
  <c r="J104"/>
  <c i="4" r="J396"/>
  <c r="BK338"/>
  <c r="J289"/>
  <c r="J224"/>
  <c r="BK167"/>
  <c i="3" r="BK326"/>
  <c r="BK257"/>
  <c r="BK197"/>
  <c i="2" r="BK354"/>
  <c r="J292"/>
  <c r="J217"/>
  <c r="J135"/>
  <c i="38" r="BK116"/>
  <c r="BK92"/>
  <c i="36" r="BK104"/>
  <c r="BK96"/>
  <c i="35" r="BK125"/>
  <c r="BK95"/>
  <c i="34" r="J288"/>
  <c r="BK213"/>
  <c i="33" r="BK97"/>
  <c i="31" r="BK126"/>
  <c i="30" r="J141"/>
  <c r="J116"/>
  <c i="29" r="J111"/>
  <c r="BK95"/>
  <c i="28" r="BK111"/>
  <c i="27" r="J426"/>
  <c r="J328"/>
  <c r="J200"/>
  <c r="J125"/>
  <c i="26" r="J378"/>
  <c r="J291"/>
  <c r="J128"/>
  <c i="22" r="J101"/>
  <c r="BK91"/>
  <c i="21" r="BK110"/>
  <c i="20" r="J335"/>
  <c r="BK293"/>
  <c r="J224"/>
  <c i="19" r="BK98"/>
  <c i="17" r="J110"/>
  <c i="16" r="BK126"/>
  <c i="15" r="BK105"/>
  <c r="J89"/>
  <c i="14" r="J114"/>
  <c i="13" r="BK420"/>
  <c r="BK374"/>
  <c r="BK317"/>
  <c r="BK273"/>
  <c r="BK165"/>
  <c i="12" r="J410"/>
  <c r="J343"/>
  <c r="J232"/>
  <c r="BK133"/>
  <c i="11" r="J349"/>
  <c r="J318"/>
  <c r="J250"/>
  <c r="J118"/>
  <c i="8" r="J125"/>
  <c r="BK92"/>
  <c i="7" r="BK94"/>
  <c i="6" r="BK94"/>
  <c i="5" r="BK140"/>
  <c r="BK92"/>
  <c i="4" r="BK378"/>
  <c r="BK324"/>
  <c r="J233"/>
  <c r="J184"/>
  <c r="J116"/>
  <c i="3" r="J344"/>
  <c r="BK288"/>
  <c r="BK234"/>
  <c r="BK129"/>
  <c i="2" r="BK339"/>
  <c r="J277"/>
  <c r="BK208"/>
  <c i="1" r="AS82"/>
  <c i="37" r="BK94"/>
  <c i="35" r="BK127"/>
  <c r="J103"/>
  <c i="34" r="J292"/>
  <c r="J230"/>
  <c r="BK119"/>
  <c i="31" r="BK141"/>
  <c i="30" r="J155"/>
  <c r="J130"/>
  <c r="BK109"/>
  <c i="29" r="J113"/>
  <c r="J100"/>
  <c i="28" r="J127"/>
  <c r="BK92"/>
  <c i="27" r="BK452"/>
  <c r="BK396"/>
  <c r="J320"/>
  <c r="J246"/>
  <c r="BK125"/>
  <c i="26" r="J288"/>
  <c r="J216"/>
  <c r="BK122"/>
  <c i="23" r="J102"/>
  <c i="21" r="J129"/>
  <c r="J106"/>
  <c i="20" r="J397"/>
  <c r="BK337"/>
  <c r="J282"/>
  <c r="J242"/>
  <c i="17" r="J108"/>
  <c i="16" r="BK123"/>
  <c i="15" r="BK90"/>
  <c i="14" r="J105"/>
  <c i="13" r="BK436"/>
  <c r="J390"/>
  <c r="BK347"/>
  <c r="BK296"/>
  <c r="J256"/>
  <c r="J137"/>
  <c i="12" r="J416"/>
  <c r="BK389"/>
  <c r="BK337"/>
  <c r="J272"/>
  <c r="J183"/>
  <c i="11" r="BK405"/>
  <c r="J329"/>
  <c r="BK250"/>
  <c r="J191"/>
  <c r="J130"/>
  <c i="8" r="BK126"/>
  <c r="BK93"/>
  <c i="7" r="BK124"/>
  <c i="6" r="BK89"/>
  <c i="5" r="BK105"/>
  <c i="4" r="BK367"/>
  <c i="3" r="BK382"/>
  <c r="J294"/>
  <c r="J223"/>
  <c r="J150"/>
  <c i="2" r="BK299"/>
  <c r="J150"/>
  <c i="37" r="BK97"/>
  <c i="35" r="J130"/>
  <c i="34" r="BK354"/>
  <c r="BK299"/>
  <c r="J223"/>
  <c r="J116"/>
  <c i="31" r="J130"/>
  <c r="J92"/>
  <c i="30" r="BK136"/>
  <c r="J112"/>
  <c i="29" r="J114"/>
  <c r="BK94"/>
  <c i="28" r="BK138"/>
  <c r="J107"/>
  <c i="27" r="BK398"/>
  <c r="J293"/>
  <c r="J279"/>
  <c r="BK224"/>
  <c r="BK139"/>
  <c i="26" r="J334"/>
  <c r="BK296"/>
  <c r="BK200"/>
  <c r="J116"/>
  <c i="23" r="J109"/>
  <c i="21" r="BK129"/>
  <c r="J93"/>
  <c i="20" r="BK311"/>
  <c r="BK264"/>
  <c i="19" r="BK104"/>
  <c i="17" r="BK108"/>
  <c i="16" r="BK117"/>
  <c r="J94"/>
  <c i="15" r="J93"/>
  <c i="13" r="J455"/>
  <c r="BK377"/>
  <c r="BK333"/>
  <c r="J242"/>
  <c r="BK177"/>
  <c i="12" r="J366"/>
  <c r="BK291"/>
  <c r="BK230"/>
  <c r="J117"/>
  <c i="11" r="J378"/>
  <c r="J327"/>
  <c r="J282"/>
  <c r="BK221"/>
  <c r="BK130"/>
  <c i="8" r="J128"/>
  <c r="J97"/>
  <c i="7" r="BK116"/>
  <c r="J105"/>
  <c i="6" r="J105"/>
  <c i="5" r="J133"/>
  <c r="J114"/>
  <c r="J93"/>
  <c i="4" r="BK343"/>
  <c r="J286"/>
  <c r="BK182"/>
  <c r="J119"/>
  <c i="3" r="J274"/>
  <c r="J208"/>
  <c i="2" r="BK332"/>
  <c r="BK273"/>
  <c i="38" r="J104"/>
  <c i="36" r="BK98"/>
  <c i="35" r="BK126"/>
  <c i="34" r="BK371"/>
  <c r="BK311"/>
  <c r="J240"/>
  <c r="J169"/>
  <c i="33" r="BK100"/>
  <c i="31" r="J116"/>
  <c r="BK97"/>
  <c i="30" r="J125"/>
  <c i="29" r="J107"/>
  <c i="28" r="BK143"/>
  <c r="BK103"/>
  <c i="27" r="J398"/>
  <c r="BK283"/>
  <c r="J135"/>
  <c i="26" r="BK299"/>
  <c r="BK261"/>
  <c r="J156"/>
  <c i="23" r="J98"/>
  <c i="21" r="BK131"/>
  <c i="20" r="BK403"/>
  <c r="J352"/>
  <c r="BK269"/>
  <c r="BK203"/>
  <c i="17" r="BK133"/>
  <c r="BK97"/>
  <c i="16" r="BK109"/>
  <c i="15" r="BK100"/>
  <c i="14" r="BK98"/>
  <c i="13" r="BK362"/>
  <c r="BK312"/>
  <c r="BK256"/>
  <c r="BK118"/>
  <c i="12" r="J299"/>
  <c r="J251"/>
  <c r="BK156"/>
  <c i="11" r="J405"/>
  <c r="BK348"/>
  <c r="J288"/>
  <c r="BK224"/>
  <c r="BK129"/>
  <c i="8" r="BK97"/>
  <c i="7" r="BK113"/>
  <c i="6" r="J98"/>
  <c i="5" r="BK104"/>
  <c i="4" r="J413"/>
  <c r="BK302"/>
  <c r="BK159"/>
  <c i="3" r="BK324"/>
  <c r="BK259"/>
  <c r="J131"/>
  <c i="2" r="J343"/>
  <c r="J250"/>
  <c r="BK197"/>
  <c r="J122"/>
  <c i="38" r="J103"/>
  <c i="37" r="BK93"/>
  <c i="35" r="J88"/>
  <c i="34" r="BK314"/>
  <c r="J287"/>
  <c r="BK240"/>
  <c i="31" r="BK135"/>
  <c r="BK88"/>
  <c i="28" r="BK123"/>
  <c r="J90"/>
  <c i="27" r="BK391"/>
  <c r="BK333"/>
  <c r="J282"/>
  <c i="26" r="BK369"/>
  <c r="BK252"/>
  <c r="BK191"/>
  <c i="25" r="J92"/>
  <c i="22" r="BK103"/>
  <c i="21" r="J110"/>
  <c i="20" r="BK357"/>
  <c r="J294"/>
  <c r="J264"/>
  <c r="J194"/>
  <c i="17" r="J127"/>
  <c r="BK99"/>
  <c i="16" r="J97"/>
  <c i="14" r="BK133"/>
  <c i="13" r="BK466"/>
  <c r="BK390"/>
  <c r="J359"/>
  <c r="J296"/>
  <c r="BK125"/>
  <c i="12" r="BK307"/>
  <c r="J213"/>
  <c r="J161"/>
  <c i="11" r="J430"/>
  <c r="BK378"/>
  <c r="BK316"/>
  <c r="BK279"/>
  <c r="BK138"/>
  <c i="8" r="J139"/>
  <c r="J92"/>
  <c i="7" r="BK98"/>
  <c i="5" r="J140"/>
  <c r="BK108"/>
  <c i="4" r="J369"/>
  <c r="BK293"/>
  <c r="BK263"/>
  <c r="J132"/>
  <c i="3" r="BK366"/>
  <c r="BK304"/>
  <c r="BK245"/>
  <c i="2" r="J394"/>
  <c r="BK257"/>
  <c r="BK135"/>
  <c i="35" r="J89"/>
  <c i="34" r="J260"/>
  <c r="J184"/>
  <c r="J126"/>
  <c i="31" r="BK120"/>
  <c i="30" r="J137"/>
  <c r="BK100"/>
  <c i="28" r="J123"/>
  <c r="BK88"/>
  <c i="27" r="BK334"/>
  <c r="BK278"/>
  <c i="26" r="J374"/>
  <c r="J264"/>
  <c r="J160"/>
  <c i="23" r="BK106"/>
  <c i="22" r="J93"/>
  <c i="21" r="J115"/>
  <c i="20" r="J394"/>
  <c r="BK312"/>
  <c r="J285"/>
  <c r="J246"/>
  <c r="J175"/>
  <c i="17" r="J145"/>
  <c r="J97"/>
  <c i="16" r="BK112"/>
  <c i="14" r="BK122"/>
  <c i="13" r="BK402"/>
  <c r="J288"/>
  <c r="J213"/>
  <c i="12" r="J394"/>
  <c r="BK273"/>
  <c r="J141"/>
  <c i="11" r="BK390"/>
  <c r="J271"/>
  <c r="BK152"/>
  <c i="8" r="BK135"/>
  <c r="BK109"/>
  <c i="7" r="BK97"/>
  <c i="6" r="BK93"/>
  <c i="5" r="J101"/>
  <c i="4" r="BK312"/>
  <c r="BK268"/>
  <c r="J175"/>
  <c i="3" r="BK402"/>
  <c r="J324"/>
  <c r="J268"/>
  <c r="BK164"/>
  <c i="2" r="BK317"/>
  <c r="J258"/>
  <c r="J212"/>
  <c i="38" r="J129"/>
  <c r="J114"/>
  <c i="37" r="BK103"/>
  <c i="36" r="BK93"/>
  <c i="34" r="BK385"/>
  <c r="J273"/>
  <c r="BK156"/>
  <c i="31" r="J133"/>
  <c i="30" r="BK154"/>
  <c r="BK135"/>
  <c i="28" r="J142"/>
  <c r="BK107"/>
  <c i="27" r="BK407"/>
  <c r="BK285"/>
  <c r="J213"/>
  <c i="26" r="J351"/>
  <c r="BK251"/>
  <c r="J163"/>
  <c i="23" r="J121"/>
  <c r="J97"/>
  <c i="21" r="BK102"/>
  <c i="20" r="J406"/>
  <c r="J312"/>
  <c r="BK221"/>
  <c i="16" r="BK105"/>
  <c i="15" r="BK92"/>
  <c i="14" r="BK96"/>
  <c i="13" r="BK356"/>
  <c r="J293"/>
  <c r="BK245"/>
  <c r="BK175"/>
  <c i="12" r="BK287"/>
  <c r="BK255"/>
  <c i="4" r="J283"/>
  <c r="J262"/>
  <c r="J228"/>
  <c i="3" r="BK416"/>
  <c r="BK320"/>
  <c r="BK274"/>
  <c i="2" r="J359"/>
  <c r="BK258"/>
  <c r="BK243"/>
  <c r="J215"/>
  <c r="BK158"/>
  <c i="38" r="BK135"/>
  <c i="37" r="J103"/>
  <c i="35" r="BK122"/>
  <c i="34" r="J398"/>
  <c r="J385"/>
  <c r="BK306"/>
  <c r="J244"/>
  <c r="BK152"/>
  <c i="31" r="J114"/>
  <c i="30" r="BK134"/>
  <c r="BK113"/>
  <c i="29" r="J96"/>
  <c i="28" r="BK133"/>
  <c r="J92"/>
  <c i="27" r="J333"/>
  <c r="J289"/>
  <c i="26" r="BK294"/>
  <c r="J255"/>
  <c r="J197"/>
  <c r="BK125"/>
  <c i="23" r="J106"/>
  <c r="J95"/>
  <c i="20" r="BK258"/>
  <c r="J189"/>
  <c r="BK155"/>
  <c r="BK141"/>
  <c r="J134"/>
  <c r="J127"/>
  <c i="18" r="BK94"/>
  <c i="17" r="BK103"/>
  <c i="16" r="BK115"/>
  <c r="BK92"/>
  <c i="14" r="J129"/>
  <c i="13" r="BK394"/>
  <c r="BK269"/>
  <c r="J199"/>
  <c i="12" r="BK310"/>
  <c r="J240"/>
  <c r="BK129"/>
  <c i="11" r="BK387"/>
  <c r="BK309"/>
  <c r="BK271"/>
  <c r="J161"/>
  <c i="8" r="BK117"/>
  <c i="7" r="BK129"/>
  <c r="J100"/>
  <c i="6" r="J96"/>
  <c i="5" r="BK106"/>
  <c i="4" r="J404"/>
  <c r="BK353"/>
  <c r="J302"/>
  <c r="BK246"/>
  <c r="BK195"/>
  <c r="BK122"/>
  <c i="3" r="BK306"/>
  <c r="J259"/>
  <c i="2" r="J388"/>
  <c r="BK295"/>
  <c r="BK199"/>
  <c i="38" r="J108"/>
  <c i="37" r="J100"/>
  <c i="36" r="J101"/>
  <c i="35" r="J131"/>
  <c i="34" r="BK323"/>
  <c r="BK246"/>
  <c r="BK198"/>
  <c r="J119"/>
  <c i="31" r="BK137"/>
  <c i="30" r="J154"/>
  <c r="BK126"/>
  <c r="BK101"/>
  <c i="29" r="J104"/>
  <c i="28" r="BK142"/>
  <c i="27" r="J446"/>
  <c r="J334"/>
  <c r="BK271"/>
  <c r="J234"/>
  <c r="BK154"/>
  <c i="26" r="J382"/>
  <c r="BK346"/>
  <c r="BK277"/>
  <c r="BK156"/>
  <c i="23" r="BK103"/>
  <c i="21" r="BK130"/>
  <c r="BK103"/>
  <c i="20" r="BK339"/>
  <c r="BK275"/>
  <c r="BK194"/>
  <c i="17" r="J143"/>
  <c r="J103"/>
  <c i="16" r="J120"/>
  <c i="15" r="BK107"/>
  <c r="BK93"/>
  <c i="14" r="BK128"/>
  <c r="BK90"/>
  <c i="13" r="J394"/>
  <c r="J353"/>
  <c r="BK293"/>
  <c r="BK182"/>
  <c r="J134"/>
  <c i="12" r="J350"/>
  <c r="BK277"/>
  <c r="J190"/>
  <c r="BK145"/>
  <c i="11" r="J375"/>
  <c r="J345"/>
  <c r="J313"/>
  <c r="BK191"/>
  <c r="BK161"/>
  <c i="10" r="J96"/>
  <c i="8" r="BK96"/>
  <c i="7" r="J116"/>
  <c r="J95"/>
  <c i="6" r="J91"/>
  <c i="5" r="BK114"/>
  <c i="4" r="J388"/>
  <c r="J338"/>
  <c r="BK276"/>
  <c r="BK209"/>
  <c r="BK163"/>
  <c i="3" r="BK362"/>
  <c r="J277"/>
  <c r="J227"/>
  <c r="J179"/>
  <c i="2" r="J336"/>
  <c r="BK287"/>
  <c r="J247"/>
  <c r="BK156"/>
  <c i="38" r="BK127"/>
  <c r="BK114"/>
  <c r="BK103"/>
  <c i="37" r="BK98"/>
  <c i="35" r="J133"/>
  <c r="J120"/>
  <c i="34" r="J360"/>
  <c r="BK274"/>
  <c r="J236"/>
  <c i="33" r="J104"/>
  <c i="31" r="BK115"/>
  <c r="J88"/>
  <c i="30" r="J121"/>
  <c r="BK105"/>
  <c i="29" r="J108"/>
  <c i="28" r="J133"/>
  <c i="27" r="J456"/>
  <c r="BK434"/>
  <c r="J343"/>
  <c r="BK281"/>
  <c r="BK174"/>
  <c i="26" r="J292"/>
  <c r="J250"/>
  <c r="J191"/>
  <c i="24" r="J94"/>
  <c i="23" r="BK96"/>
  <c i="21" r="BK120"/>
  <c r="BK88"/>
  <c i="20" r="BK366"/>
  <c r="BK333"/>
  <c r="J288"/>
  <c r="J252"/>
  <c i="17" r="J135"/>
  <c i="16" r="J134"/>
  <c r="J96"/>
  <c i="14" r="BK108"/>
  <c r="J89"/>
  <c i="13" r="J411"/>
  <c r="BK360"/>
  <c r="BK321"/>
  <c r="BK282"/>
  <c r="BK213"/>
  <c r="BK136"/>
  <c i="12" r="BK416"/>
  <c r="J373"/>
  <c r="BK305"/>
  <c r="BK242"/>
  <c i="11" r="J361"/>
  <c r="J279"/>
  <c r="BK234"/>
  <c r="BK143"/>
  <c i="9" r="J91"/>
  <c i="8" r="BK110"/>
  <c i="7" r="J107"/>
  <c i="5" r="BK138"/>
  <c r="J92"/>
  <c i="4" r="BK380"/>
  <c i="3" r="J420"/>
  <c r="J357"/>
  <c r="J279"/>
  <c r="BK214"/>
  <c r="J119"/>
  <c i="2" r="J219"/>
  <c i="38" r="BK105"/>
  <c i="36" r="J95"/>
  <c i="35" r="J122"/>
  <c i="34" r="BK347"/>
  <c r="BK287"/>
  <c r="BK206"/>
  <c i="31" r="BK145"/>
  <c i="30" r="BK156"/>
  <c r="J131"/>
  <c r="BK120"/>
  <c i="29" r="BK108"/>
  <c i="28" r="J145"/>
  <c r="J97"/>
  <c i="27" r="BK375"/>
  <c r="BK306"/>
  <c r="J281"/>
  <c r="J242"/>
  <c r="BK165"/>
  <c i="26" r="BK354"/>
  <c r="BK304"/>
  <c r="J249"/>
  <c r="J143"/>
  <c i="23" r="J120"/>
  <c i="22" r="BK102"/>
  <c i="21" r="J99"/>
  <c i="20" r="BK335"/>
  <c r="BK289"/>
  <c r="BK257"/>
  <c i="19" r="BK92"/>
  <c i="17" r="J106"/>
  <c r="J88"/>
  <c i="16" r="J107"/>
  <c i="15" r="J92"/>
  <c i="14" r="J135"/>
  <c r="J92"/>
  <c i="13" r="J384"/>
  <c r="BK355"/>
  <c r="J277"/>
  <c r="J238"/>
  <c r="BK135"/>
  <c i="12" r="BK350"/>
  <c r="J242"/>
  <c r="J156"/>
  <c i="11" r="BK436"/>
  <c r="BK325"/>
  <c r="J269"/>
  <c r="BK198"/>
  <c i="8" r="J140"/>
  <c r="BK90"/>
  <c i="7" r="J122"/>
  <c r="J108"/>
  <c i="6" r="BK104"/>
  <c i="5" r="BK130"/>
  <c r="BK110"/>
  <c i="4" r="J380"/>
  <c r="J320"/>
  <c r="BK254"/>
  <c i="3" r="BK422"/>
  <c r="BK333"/>
  <c r="J257"/>
  <c r="J174"/>
  <c i="2" r="J341"/>
  <c r="J301"/>
  <c r="BK215"/>
  <c i="38" r="J88"/>
  <c i="36" r="J103"/>
  <c i="35" r="J134"/>
  <c r="BK93"/>
  <c i="34" r="J333"/>
  <c r="J299"/>
  <c r="J270"/>
  <c r="BK192"/>
  <c r="BK149"/>
  <c i="31" r="BK101"/>
  <c i="30" r="J122"/>
  <c i="29" r="J105"/>
  <c i="28" r="BK129"/>
  <c r="BK97"/>
  <c i="27" r="J391"/>
  <c r="J278"/>
  <c i="26" r="BK358"/>
  <c r="BK257"/>
  <c r="BK197"/>
  <c i="23" r="BK116"/>
  <c i="22" r="BK90"/>
  <c i="20" r="BK412"/>
  <c r="BK317"/>
  <c r="BK261"/>
  <c r="BK189"/>
  <c i="17" r="J118"/>
  <c i="16" r="J117"/>
  <c i="15" r="J102"/>
  <c r="BK91"/>
  <c i="14" r="BK91"/>
  <c i="13" r="J374"/>
  <c r="J317"/>
  <c r="J143"/>
  <c i="12" r="BK355"/>
  <c r="BK269"/>
  <c r="BK170"/>
  <c i="11" r="BK439"/>
  <c r="BK334"/>
  <c r="BK277"/>
  <c r="BK230"/>
  <c r="J186"/>
  <c i="8" r="J137"/>
  <c r="BK106"/>
  <c i="7" r="J129"/>
  <c r="BK103"/>
  <c i="5" r="BK139"/>
  <c r="J95"/>
  <c i="4" r="J353"/>
  <c r="BK297"/>
  <c r="J163"/>
  <c i="3" r="J350"/>
  <c r="J288"/>
  <c r="J214"/>
  <c r="J113"/>
  <c i="2" r="J327"/>
  <c r="J263"/>
  <c r="J208"/>
  <c r="BK129"/>
  <c i="38" r="J120"/>
  <c r="BK90"/>
  <c i="36" r="J102"/>
  <c i="35" r="BK105"/>
  <c i="34" r="BK349"/>
  <c r="J274"/>
  <c r="BK219"/>
  <c i="31" r="J128"/>
  <c i="29" r="BK96"/>
  <c i="28" r="J104"/>
  <c i="27" r="BK421"/>
  <c r="J336"/>
  <c r="BK279"/>
  <c r="BK135"/>
  <c i="26" r="BK341"/>
  <c r="BK246"/>
  <c r="J137"/>
  <c i="22" r="J104"/>
  <c i="21" r="BK117"/>
  <c i="20" r="BK385"/>
  <c r="J311"/>
  <c r="BK267"/>
  <c r="J192"/>
  <c i="17" r="BK124"/>
  <c i="16" r="J126"/>
  <c r="J109"/>
  <c i="15" r="J98"/>
  <c i="14" r="BK100"/>
  <c i="13" r="BK460"/>
  <c r="J402"/>
  <c r="J357"/>
  <c r="J251"/>
  <c r="J172"/>
  <c i="12" r="J364"/>
  <c r="BK232"/>
  <c r="J178"/>
  <c r="J127"/>
  <c i="11" r="BK401"/>
  <c r="BK345"/>
  <c r="J281"/>
  <c r="BK186"/>
  <c i="9" r="BK91"/>
  <c i="8" r="J90"/>
  <c i="7" r="BK105"/>
  <c i="6" r="BK96"/>
  <c i="5" r="BK136"/>
  <c r="BK96"/>
  <c i="4" r="J362"/>
  <c r="BK280"/>
  <c r="BK175"/>
  <c i="3" r="J416"/>
  <c r="BK342"/>
  <c r="BK277"/>
  <c i="2" r="BK390"/>
  <c r="J320"/>
  <c r="J116"/>
  <c i="34" r="J314"/>
  <c r="J246"/>
  <c r="BK164"/>
  <c r="BK116"/>
  <c i="31" r="J103"/>
  <c i="30" r="BK139"/>
  <c r="BK104"/>
  <c i="28" r="BK144"/>
  <c i="27" r="J379"/>
  <c r="J273"/>
  <c r="J163"/>
  <c i="26" r="BK312"/>
  <c r="BK218"/>
  <c i="23" r="J115"/>
  <c i="22" r="J100"/>
  <c i="21" r="BK132"/>
  <c i="20" r="BK414"/>
  <c r="J317"/>
  <c r="J261"/>
  <c r="J225"/>
  <c r="BK164"/>
  <c i="17" r="J144"/>
  <c i="16" r="BK133"/>
  <c i="14" r="J137"/>
  <c r="BK92"/>
  <c i="13" r="J345"/>
  <c r="BK292"/>
  <c r="J204"/>
  <c i="12" r="J307"/>
  <c r="BK202"/>
  <c r="BK114"/>
  <c i="11" r="BK341"/>
  <c r="BK274"/>
  <c r="BK188"/>
  <c i="8" r="BK121"/>
  <c r="J88"/>
  <c i="7" r="BK102"/>
  <c i="6" r="J89"/>
  <c i="4" r="BK365"/>
  <c r="BK273"/>
  <c r="J180"/>
  <c i="3" r="BK350"/>
  <c r="J314"/>
  <c r="J253"/>
  <c r="BK218"/>
  <c r="J130"/>
  <c i="2" r="J259"/>
  <c r="BK188"/>
  <c i="38" r="BK123"/>
  <c i="37" r="BK108"/>
  <c i="36" r="BK97"/>
  <c i="35" r="J105"/>
  <c i="34" r="J263"/>
  <c r="J171"/>
  <c r="J124"/>
  <c i="31" r="J135"/>
  <c r="J95"/>
  <c i="30" r="J138"/>
  <c i="29" r="BK98"/>
  <c i="28" r="J117"/>
  <c i="27" r="BK418"/>
  <c r="BK345"/>
  <c r="J284"/>
  <c i="26" r="J369"/>
  <c r="J294"/>
  <c r="BK210"/>
  <c r="BK119"/>
  <c i="23" r="BK101"/>
  <c i="21" r="J132"/>
  <c r="J96"/>
  <c i="20" r="J315"/>
  <c r="J223"/>
  <c i="19" r="J95"/>
  <c i="16" r="J130"/>
  <c i="15" r="J99"/>
  <c i="14" r="BK101"/>
  <c i="13" r="BK422"/>
  <c r="J299"/>
  <c r="J273"/>
  <c r="J151"/>
  <c i="12" r="BK332"/>
  <c r="BK284"/>
  <c i="4" r="BK329"/>
  <c r="BK270"/>
  <c r="J254"/>
  <c r="BK222"/>
  <c r="J167"/>
  <c i="3" r="BK405"/>
  <c r="J291"/>
  <c r="J270"/>
  <c r="J189"/>
  <c i="2" r="BK396"/>
  <c r="J364"/>
  <c r="J269"/>
  <c r="BK144"/>
  <c i="40" r="BK93"/>
  <c i="38" r="J131"/>
  <c i="37" r="J109"/>
  <c i="35" r="BK134"/>
  <c r="J102"/>
  <c i="34" r="BK398"/>
  <c r="BK390"/>
  <c r="BK124"/>
  <c i="31" r="BK124"/>
  <c i="30" r="BK157"/>
  <c r="BK137"/>
  <c r="BK117"/>
  <c i="29" r="BK102"/>
  <c i="28" r="J125"/>
  <c i="27" r="BK379"/>
  <c r="J314"/>
  <c r="BK267"/>
  <c r="J148"/>
  <c i="26" r="J281"/>
  <c r="BK250"/>
  <c r="BK170"/>
  <c i="23" r="J112"/>
  <c r="BK94"/>
  <c i="20" r="BK192"/>
  <c r="J157"/>
  <c r="J141"/>
  <c r="BK132"/>
  <c r="BK123"/>
  <c i="17" r="J126"/>
  <c i="16" r="J129"/>
  <c r="BK102"/>
  <c i="15" r="J90"/>
  <c i="14" r="BK114"/>
  <c i="13" r="J326"/>
  <c r="BK235"/>
  <c r="J165"/>
  <c i="12" r="J291"/>
  <c r="J227"/>
  <c r="J153"/>
  <c i="11" r="BK411"/>
  <c r="BK361"/>
  <c r="BK287"/>
  <c r="J213"/>
  <c i="10" r="BK99"/>
  <c i="8" r="BK112"/>
  <c r="J95"/>
  <c i="7" r="J113"/>
  <c r="J96"/>
  <c i="5" r="BK137"/>
  <c r="J88"/>
  <c i="4" r="BK362"/>
  <c r="J324"/>
  <c r="J273"/>
  <c r="BK219"/>
  <c r="J136"/>
  <c i="3" r="J285"/>
  <c r="J245"/>
  <c r="J132"/>
  <c i="2" r="BK336"/>
  <c r="BK280"/>
  <c r="BK202"/>
  <c r="J129"/>
  <c i="38" r="J96"/>
  <c i="36" r="BK103"/>
  <c r="BK95"/>
  <c i="35" r="BK129"/>
  <c r="J96"/>
  <c i="34" r="BK263"/>
  <c r="J149"/>
  <c i="33" r="J105"/>
  <c i="31" r="J97"/>
  <c i="30" r="BK138"/>
  <c r="J105"/>
  <c i="29" r="BK105"/>
  <c i="28" r="J137"/>
  <c r="BK96"/>
  <c i="27" r="J338"/>
  <c r="BK246"/>
  <c r="BK163"/>
  <c i="26" r="BK382"/>
  <c r="J341"/>
  <c r="BK281"/>
  <c r="BK189"/>
  <c i="25" r="F39"/>
  <c i="20" r="BK408"/>
  <c r="BK326"/>
  <c r="BK263"/>
  <c r="BK170"/>
  <c i="17" r="J120"/>
  <c i="16" r="BK132"/>
  <c r="BK100"/>
  <c i="15" r="BK99"/>
  <c i="14" r="BK135"/>
  <c r="J106"/>
  <c i="13" r="BK406"/>
  <c r="J351"/>
  <c r="BK291"/>
  <c r="J196"/>
  <c r="J129"/>
  <c i="12" r="J324"/>
  <c r="BK245"/>
  <c r="J170"/>
  <c i="11" r="BK427"/>
  <c r="J343"/>
  <c r="BK312"/>
  <c r="BK213"/>
  <c r="J152"/>
  <c i="8" r="J130"/>
  <c i="7" r="J123"/>
  <c r="J103"/>
  <c i="6" r="J88"/>
  <c i="5" r="BK125"/>
  <c i="4" r="J401"/>
  <c r="J350"/>
  <c r="J307"/>
  <c r="J212"/>
  <c i="3" r="BK394"/>
  <c r="J326"/>
  <c r="J273"/>
  <c r="BK183"/>
  <c i="2" r="J379"/>
  <c r="BK314"/>
  <c r="BK255"/>
  <c r="BK229"/>
  <c i="1" r="AS55"/>
  <c i="36" r="J89"/>
  <c i="35" r="BK119"/>
  <c i="34" r="J306"/>
  <c r="J279"/>
  <c r="BK248"/>
  <c r="J164"/>
  <c i="31" r="BK143"/>
  <c r="BK102"/>
  <c i="30" r="J128"/>
  <c r="J107"/>
  <c i="29" r="BK109"/>
  <c r="BK97"/>
  <c i="28" r="J113"/>
  <c i="27" r="BK448"/>
  <c r="BK365"/>
  <c r="BK314"/>
  <c r="BK219"/>
  <c r="BK117"/>
  <c i="26" r="J270"/>
  <c r="J235"/>
  <c r="J119"/>
  <c i="22" r="J90"/>
  <c i="21" r="BK118"/>
  <c i="20" r="J416"/>
  <c r="J357"/>
  <c r="BK320"/>
  <c r="BK211"/>
  <c i="17" r="BK106"/>
  <c i="16" r="BK97"/>
  <c i="14" r="BK120"/>
  <c r="BK95"/>
  <c i="13" r="BK430"/>
  <c r="BK387"/>
  <c r="J342"/>
  <c r="J305"/>
  <c r="J218"/>
  <c r="BK115"/>
  <c i="12" r="J414"/>
  <c r="J380"/>
  <c r="J296"/>
  <c r="BK251"/>
  <c r="BK161"/>
  <c i="11" r="BK406"/>
  <c r="BK351"/>
  <c r="J274"/>
  <c r="J219"/>
  <c r="J129"/>
  <c i="8" r="J135"/>
  <c r="J89"/>
  <c i="7" r="J106"/>
  <c i="5" r="BK133"/>
  <c i="4" r="J421"/>
  <c i="3" r="BK384"/>
  <c r="J330"/>
  <c r="J261"/>
  <c r="J155"/>
  <c i="2" r="J314"/>
  <c r="BK183"/>
  <c i="38" r="BK118"/>
  <c i="36" r="J104"/>
  <c r="J91"/>
  <c i="35" r="J101"/>
  <c i="34" r="BK333"/>
  <c r="J252"/>
  <c i="33" r="J103"/>
  <c i="31" r="J122"/>
  <c i="30" r="BK147"/>
  <c r="J126"/>
  <c r="J106"/>
  <c i="29" r="J99"/>
  <c i="28" r="BK139"/>
  <c r="BK109"/>
  <c i="27" r="J372"/>
  <c r="BK284"/>
  <c r="BK250"/>
  <c r="BK184"/>
  <c i="26" r="J363"/>
  <c r="J261"/>
  <c r="J204"/>
  <c i="25" r="BK92"/>
  <c i="23" r="J94"/>
  <c i="21" r="J108"/>
  <c i="20" r="BK392"/>
  <c r="BK308"/>
  <c r="J267"/>
  <c i="19" r="BK101"/>
  <c i="17" r="BK114"/>
  <c r="J90"/>
  <c i="16" r="J116"/>
  <c i="15" r="BK108"/>
  <c i="14" r="BK138"/>
  <c r="J130"/>
  <c r="J98"/>
  <c i="13" r="BK324"/>
  <c r="BK258"/>
  <c r="J208"/>
  <c i="12" r="J396"/>
  <c r="BK312"/>
  <c r="J216"/>
  <c r="J129"/>
  <c i="11" r="J403"/>
  <c r="BK337"/>
  <c r="J285"/>
  <c r="BK205"/>
  <c r="J115"/>
  <c i="8" r="J116"/>
  <c i="7" r="J128"/>
  <c r="J112"/>
  <c r="BK96"/>
  <c i="6" r="BK98"/>
  <c i="5" r="J122"/>
  <c r="BK95"/>
  <c i="4" r="J367"/>
  <c r="J315"/>
  <c r="J226"/>
  <c r="BK131"/>
  <c i="3" r="BK319"/>
  <c r="J264"/>
  <c r="BK179"/>
  <c i="2" r="BK320"/>
  <c r="J299"/>
  <c r="J261"/>
  <c i="38" r="J98"/>
  <c i="36" r="BK100"/>
  <c r="BK88"/>
  <c i="35" r="J127"/>
  <c r="BK103"/>
  <c i="34" r="J349"/>
  <c r="BK308"/>
  <c r="BK273"/>
  <c r="J200"/>
  <c r="J156"/>
  <c i="31" r="BK146"/>
  <c r="BK103"/>
  <c i="30" r="J136"/>
  <c i="29" r="BK113"/>
  <c i="28" r="J128"/>
  <c r="BK94"/>
  <c i="27" r="J365"/>
  <c r="J248"/>
  <c i="26" r="BK337"/>
  <c r="BK280"/>
  <c r="J218"/>
  <c r="BK180"/>
  <c i="23" r="BK105"/>
  <c i="21" r="BK126"/>
  <c r="J90"/>
  <c i="20" r="J368"/>
  <c r="BK255"/>
  <c r="BK175"/>
  <c i="17" r="BK127"/>
  <c i="16" r="BK125"/>
  <c r="BK106"/>
  <c i="15" r="BK97"/>
  <c i="14" r="BK112"/>
  <c i="13" r="BK357"/>
  <c r="J321"/>
  <c r="J247"/>
  <c r="BK120"/>
  <c i="12" r="BK343"/>
  <c r="BK280"/>
  <c r="BK188"/>
  <c r="J133"/>
  <c i="11" r="BK363"/>
  <c r="J312"/>
  <c r="BK261"/>
  <c r="J205"/>
  <c i="10" r="J92"/>
  <c i="8" r="BK102"/>
  <c i="7" r="J124"/>
  <c r="J93"/>
  <c i="5" r="J130"/>
  <c r="BK89"/>
  <c i="4" r="BK350"/>
  <c r="J272"/>
  <c r="J204"/>
  <c i="3" r="BK354"/>
  <c r="J298"/>
  <c r="BK189"/>
  <c i="2" r="J370"/>
  <c r="BK301"/>
  <c r="BK212"/>
  <c r="J119"/>
  <c i="38" r="J106"/>
  <c i="37" r="BK110"/>
  <c i="36" r="J88"/>
  <c i="35" r="J94"/>
  <c i="34" r="J295"/>
  <c r="J267"/>
  <c r="J179"/>
  <c i="31" r="J115"/>
  <c i="28" r="BK137"/>
  <c i="27" r="BK426"/>
  <c r="J356"/>
  <c r="BK293"/>
  <c r="BK202"/>
  <c i="26" r="J330"/>
  <c r="BK244"/>
  <c r="J184"/>
  <c i="23" r="BK111"/>
  <c i="21" r="J119"/>
  <c i="20" r="J380"/>
  <c r="BK303"/>
  <c r="J272"/>
  <c r="J197"/>
  <c i="17" r="J131"/>
  <c i="16" r="J121"/>
  <c r="BK108"/>
  <c i="15" r="BK103"/>
  <c i="13" r="J468"/>
  <c r="J424"/>
  <c r="BK371"/>
  <c r="BK260"/>
  <c r="J147"/>
  <c i="12" r="BK340"/>
  <c r="J264"/>
  <c r="BK166"/>
  <c r="J128"/>
  <c i="11" r="BK375"/>
  <c r="BK324"/>
  <c r="J255"/>
  <c r="J120"/>
  <c i="8" r="J103"/>
  <c i="7" r="BK112"/>
  <c i="6" r="J92"/>
  <c i="5" r="J94"/>
  <c i="4" r="BK310"/>
  <c r="BK271"/>
  <c r="BK235"/>
  <c r="BK113"/>
  <c i="3" r="BK316"/>
  <c r="BK281"/>
  <c r="BK119"/>
  <c i="2" r="BK324"/>
  <c r="J226"/>
  <c i="35" r="BK96"/>
  <c i="34" r="BK281"/>
  <c r="BK189"/>
  <c r="BK147"/>
  <c i="31" r="J126"/>
  <c i="30" r="J157"/>
  <c r="BK122"/>
  <c i="29" r="BK110"/>
  <c i="28" r="J136"/>
  <c i="27" r="J443"/>
  <c r="J306"/>
  <c r="BK253"/>
  <c i="26" r="BK330"/>
  <c r="BK239"/>
  <c i="23" r="J114"/>
  <c i="22" r="BK89"/>
  <c i="21" r="BK98"/>
  <c i="20" r="BK349"/>
  <c r="BK307"/>
  <c r="J257"/>
  <c r="BK214"/>
  <c i="18" r="J94"/>
  <c i="17" r="J89"/>
  <c i="16" r="J102"/>
  <c i="14" r="J112"/>
  <c i="13" r="BK439"/>
  <c r="BK305"/>
  <c r="BK277"/>
  <c r="J169"/>
  <c i="12" r="J267"/>
  <c r="J123"/>
  <c i="11" r="J287"/>
  <c r="J241"/>
  <c i="10" r="J99"/>
  <c i="8" r="J123"/>
  <c r="J101"/>
  <c i="7" r="BK119"/>
  <c i="5" r="J136"/>
  <c i="4" r="BK421"/>
  <c r="BK307"/>
  <c r="BK198"/>
  <c i="3" r="J422"/>
  <c r="BK336"/>
  <c r="BK232"/>
  <c r="BK162"/>
  <c i="2" r="BK352"/>
  <c r="BK263"/>
  <c r="J197"/>
  <c i="38" r="BK125"/>
  <c i="37" r="BK104"/>
  <c i="35" r="J117"/>
  <c i="34" r="J376"/>
  <c r="J216"/>
  <c i="33" r="BK104"/>
  <c i="31" r="J118"/>
  <c r="J93"/>
  <c i="30" r="BK130"/>
  <c i="28" r="BK145"/>
  <c r="J108"/>
  <c i="27" r="J429"/>
  <c r="J311"/>
  <c r="BK188"/>
  <c r="J154"/>
  <c i="26" r="BK301"/>
  <c r="J241"/>
  <c r="BK127"/>
  <c i="23" r="BK98"/>
  <c i="21" r="J124"/>
  <c r="BK90"/>
  <c i="20" r="BK330"/>
  <c r="BK294"/>
  <c r="J208"/>
  <c i="16" r="BK114"/>
  <c i="15" r="J104"/>
  <c i="14" r="BK124"/>
  <c i="13" r="J413"/>
  <c r="BK295"/>
  <c r="J282"/>
  <c r="BK186"/>
  <c i="12" r="BK396"/>
  <c r="BK321"/>
  <c r="J275"/>
  <c r="BK216"/>
  <c i="4" r="BK319"/>
  <c r="BK265"/>
  <c r="BK190"/>
  <c i="3" r="J411"/>
  <c r="BK300"/>
  <c r="BK227"/>
  <c r="J129"/>
  <c i="2" r="BK385"/>
  <c r="BK282"/>
  <c r="J188"/>
  <c i="32" r="F38"/>
  <c i="1" r="BC89"/>
  <c i="40" r="J93"/>
  <c i="38" r="J135"/>
  <c i="35" r="J121"/>
  <c r="BK92"/>
  <c i="34" r="J394"/>
  <c r="J323"/>
  <c r="BK267"/>
  <c r="J198"/>
  <c i="31" r="J143"/>
  <c i="30" r="J150"/>
  <c r="BK121"/>
  <c r="J96"/>
  <c i="28" r="J140"/>
  <c r="J95"/>
  <c i="27" r="BK337"/>
  <c r="J290"/>
  <c i="26" r="BK339"/>
  <c r="J267"/>
  <c r="J194"/>
  <c r="J122"/>
  <c i="23" r="BK109"/>
  <c i="22" r="BK99"/>
  <c i="20" r="BK208"/>
  <c r="J155"/>
  <c r="BK138"/>
  <c r="BK131"/>
  <c r="J118"/>
  <c i="17" r="J122"/>
  <c r="BK90"/>
  <c i="16" r="BK107"/>
  <c i="15" r="J103"/>
  <c i="14" r="J120"/>
  <c i="13" r="J355"/>
  <c r="BK238"/>
  <c i="12" r="J399"/>
  <c r="J271"/>
  <c r="BK213"/>
  <c r="BK119"/>
  <c i="11" r="BK349"/>
  <c r="BK288"/>
  <c r="BK219"/>
  <c r="BK115"/>
  <c i="8" r="J119"/>
  <c r="BK91"/>
  <c i="7" r="BK111"/>
  <c r="J94"/>
  <c i="6" r="BK95"/>
  <c i="5" r="J132"/>
  <c i="4" r="J423"/>
  <c r="J378"/>
  <c r="BK320"/>
  <c r="BK260"/>
  <c r="BK180"/>
  <c i="3" r="BK411"/>
  <c r="J265"/>
  <c r="J211"/>
  <c i="2" r="BK372"/>
  <c r="J296"/>
  <c r="BK222"/>
  <c r="BK163"/>
  <c i="1" r="AS65"/>
  <c i="36" r="BK89"/>
  <c i="34" r="BK336"/>
  <c r="J219"/>
  <c r="BK129"/>
  <c i="31" r="J139"/>
  <c i="30" r="BK144"/>
  <c r="J117"/>
  <c r="J100"/>
  <c i="29" r="J93"/>
  <c i="28" r="BK113"/>
  <c r="J93"/>
  <c i="27" r="BK367"/>
  <c r="BK259"/>
  <c r="BK198"/>
  <c r="BK148"/>
  <c i="26" r="J380"/>
  <c r="BK322"/>
  <c r="BK209"/>
  <c r="J126"/>
  <c i="22" r="BK104"/>
  <c i="21" r="BK127"/>
  <c r="J92"/>
  <c i="20" r="J361"/>
  <c r="J307"/>
  <c r="BK231"/>
  <c r="BK160"/>
  <c i="17" r="BK131"/>
  <c r="J93"/>
  <c i="16" r="J114"/>
  <c r="BK93"/>
  <c i="15" r="J94"/>
  <c i="14" r="J131"/>
  <c i="13" r="J430"/>
  <c r="J379"/>
  <c r="J289"/>
  <c r="J232"/>
  <c r="BK147"/>
  <c i="12" r="J375"/>
  <c r="BK272"/>
  <c r="BK197"/>
  <c r="J159"/>
  <c i="11" r="BK354"/>
  <c r="BK339"/>
  <c r="J297"/>
  <c r="J178"/>
  <c r="BK131"/>
  <c i="8" r="BK114"/>
  <c i="7" r="J134"/>
  <c r="J104"/>
  <c i="6" r="BK99"/>
  <c i="5" r="BK132"/>
  <c i="4" r="BK415"/>
  <c r="J365"/>
  <c r="J319"/>
  <c r="J258"/>
  <c r="J190"/>
  <c i="3" r="J402"/>
  <c r="BK323"/>
  <c r="BK265"/>
  <c r="J203"/>
  <c r="J144"/>
  <c i="2" r="BK359"/>
  <c r="BK296"/>
  <c r="J243"/>
  <c r="BK113"/>
  <c i="38" r="BK131"/>
  <c r="BK112"/>
  <c r="BK88"/>
  <c i="36" r="BK92"/>
  <c i="35" r="BK131"/>
  <c r="J107"/>
  <c i="34" r="BK388"/>
  <c r="BK257"/>
  <c r="BK171"/>
  <c i="31" r="BK147"/>
  <c r="BK107"/>
  <c i="30" r="BK141"/>
  <c r="J110"/>
  <c r="BK96"/>
  <c i="29" r="J102"/>
  <c i="28" r="J126"/>
  <c r="J88"/>
  <c i="27" r="J452"/>
  <c r="BK372"/>
  <c r="BK315"/>
  <c r="J224"/>
  <c i="26" r="BK325"/>
  <c r="BK254"/>
  <c r="BK221"/>
  <c r="J173"/>
  <c i="23" r="BK108"/>
  <c i="21" r="J130"/>
  <c r="BK99"/>
  <c i="20" r="BK373"/>
  <c r="J326"/>
  <c r="BK260"/>
  <c r="BK116"/>
  <c i="16" r="BK122"/>
  <c i="14" r="BK140"/>
  <c r="BK97"/>
  <c i="13" r="BK425"/>
  <c r="J356"/>
  <c r="J312"/>
  <c r="J291"/>
  <c r="BK196"/>
  <c i="12" r="BK418"/>
  <c r="BK410"/>
  <c r="BK359"/>
  <c r="J303"/>
  <c r="J259"/>
  <c i="11" r="J447"/>
  <c r="J390"/>
  <c r="BK294"/>
  <c r="J248"/>
  <c r="J167"/>
  <c i="10" r="BK96"/>
  <c i="8" r="J99"/>
  <c i="7" r="BK128"/>
  <c r="BK101"/>
  <c i="5" r="J137"/>
  <c r="BK101"/>
  <c i="4" r="J383"/>
  <c i="3" r="J424"/>
  <c r="J304"/>
  <c r="BK221"/>
  <c r="J136"/>
  <c i="2" r="J310"/>
  <c r="J168"/>
  <c i="37" r="BK109"/>
  <c i="35" r="BK128"/>
  <c i="34" r="J336"/>
  <c r="BK260"/>
  <c r="J218"/>
  <c r="BK113"/>
  <c i="31" r="J124"/>
  <c i="30" r="J151"/>
  <c r="J127"/>
  <c r="BK102"/>
  <c i="29" r="J88"/>
  <c i="28" r="BK117"/>
  <c i="27" r="J421"/>
  <c r="BK356"/>
  <c r="J318"/>
  <c r="J285"/>
  <c r="BK273"/>
  <c r="J198"/>
  <c r="BK128"/>
  <c i="26" r="J339"/>
  <c r="J299"/>
  <c r="BK253"/>
  <c r="BK194"/>
  <c i="24" r="J91"/>
  <c i="23" r="BK102"/>
  <c i="21" r="J127"/>
  <c r="BK89"/>
  <c i="20" r="J279"/>
  <c r="J214"/>
  <c i="17" r="BK120"/>
  <c r="BK93"/>
  <c i="16" r="BK110"/>
  <c i="14" r="BK132"/>
  <c r="BK105"/>
  <c i="13" r="J449"/>
  <c r="J368"/>
  <c r="BK281"/>
  <c r="BK227"/>
  <c r="BK134"/>
  <c i="12" r="J321"/>
  <c r="J273"/>
  <c r="J197"/>
  <c i="11" r="BK449"/>
  <c r="J365"/>
  <c r="BK318"/>
  <c r="J239"/>
  <c r="BK169"/>
  <c i="8" r="J141"/>
  <c r="J106"/>
  <c i="7" r="BK125"/>
  <c r="BK110"/>
  <c i="6" r="BK106"/>
  <c r="BK88"/>
  <c i="5" r="J123"/>
  <c r="J90"/>
  <c i="4" r="J346"/>
  <c r="J312"/>
  <c r="J206"/>
  <c r="J130"/>
  <c i="3" r="BK357"/>
  <c r="J239"/>
  <c r="BK113"/>
  <c i="2" r="J317"/>
  <c r="J295"/>
  <c r="BK219"/>
  <c r="J113"/>
  <c i="37" r="J98"/>
  <c i="36" r="J96"/>
  <c i="35" r="J125"/>
  <c i="34" r="J206"/>
  <c i="32" r="J91"/>
  <c i="31" r="BK110"/>
  <c r="BK89"/>
  <c i="30" r="BK127"/>
  <c i="29" r="J89"/>
  <c i="27" r="BK437"/>
  <c r="BK339"/>
  <c r="J230"/>
  <c i="26" r="J354"/>
  <c r="BK298"/>
  <c r="BK249"/>
  <c r="BK137"/>
  <c i="22" r="BK93"/>
  <c i="21" r="J98"/>
  <c i="20" r="J373"/>
  <c r="BK272"/>
  <c r="J205"/>
  <c i="17" r="BK137"/>
  <c r="J92"/>
  <c i="16" r="BK116"/>
  <c i="15" r="J101"/>
  <c i="14" r="BK136"/>
  <c r="J88"/>
  <c i="13" r="J337"/>
  <c r="J287"/>
  <c r="BK160"/>
  <c r="J115"/>
  <c i="12" r="BK315"/>
  <c r="J223"/>
  <c i="11" r="BK425"/>
  <c r="J352"/>
  <c r="J309"/>
  <c r="J252"/>
  <c r="J200"/>
  <c r="BK132"/>
  <c i="8" r="J114"/>
  <c i="7" r="BK133"/>
  <c r="BK107"/>
  <c i="6" r="BK90"/>
  <c i="5" r="BK90"/>
  <c i="4" r="BK358"/>
  <c r="BK286"/>
  <c r="J240"/>
  <c i="3" r="J397"/>
  <c r="BK314"/>
  <c r="J267"/>
  <c r="J181"/>
  <c i="2" r="BK379"/>
  <c r="BK310"/>
  <c r="J245"/>
  <c r="BK177"/>
  <c i="39" r="BK94"/>
  <c i="38" r="J105"/>
  <c i="37" r="J101"/>
  <c i="35" r="BK117"/>
  <c i="34" r="J354"/>
  <c r="BK288"/>
  <c r="J255"/>
  <c r="BK184"/>
  <c i="31" r="BK122"/>
  <c i="29" r="BK93"/>
  <c i="28" r="BK125"/>
  <c i="27" r="J434"/>
  <c r="J363"/>
  <c r="BK302"/>
  <c r="BK200"/>
  <c i="26" r="J284"/>
  <c r="BK235"/>
  <c r="BK153"/>
  <c i="23" r="BK104"/>
  <c i="22" r="J91"/>
  <c i="20" r="J412"/>
  <c r="J308"/>
  <c r="J254"/>
  <c i="17" r="J141"/>
  <c r="J112"/>
  <c i="16" r="J112"/>
  <c i="15" r="BK104"/>
  <c i="14" r="J101"/>
  <c i="13" r="BK464"/>
  <c r="J406"/>
  <c r="J377"/>
  <c r="J320"/>
  <c r="J182"/>
  <c i="12" r="J347"/>
  <c r="BK299"/>
  <c r="J202"/>
  <c r="BK130"/>
  <c i="11" r="J406"/>
  <c r="J363"/>
  <c r="BK276"/>
  <c r="BK164"/>
  <c i="8" r="J133"/>
  <c i="7" r="J125"/>
  <c i="6" r="J102"/>
  <c i="5" r="J129"/>
  <c r="BK91"/>
  <c i="4" r="BK340"/>
  <c r="J277"/>
  <c r="J222"/>
  <c i="3" r="BK420"/>
  <c r="J336"/>
  <c r="BK298"/>
  <c r="BK166"/>
  <c i="2" r="BK373"/>
  <c r="J280"/>
  <c r="J130"/>
  <c i="35" r="BK94"/>
  <c i="34" r="J277"/>
  <c r="BK218"/>
  <c r="BK123"/>
  <c i="31" r="BK118"/>
  <c i="30" r="BK151"/>
  <c r="BK116"/>
  <c i="29" r="BK107"/>
  <c i="28" r="J139"/>
  <c r="J91"/>
  <c i="27" r="J339"/>
  <c r="J299"/>
  <c r="BK230"/>
  <c i="26" r="J372"/>
  <c r="J247"/>
  <c r="J113"/>
  <c i="23" r="J99"/>
  <c i="21" r="BK128"/>
  <c r="J102"/>
  <c i="20" r="BK388"/>
  <c r="BK310"/>
  <c r="BK254"/>
  <c r="J116"/>
  <c i="17" r="J124"/>
  <c i="16" r="J123"/>
  <c i="14" r="J123"/>
  <c i="13" r="J446"/>
  <c r="BK326"/>
  <c r="J285"/>
  <c r="BK199"/>
  <c i="12" r="BK330"/>
  <c r="BK223"/>
  <c i="11" r="J417"/>
  <c r="J322"/>
  <c r="J261"/>
  <c i="8" r="BK139"/>
  <c r="J110"/>
  <c i="7" r="BK123"/>
  <c i="6" r="BK105"/>
  <c i="5" r="J141"/>
  <c i="4" r="BK423"/>
  <c r="J316"/>
  <c r="J263"/>
  <c r="J129"/>
  <c i="3" r="J333"/>
  <c r="BK294"/>
  <c r="J225"/>
  <c r="BK150"/>
  <c i="2" r="J266"/>
  <c r="BK217"/>
  <c r="BK122"/>
  <c i="38" r="J116"/>
  <c r="J90"/>
  <c i="36" r="BK102"/>
  <c i="35" r="BK109"/>
  <c i="34" r="J371"/>
  <c r="J227"/>
  <c r="J113"/>
  <c i="31" r="J132"/>
  <c i="30" r="BK146"/>
  <c r="J104"/>
  <c i="28" r="J134"/>
  <c r="J99"/>
  <c i="27" r="BK369"/>
  <c r="BK341"/>
  <c r="J241"/>
  <c i="26" r="J337"/>
  <c r="BK270"/>
  <c r="J209"/>
  <c i="23" r="J119"/>
  <c i="22" r="J98"/>
  <c i="21" r="BK123"/>
  <c i="20" r="J403"/>
  <c r="BK233"/>
  <c i="19" r="J92"/>
  <c i="17" r="BK98"/>
  <c i="16" r="J100"/>
  <c i="14" r="BK139"/>
  <c i="13" r="BK424"/>
  <c r="BK342"/>
  <c r="BK285"/>
  <c r="J229"/>
  <c i="12" r="BK347"/>
  <c r="BK296"/>
  <c r="J263"/>
  <c i="4" r="J323"/>
  <c r="J268"/>
  <c r="BK237"/>
  <c r="BK170"/>
  <c i="3" r="J328"/>
  <c r="J236"/>
  <c r="BK136"/>
  <c i="2" r="J396"/>
  <c r="J354"/>
  <c r="BK256"/>
  <c r="BK235"/>
  <c r="BK173"/>
  <c i="38" r="BK136"/>
  <c r="BK94"/>
  <c i="35" r="J129"/>
  <c r="J97"/>
  <c i="34" r="J396"/>
  <c r="BK376"/>
  <c r="BK292"/>
  <c r="J225"/>
  <c i="31" r="BK133"/>
  <c i="30" r="J147"/>
  <c r="J124"/>
  <c r="J99"/>
  <c i="29" r="BK88"/>
  <c i="28" r="J103"/>
  <c i="27" r="J369"/>
  <c r="BK299"/>
  <c r="J219"/>
  <c i="26" r="J286"/>
  <c r="J254"/>
  <c r="J131"/>
  <c i="25" r="BK90"/>
  <c i="23" r="J101"/>
  <c i="20" r="J218"/>
  <c r="J164"/>
  <c r="J153"/>
  <c r="BK133"/>
  <c r="J131"/>
  <c i="17" r="BK141"/>
  <c r="BK92"/>
  <c i="16" r="J108"/>
  <c i="15" r="BK94"/>
  <c i="14" r="BK99"/>
  <c i="13" r="J290"/>
  <c r="BK179"/>
  <c i="12" r="J289"/>
  <c r="J230"/>
  <c r="BK183"/>
  <c i="11" r="BK417"/>
  <c r="J348"/>
  <c r="BK284"/>
  <c r="BK200"/>
  <c i="10" r="BK92"/>
  <c i="8" r="BK111"/>
  <c i="7" r="J133"/>
  <c r="BK106"/>
  <c i="6" r="J104"/>
  <c i="5" r="BK141"/>
  <c r="BK134"/>
  <c i="4" r="BK419"/>
  <c r="BK369"/>
  <c r="J326"/>
  <c r="BK274"/>
  <c r="J209"/>
  <c r="BK145"/>
  <c i="3" r="J316"/>
  <c r="BK262"/>
  <c i="2" r="J390"/>
  <c r="BK303"/>
  <c r="J235"/>
  <c r="J173"/>
  <c i="38" r="BK99"/>
  <c i="37" r="J93"/>
  <c i="36" r="J98"/>
  <c r="BK91"/>
  <c i="35" r="BK101"/>
  <c r="J90"/>
  <c i="34" r="BK244"/>
  <c r="J132"/>
  <c i="32" r="BK94"/>
  <c i="31" r="J89"/>
  <c i="30" r="BK107"/>
  <c i="29" r="J110"/>
  <c r="J92"/>
  <c i="28" r="BK135"/>
  <c r="BK90"/>
  <c i="27" r="BK330"/>
  <c r="BK242"/>
  <c r="J167"/>
  <c i="26" r="BK380"/>
  <c r="J304"/>
  <c r="J180"/>
  <c i="23" r="BK119"/>
  <c i="22" r="J99"/>
  <c i="21" r="J128"/>
  <c i="20" r="J414"/>
  <c r="BK301"/>
  <c r="BK252"/>
  <c i="17" r="BK144"/>
  <c r="BK112"/>
  <c i="16" r="BK129"/>
  <c r="BK99"/>
  <c i="15" r="J97"/>
  <c i="14" r="J132"/>
  <c r="J99"/>
  <c i="13" r="J397"/>
  <c r="BK368"/>
  <c r="BK320"/>
  <c r="J260"/>
  <c r="J179"/>
  <c i="12" r="BK394"/>
  <c r="J330"/>
  <c r="BK219"/>
  <c r="J188"/>
  <c i="11" r="BK447"/>
  <c r="BK357"/>
  <c r="J325"/>
  <c r="BK281"/>
  <c r="BK174"/>
  <c i="10" r="BK106"/>
  <c i="8" r="BK101"/>
  <c i="7" r="J117"/>
  <c r="BK93"/>
  <c i="6" r="J93"/>
  <c i="5" r="J135"/>
  <c r="J91"/>
  <c i="4" r="J382"/>
  <c r="BK326"/>
  <c r="J237"/>
  <c r="J195"/>
  <c r="BK129"/>
  <c i="3" r="J373"/>
  <c r="BK301"/>
  <c r="J232"/>
  <c i="2" r="BK374"/>
  <c r="BK205"/>
  <c i="40" r="J90"/>
  <c i="38" r="J121"/>
  <c r="BK108"/>
  <c i="37" r="J107"/>
  <c i="36" r="J97"/>
  <c i="35" r="J126"/>
  <c r="J92"/>
  <c i="34" r="J290"/>
  <c r="J249"/>
  <c r="BK216"/>
  <c i="32" r="BK91"/>
  <c i="31" r="J105"/>
  <c i="30" r="J135"/>
  <c r="J120"/>
  <c r="J98"/>
  <c i="29" r="BK103"/>
  <c i="28" r="BK128"/>
  <c i="27" r="BK456"/>
  <c r="J448"/>
  <c r="BK352"/>
  <c r="BK290"/>
  <c r="J208"/>
  <c i="26" r="J358"/>
  <c r="BK274"/>
  <c r="J243"/>
  <c r="BK163"/>
  <c i="23" r="BK97"/>
  <c i="21" r="BK115"/>
  <c i="20" r="BK406"/>
  <c r="BK364"/>
  <c r="J299"/>
  <c r="BK184"/>
  <c i="17" r="BK104"/>
  <c i="16" r="BK103"/>
  <c i="12" r="BK308"/>
  <c r="J269"/>
  <c i="11" r="J439"/>
  <c r="J387"/>
  <c r="J337"/>
  <c r="BK239"/>
  <c r="J157"/>
  <c i="8" r="BK141"/>
  <c r="J102"/>
  <c i="7" r="BK131"/>
  <c i="6" r="J101"/>
  <c i="5" r="BK131"/>
  <c i="4" r="J419"/>
  <c i="3" r="BK414"/>
  <c r="J311"/>
  <c r="BK271"/>
  <c r="J183"/>
  <c r="J122"/>
  <c i="2" r="BK261"/>
  <c r="J163"/>
  <c i="36" r="BK99"/>
  <c r="J90"/>
  <c i="35" r="BK88"/>
  <c i="34" r="BK320"/>
  <c r="J257"/>
  <c r="J141"/>
  <c i="31" r="J137"/>
  <c r="J101"/>
  <c i="30" r="J139"/>
  <c r="BK115"/>
  <c r="J101"/>
  <c i="29" r="J90"/>
  <c i="28" r="BK134"/>
  <c r="J94"/>
  <c i="27" r="J394"/>
  <c r="BK338"/>
  <c r="J283"/>
  <c r="J237"/>
  <c r="BK170"/>
  <c i="26" r="J325"/>
  <c r="J257"/>
  <c r="J151"/>
  <c i="25" r="J90"/>
  <c i="23" r="J104"/>
  <c i="22" r="BK88"/>
  <c i="21" r="J94"/>
  <c i="20" r="J320"/>
  <c r="J269"/>
  <c r="BK179"/>
  <c i="17" r="J133"/>
  <c r="BK95"/>
  <c i="16" r="BK101"/>
  <c i="15" r="J100"/>
  <c i="14" r="J136"/>
  <c r="J110"/>
  <c r="BK88"/>
  <c i="13" r="J444"/>
  <c r="BK359"/>
  <c r="J263"/>
  <c r="J186"/>
  <c i="12" r="J389"/>
  <c r="BK303"/>
  <c r="BK240"/>
  <c r="BK159"/>
  <c r="J114"/>
  <c i="11" r="BK392"/>
  <c r="J334"/>
  <c r="J277"/>
  <c r="J210"/>
  <c r="BK167"/>
  <c i="8" r="BK137"/>
  <c r="J104"/>
  <c i="7" r="J114"/>
  <c r="BK104"/>
  <c i="6" r="BK100"/>
  <c i="5" r="BK129"/>
  <c r="J106"/>
  <c i="4" r="J393"/>
  <c r="BK327"/>
  <c r="J270"/>
  <c r="J159"/>
  <c i="3" r="J371"/>
  <c r="BK267"/>
  <c r="J197"/>
  <c i="2" r="BK370"/>
  <c r="J303"/>
  <c r="J251"/>
  <c r="BK160"/>
  <c i="37" r="BK107"/>
  <c i="36" r="J99"/>
  <c i="34" r="J347"/>
  <c r="J338"/>
  <c i="30" r="BK119"/>
  <c i="29" r="BK101"/>
  <c i="28" r="J115"/>
  <c r="BK91"/>
  <c i="27" r="J352"/>
  <c r="J221"/>
  <c i="26" r="J312"/>
  <c r="J274"/>
  <c r="BK214"/>
  <c r="J125"/>
  <c i="22" r="BK105"/>
  <c i="21" r="BK124"/>
  <c i="20" r="BK394"/>
  <c r="BK282"/>
  <c r="J211"/>
  <c i="17" r="BK143"/>
  <c i="16" r="BK128"/>
  <c r="BK104"/>
  <c i="15" r="BK95"/>
  <c i="14" r="BK123"/>
  <c i="13" r="J436"/>
  <c r="BK332"/>
  <c r="J175"/>
  <c i="12" r="BK364"/>
  <c r="J286"/>
  <c r="J238"/>
  <c r="BK141"/>
  <c i="11" r="J392"/>
  <c r="J316"/>
  <c r="BK273"/>
  <c r="BK227"/>
  <c r="J188"/>
  <c i="8" r="J117"/>
  <c r="BK89"/>
  <c i="6" r="BK101"/>
  <c i="5" r="BK99"/>
  <c i="4" r="BK388"/>
  <c r="BK322"/>
  <c r="BK212"/>
  <c i="3" r="J366"/>
  <c r="J306"/>
  <c r="BK236"/>
  <c r="BK130"/>
  <c i="2" r="BK312"/>
  <c r="BK247"/>
  <c r="BK150"/>
  <c i="39" r="BK91"/>
  <c i="38" r="J101"/>
  <c i="37" r="J95"/>
  <c i="35" r="J95"/>
  <c i="34" r="J308"/>
  <c r="J253"/>
  <c r="J147"/>
  <c i="31" r="BK116"/>
  <c i="29" r="J91"/>
  <c i="28" r="BK108"/>
  <c i="27" r="J437"/>
  <c r="BK349"/>
  <c r="BK234"/>
  <c r="J122"/>
  <c i="26" r="J277"/>
  <c r="J221"/>
  <c r="BK160"/>
  <c i="22" r="BK97"/>
  <c i="20" r="BK416"/>
  <c r="J337"/>
  <c r="BK288"/>
  <c r="J233"/>
  <c i="17" r="J129"/>
  <c i="16" r="J110"/>
  <c i="15" r="J107"/>
  <c i="14" r="BK130"/>
  <c i="13" r="J466"/>
  <c r="J420"/>
  <c r="J362"/>
  <c r="J235"/>
  <c r="BK129"/>
  <c i="12" r="BK373"/>
  <c r="J319"/>
  <c r="J211"/>
  <c r="BK149"/>
  <c i="11" r="J411"/>
  <c r="J357"/>
  <c r="BK282"/>
  <c r="J227"/>
  <c r="BK118"/>
  <c i="8" r="BK88"/>
  <c i="7" r="BK95"/>
  <c i="5" r="BK124"/>
  <c r="J89"/>
  <c i="4" r="BK323"/>
  <c r="J276"/>
  <c r="BK233"/>
  <c i="3" r="J400"/>
  <c r="J331"/>
  <c r="J301"/>
  <c r="BK205"/>
  <c i="2" r="J374"/>
  <c r="BK290"/>
  <c r="J177"/>
  <c i="39" r="J91"/>
  <c i="34" r="J329"/>
  <c r="J248"/>
  <c r="BK200"/>
  <c r="BK145"/>
  <c i="31" r="J112"/>
  <c i="30" r="BK143"/>
  <c r="BK98"/>
  <c i="29" r="J98"/>
  <c i="28" r="J109"/>
  <c i="27" r="BK343"/>
  <c r="BK287"/>
  <c r="J170"/>
  <c i="26" r="J318"/>
  <c r="J227"/>
  <c i="23" r="J117"/>
  <c i="22" r="J96"/>
  <c i="21" r="J118"/>
  <c r="BK97"/>
  <c i="20" r="J324"/>
  <c r="J263"/>
  <c r="J236"/>
  <c r="J170"/>
  <c i="17" r="BK122"/>
  <c i="16" r="J132"/>
  <c i="14" r="J104"/>
  <c i="13" r="BK413"/>
  <c r="BK284"/>
  <c r="BK172"/>
  <c i="12" r="BK301"/>
  <c r="BK180"/>
  <c r="J119"/>
  <c i="11" r="BK368"/>
  <c r="J280"/>
  <c r="BK178"/>
  <c i="8" r="BK125"/>
  <c i="7" r="BK134"/>
  <c r="J110"/>
  <c i="4" r="BK382"/>
  <c r="J269"/>
  <c r="BK136"/>
  <c i="3" r="BK347"/>
  <c r="BK328"/>
  <c r="BK291"/>
  <c r="BK223"/>
  <c r="BK144"/>
  <c i="2" r="BK298"/>
  <c r="BK250"/>
  <c i="1" r="AS91"/>
  <c i="34" r="J379"/>
  <c r="BK230"/>
  <c r="BK141"/>
  <c i="31" r="J146"/>
  <c r="BK99"/>
  <c i="30" r="BK140"/>
  <c i="29" r="J95"/>
  <c i="28" r="J101"/>
  <c i="27" r="J375"/>
  <c r="BK320"/>
  <c r="BK237"/>
  <c r="J165"/>
  <c r="J128"/>
  <c i="26" r="BK308"/>
  <c r="BK184"/>
  <c r="BK113"/>
  <c i="22" r="BK94"/>
  <c i="21" r="BK91"/>
  <c i="20" r="J349"/>
  <c r="J305"/>
  <c r="J203"/>
  <c i="17" r="BK100"/>
  <c i="15" r="J106"/>
  <c i="14" r="J94"/>
  <c i="13" r="BK411"/>
  <c r="BK288"/>
  <c r="BK218"/>
  <c i="12" r="J359"/>
  <c r="J312"/>
  <c r="BK267"/>
  <c r="BK205"/>
  <c i="4" r="J293"/>
  <c r="J215"/>
  <c r="J131"/>
  <c i="3" r="J369"/>
  <c r="J276"/>
  <c r="BK225"/>
  <c r="BK122"/>
  <c i="2" r="BK394"/>
  <c r="J290"/>
  <c r="BK253"/>
  <c r="BK226"/>
  <c r="J202"/>
  <c i="38" r="J137"/>
  <c r="BK129"/>
  <c i="37" r="BK100"/>
  <c i="34" r="J388"/>
  <c r="J320"/>
  <c r="BK236"/>
  <c i="33" r="BK106"/>
  <c i="31" r="J120"/>
  <c i="30" r="BK148"/>
  <c r="BK131"/>
  <c r="BK97"/>
  <c i="28" r="J144"/>
  <c r="J111"/>
  <c i="27" r="BK354"/>
  <c r="J276"/>
  <c i="26" r="BK318"/>
  <c r="BK264"/>
  <c r="J210"/>
  <c r="BK116"/>
  <c i="23" r="J103"/>
  <c i="20" r="J221"/>
  <c r="BK149"/>
  <c r="J138"/>
  <c r="J132"/>
  <c r="BK118"/>
  <c i="17" r="BK116"/>
  <c i="16" r="BK130"/>
  <c i="15" r="J105"/>
  <c i="14" r="BK125"/>
  <c i="13" r="J371"/>
  <c r="BK251"/>
  <c r="BK169"/>
  <c i="12" r="J277"/>
  <c r="J219"/>
  <c r="BK128"/>
  <c i="11" r="J394"/>
  <c r="BK313"/>
  <c r="BK265"/>
  <c r="J138"/>
  <c i="8" r="BK128"/>
  <c r="BK107"/>
  <c i="7" r="BK132"/>
  <c r="J98"/>
  <c i="6" r="J90"/>
  <c i="5" r="J100"/>
  <c i="4" r="BK399"/>
  <c r="J340"/>
  <c r="BK283"/>
  <c r="BK226"/>
  <c r="J156"/>
  <c i="3" r="J347"/>
  <c r="J221"/>
  <c r="BK131"/>
  <c i="2" r="J306"/>
  <c r="J256"/>
  <c r="J183"/>
  <c r="BK119"/>
  <c i="38" r="J94"/>
  <c i="36" r="J105"/>
  <c r="BK94"/>
  <c i="35" r="J128"/>
  <c r="J93"/>
  <c i="34" r="J281"/>
  <c r="J203"/>
  <c i="33" r="BK103"/>
  <c i="31" r="BK93"/>
  <c i="30" r="BK125"/>
  <c i="29" r="BK115"/>
  <c r="BK99"/>
  <c i="28" r="BK140"/>
  <c r="BK100"/>
  <c i="27" r="J387"/>
  <c r="BK275"/>
  <c r="BK193"/>
  <c r="BK122"/>
  <c i="26" r="BK378"/>
  <c r="J308"/>
  <c r="J244"/>
  <c r="J153"/>
  <c i="23" r="J96"/>
  <c i="22" r="J94"/>
  <c i="21" r="J104"/>
  <c i="20" r="BK397"/>
  <c r="BK285"/>
  <c r="BK223"/>
  <c i="18" r="BK91"/>
  <c i="17" r="BK126"/>
  <c r="J95"/>
  <c i="16" r="BK111"/>
  <c r="J92"/>
  <c i="15" r="J88"/>
  <c i="14" r="J122"/>
  <c r="J93"/>
  <c i="13" r="BK409"/>
  <c r="J332"/>
  <c r="J281"/>
  <c r="BK208"/>
  <c r="BK140"/>
  <c i="12" r="BK380"/>
  <c r="BK259"/>
  <c i="11" r="BK441"/>
  <c r="J347"/>
  <c r="BK329"/>
  <c r="BK255"/>
  <c r="BK171"/>
  <c i="8" r="BK133"/>
  <c i="7" r="J135"/>
  <c r="BK108"/>
  <c i="6" r="BK103"/>
  <c i="5" r="J142"/>
  <c r="J105"/>
  <c i="4" r="BK383"/>
  <c r="J297"/>
  <c r="BK228"/>
  <c r="J182"/>
  <c i="3" r="J384"/>
  <c r="J319"/>
  <c r="BK282"/>
  <c r="J218"/>
  <c r="BK169"/>
  <c i="2" r="J373"/>
  <c r="J298"/>
  <c r="BK248"/>
  <c r="BK191"/>
  <c i="40" r="BK90"/>
  <c i="38" r="J125"/>
  <c r="BK110"/>
  <c r="BK97"/>
  <c i="36" r="BK101"/>
  <c i="35" r="BK121"/>
  <c r="J98"/>
  <c i="34" r="BK251"/>
  <c r="J187"/>
  <c i="33" r="BK93"/>
  <c i="31" r="BK92"/>
  <c i="30" r="BK132"/>
  <c r="BK103"/>
  <c i="29" r="BK106"/>
  <c i="28" r="J141"/>
  <c r="BK99"/>
  <c i="27" r="BK454"/>
  <c r="BK429"/>
  <c r="J286"/>
  <c r="J188"/>
  <c i="26" r="BK334"/>
  <c r="J251"/>
  <c r="J178"/>
  <c i="23" r="BK115"/>
  <c i="21" r="BK125"/>
  <c r="BK93"/>
  <c i="20" r="BK368"/>
  <c r="BK324"/>
  <c r="BK279"/>
  <c r="J177"/>
  <c i="17" r="J98"/>
  <c i="16" r="BK113"/>
  <c i="15" r="BK98"/>
  <c i="14" r="BK104"/>
  <c i="13" r="BK458"/>
  <c r="J422"/>
  <c r="BK351"/>
  <c r="J330"/>
  <c r="J292"/>
  <c r="BK229"/>
  <c r="BK204"/>
  <c r="J125"/>
  <c i="12" r="J418"/>
  <c r="BK408"/>
  <c r="J340"/>
  <c r="J280"/>
  <c r="BK234"/>
  <c r="J149"/>
  <c i="11" r="BK430"/>
  <c r="BK343"/>
  <c r="J265"/>
  <c r="J237"/>
  <c r="J132"/>
  <c r="BK120"/>
  <c i="8" r="J112"/>
  <c i="7" r="J109"/>
  <c i="6" r="J97"/>
  <c i="5" r="BK112"/>
  <c i="4" r="BK410"/>
  <c i="3" r="BK424"/>
  <c r="BK344"/>
  <c r="BK278"/>
  <c r="BK208"/>
  <c r="J116"/>
  <c i="2" r="BK239"/>
  <c r="BK116"/>
  <c i="37" r="J96"/>
  <c i="36" r="J94"/>
  <c i="35" r="BK98"/>
  <c i="34" r="J311"/>
  <c r="BK253"/>
  <c i="33" r="J97"/>
  <c i="31" r="J102"/>
  <c i="30" r="J148"/>
  <c r="BK108"/>
  <c i="29" r="BK104"/>
  <c i="28" r="J143"/>
  <c i="27" r="BK446"/>
  <c r="J367"/>
  <c r="BK328"/>
  <c r="J287"/>
  <c r="J253"/>
  <c r="J202"/>
  <c r="BK136"/>
  <c i="26" r="J315"/>
  <c r="BK247"/>
  <c r="BK149"/>
  <c i="23" r="BK117"/>
  <c i="22" r="BK100"/>
  <c i="21" r="J95"/>
  <c i="20" r="J330"/>
  <c r="J293"/>
  <c r="BK250"/>
  <c i="17" r="J137"/>
  <c r="J100"/>
  <c i="16" r="J125"/>
  <c r="J93"/>
  <c i="14" r="J139"/>
  <c r="J95"/>
  <c i="13" r="J439"/>
  <c r="J366"/>
  <c r="BK289"/>
  <c r="BK221"/>
  <c i="12" r="BK362"/>
  <c r="J284"/>
  <c r="BK211"/>
  <c r="BK127"/>
  <c i="11" r="J441"/>
  <c r="BK347"/>
  <c r="BK300"/>
  <c r="BK252"/>
  <c r="J174"/>
  <c i="10" r="J103"/>
  <c i="8" r="J107"/>
  <c i="7" r="J127"/>
  <c r="BK109"/>
  <c i="6" r="J103"/>
  <c i="5" r="J126"/>
  <c r="J108"/>
  <c i="4" r="BK396"/>
  <c r="J332"/>
  <c r="BK277"/>
  <c r="J165"/>
  <c i="3" r="BK400"/>
  <c r="J271"/>
  <c r="BK211"/>
  <c i="2" r="J372"/>
  <c r="BK277"/>
  <c r="J255"/>
  <c i="38" r="BK101"/>
  <c i="37" r="J94"/>
  <c i="36" r="J93"/>
  <c i="35" r="BK130"/>
  <c r="J119"/>
  <c i="34" r="BK223"/>
  <c i="32" r="J94"/>
  <c i="31" r="BK112"/>
  <c i="30" r="J143"/>
  <c r="J113"/>
  <c i="29" r="BK100"/>
  <c i="28" r="BK104"/>
  <c i="27" r="J405"/>
  <c r="J315"/>
  <c i="26" r="BK310"/>
  <c r="BK267"/>
  <c r="J200"/>
  <c i="23" r="BK121"/>
  <c i="22" r="BK98"/>
  <c i="21" r="J117"/>
  <c i="20" r="J388"/>
  <c r="BK342"/>
  <c r="J262"/>
  <c i="17" r="BK145"/>
  <c r="J114"/>
  <c r="BK88"/>
  <c i="16" r="J111"/>
  <c i="15" r="J108"/>
  <c i="14" r="J124"/>
  <c i="13" r="BK446"/>
  <c r="J333"/>
  <c r="BK279"/>
  <c r="BK137"/>
  <c i="12" r="J405"/>
  <c r="J327"/>
  <c r="J270"/>
  <c r="BK123"/>
  <c i="11" r="J351"/>
  <c r="J304"/>
  <c r="BK248"/>
  <c r="J196"/>
  <c r="BK157"/>
  <c i="8" r="J109"/>
  <c i="7" r="J120"/>
  <c i="6" r="BK97"/>
  <c i="5" r="J96"/>
  <c i="4" r="BK404"/>
  <c r="BK332"/>
  <c r="J271"/>
  <c r="J145"/>
  <c i="3" r="BK340"/>
  <c r="J282"/>
  <c r="BK194"/>
  <c i="2" r="J385"/>
  <c r="J324"/>
  <c r="J224"/>
  <c r="J160"/>
  <c i="38" r="J123"/>
  <c r="J92"/>
  <c i="36" r="BK105"/>
  <c i="35" r="BK107"/>
  <c i="34" r="J302"/>
  <c r="BK279"/>
  <c r="BK249"/>
  <c r="BK126"/>
  <c i="31" r="J99"/>
  <c i="29" r="BK89"/>
  <c i="28" r="BK102"/>
  <c i="27" r="J413"/>
  <c r="J342"/>
  <c r="BK296"/>
  <c r="J174"/>
  <c i="26" r="J360"/>
  <c r="BK241"/>
  <c r="J170"/>
  <c i="23" r="BK99"/>
  <c i="22" r="J89"/>
  <c i="21" r="J88"/>
  <c i="20" r="J345"/>
  <c r="J275"/>
  <c r="BK225"/>
  <c i="17" r="J139"/>
  <c r="J104"/>
  <c i="16" r="J113"/>
  <c r="J95"/>
  <c i="14" r="BK129"/>
  <c i="13" r="J464"/>
  <c r="BK384"/>
  <c r="BK345"/>
  <c r="BK247"/>
  <c r="J160"/>
  <c i="12" r="BK386"/>
  <c r="BK289"/>
  <c r="BK190"/>
  <c r="BK136"/>
  <c i="11" r="J420"/>
  <c r="J383"/>
  <c r="BK283"/>
  <c r="J221"/>
  <c r="J131"/>
  <c i="8" r="BK130"/>
  <c i="7" r="BK135"/>
  <c r="J97"/>
  <c i="6" r="BK91"/>
  <c i="5" r="J112"/>
  <c i="4" r="BK393"/>
  <c r="BK300"/>
  <c r="J265"/>
  <c r="BK156"/>
  <c i="3" r="BK373"/>
  <c r="BK285"/>
  <c r="J164"/>
  <c i="2" r="BK343"/>
  <c r="J144"/>
  <c i="39" r="J94"/>
  <c i="34" r="BK340"/>
  <c r="BK225"/>
  <c r="J173"/>
  <c r="J129"/>
  <c i="31" r="J110"/>
  <c i="30" r="BK128"/>
  <c i="29" r="BK114"/>
  <c i="28" r="BK132"/>
  <c i="27" r="J354"/>
  <c r="BK311"/>
  <c r="J267"/>
  <c r="J137"/>
  <c i="26" r="J301"/>
  <c r="J207"/>
  <c i="22" r="J97"/>
  <c i="21" r="J123"/>
  <c r="BK94"/>
  <c i="20" r="BK345"/>
  <c r="J297"/>
  <c r="BK242"/>
  <c i="19" r="J101"/>
  <c i="16" r="BK134"/>
  <c i="15" r="BK101"/>
  <c i="14" r="BK106"/>
  <c i="13" r="J349"/>
  <c r="J279"/>
  <c r="J177"/>
  <c i="12" r="J310"/>
  <c r="BK227"/>
  <c i="11" r="BK403"/>
  <c r="J283"/>
  <c r="BK237"/>
  <c i="8" r="J131"/>
  <c r="BK95"/>
  <c i="7" r="J118"/>
  <c i="6" r="J95"/>
  <c i="5" r="J110"/>
  <c i="4" r="J329"/>
  <c r="J300"/>
  <c r="BK262"/>
  <c i="3" r="J405"/>
  <c r="J340"/>
  <c r="BK264"/>
  <c r="BK132"/>
  <c i="2" r="BK292"/>
  <c r="J257"/>
  <c i="38" r="BK133"/>
  <c r="BK104"/>
  <c i="37" r="BK101"/>
  <c i="35" r="BK133"/>
  <c i="34" r="BK360"/>
  <c r="BK169"/>
  <c i="31" r="J147"/>
  <c r="BK114"/>
  <c i="30" r="BK152"/>
  <c r="BK99"/>
  <c i="28" r="J138"/>
  <c r="BK93"/>
  <c i="27" r="BK387"/>
  <c r="BK342"/>
  <c r="J275"/>
  <c r="BK177"/>
  <c r="J136"/>
  <c i="26" r="BK315"/>
  <c r="BK143"/>
  <c i="23" r="J111"/>
  <c i="22" r="BK95"/>
  <c i="20" r="J408"/>
  <c r="J310"/>
  <c r="BK229"/>
  <c i="19" r="J98"/>
  <c i="16" r="J115"/>
  <c r="BK94"/>
  <c i="14" r="BK131"/>
  <c r="BK89"/>
  <c i="13" r="BK308"/>
  <c r="J258"/>
  <c r="J140"/>
  <c i="12" r="BK327"/>
  <c r="BK286"/>
  <c r="J234"/>
  <c i="4" r="J280"/>
  <c r="BK240"/>
  <c r="J219"/>
  <c r="J113"/>
  <c i="3" r="J354"/>
  <c r="BK253"/>
  <c r="J166"/>
  <c i="2" r="J376"/>
  <c r="J287"/>
  <c r="J191"/>
  <c r="BK131"/>
  <c i="38" r="J136"/>
  <c r="BK96"/>
  <c i="36" r="BK90"/>
  <c i="35" r="BK120"/>
  <c r="BK91"/>
  <c i="34" r="BK394"/>
  <c i="33" r="BK91"/>
  <c i="31" r="J90"/>
  <c i="30" r="BK145"/>
  <c r="J119"/>
  <c i="29" r="J112"/>
  <c i="28" r="J135"/>
  <c i="27" r="BK413"/>
  <c r="J330"/>
  <c r="J259"/>
  <c i="26" r="BK284"/>
  <c r="J253"/>
  <c r="BK151"/>
  <c i="23" r="J122"/>
  <c r="J100"/>
  <c i="20" r="BK265"/>
  <c r="BK177"/>
  <c r="BK153"/>
  <c r="BK134"/>
  <c r="BK127"/>
  <c i="17" r="BK135"/>
  <c i="16" r="J135"/>
  <c r="J105"/>
  <c i="15" r="J96"/>
  <c i="13" r="J425"/>
  <c r="J249"/>
  <c i="12" r="J308"/>
  <c r="BK270"/>
  <c r="BK178"/>
  <c i="11" r="J425"/>
  <c r="BK383"/>
  <c r="BK291"/>
  <c r="J224"/>
  <c r="BK124"/>
  <c i="9" r="BK94"/>
  <c i="8" r="BK103"/>
  <c i="7" r="J101"/>
  <c i="6" r="BK102"/>
  <c i="5" r="J138"/>
  <c r="J131"/>
  <c i="4" r="J410"/>
  <c r="J358"/>
  <c r="BK316"/>
  <c r="BK258"/>
  <c r="BK204"/>
  <c i="3" r="BK369"/>
  <c r="BK268"/>
  <c r="BK203"/>
  <c i="2" r="BK364"/>
  <c r="BK269"/>
  <c r="J205"/>
  <c r="BK128"/>
  <c i="38" r="BK98"/>
  <c i="37" r="BK95"/>
  <c i="36" r="J100"/>
  <c r="J92"/>
  <c i="35" r="BK102"/>
  <c r="J91"/>
  <c i="34" r="BK270"/>
  <c r="BK179"/>
  <c i="33" r="J91"/>
  <c i="31" r="BK109"/>
  <c i="30" r="J140"/>
  <c r="BK106"/>
  <c i="29" r="BK112"/>
  <c r="J97"/>
  <c i="28" r="J129"/>
  <c r="BK95"/>
  <c i="27" r="BK336"/>
  <c r="BK248"/>
  <c r="J177"/>
  <c r="J117"/>
  <c i="26" r="BK374"/>
  <c r="J298"/>
  <c r="BK207"/>
  <c i="23" r="BK120"/>
  <c i="22" r="J95"/>
  <c i="21" r="BK119"/>
  <c r="J97"/>
  <c i="20" r="J375"/>
  <c r="BK315"/>
  <c r="J265"/>
  <c r="J184"/>
  <c i="17" r="BK139"/>
  <c i="16" r="BK135"/>
  <c r="J106"/>
  <c i="15" r="BK96"/>
  <c i="14" r="J140"/>
  <c r="BK110"/>
  <c i="13" r="J458"/>
  <c r="J387"/>
  <c r="BK349"/>
  <c r="BK287"/>
  <c r="J227"/>
  <c r="J136"/>
  <c i="12" r="J362"/>
  <c r="J315"/>
  <c r="J205"/>
  <c r="J166"/>
  <c i="11" r="BK365"/>
  <c r="J341"/>
  <c r="J300"/>
  <c r="BK196"/>
  <c r="J135"/>
  <c i="8" r="BK140"/>
  <c r="BK94"/>
  <c i="7" r="BK114"/>
  <c i="6" r="J106"/>
  <c r="BK92"/>
  <c i="5" r="J134"/>
  <c r="J99"/>
  <c i="4" r="J343"/>
  <c r="J266"/>
  <c r="BK206"/>
  <c r="BK130"/>
  <c i="3" r="J382"/>
  <c r="BK311"/>
  <c r="BK270"/>
  <c r="J205"/>
  <c i="2" r="BK376"/>
  <c r="BK327"/>
  <c r="J282"/>
  <c r="BK245"/>
  <c r="J131"/>
  <c i="38" r="J133"/>
  <c r="J118"/>
  <c r="BK106"/>
  <c i="37" r="J104"/>
  <c i="35" r="J135"/>
  <c r="J109"/>
  <c i="34" r="J390"/>
  <c r="J285"/>
  <c r="BK227"/>
  <c r="J123"/>
  <c i="31" r="J109"/>
  <c i="30" r="J146"/>
  <c r="J115"/>
  <c i="29" r="BK111"/>
  <c r="BK91"/>
  <c i="28" r="BK101"/>
  <c i="27" r="J454"/>
  <c r="J418"/>
  <c r="J337"/>
  <c r="J271"/>
  <c r="BK137"/>
  <c i="26" r="J296"/>
  <c r="J246"/>
  <c r="J189"/>
  <c i="23" r="BK112"/>
  <c i="21" r="J131"/>
  <c r="J103"/>
  <c i="20" r="BK380"/>
  <c r="BK352"/>
  <c r="BK314"/>
  <c r="J258"/>
  <c i="18" r="J91"/>
  <c i="16" r="BK120"/>
  <c i="15" r="BK102"/>
  <c i="14" r="J125"/>
  <c r="BK93"/>
  <c i="13" r="J409"/>
  <c r="BK335"/>
  <c r="BK263"/>
  <c r="BK151"/>
  <c i="12" r="BK414"/>
  <c r="J386"/>
  <c r="BK324"/>
  <c r="BK271"/>
  <c r="J192"/>
  <c i="11" r="J436"/>
  <c r="J368"/>
  <c r="J291"/>
  <c r="BK241"/>
  <c r="J171"/>
  <c r="J124"/>
  <c i="8" r="BK119"/>
  <c r="J91"/>
  <c i="7" r="BK122"/>
  <c r="J92"/>
  <c i="5" r="BK126"/>
  <c i="4" r="J399"/>
  <c i="3" r="BK389"/>
  <c r="BK331"/>
  <c r="BK275"/>
  <c r="J162"/>
  <c i="2" r="BK341"/>
  <c r="J229"/>
  <c r="J158"/>
  <c i="37" r="BK105"/>
  <c i="35" r="J132"/>
  <c r="BK89"/>
  <c i="34" r="BK277"/>
  <c r="J192"/>
  <c i="31" r="BK105"/>
  <c i="30" r="J152"/>
  <c r="BK133"/>
  <c r="BK124"/>
  <c r="J103"/>
  <c i="29" r="J101"/>
  <c i="28" r="BK127"/>
  <c i="27" r="J407"/>
  <c r="J345"/>
  <c r="BK289"/>
  <c r="BK276"/>
  <c r="J227"/>
  <c r="BK167"/>
  <c i="26" r="BK372"/>
  <c r="J310"/>
  <c r="BK292"/>
  <c r="J239"/>
  <c r="BK128"/>
  <c i="23" r="J116"/>
  <c i="22" r="J92"/>
  <c i="21" r="BK96"/>
  <c i="20" r="J342"/>
  <c r="BK299"/>
  <c r="J260"/>
  <c i="17" r="BK129"/>
  <c i="16" r="J133"/>
  <c i="15" r="BK106"/>
  <c i="14" r="BK137"/>
  <c r="J128"/>
  <c r="J100"/>
  <c i="13" r="BK302"/>
  <c r="BK249"/>
  <c r="J206"/>
  <c i="12" r="J355"/>
  <c r="BK266"/>
  <c r="J130"/>
  <c i="11" r="BK445"/>
  <c r="J339"/>
  <c r="J284"/>
  <c r="J230"/>
  <c r="BK135"/>
  <c i="8" r="J126"/>
  <c i="7" r="J131"/>
  <c r="J119"/>
  <c r="J99"/>
  <c i="5" r="BK135"/>
  <c r="BK120"/>
  <c r="BK94"/>
  <c i="4" r="J322"/>
  <c r="J274"/>
  <c r="BK151"/>
  <c i="3" r="BK397"/>
  <c r="BK273"/>
  <c r="J234"/>
  <c i="2" r="BK367"/>
  <c r="J312"/>
  <c r="J254"/>
  <c i="38" r="J97"/>
  <c i="37" r="BK96"/>
  <c i="35" r="BK97"/>
  <c i="34" r="BK329"/>
  <c r="BK283"/>
  <c r="J209"/>
  <c r="BK187"/>
  <c r="J145"/>
  <c i="31" r="BK132"/>
  <c r="BK106"/>
  <c i="30" r="J134"/>
  <c r="BK112"/>
  <c i="29" r="BK92"/>
  <c i="28" r="J98"/>
  <c i="27" r="J396"/>
  <c r="J250"/>
  <c i="26" r="BK360"/>
  <c r="BK291"/>
  <c r="J252"/>
  <c r="BK204"/>
  <c i="23" r="BK122"/>
  <c i="22" r="BK92"/>
  <c i="21" r="BK106"/>
  <c i="20" r="J385"/>
  <c r="J289"/>
  <c r="BK218"/>
  <c i="19" r="J104"/>
  <c i="17" r="BK101"/>
  <c i="16" r="BK118"/>
  <c r="J103"/>
  <c i="15" r="BK89"/>
  <c i="13" r="BK449"/>
  <c r="J335"/>
  <c r="J308"/>
  <c r="BK194"/>
  <c i="12" r="BK366"/>
  <c r="J287"/>
  <c r="J245"/>
  <c r="J136"/>
  <c i="11" r="BK371"/>
  <c r="BK322"/>
  <c r="BK285"/>
  <c r="J234"/>
  <c r="J169"/>
  <c i="8" r="BK131"/>
  <c r="J93"/>
  <c i="7" r="J111"/>
  <c i="5" r="J124"/>
  <c r="BK93"/>
  <c i="4" r="BK401"/>
  <c r="J327"/>
  <c r="BK266"/>
  <c r="BK132"/>
  <c i="3" r="J327"/>
  <c r="J278"/>
  <c r="BK155"/>
  <c i="2" r="J332"/>
  <c r="BK259"/>
  <c r="BK175"/>
  <c i="38" r="BK121"/>
  <c r="J99"/>
  <c i="35" r="BK132"/>
  <c r="BK90"/>
  <c i="34" r="J340"/>
  <c r="J283"/>
  <c r="J251"/>
  <c i="31" r="BK139"/>
  <c r="BK95"/>
  <c i="28" r="BK141"/>
  <c r="J96"/>
  <c i="27" r="BK382"/>
  <c r="BK318"/>
  <c r="BK221"/>
  <c r="BK114"/>
  <c i="26" r="BK295"/>
  <c r="BK216"/>
  <c i="23" r="J105"/>
  <c i="22" r="BK96"/>
  <c i="21" r="J91"/>
  <c i="20" r="BK361"/>
  <c r="BK297"/>
  <c r="BK262"/>
  <c r="J113"/>
  <c i="17" r="J116"/>
  <c i="16" r="J118"/>
  <c r="J101"/>
  <c i="15" r="BK88"/>
  <c i="14" r="J96"/>
  <c i="13" r="J460"/>
  <c r="BK366"/>
  <c r="J302"/>
  <c r="J194"/>
  <c r="J120"/>
  <c i="12" r="J261"/>
  <c r="J180"/>
  <c r="BK117"/>
  <c i="11" r="BK394"/>
  <c r="BK327"/>
  <c r="BK280"/>
  <c r="J198"/>
  <c i="9" r="J94"/>
  <c i="8" r="J96"/>
  <c i="7" r="J102"/>
  <c i="6" r="J94"/>
  <c i="5" r="BK122"/>
  <c r="BK88"/>
  <c i="4" r="BK296"/>
  <c r="BK269"/>
  <c r="J170"/>
  <c i="3" r="J389"/>
  <c r="J323"/>
  <c r="BK279"/>
  <c r="BK158"/>
  <c i="2" r="J339"/>
  <c r="BK251"/>
  <c r="J128"/>
  <c i="34" r="BK379"/>
  <c r="BK255"/>
  <c r="BK203"/>
  <c r="J152"/>
  <c i="31" r="BK128"/>
  <c i="30" r="J156"/>
  <c r="J108"/>
  <c i="29" r="J106"/>
  <c r="BK90"/>
  <c i="28" r="J89"/>
  <c i="27" r="BK325"/>
  <c r="BK208"/>
  <c i="26" r="BK351"/>
  <c r="BK255"/>
  <c r="BK131"/>
  <c i="22" r="J102"/>
  <c i="21" r="J126"/>
  <c r="J89"/>
  <c i="20" r="J339"/>
  <c r="J301"/>
  <c r="J255"/>
  <c r="BK224"/>
  <c i="19" r="BK95"/>
  <c i="17" r="BK107"/>
  <c i="16" r="J128"/>
  <c i="14" r="BK134"/>
  <c r="BK94"/>
  <c i="13" r="J360"/>
  <c r="BK299"/>
  <c r="J221"/>
  <c i="12" r="BK399"/>
  <c r="BK275"/>
  <c r="BK153"/>
  <c i="11" r="BK420"/>
  <c r="BK352"/>
  <c r="J276"/>
  <c i="10" r="J106"/>
  <c i="8" r="BK116"/>
  <c i="7" r="J132"/>
  <c r="BK99"/>
  <c i="5" r="J125"/>
  <c i="4" r="BK413"/>
  <c r="J310"/>
  <c r="BK165"/>
  <c i="3" r="J362"/>
  <c r="BK330"/>
  <c r="BK276"/>
  <c r="J158"/>
  <c i="2" r="BK306"/>
  <c r="J273"/>
  <c r="J199"/>
  <c i="38" r="J127"/>
  <c r="J112"/>
  <c i="37" r="J97"/>
  <c i="35" r="BK111"/>
  <c i="34" r="BK338"/>
  <c r="BK209"/>
  <c r="BK132"/>
  <c i="31" r="J141"/>
  <c i="30" r="BK150"/>
  <c i="29" r="J115"/>
  <c i="28" r="BK89"/>
  <c i="27" r="J349"/>
  <c r="J302"/>
  <c r="BK227"/>
  <c i="26" r="BK363"/>
  <c r="BK288"/>
  <c r="BK178"/>
  <c i="24" r="BK91"/>
  <c i="22" r="J103"/>
  <c i="21" r="BK104"/>
  <c i="20" r="J333"/>
  <c r="BK246"/>
  <c r="BK205"/>
  <c i="17" r="J101"/>
  <c i="16" r="BK96"/>
  <c i="15" r="J91"/>
  <c i="14" r="J91"/>
  <c i="13" r="J347"/>
  <c r="J284"/>
  <c r="BK206"/>
  <c r="J118"/>
  <c i="12" r="J305"/>
  <c r="BK264"/>
  <c i="4" r="J336"/>
  <c r="BK315"/>
  <c r="J235"/>
  <c r="BK184"/>
  <c r="BK116"/>
  <c i="3" r="BK371"/>
  <c r="J275"/>
  <c r="BK174"/>
  <c i="2" r="J398"/>
  <c r="J239"/>
  <c r="J175"/>
  <c i="32" r="F36"/>
  <c i="1" r="BA89"/>
  <c i="34" r="BK295"/>
  <c r="BK173"/>
  <c i="33" r="BK105"/>
  <c i="31" r="BK130"/>
  <c r="J107"/>
  <c i="30" r="J144"/>
  <c r="J102"/>
  <c i="28" r="BK136"/>
  <c r="J102"/>
  <c i="27" r="J382"/>
  <c r="BK241"/>
  <c i="26" r="J346"/>
  <c r="BK286"/>
  <c r="BK243"/>
  <c i="24" r="BK94"/>
  <c i="22" r="BK101"/>
  <c i="21" r="J120"/>
  <c i="20" r="J392"/>
  <c r="J314"/>
  <c r="J229"/>
  <c r="J160"/>
  <c i="17" r="J107"/>
  <c i="16" r="BK121"/>
  <c r="J98"/>
  <c i="14" r="J133"/>
  <c i="13" r="BK444"/>
  <c r="BK330"/>
  <c r="J269"/>
  <c r="J135"/>
  <c i="12" r="J332"/>
  <c r="BK263"/>
  <c r="BK163"/>
  <c i="11" r="J427"/>
  <c r="J354"/>
  <c r="BK297"/>
  <c r="BK243"/>
  <c r="J164"/>
  <c i="8" r="BK123"/>
  <c r="J94"/>
  <c i="7" r="BK117"/>
  <c r="BK100"/>
  <c i="5" r="BK123"/>
  <c i="4" r="J415"/>
  <c r="BK346"/>
  <c r="BK289"/>
  <c r="J246"/>
  <c r="J122"/>
  <c i="3" r="J300"/>
  <c r="BK261"/>
  <c r="J169"/>
  <c i="2" r="J352"/>
  <c r="BK266"/>
  <c r="J222"/>
  <c r="BK130"/>
  <c i="38" r="J110"/>
  <c i="37" r="J108"/>
  <c i="35" r="J111"/>
  <c i="34" r="BK364"/>
  <c r="BK290"/>
  <c r="BK252"/>
  <c i="33" r="J93"/>
  <c i="29" r="J103"/>
  <c i="28" r="J132"/>
  <c r="J100"/>
  <c i="27" r="BK405"/>
  <c r="J325"/>
  <c r="BK213"/>
  <c i="26" r="J258"/>
  <c r="J214"/>
  <c r="BK126"/>
  <c i="23" r="BK95"/>
  <c i="21" r="BK92"/>
  <c i="20" r="BK375"/>
  <c r="BK305"/>
  <c r="BK236"/>
  <c i="17" r="BK118"/>
  <c r="BK89"/>
  <c i="16" r="J104"/>
  <c i="15" r="J95"/>
  <c i="13" r="BK468"/>
  <c r="BK455"/>
  <c r="BK379"/>
  <c r="BK337"/>
  <c r="BK143"/>
  <c i="12" r="J408"/>
  <c r="J337"/>
  <c r="J255"/>
  <c r="J163"/>
  <c i="11" r="J449"/>
  <c r="J371"/>
  <c r="J294"/>
  <c r="BK269"/>
  <c r="J143"/>
  <c i="8" r="J111"/>
  <c i="7" r="BK118"/>
  <c r="BK92"/>
  <c i="5" r="BK142"/>
  <c r="BK100"/>
  <c i="4" r="BK215"/>
  <c i="3" r="J414"/>
  <c r="BK327"/>
  <c r="J262"/>
  <c r="BK116"/>
  <c i="2" r="J253"/>
  <c i="1" r="AS75"/>
  <c i="33" r="J106"/>
  <c i="31" r="BK90"/>
  <c i="30" r="J133"/>
  <c r="J97"/>
  <c i="29" r="J94"/>
  <c i="28" r="BK98"/>
  <c i="27" r="J341"/>
  <c r="BK286"/>
  <c r="J114"/>
  <c i="26" r="J295"/>
  <c r="BK173"/>
  <c i="23" r="J108"/>
  <c i="22" r="J88"/>
  <c i="21" r="BK108"/>
  <c i="20" r="J364"/>
  <c r="J303"/>
  <c r="J231"/>
  <c r="BK113"/>
  <c i="17" r="J99"/>
  <c i="16" r="J99"/>
  <c i="14" r="J97"/>
  <c i="13" r="BK397"/>
  <c r="J295"/>
  <c r="J245"/>
  <c i="12" r="BK375"/>
  <c r="J266"/>
  <c r="J145"/>
  <c i="11" r="J401"/>
  <c r="BK304"/>
  <c r="J243"/>
  <c i="10" r="BK103"/>
  <c i="8" r="BK104"/>
  <c i="7" r="BK120"/>
  <c i="6" r="J99"/>
  <c i="5" r="J120"/>
  <c i="4" r="BK336"/>
  <c r="J296"/>
  <c r="BK224"/>
  <c r="BK119"/>
  <c i="3" r="J342"/>
  <c r="J320"/>
  <c r="BK239"/>
  <c r="BK181"/>
  <c i="2" r="BK388"/>
  <c r="BK276"/>
  <c r="BK254"/>
  <c r="BK168"/>
  <c i="38" r="BK120"/>
  <c i="37" r="J105"/>
  <c i="35" r="BK135"/>
  <c i="34" r="BK302"/>
  <c r="J189"/>
  <c i="33" r="J100"/>
  <c i="31" r="J106"/>
  <c i="30" r="J145"/>
  <c r="J109"/>
  <c i="28" r="BK115"/>
  <c i="27" r="BK443"/>
  <c r="BK363"/>
  <c r="BK282"/>
  <c r="J184"/>
  <c r="J139"/>
  <c i="26" r="J322"/>
  <c r="BK258"/>
  <c r="J149"/>
  <c i="23" r="BK100"/>
  <c i="21" r="J125"/>
  <c r="BK95"/>
  <c i="20" r="J366"/>
  <c r="J250"/>
  <c r="J179"/>
  <c i="16" r="J122"/>
  <c r="BK95"/>
  <c i="14" r="J134"/>
  <c r="J90"/>
  <c i="13" r="BK353"/>
  <c r="BK290"/>
  <c r="BK242"/>
  <c i="12" r="BK405"/>
  <c r="BK319"/>
  <c r="BK261"/>
  <c i="4" r="BK272"/>
  <c r="J260"/>
  <c r="J198"/>
  <c r="J151"/>
  <c i="3" r="J394"/>
  <c r="J281"/>
  <c r="J194"/>
  <c i="2" r="BK398"/>
  <c r="J367"/>
  <c r="J276"/>
  <c r="J248"/>
  <c r="BK224"/>
  <c r="J156"/>
  <c i="38" l="1" r="T87"/>
  <c r="T86"/>
  <c i="2" r="R134"/>
  <c r="P134"/>
  <c i="25" r="J84"/>
  <c i="2" r="R112"/>
  <c r="P121"/>
  <c r="BK187"/>
  <c r="J187"/>
  <c r="J73"/>
  <c r="BK214"/>
  <c r="J214"/>
  <c r="J75"/>
  <c r="T265"/>
  <c r="R281"/>
  <c r="BK316"/>
  <c r="J316"/>
  <c r="J86"/>
  <c r="T378"/>
  <c i="3" r="T290"/>
  <c r="R305"/>
  <c r="R346"/>
  <c r="R332"/>
  <c r="BK404"/>
  <c r="J404"/>
  <c r="J88"/>
  <c i="12" r="P113"/>
  <c r="BK140"/>
  <c r="J140"/>
  <c r="J67"/>
  <c r="BK158"/>
  <c r="J158"/>
  <c r="J69"/>
  <c r="P201"/>
  <c r="P182"/>
  <c r="R229"/>
  <c r="P279"/>
  <c r="T290"/>
  <c r="P358"/>
  <c i="13" r="R114"/>
  <c r="T174"/>
  <c r="BK217"/>
  <c r="J217"/>
  <c r="J74"/>
  <c r="T244"/>
  <c r="R276"/>
  <c r="R325"/>
  <c r="P336"/>
  <c r="P405"/>
  <c i="15" r="BK87"/>
  <c r="J87"/>
  <c r="J64"/>
  <c i="16" r="BK127"/>
  <c r="J127"/>
  <c r="J67"/>
  <c i="17" r="R87"/>
  <c r="R86"/>
  <c i="20" r="P112"/>
  <c r="BK137"/>
  <c r="J137"/>
  <c r="J67"/>
  <c r="BK152"/>
  <c r="J152"/>
  <c r="J69"/>
  <c r="R188"/>
  <c r="R169"/>
  <c r="P213"/>
  <c r="BK249"/>
  <c r="J249"/>
  <c r="J81"/>
  <c r="T271"/>
  <c r="T268"/>
  <c r="P360"/>
  <c i="21" r="BK87"/>
  <c r="BK86"/>
  <c r="J86"/>
  <c i="23" r="BK110"/>
  <c r="J110"/>
  <c r="J67"/>
  <c r="T118"/>
  <c i="26" r="BK112"/>
  <c r="R121"/>
  <c r="T159"/>
  <c r="T206"/>
  <c r="T266"/>
  <c r="T263"/>
  <c r="P314"/>
  <c r="P300"/>
  <c r="R362"/>
  <c i="27" r="P113"/>
  <c r="P173"/>
  <c r="BK236"/>
  <c r="J236"/>
  <c r="J76"/>
  <c r="R270"/>
  <c r="R327"/>
  <c r="R390"/>
  <c i="28" r="P87"/>
  <c r="P86"/>
  <c i="1" r="AU85"/>
  <c i="30" r="T111"/>
  <c r="BK123"/>
  <c r="J123"/>
  <c r="J68"/>
  <c r="T142"/>
  <c r="T149"/>
  <c i="31" r="T87"/>
  <c r="T86"/>
  <c i="33" r="T90"/>
  <c i="34" r="R112"/>
  <c r="T125"/>
  <c r="R215"/>
  <c r="R243"/>
  <c r="P259"/>
  <c r="P256"/>
  <c r="T332"/>
  <c i="35" r="P87"/>
  <c r="P86"/>
  <c i="1" r="AU93"/>
  <c i="37" r="P99"/>
  <c r="T102"/>
  <c i="40" r="R89"/>
  <c r="R88"/>
  <c r="R87"/>
  <c i="2" r="BK112"/>
  <c r="BK155"/>
  <c r="J155"/>
  <c r="J69"/>
  <c r="T187"/>
  <c r="T167"/>
  <c r="T207"/>
  <c r="BK242"/>
  <c r="J242"/>
  <c r="J80"/>
  <c r="T281"/>
  <c r="P316"/>
  <c r="P302"/>
  <c r="R378"/>
  <c i="3" r="P290"/>
  <c r="T313"/>
  <c r="R404"/>
  <c i="4" r="BK135"/>
  <c r="J135"/>
  <c r="J67"/>
  <c r="BK162"/>
  <c r="J162"/>
  <c r="J69"/>
  <c r="P194"/>
  <c r="P174"/>
  <c r="BK221"/>
  <c r="J221"/>
  <c r="J75"/>
  <c r="R257"/>
  <c r="BK309"/>
  <c r="J309"/>
  <c r="J84"/>
  <c r="R361"/>
  <c i="7" r="R91"/>
  <c r="R121"/>
  <c r="P126"/>
  <c i="8" r="R87"/>
  <c r="R86"/>
  <c i="10" r="BK95"/>
  <c r="J95"/>
  <c r="J66"/>
  <c r="P102"/>
  <c i="11" r="R123"/>
  <c r="P166"/>
  <c r="BK236"/>
  <c r="J236"/>
  <c r="J76"/>
  <c r="BK296"/>
  <c r="J296"/>
  <c r="J83"/>
  <c r="R317"/>
  <c r="T336"/>
  <c r="R386"/>
  <c i="12" r="BK113"/>
  <c r="P140"/>
  <c r="P158"/>
  <c r="P169"/>
  <c r="BK229"/>
  <c r="J229"/>
  <c r="J76"/>
  <c r="R279"/>
  <c r="R298"/>
  <c r="R339"/>
  <c r="R311"/>
  <c r="P398"/>
  <c i="13" r="T128"/>
  <c r="R164"/>
  <c r="R217"/>
  <c r="R198"/>
  <c r="T237"/>
  <c r="R304"/>
  <c r="T344"/>
  <c r="T386"/>
  <c r="T361"/>
  <c r="R448"/>
  <c i="14" r="T87"/>
  <c r="T86"/>
  <c i="16" r="R119"/>
  <c r="R127"/>
  <c i="19" r="P91"/>
  <c r="P100"/>
  <c i="20" r="BK126"/>
  <c r="J126"/>
  <c r="J66"/>
  <c r="R137"/>
  <c r="P188"/>
  <c r="P169"/>
  <c r="R220"/>
  <c r="BK271"/>
  <c r="J271"/>
  <c r="J83"/>
  <c r="R298"/>
  <c r="T341"/>
  <c r="T316"/>
  <c r="BK396"/>
  <c r="J396"/>
  <c r="J88"/>
  <c i="21" r="R87"/>
  <c r="R86"/>
  <c i="23" r="R110"/>
  <c r="R113"/>
  <c i="25" r="BK89"/>
  <c r="J89"/>
  <c r="J65"/>
  <c i="26" r="BK121"/>
  <c r="J121"/>
  <c r="J66"/>
  <c r="R130"/>
  <c r="P148"/>
  <c r="R183"/>
  <c r="R177"/>
  <c r="P199"/>
  <c r="P266"/>
  <c r="P263"/>
  <c r="R314"/>
  <c r="R300"/>
  <c r="P362"/>
  <c i="27" r="P127"/>
  <c r="R173"/>
  <c r="P236"/>
  <c r="BK270"/>
  <c r="J270"/>
  <c r="J81"/>
  <c r="R298"/>
  <c r="T319"/>
  <c r="BK390"/>
  <c r="J390"/>
  <c r="J88"/>
  <c i="29" r="T87"/>
  <c r="T86"/>
  <c i="30" r="BK111"/>
  <c r="J111"/>
  <c r="J65"/>
  <c r="P118"/>
  <c r="R123"/>
  <c r="BK149"/>
  <c r="J149"/>
  <c r="J71"/>
  <c r="T153"/>
  <c i="33" r="BK96"/>
  <c r="J96"/>
  <c r="J66"/>
  <c i="34" r="T112"/>
  <c r="T118"/>
  <c r="T215"/>
  <c r="P243"/>
  <c r="P278"/>
  <c r="T310"/>
  <c r="T291"/>
  <c r="R378"/>
  <c i="2" r="R155"/>
  <c r="R207"/>
  <c r="P265"/>
  <c r="P289"/>
  <c r="P335"/>
  <c i="3" r="R256"/>
  <c r="P313"/>
  <c r="T346"/>
  <c r="T332"/>
  <c r="P404"/>
  <c i="4" r="BK112"/>
  <c r="R112"/>
  <c r="P121"/>
  <c r="T121"/>
  <c r="T162"/>
  <c r="T194"/>
  <c r="T174"/>
  <c r="R214"/>
  <c r="BK257"/>
  <c r="R309"/>
  <c r="BK342"/>
  <c r="J342"/>
  <c r="J86"/>
  <c r="T361"/>
  <c i="5" r="P87"/>
  <c r="P86"/>
  <c i="1" r="AU59"/>
  <c i="7" r="P91"/>
  <c r="BK121"/>
  <c r="J121"/>
  <c r="J66"/>
  <c r="BK130"/>
  <c r="J130"/>
  <c r="J68"/>
  <c i="10" r="BK102"/>
  <c r="J102"/>
  <c r="J67"/>
  <c i="11" r="R114"/>
  <c r="T123"/>
  <c r="P156"/>
  <c r="BK229"/>
  <c r="J229"/>
  <c r="J75"/>
  <c r="R229"/>
  <c r="P268"/>
  <c r="T317"/>
  <c r="P336"/>
  <c r="T367"/>
  <c r="T353"/>
  <c r="R429"/>
  <c i="12" r="R113"/>
  <c r="BK148"/>
  <c r="J148"/>
  <c r="J68"/>
  <c r="T169"/>
  <c r="T229"/>
  <c r="BK279"/>
  <c r="J279"/>
  <c r="J83"/>
  <c r="R290"/>
  <c r="R358"/>
  <c i="13" r="R128"/>
  <c r="T164"/>
  <c r="BK185"/>
  <c r="J185"/>
  <c r="J71"/>
  <c r="BK237"/>
  <c r="J237"/>
  <c r="J75"/>
  <c r="BK304"/>
  <c r="J304"/>
  <c r="J83"/>
  <c r="T325"/>
  <c r="T336"/>
  <c r="P386"/>
  <c r="P361"/>
  <c r="T448"/>
  <c i="14" r="R87"/>
  <c r="R86"/>
  <c i="16" r="BK119"/>
  <c r="J119"/>
  <c r="J65"/>
  <c r="R124"/>
  <c r="P131"/>
  <c i="17" r="BK87"/>
  <c r="J87"/>
  <c r="J64"/>
  <c i="19" r="R91"/>
  <c r="R90"/>
  <c r="R89"/>
  <c r="R100"/>
  <c i="20" r="BK112"/>
  <c r="J112"/>
  <c r="J65"/>
  <c r="R126"/>
  <c r="P152"/>
  <c r="T188"/>
  <c r="T169"/>
  <c r="T220"/>
  <c r="T249"/>
  <c r="T298"/>
  <c r="R341"/>
  <c r="R316"/>
  <c r="R396"/>
  <c i="22" r="P87"/>
  <c r="P86"/>
  <c i="1" r="AU78"/>
  <c i="23" r="R107"/>
  <c r="P118"/>
  <c i="25" r="P89"/>
  <c r="P88"/>
  <c r="P87"/>
  <c i="1" r="AU81"/>
  <c i="26" r="T121"/>
  <c r="BK159"/>
  <c r="J159"/>
  <c r="J71"/>
  <c r="BK199"/>
  <c r="J199"/>
  <c r="J75"/>
  <c r="R238"/>
  <c r="P285"/>
  <c r="T314"/>
  <c r="T300"/>
  <c r="T362"/>
  <c i="27" r="R113"/>
  <c r="BK173"/>
  <c r="P229"/>
  <c r="BK298"/>
  <c r="J298"/>
  <c r="J83"/>
  <c r="BK319"/>
  <c r="J319"/>
  <c r="J84"/>
  <c r="R371"/>
  <c r="R344"/>
  <c r="BK436"/>
  <c r="J436"/>
  <c r="J89"/>
  <c i="28" r="R87"/>
  <c r="R86"/>
  <c i="30" r="P111"/>
  <c r="T118"/>
  <c r="R142"/>
  <c r="P149"/>
  <c i="31" r="BK87"/>
  <c r="J87"/>
  <c r="J64"/>
  <c i="33" r="P96"/>
  <c i="34" r="BK118"/>
  <c r="J118"/>
  <c r="J66"/>
  <c r="R144"/>
  <c r="BK215"/>
  <c r="J215"/>
  <c r="J76"/>
  <c r="T243"/>
  <c r="R278"/>
  <c r="R310"/>
  <c r="R291"/>
  <c r="T378"/>
  <c i="36" r="R87"/>
  <c r="R86"/>
  <c i="37" r="R99"/>
  <c r="P106"/>
  <c i="38" r="R87"/>
  <c r="R86"/>
  <c i="40" r="P89"/>
  <c r="P88"/>
  <c r="P87"/>
  <c i="1" r="AU98"/>
  <c i="2" r="P155"/>
  <c r="T214"/>
  <c r="P242"/>
  <c r="BK289"/>
  <c r="J289"/>
  <c r="J84"/>
  <c r="T316"/>
  <c r="T302"/>
  <c r="BK378"/>
  <c r="J378"/>
  <c r="J88"/>
  <c i="3" r="T256"/>
  <c r="P305"/>
  <c r="BK365"/>
  <c r="J365"/>
  <c r="J87"/>
  <c r="T404"/>
  <c i="4" r="R135"/>
  <c r="P150"/>
  <c r="P214"/>
  <c r="T221"/>
  <c r="P257"/>
  <c r="T285"/>
  <c r="T309"/>
  <c r="R342"/>
  <c r="R328"/>
  <c r="T403"/>
  <c i="5" r="BK87"/>
  <c r="J87"/>
  <c r="J64"/>
  <c i="6" r="T87"/>
  <c r="T86"/>
  <c i="7" r="P115"/>
  <c r="T121"/>
  <c r="R130"/>
  <c i="8" r="BK87"/>
  <c r="J87"/>
  <c r="J64"/>
  <c i="10" r="P95"/>
  <c r="P90"/>
  <c r="P89"/>
  <c i="1" r="AU64"/>
  <c i="11" r="T166"/>
  <c r="P209"/>
  <c r="P190"/>
  <c r="P236"/>
  <c r="R268"/>
  <c r="P317"/>
  <c r="R336"/>
  <c r="P386"/>
  <c i="12" r="P122"/>
  <c r="T158"/>
  <c r="T201"/>
  <c r="T182"/>
  <c r="T181"/>
  <c r="T222"/>
  <c r="P258"/>
  <c r="BK298"/>
  <c r="J298"/>
  <c r="J85"/>
  <c r="BK358"/>
  <c r="J358"/>
  <c r="J88"/>
  <c i="13" r="P128"/>
  <c r="BK164"/>
  <c r="J164"/>
  <c r="J68"/>
  <c r="R185"/>
  <c r="T217"/>
  <c r="T198"/>
  <c r="T197"/>
  <c r="R237"/>
  <c r="T276"/>
  <c r="BK344"/>
  <c r="J344"/>
  <c r="J86"/>
  <c r="T405"/>
  <c i="15" r="R87"/>
  <c r="R86"/>
  <c i="16" r="BK91"/>
  <c r="J91"/>
  <c r="J64"/>
  <c r="T119"/>
  <c r="P127"/>
  <c i="19" r="BK91"/>
  <c r="J91"/>
  <c r="J65"/>
  <c i="20" r="P126"/>
  <c r="P220"/>
  <c r="P271"/>
  <c r="P268"/>
  <c r="BK341"/>
  <c r="J341"/>
  <c r="J86"/>
  <c r="T360"/>
  <c i="23" r="T107"/>
  <c r="P113"/>
  <c r="R118"/>
  <c i="25" r="R89"/>
  <c r="R88"/>
  <c r="R87"/>
  <c i="26" r="R112"/>
  <c r="P130"/>
  <c r="T148"/>
  <c r="R206"/>
  <c r="BK285"/>
  <c r="J285"/>
  <c r="J84"/>
  <c r="P333"/>
  <c i="27" r="BK127"/>
  <c r="J127"/>
  <c r="J66"/>
  <c r="R162"/>
  <c r="R212"/>
  <c r="R192"/>
  <c r="T236"/>
  <c r="T298"/>
  <c r="T295"/>
  <c r="P319"/>
  <c r="BK371"/>
  <c r="J371"/>
  <c r="J87"/>
  <c r="R436"/>
  <c i="28" r="BK87"/>
  <c r="J87"/>
  <c r="J64"/>
  <c i="30" r="T114"/>
  <c r="P123"/>
  <c r="P153"/>
  <c i="33" r="P90"/>
  <c r="P89"/>
  <c r="P88"/>
  <c i="1" r="AU90"/>
  <c i="34" r="R125"/>
  <c r="BK208"/>
  <c r="J208"/>
  <c r="J75"/>
  <c r="T259"/>
  <c r="T256"/>
  <c r="R332"/>
  <c i="35" r="T87"/>
  <c r="T86"/>
  <c i="36" r="T87"/>
  <c r="T86"/>
  <c i="37" r="BK92"/>
  <c r="BK102"/>
  <c r="J102"/>
  <c r="J67"/>
  <c r="R106"/>
  <c i="2" r="T155"/>
  <c r="BK207"/>
  <c r="J207"/>
  <c r="J74"/>
  <c r="R265"/>
  <c r="R262"/>
  <c r="T289"/>
  <c r="T335"/>
  <c i="3" r="R290"/>
  <c r="R287"/>
  <c r="R313"/>
  <c r="P365"/>
  <c i="4" r="T112"/>
  <c r="BK150"/>
  <c r="J150"/>
  <c r="J68"/>
  <c r="P162"/>
  <c r="BK194"/>
  <c r="J194"/>
  <c r="J73"/>
  <c r="P221"/>
  <c r="T257"/>
  <c r="BK301"/>
  <c r="J301"/>
  <c r="J83"/>
  <c r="T301"/>
  <c r="T342"/>
  <c r="T328"/>
  <c r="P403"/>
  <c i="5" r="R87"/>
  <c r="R86"/>
  <c i="7" r="BK91"/>
  <c r="J91"/>
  <c r="J64"/>
  <c r="T115"/>
  <c r="T126"/>
  <c i="8" r="P87"/>
  <c r="P86"/>
  <c i="1" r="AU62"/>
  <c i="10" r="T102"/>
  <c i="11" r="BK114"/>
  <c r="J114"/>
  <c r="J65"/>
  <c r="P123"/>
  <c r="BK156"/>
  <c r="J156"/>
  <c r="J68"/>
  <c r="R166"/>
  <c r="T177"/>
  <c r="R209"/>
  <c r="R190"/>
  <c r="T236"/>
  <c r="T268"/>
  <c r="BK317"/>
  <c r="J317"/>
  <c r="J84"/>
  <c r="BK386"/>
  <c r="J386"/>
  <c r="J89"/>
  <c r="P429"/>
  <c i="12" r="T113"/>
  <c r="T140"/>
  <c r="R158"/>
  <c r="R169"/>
  <c r="BK222"/>
  <c r="J222"/>
  <c r="J75"/>
  <c r="T279"/>
  <c r="T276"/>
  <c r="T298"/>
  <c r="T358"/>
  <c i="13" r="T114"/>
  <c r="T113"/>
  <c r="R174"/>
  <c r="P244"/>
  <c r="P304"/>
  <c r="R344"/>
  <c r="BK405"/>
  <c r="J405"/>
  <c r="J89"/>
  <c i="14" r="P87"/>
  <c r="P86"/>
  <c i="1" r="AU69"/>
  <c i="15" r="T87"/>
  <c r="T86"/>
  <c i="16" r="P119"/>
  <c r="T127"/>
  <c i="17" r="P87"/>
  <c r="P86"/>
  <c i="1" r="AU72"/>
  <c i="19" r="BK100"/>
  <c r="J100"/>
  <c r="J67"/>
  <c i="20" r="T112"/>
  <c r="P137"/>
  <c r="T152"/>
  <c r="BK213"/>
  <c r="J213"/>
  <c r="J75"/>
  <c r="R213"/>
  <c r="P249"/>
  <c r="BK298"/>
  <c r="J298"/>
  <c r="J84"/>
  <c r="R360"/>
  <c i="22" r="R87"/>
  <c r="R86"/>
  <c i="23" r="BK107"/>
  <c r="J107"/>
  <c r="J66"/>
  <c r="T110"/>
  <c i="26" r="T112"/>
  <c r="T111"/>
  <c r="T130"/>
  <c r="BK206"/>
  <c r="J206"/>
  <c r="J76"/>
  <c r="T238"/>
  <c r="T285"/>
  <c r="R333"/>
  <c i="27" r="T113"/>
  <c r="P162"/>
  <c r="P212"/>
  <c r="P192"/>
  <c r="P191"/>
  <c r="R236"/>
  <c r="P270"/>
  <c r="P327"/>
  <c r="T371"/>
  <c r="T344"/>
  <c r="T436"/>
  <c i="29" r="BK87"/>
  <c r="BK86"/>
  <c r="J86"/>
  <c r="J63"/>
  <c i="30" r="R114"/>
  <c r="P142"/>
  <c r="P129"/>
  <c r="BK153"/>
  <c r="J153"/>
  <c r="J72"/>
  <c i="33" r="T96"/>
  <c i="34" r="P112"/>
  <c r="R118"/>
  <c r="BK144"/>
  <c r="J144"/>
  <c r="J69"/>
  <c r="P183"/>
  <c r="P163"/>
  <c r="P208"/>
  <c r="R259"/>
  <c r="R256"/>
  <c r="BK332"/>
  <c r="J332"/>
  <c r="J87"/>
  <c i="35" r="R87"/>
  <c r="R86"/>
  <c i="36" r="P87"/>
  <c r="P86"/>
  <c i="1" r="AU94"/>
  <c i="37" r="T92"/>
  <c r="BK106"/>
  <c r="J106"/>
  <c r="J68"/>
  <c i="38" r="BK87"/>
  <c r="BK86"/>
  <c r="J86"/>
  <c i="40" r="BK89"/>
  <c r="BK88"/>
  <c r="J88"/>
  <c r="J64"/>
  <c i="2" r="T112"/>
  <c r="T121"/>
  <c r="P187"/>
  <c r="P167"/>
  <c r="R214"/>
  <c r="T242"/>
  <c r="BK281"/>
  <c r="J281"/>
  <c r="J83"/>
  <c r="BK335"/>
  <c r="J335"/>
  <c r="J87"/>
  <c i="3" r="T220"/>
  <c i="4" r="T135"/>
  <c r="R162"/>
  <c r="BK214"/>
  <c r="J214"/>
  <c r="J74"/>
  <c r="T214"/>
  <c r="P285"/>
  <c r="BK361"/>
  <c r="J361"/>
  <c r="J87"/>
  <c r="R403"/>
  <c i="6" r="P87"/>
  <c r="P86"/>
  <c i="1" r="AU60"/>
  <c i="7" r="R115"/>
  <c r="R126"/>
  <c i="10" r="R102"/>
  <c i="11" r="T114"/>
  <c r="R156"/>
  <c r="R177"/>
  <c r="T229"/>
  <c r="P296"/>
  <c r="BK328"/>
  <c r="J328"/>
  <c r="J85"/>
  <c r="R328"/>
  <c r="BK367"/>
  <c r="J367"/>
  <c r="J88"/>
  <c r="T386"/>
  <c i="12" r="BK122"/>
  <c r="J122"/>
  <c r="J66"/>
  <c r="R140"/>
  <c r="T148"/>
  <c r="R201"/>
  <c r="R182"/>
  <c r="R181"/>
  <c r="R222"/>
  <c r="BK258"/>
  <c r="J258"/>
  <c r="J81"/>
  <c r="BK290"/>
  <c r="J290"/>
  <c r="J84"/>
  <c r="BK339"/>
  <c r="J339"/>
  <c r="J87"/>
  <c r="BK398"/>
  <c r="J398"/>
  <c r="J89"/>
  <c i="13" r="BK128"/>
  <c r="J128"/>
  <c r="J66"/>
  <c r="P164"/>
  <c r="T185"/>
  <c r="R244"/>
  <c r="P276"/>
  <c r="P325"/>
  <c r="R336"/>
  <c r="BK386"/>
  <c r="J386"/>
  <c r="J88"/>
  <c r="BK448"/>
  <c r="J448"/>
  <c r="J90"/>
  <c i="14" r="BK87"/>
  <c r="J87"/>
  <c r="J64"/>
  <c i="16" r="R91"/>
  <c r="P124"/>
  <c r="T131"/>
  <c i="20" r="T126"/>
  <c r="R152"/>
  <c r="BK188"/>
  <c r="J188"/>
  <c r="J74"/>
  <c r="T213"/>
  <c r="R271"/>
  <c r="R268"/>
  <c r="BK360"/>
  <c r="J360"/>
  <c r="J87"/>
  <c r="T396"/>
  <c i="21" r="T87"/>
  <c r="T86"/>
  <c i="22" r="T87"/>
  <c r="T86"/>
  <c i="23" r="P107"/>
  <c r="T113"/>
  <c i="26" r="P112"/>
  <c r="BK148"/>
  <c r="J148"/>
  <c r="J69"/>
  <c r="R159"/>
  <c r="BK183"/>
  <c r="J183"/>
  <c r="J74"/>
  <c r="P206"/>
  <c r="BK238"/>
  <c r="J238"/>
  <c r="J81"/>
  <c r="R266"/>
  <c r="R263"/>
  <c r="T333"/>
  <c i="27" r="BK113"/>
  <c r="T173"/>
  <c r="BK229"/>
  <c r="J229"/>
  <c r="J75"/>
  <c r="T327"/>
  <c r="P390"/>
  <c i="28" r="T87"/>
  <c r="T86"/>
  <c i="30" r="R111"/>
  <c r="BK118"/>
  <c r="J118"/>
  <c r="J67"/>
  <c r="BK142"/>
  <c r="J142"/>
  <c r="J70"/>
  <c r="R149"/>
  <c i="31" r="R87"/>
  <c r="R86"/>
  <c i="33" r="BK90"/>
  <c r="BK89"/>
  <c r="J89"/>
  <c r="J64"/>
  <c i="34" r="BK112"/>
  <c r="P118"/>
  <c r="T144"/>
  <c r="R183"/>
  <c r="R163"/>
  <c r="R162"/>
  <c r="R154"/>
  <c r="R208"/>
  <c r="BK259"/>
  <c r="J259"/>
  <c r="J83"/>
  <c r="BK310"/>
  <c r="J310"/>
  <c r="J86"/>
  <c r="P378"/>
  <c i="37" r="R92"/>
  <c r="P102"/>
  <c i="2" r="P112"/>
  <c r="P111"/>
  <c r="R121"/>
  <c r="P214"/>
  <c r="BK265"/>
  <c r="J265"/>
  <c r="J82"/>
  <c r="R289"/>
  <c r="R316"/>
  <c r="R302"/>
  <c r="P378"/>
  <c i="3" r="BK112"/>
  <c r="J112"/>
  <c r="J65"/>
  <c r="P112"/>
  <c r="R112"/>
  <c r="T112"/>
  <c r="BK121"/>
  <c r="J121"/>
  <c r="J66"/>
  <c r="P121"/>
  <c r="R121"/>
  <c r="T121"/>
  <c r="BK149"/>
  <c r="J149"/>
  <c r="J68"/>
  <c r="P149"/>
  <c r="R149"/>
  <c r="T149"/>
  <c r="BK161"/>
  <c r="J161"/>
  <c r="J69"/>
  <c r="P161"/>
  <c r="R161"/>
  <c r="T161"/>
  <c r="BK193"/>
  <c r="J193"/>
  <c r="J73"/>
  <c r="P193"/>
  <c r="P173"/>
  <c r="P172"/>
  <c r="P171"/>
  <c r="R193"/>
  <c r="R173"/>
  <c r="R172"/>
  <c r="R171"/>
  <c r="T193"/>
  <c r="T173"/>
  <c r="T172"/>
  <c r="T171"/>
  <c r="BK213"/>
  <c r="J213"/>
  <c r="J74"/>
  <c r="P213"/>
  <c r="R213"/>
  <c r="T213"/>
  <c r="BK220"/>
  <c r="J220"/>
  <c r="J75"/>
  <c r="P220"/>
  <c r="R220"/>
  <c r="BK256"/>
  <c r="J256"/>
  <c r="J80"/>
  <c r="BK290"/>
  <c r="J290"/>
  <c r="J82"/>
  <c r="BK313"/>
  <c r="J313"/>
  <c r="J84"/>
  <c r="P346"/>
  <c r="P332"/>
  <c r="T365"/>
  <c i="4" r="P112"/>
  <c r="BK121"/>
  <c r="J121"/>
  <c r="J66"/>
  <c r="R121"/>
  <c r="R150"/>
  <c r="R221"/>
  <c r="R285"/>
  <c r="P309"/>
  <c r="P361"/>
  <c i="6" r="R87"/>
  <c r="R86"/>
  <c i="7" r="BK115"/>
  <c r="J115"/>
  <c r="J65"/>
  <c r="BK126"/>
  <c r="J126"/>
  <c r="J67"/>
  <c r="T130"/>
  <c i="10" r="R95"/>
  <c r="R90"/>
  <c r="R89"/>
  <c i="11" r="BK123"/>
  <c r="J123"/>
  <c r="J66"/>
  <c r="BK166"/>
  <c r="J166"/>
  <c r="J69"/>
  <c r="P177"/>
  <c r="T209"/>
  <c r="T190"/>
  <c r="T189"/>
  <c r="P229"/>
  <c r="BK268"/>
  <c r="J268"/>
  <c r="J81"/>
  <c r="R296"/>
  <c r="R293"/>
  <c r="P328"/>
  <c r="T328"/>
  <c r="P367"/>
  <c r="P353"/>
  <c r="BK429"/>
  <c r="J429"/>
  <c r="J90"/>
  <c i="12" r="R122"/>
  <c r="P148"/>
  <c r="BK169"/>
  <c r="P222"/>
  <c r="R258"/>
  <c r="P298"/>
  <c r="P339"/>
  <c r="P311"/>
  <c r="T398"/>
  <c i="13" r="BK114"/>
  <c r="J114"/>
  <c r="J65"/>
  <c r="BK174"/>
  <c r="J174"/>
  <c r="J69"/>
  <c r="P185"/>
  <c r="BK244"/>
  <c r="J244"/>
  <c r="J76"/>
  <c r="BK276"/>
  <c r="J276"/>
  <c r="J81"/>
  <c r="BK325"/>
  <c r="J325"/>
  <c r="J84"/>
  <c r="P344"/>
  <c r="R405"/>
  <c i="15" r="P87"/>
  <c r="P86"/>
  <c i="1" r="AU70"/>
  <c i="16" r="P91"/>
  <c r="P90"/>
  <c i="1" r="AU71"/>
  <c i="16" r="BK124"/>
  <c r="J124"/>
  <c r="J66"/>
  <c r="BK131"/>
  <c r="J131"/>
  <c r="J68"/>
  <c i="19" r="T91"/>
  <c r="T100"/>
  <c i="20" r="R112"/>
  <c r="R111"/>
  <c r="T137"/>
  <c r="BK220"/>
  <c r="J220"/>
  <c r="J76"/>
  <c r="R249"/>
  <c r="P298"/>
  <c r="P341"/>
  <c r="P316"/>
  <c r="P396"/>
  <c i="21" r="P87"/>
  <c r="P86"/>
  <c i="1" r="AU77"/>
  <c i="22" r="BK87"/>
  <c r="BK86"/>
  <c r="J86"/>
  <c i="23" r="BK113"/>
  <c r="J113"/>
  <c r="J68"/>
  <c r="BK118"/>
  <c r="J118"/>
  <c r="J69"/>
  <c i="25" r="T89"/>
  <c r="T88"/>
  <c r="T87"/>
  <c i="26" r="BK130"/>
  <c r="J130"/>
  <c r="J67"/>
  <c r="P159"/>
  <c r="T183"/>
  <c r="T177"/>
  <c r="T176"/>
  <c r="T199"/>
  <c r="BK266"/>
  <c r="J266"/>
  <c r="J83"/>
  <c r="BK314"/>
  <c r="J314"/>
  <c r="J86"/>
  <c r="BK362"/>
  <c r="J362"/>
  <c r="J88"/>
  <c i="27" r="T127"/>
  <c r="BK162"/>
  <c r="J162"/>
  <c r="J69"/>
  <c r="T212"/>
  <c r="T192"/>
  <c r="T191"/>
  <c r="T229"/>
  <c r="P298"/>
  <c r="P295"/>
  <c r="R319"/>
  <c r="T390"/>
  <c i="29" r="P87"/>
  <c r="P86"/>
  <c i="1" r="AU86"/>
  <c i="30" r="BK114"/>
  <c r="J114"/>
  <c r="J66"/>
  <c r="R118"/>
  <c i="31" r="P87"/>
  <c r="P86"/>
  <c i="1" r="AU88"/>
  <c i="33" r="R96"/>
  <c i="34" r="P125"/>
  <c r="T183"/>
  <c r="T163"/>
  <c r="T162"/>
  <c r="T154"/>
  <c r="T208"/>
  <c r="BK243"/>
  <c r="J243"/>
  <c r="J81"/>
  <c r="T278"/>
  <c r="P310"/>
  <c r="P291"/>
  <c r="BK378"/>
  <c r="J378"/>
  <c r="J88"/>
  <c i="35" r="BK87"/>
  <c r="J87"/>
  <c r="J64"/>
  <c i="37" r="P92"/>
  <c r="P91"/>
  <c r="P90"/>
  <c i="1" r="AU95"/>
  <c i="37" r="T99"/>
  <c r="T106"/>
  <c i="40" r="T89"/>
  <c r="T88"/>
  <c r="T87"/>
  <c i="2" r="BK121"/>
  <c r="J121"/>
  <c r="J66"/>
  <c r="R187"/>
  <c r="R167"/>
  <c r="R166"/>
  <c r="R165"/>
  <c r="P207"/>
  <c r="R242"/>
  <c r="P281"/>
  <c r="R335"/>
  <c i="3" r="P256"/>
  <c r="BK305"/>
  <c r="J305"/>
  <c r="J83"/>
  <c r="T305"/>
  <c r="BK346"/>
  <c r="J346"/>
  <c r="J86"/>
  <c r="R365"/>
  <c i="4" r="P135"/>
  <c r="T150"/>
  <c r="R194"/>
  <c r="R174"/>
  <c r="R173"/>
  <c r="R172"/>
  <c r="BK285"/>
  <c r="J285"/>
  <c r="J82"/>
  <c r="P301"/>
  <c r="R301"/>
  <c r="P342"/>
  <c r="P328"/>
  <c r="BK403"/>
  <c r="J403"/>
  <c r="J88"/>
  <c i="5" r="T87"/>
  <c r="T86"/>
  <c i="6" r="BK87"/>
  <c r="BK86"/>
  <c r="J86"/>
  <c i="7" r="T91"/>
  <c r="T90"/>
  <c r="P121"/>
  <c r="P130"/>
  <c i="8" r="T87"/>
  <c r="T86"/>
  <c i="10" r="T95"/>
  <c r="T90"/>
  <c r="T89"/>
  <c i="11" r="P114"/>
  <c r="P113"/>
  <c r="T156"/>
  <c r="BK177"/>
  <c r="J177"/>
  <c r="J71"/>
  <c r="BK209"/>
  <c r="J209"/>
  <c r="J74"/>
  <c r="R236"/>
  <c r="T296"/>
  <c r="T293"/>
  <c r="BK336"/>
  <c r="J336"/>
  <c r="J86"/>
  <c r="R367"/>
  <c r="R353"/>
  <c r="T429"/>
  <c i="12" r="T122"/>
  <c r="R148"/>
  <c r="BK201"/>
  <c r="J201"/>
  <c r="J74"/>
  <c r="P229"/>
  <c r="T258"/>
  <c r="P290"/>
  <c r="T339"/>
  <c r="T311"/>
  <c r="R398"/>
  <c i="13" r="P114"/>
  <c r="P113"/>
  <c r="P174"/>
  <c r="P217"/>
  <c r="P198"/>
  <c r="P197"/>
  <c r="P237"/>
  <c r="T304"/>
  <c r="T301"/>
  <c r="BK336"/>
  <c r="J336"/>
  <c r="J85"/>
  <c r="R386"/>
  <c r="R361"/>
  <c r="P448"/>
  <c i="16" r="T91"/>
  <c r="T90"/>
  <c r="T124"/>
  <c r="R131"/>
  <c i="17" r="T87"/>
  <c r="T86"/>
  <c i="23" r="P110"/>
  <c i="26" r="P121"/>
  <c r="R148"/>
  <c r="P183"/>
  <c r="P177"/>
  <c r="P176"/>
  <c r="R199"/>
  <c r="P238"/>
  <c r="R285"/>
  <c r="BK333"/>
  <c r="J333"/>
  <c r="J87"/>
  <c i="27" r="R127"/>
  <c r="T162"/>
  <c r="BK212"/>
  <c r="J212"/>
  <c r="J74"/>
  <c r="R229"/>
  <c r="T270"/>
  <c r="BK327"/>
  <c r="J327"/>
  <c r="J85"/>
  <c r="P371"/>
  <c r="P344"/>
  <c r="P436"/>
  <c i="29" r="R87"/>
  <c r="R86"/>
  <c i="30" r="P114"/>
  <c r="T123"/>
  <c r="R153"/>
  <c i="33" r="R90"/>
  <c r="R89"/>
  <c r="R88"/>
  <c i="34" r="BK125"/>
  <c r="J125"/>
  <c r="J67"/>
  <c r="P144"/>
  <c r="BK183"/>
  <c r="J183"/>
  <c r="J74"/>
  <c r="P215"/>
  <c r="BK278"/>
  <c r="J278"/>
  <c r="J84"/>
  <c r="P332"/>
  <c i="36" r="BK87"/>
  <c r="J87"/>
  <c r="J64"/>
  <c i="37" r="BK99"/>
  <c r="J99"/>
  <c r="J66"/>
  <c r="R102"/>
  <c i="38" r="P87"/>
  <c r="P86"/>
  <c i="1" r="AU96"/>
  <c i="2" r="E50"/>
  <c r="F58"/>
  <c r="BE130"/>
  <c r="BE150"/>
  <c r="BE163"/>
  <c r="BE183"/>
  <c r="BE219"/>
  <c r="BE303"/>
  <c r="BE312"/>
  <c r="BE332"/>
  <c r="BE396"/>
  <c r="BE398"/>
  <c r="BK234"/>
  <c r="J234"/>
  <c r="J77"/>
  <c i="3" r="E50"/>
  <c r="J58"/>
  <c r="F107"/>
  <c r="BE130"/>
  <c r="BE158"/>
  <c r="BE208"/>
  <c r="BE221"/>
  <c r="BE264"/>
  <c r="BE267"/>
  <c r="BE301"/>
  <c r="BE347"/>
  <c r="BE402"/>
  <c i="4" r="F58"/>
  <c r="BE204"/>
  <c r="BE206"/>
  <c r="BE266"/>
  <c r="BE277"/>
  <c r="BE297"/>
  <c r="BE326"/>
  <c r="BE327"/>
  <c i="12" r="BE213"/>
  <c r="BE230"/>
  <c r="BE259"/>
  <c r="BE269"/>
  <c r="BE271"/>
  <c r="BE343"/>
  <c r="BE375"/>
  <c r="BE380"/>
  <c r="BE408"/>
  <c i="13" r="F108"/>
  <c r="BE165"/>
  <c r="BE251"/>
  <c r="BE330"/>
  <c r="BE332"/>
  <c r="BE335"/>
  <c r="BE349"/>
  <c r="BE359"/>
  <c r="BE360"/>
  <c r="BE384"/>
  <c r="BE439"/>
  <c r="BK301"/>
  <c r="J301"/>
  <c r="J82"/>
  <c r="BK361"/>
  <c r="J361"/>
  <c r="J87"/>
  <c i="14" r="J56"/>
  <c r="BE98"/>
  <c r="BE99"/>
  <c r="BE114"/>
  <c r="BE122"/>
  <c r="BE135"/>
  <c i="15" r="F58"/>
  <c r="J80"/>
  <c r="J83"/>
  <c r="BE89"/>
  <c r="BE96"/>
  <c i="16" r="J59"/>
  <c r="F87"/>
  <c r="BE93"/>
  <c r="BE98"/>
  <c r="BE125"/>
  <c r="BE133"/>
  <c i="17" r="F83"/>
  <c r="BE89"/>
  <c i="18" r="E50"/>
  <c r="J59"/>
  <c r="F85"/>
  <c i="19" r="J58"/>
  <c r="J83"/>
  <c r="BE101"/>
  <c i="20" r="BE192"/>
  <c r="BE218"/>
  <c r="BE264"/>
  <c r="BE269"/>
  <c r="BE326"/>
  <c r="BE335"/>
  <c r="BE337"/>
  <c r="BE339"/>
  <c r="BE385"/>
  <c r="BE388"/>
  <c r="BE392"/>
  <c r="BE394"/>
  <c r="BE397"/>
  <c r="BK163"/>
  <c r="BK235"/>
  <c r="J235"/>
  <c r="J77"/>
  <c i="21" r="F58"/>
  <c r="F83"/>
  <c r="BE89"/>
  <c r="BE92"/>
  <c r="BE93"/>
  <c r="BE94"/>
  <c r="BE99"/>
  <c r="BE115"/>
  <c r="BE117"/>
  <c r="BE118"/>
  <c r="BE119"/>
  <c r="BE120"/>
  <c i="22" r="F58"/>
  <c r="F83"/>
  <c i="23" r="E50"/>
  <c r="J58"/>
  <c r="BE104"/>
  <c r="BE116"/>
  <c r="BE117"/>
  <c i="24" r="J82"/>
  <c r="J85"/>
  <c i="26" r="J59"/>
  <c r="F107"/>
  <c r="BE137"/>
  <c r="BE156"/>
  <c r="BE247"/>
  <c r="BE284"/>
  <c r="BE286"/>
  <c r="BE292"/>
  <c r="BE296"/>
  <c r="BE299"/>
  <c r="BE318"/>
  <c r="BE341"/>
  <c r="BE374"/>
  <c r="BK234"/>
  <c r="J234"/>
  <c r="J79"/>
  <c i="27" r="BE117"/>
  <c r="BE259"/>
  <c r="BE271"/>
  <c r="BE293"/>
  <c r="BE296"/>
  <c r="BE314"/>
  <c r="BE318"/>
  <c r="BE325"/>
  <c r="BE352"/>
  <c r="BE382"/>
  <c i="28" r="J58"/>
  <c r="F82"/>
  <c r="BE98"/>
  <c r="BE111"/>
  <c r="BE126"/>
  <c r="BE129"/>
  <c r="BE132"/>
  <c r="BE135"/>
  <c r="BE136"/>
  <c r="BE140"/>
  <c i="29" r="J59"/>
  <c r="J82"/>
  <c r="BE102"/>
  <c r="BE114"/>
  <c i="30" r="F58"/>
  <c r="BE101"/>
  <c r="BE102"/>
  <c r="BE103"/>
  <c r="BE122"/>
  <c r="BE124"/>
  <c r="BE125"/>
  <c r="BE143"/>
  <c r="BE144"/>
  <c r="BE148"/>
  <c r="BE151"/>
  <c r="BE155"/>
  <c r="BE157"/>
  <c i="31" r="F58"/>
  <c r="J59"/>
  <c r="BE139"/>
  <c r="BE146"/>
  <c i="32" r="F58"/>
  <c r="J84"/>
  <c r="BE94"/>
  <c i="33" r="E50"/>
  <c r="F58"/>
  <c r="J85"/>
  <c i="34" r="E98"/>
  <c r="BE218"/>
  <c r="BE219"/>
  <c r="BE223"/>
  <c r="BE249"/>
  <c r="BE253"/>
  <c r="BE267"/>
  <c r="BE274"/>
  <c r="BE283"/>
  <c r="BE290"/>
  <c r="BE306"/>
  <c r="BE314"/>
  <c r="BE329"/>
  <c r="BE333"/>
  <c r="BK155"/>
  <c r="BK163"/>
  <c r="J163"/>
  <c r="J73"/>
  <c r="BK239"/>
  <c r="J239"/>
  <c r="J79"/>
  <c i="35" r="J56"/>
  <c r="F83"/>
  <c r="BE89"/>
  <c r="BE91"/>
  <c r="BE101"/>
  <c r="BE107"/>
  <c r="BE130"/>
  <c r="BE131"/>
  <c r="BE132"/>
  <c i="36" r="J80"/>
  <c r="J83"/>
  <c r="BE91"/>
  <c r="BE92"/>
  <c r="BE94"/>
  <c r="BE95"/>
  <c r="BE96"/>
  <c r="BE101"/>
  <c i="37" r="F58"/>
  <c r="F87"/>
  <c i="38" r="BE88"/>
  <c r="BE108"/>
  <c r="BE110"/>
  <c r="BE129"/>
  <c r="BE131"/>
  <c i="2" r="J104"/>
  <c r="J107"/>
  <c r="BE129"/>
  <c r="BE135"/>
  <c r="BE156"/>
  <c r="BE160"/>
  <c r="BE229"/>
  <c r="BE239"/>
  <c r="BE251"/>
  <c r="BE280"/>
  <c r="BE299"/>
  <c r="BE310"/>
  <c r="BE327"/>
  <c r="BE336"/>
  <c r="BE339"/>
  <c r="BE341"/>
  <c r="BE343"/>
  <c r="BE367"/>
  <c r="BE370"/>
  <c r="BE372"/>
  <c r="BE373"/>
  <c r="BE374"/>
  <c r="BE376"/>
  <c r="BE379"/>
  <c r="BE385"/>
  <c r="BE390"/>
  <c i="3" r="BE174"/>
  <c r="BE274"/>
  <c r="BE285"/>
  <c r="BE288"/>
  <c r="BE300"/>
  <c r="BE327"/>
  <c r="BE414"/>
  <c r="BK252"/>
  <c r="J252"/>
  <c r="J78"/>
  <c i="4" r="E98"/>
  <c r="F107"/>
  <c r="BE116"/>
  <c r="BE132"/>
  <c r="BE163"/>
  <c r="BE209"/>
  <c r="BE212"/>
  <c r="BE219"/>
  <c r="BE258"/>
  <c r="BE260"/>
  <c r="BE315"/>
  <c r="BE332"/>
  <c r="BE338"/>
  <c r="BE343"/>
  <c r="BE410"/>
  <c r="BE419"/>
  <c r="BE423"/>
  <c i="5" r="J58"/>
  <c r="BE90"/>
  <c r="BE91"/>
  <c r="BE104"/>
  <c r="BE105"/>
  <c r="BE110"/>
  <c r="BE112"/>
  <c r="BE130"/>
  <c r="BE137"/>
  <c r="BE142"/>
  <c i="6" r="E74"/>
  <c r="F83"/>
  <c r="BE92"/>
  <c r="BE97"/>
  <c i="7" r="J58"/>
  <c r="F86"/>
  <c r="BE92"/>
  <c r="BE93"/>
  <c r="BE94"/>
  <c r="BE95"/>
  <c r="BE96"/>
  <c r="BE100"/>
  <c r="BE114"/>
  <c i="8" r="J58"/>
  <c r="BE97"/>
  <c r="BE103"/>
  <c r="BE112"/>
  <c r="BE114"/>
  <c r="BE119"/>
  <c i="9" r="J58"/>
  <c r="E76"/>
  <c r="J85"/>
  <c i="10" r="F58"/>
  <c r="J83"/>
  <c r="J86"/>
  <c i="11" r="E100"/>
  <c r="BE120"/>
  <c r="BE169"/>
  <c r="BE171"/>
  <c r="BE174"/>
  <c r="BE210"/>
  <c r="BE213"/>
  <c r="BE221"/>
  <c r="BE224"/>
  <c r="BE227"/>
  <c r="BE252"/>
  <c r="BE282"/>
  <c r="BE334"/>
  <c r="BE348"/>
  <c r="BE349"/>
  <c r="BE351"/>
  <c r="BE361"/>
  <c r="BE363"/>
  <c r="BE365"/>
  <c r="BE411"/>
  <c r="BE445"/>
  <c r="BE447"/>
  <c r="BK264"/>
  <c r="J264"/>
  <c r="J79"/>
  <c i="12" r="J58"/>
  <c r="F107"/>
  <c r="BE117"/>
  <c r="BE149"/>
  <c r="BE178"/>
  <c r="BE197"/>
  <c r="BE211"/>
  <c r="BE238"/>
  <c r="BE242"/>
  <c r="BE261"/>
  <c r="BE270"/>
  <c r="BE284"/>
  <c r="BE286"/>
  <c r="BE289"/>
  <c r="BE291"/>
  <c r="BE296"/>
  <c r="BE299"/>
  <c r="BE312"/>
  <c r="BE315"/>
  <c r="BE319"/>
  <c r="BE324"/>
  <c r="BE340"/>
  <c r="BE364"/>
  <c r="BK182"/>
  <c r="BK181"/>
  <c r="J181"/>
  <c r="J72"/>
  <c i="13" r="J56"/>
  <c r="E100"/>
  <c r="J109"/>
  <c r="BE134"/>
  <c r="BE147"/>
  <c r="BE151"/>
  <c r="BE182"/>
  <c r="BE235"/>
  <c r="BE247"/>
  <c r="BE260"/>
  <c r="BE289"/>
  <c r="BE290"/>
  <c r="BE308"/>
  <c r="BE324"/>
  <c r="BE357"/>
  <c r="BE362"/>
  <c r="BE374"/>
  <c r="BE379"/>
  <c r="BE394"/>
  <c r="BE455"/>
  <c i="14" r="F58"/>
  <c r="BE88"/>
  <c r="BE89"/>
  <c r="BE120"/>
  <c r="BE124"/>
  <c r="BE133"/>
  <c i="15" r="BE88"/>
  <c r="BE90"/>
  <c r="BE91"/>
  <c r="BE93"/>
  <c r="BE94"/>
  <c r="BE98"/>
  <c r="BE102"/>
  <c r="BE106"/>
  <c r="BE108"/>
  <c i="16" r="F86"/>
  <c r="BE109"/>
  <c r="BE110"/>
  <c r="BE126"/>
  <c i="17" r="E74"/>
  <c r="BE90"/>
  <c r="BE93"/>
  <c r="BE101"/>
  <c r="BE118"/>
  <c r="BE120"/>
  <c r="BE127"/>
  <c r="BE139"/>
  <c r="BE143"/>
  <c i="18" r="J82"/>
  <c i="19" r="J86"/>
  <c i="20" r="F58"/>
  <c r="F107"/>
  <c r="BE157"/>
  <c r="BE233"/>
  <c r="BE252"/>
  <c r="BE282"/>
  <c r="BE299"/>
  <c r="BE330"/>
  <c r="BE333"/>
  <c r="BE342"/>
  <c r="BE408"/>
  <c r="BE412"/>
  <c r="BK241"/>
  <c r="J241"/>
  <c r="J78"/>
  <c i="21" r="J56"/>
  <c r="E74"/>
  <c r="J83"/>
  <c r="BE91"/>
  <c r="BE106"/>
  <c r="BE125"/>
  <c r="BE131"/>
  <c i="22" r="BE92"/>
  <c i="23" r="F58"/>
  <c r="BE94"/>
  <c r="BE95"/>
  <c r="BE97"/>
  <c r="BE105"/>
  <c r="BE112"/>
  <c r="BE122"/>
  <c i="24" r="F59"/>
  <c r="J84"/>
  <c r="BK93"/>
  <c r="J93"/>
  <c r="J66"/>
  <c i="25" r="E75"/>
  <c r="J81"/>
  <c r="BE92"/>
  <c i="26" r="E50"/>
  <c r="F106"/>
  <c r="BE128"/>
  <c r="BE170"/>
  <c r="BE189"/>
  <c r="BE204"/>
  <c r="BE216"/>
  <c r="BE221"/>
  <c r="BE235"/>
  <c r="BE251"/>
  <c r="BE267"/>
  <c r="BE270"/>
  <c r="BE274"/>
  <c r="BE277"/>
  <c r="BE294"/>
  <c r="BE308"/>
  <c r="BE337"/>
  <c r="BK220"/>
  <c r="J220"/>
  <c r="J77"/>
  <c i="27" r="BE135"/>
  <c r="BE177"/>
  <c r="BE246"/>
  <c r="BE250"/>
  <c r="BE275"/>
  <c r="BE315"/>
  <c r="BE365"/>
  <c r="BE391"/>
  <c r="BE446"/>
  <c r="BK192"/>
  <c r="J192"/>
  <c r="J73"/>
  <c i="28" r="E50"/>
  <c r="J80"/>
  <c r="BE92"/>
  <c r="BE95"/>
  <c r="BE96"/>
  <c r="BE103"/>
  <c r="BE104"/>
  <c r="BE141"/>
  <c i="29" r="E50"/>
  <c r="J80"/>
  <c r="BE89"/>
  <c r="BE92"/>
  <c i="30" r="J59"/>
  <c r="J90"/>
  <c r="BE110"/>
  <c r="BE115"/>
  <c r="BE120"/>
  <c r="BE121"/>
  <c r="BE134"/>
  <c r="BE135"/>
  <c r="BE140"/>
  <c r="BE141"/>
  <c r="BE150"/>
  <c r="BE152"/>
  <c i="31" r="F59"/>
  <c r="J82"/>
  <c r="BE97"/>
  <c r="BE112"/>
  <c r="BE130"/>
  <c i="33" r="J58"/>
  <c r="F85"/>
  <c r="BE93"/>
  <c r="BE97"/>
  <c i="34" r="J59"/>
  <c r="J106"/>
  <c r="BE156"/>
  <c r="BE236"/>
  <c r="BE244"/>
  <c r="BE252"/>
  <c r="BE347"/>
  <c r="BK140"/>
  <c r="J140"/>
  <c r="J68"/>
  <c i="39" r="J56"/>
  <c r="J58"/>
  <c r="F59"/>
  <c r="E76"/>
  <c r="F84"/>
  <c r="J85"/>
  <c r="BE91"/>
  <c i="2" r="J58"/>
  <c r="BE131"/>
  <c r="BE173"/>
  <c r="BE197"/>
  <c r="BE202"/>
  <c r="BE222"/>
  <c r="BE243"/>
  <c r="BE247"/>
  <c r="BE248"/>
  <c r="BE256"/>
  <c r="BE261"/>
  <c r="BE269"/>
  <c r="BE282"/>
  <c r="BE306"/>
  <c r="BE388"/>
  <c r="BK167"/>
  <c r="J167"/>
  <c r="J72"/>
  <c i="3" r="F106"/>
  <c r="BE131"/>
  <c r="BE150"/>
  <c r="BE169"/>
  <c r="BE181"/>
  <c r="BE214"/>
  <c r="BE218"/>
  <c r="BE232"/>
  <c r="BE236"/>
  <c r="BE239"/>
  <c r="BE257"/>
  <c r="BE265"/>
  <c r="BE271"/>
  <c r="BE278"/>
  <c r="BE291"/>
  <c r="BE328"/>
  <c r="BE405"/>
  <c r="BK238"/>
  <c r="J238"/>
  <c r="J76"/>
  <c r="BK244"/>
  <c r="J244"/>
  <c r="J77"/>
  <c r="BK287"/>
  <c r="J287"/>
  <c r="J81"/>
  <c i="4" r="BE240"/>
  <c r="BE246"/>
  <c r="BE262"/>
  <c r="BE283"/>
  <c r="BE289"/>
  <c r="BE322"/>
  <c r="BE329"/>
  <c r="BE353"/>
  <c r="BE358"/>
  <c r="BE378"/>
  <c r="BE380"/>
  <c r="BE382"/>
  <c r="BE404"/>
  <c r="BK282"/>
  <c r="J282"/>
  <c r="J81"/>
  <c i="5" r="F58"/>
  <c r="F83"/>
  <c r="BE92"/>
  <c r="BE93"/>
  <c r="BE114"/>
  <c r="BE120"/>
  <c r="BE135"/>
  <c i="6" r="F58"/>
  <c r="J83"/>
  <c r="BE90"/>
  <c r="BE93"/>
  <c r="BE104"/>
  <c r="BE105"/>
  <c r="BE106"/>
  <c i="7" r="J56"/>
  <c r="BE108"/>
  <c i="8" r="E74"/>
  <c r="BE93"/>
  <c r="BE94"/>
  <c r="BE125"/>
  <c r="BE128"/>
  <c i="10" r="J58"/>
  <c i="11" r="J108"/>
  <c r="BE115"/>
  <c r="BE234"/>
  <c r="BE261"/>
  <c r="BE291"/>
  <c r="BE343"/>
  <c r="BE354"/>
  <c r="BE368"/>
  <c r="BE403"/>
  <c r="BE405"/>
  <c r="BE417"/>
  <c r="BE436"/>
  <c r="BE439"/>
  <c r="BE441"/>
  <c r="BK254"/>
  <c r="J254"/>
  <c r="J77"/>
  <c r="BK293"/>
  <c r="J293"/>
  <c r="J82"/>
  <c i="12" r="BE114"/>
  <c r="BE156"/>
  <c r="BE159"/>
  <c r="BE205"/>
  <c r="BE227"/>
  <c r="BE234"/>
  <c r="BE240"/>
  <c r="BE273"/>
  <c r="BE280"/>
  <c r="BE303"/>
  <c r="BE308"/>
  <c r="BE330"/>
  <c r="BE359"/>
  <c r="BE394"/>
  <c r="BE396"/>
  <c r="BE399"/>
  <c r="BK311"/>
  <c r="J311"/>
  <c r="J86"/>
  <c i="13" r="F59"/>
  <c r="BE136"/>
  <c r="BE204"/>
  <c r="BE281"/>
  <c r="BE282"/>
  <c r="BE284"/>
  <c r="BE287"/>
  <c r="BE291"/>
  <c r="BE305"/>
  <c r="BE312"/>
  <c r="BE321"/>
  <c r="BE347"/>
  <c r="BE436"/>
  <c r="BE458"/>
  <c r="BE460"/>
  <c r="BE464"/>
  <c r="BE466"/>
  <c r="BE468"/>
  <c r="BK262"/>
  <c r="J262"/>
  <c r="J77"/>
  <c r="BK272"/>
  <c r="J272"/>
  <c r="J79"/>
  <c i="14" r="J58"/>
  <c r="BE91"/>
  <c r="BE92"/>
  <c r="BE125"/>
  <c r="BE138"/>
  <c i="15" r="BE99"/>
  <c r="BE105"/>
  <c i="16" r="E78"/>
  <c r="J86"/>
  <c r="BE116"/>
  <c r="BE130"/>
  <c r="BE134"/>
  <c i="17" r="J58"/>
  <c r="BE95"/>
  <c r="BE106"/>
  <c r="BE107"/>
  <c r="BE110"/>
  <c i="19" r="F58"/>
  <c r="BE95"/>
  <c i="20" r="J104"/>
  <c r="BE177"/>
  <c r="BE184"/>
  <c r="BE214"/>
  <c r="BE255"/>
  <c r="BE261"/>
  <c r="BE352"/>
  <c i="21" r="BE129"/>
  <c r="BE130"/>
  <c i="22" r="E74"/>
  <c r="BE88"/>
  <c i="23" r="J56"/>
  <c r="BE106"/>
  <c r="BE114"/>
  <c i="24" r="E50"/>
  <c r="F58"/>
  <c r="BE91"/>
  <c i="25" r="F58"/>
  <c r="F84"/>
  <c i="26" r="J106"/>
  <c r="BE113"/>
  <c r="BE125"/>
  <c r="BE143"/>
  <c r="BE151"/>
  <c r="BE180"/>
  <c r="BE197"/>
  <c r="BE207"/>
  <c r="BE210"/>
  <c r="BE227"/>
  <c r="BE280"/>
  <c r="BE339"/>
  <c r="BE346"/>
  <c r="BE351"/>
  <c r="BK177"/>
  <c r="BK176"/>
  <c r="J176"/>
  <c r="J72"/>
  <c r="BK300"/>
  <c r="J300"/>
  <c r="J85"/>
  <c i="27" r="J58"/>
  <c r="F107"/>
  <c r="BE139"/>
  <c r="BE148"/>
  <c r="BE167"/>
  <c r="BE170"/>
  <c r="BE253"/>
  <c r="BE267"/>
  <c r="BE273"/>
  <c r="BE285"/>
  <c r="BE299"/>
  <c r="BE367"/>
  <c r="BE369"/>
  <c r="BE372"/>
  <c r="BK252"/>
  <c r="J252"/>
  <c r="J77"/>
  <c i="28" r="BE88"/>
  <c r="BE94"/>
  <c r="BE99"/>
  <c r="BE115"/>
  <c r="BE117"/>
  <c r="BE128"/>
  <c r="BE134"/>
  <c r="BE138"/>
  <c i="29" r="BE88"/>
  <c i="31" r="BE93"/>
  <c r="BE103"/>
  <c r="BE124"/>
  <c i="32" r="J56"/>
  <c r="J59"/>
  <c i="33" r="J56"/>
  <c r="BE105"/>
  <c i="34" r="J56"/>
  <c r="BE124"/>
  <c r="BE141"/>
  <c r="BE152"/>
  <c r="BE171"/>
  <c r="BE206"/>
  <c r="BE216"/>
  <c r="BE225"/>
  <c r="BE270"/>
  <c r="BE277"/>
  <c r="BE323"/>
  <c r="BE336"/>
  <c r="BE376"/>
  <c r="BE388"/>
  <c i="35" r="BE103"/>
  <c i="36" r="F59"/>
  <c r="BE97"/>
  <c r="BE104"/>
  <c i="37" r="J59"/>
  <c r="J84"/>
  <c r="BE97"/>
  <c r="BE107"/>
  <c r="BE109"/>
  <c i="38" r="F58"/>
  <c r="E74"/>
  <c r="J83"/>
  <c r="BE98"/>
  <c r="BE106"/>
  <c r="BE118"/>
  <c r="BE120"/>
  <c r="BE125"/>
  <c i="39" r="BE94"/>
  <c i="2" r="BE144"/>
  <c r="BE188"/>
  <c r="BE217"/>
  <c r="BE254"/>
  <c r="BE255"/>
  <c r="BE258"/>
  <c r="BE276"/>
  <c r="BE287"/>
  <c r="BE295"/>
  <c r="BE298"/>
  <c r="BE314"/>
  <c r="BE317"/>
  <c r="BK134"/>
  <c r="J134"/>
  <c r="J67"/>
  <c r="BK262"/>
  <c r="J262"/>
  <c r="J81"/>
  <c r="BK302"/>
  <c r="J302"/>
  <c r="J85"/>
  <c i="3" r="J59"/>
  <c r="BE116"/>
  <c r="BE119"/>
  <c r="BE122"/>
  <c r="BE144"/>
  <c r="BE205"/>
  <c r="BE223"/>
  <c r="BE227"/>
  <c r="BE245"/>
  <c r="BE262"/>
  <c r="BE273"/>
  <c r="BE276"/>
  <c r="BE323"/>
  <c r="BE333"/>
  <c r="BE344"/>
  <c r="BE362"/>
  <c r="BE371"/>
  <c i="4" r="BE129"/>
  <c r="BE130"/>
  <c r="BE131"/>
  <c r="BE165"/>
  <c r="BE175"/>
  <c r="BE180"/>
  <c r="BE182"/>
  <c r="BE184"/>
  <c r="BE224"/>
  <c r="BE226"/>
  <c r="BE233"/>
  <c r="BE235"/>
  <c r="BE237"/>
  <c r="BE263"/>
  <c r="BE265"/>
  <c r="BE274"/>
  <c r="BE300"/>
  <c r="BE316"/>
  <c r="BE323"/>
  <c r="BE340"/>
  <c r="BE365"/>
  <c r="BE367"/>
  <c r="BE369"/>
  <c r="BE383"/>
  <c r="BK245"/>
  <c r="J245"/>
  <c r="J77"/>
  <c r="BK253"/>
  <c r="J253"/>
  <c r="J78"/>
  <c r="BK328"/>
  <c r="J328"/>
  <c r="J85"/>
  <c i="5" r="J56"/>
  <c r="J83"/>
  <c r="BE88"/>
  <c r="BE94"/>
  <c r="BE106"/>
  <c r="BE129"/>
  <c r="BE138"/>
  <c r="BE140"/>
  <c r="BE141"/>
  <c i="6" r="J58"/>
  <c r="BE88"/>
  <c r="BE89"/>
  <c r="BE94"/>
  <c r="BE95"/>
  <c r="BE96"/>
  <c r="BE99"/>
  <c r="BE100"/>
  <c r="BE102"/>
  <c r="BE103"/>
  <c i="7" r="E50"/>
  <c r="F59"/>
  <c r="J87"/>
  <c r="BE97"/>
  <c r="BE98"/>
  <c r="BE99"/>
  <c r="BE101"/>
  <c r="BE102"/>
  <c r="BE109"/>
  <c r="BE110"/>
  <c r="BE116"/>
  <c r="BE119"/>
  <c r="BE131"/>
  <c r="BE132"/>
  <c r="BE135"/>
  <c i="8" r="F83"/>
  <c r="BE92"/>
  <c r="BE95"/>
  <c r="BE96"/>
  <c r="BE99"/>
  <c r="BE101"/>
  <c r="BE104"/>
  <c r="BE110"/>
  <c r="BE121"/>
  <c r="BE130"/>
  <c i="9" r="F59"/>
  <c r="BE94"/>
  <c i="10" r="E77"/>
  <c r="BE96"/>
  <c r="BE99"/>
  <c i="11" r="F59"/>
  <c r="J109"/>
  <c r="BE143"/>
  <c r="BE167"/>
  <c r="BE178"/>
  <c r="BE219"/>
  <c r="BE237"/>
  <c r="BE239"/>
  <c r="BE241"/>
  <c r="BE250"/>
  <c r="BE265"/>
  <c r="BE287"/>
  <c r="BE313"/>
  <c r="BE318"/>
  <c r="BE325"/>
  <c r="BE327"/>
  <c r="BE337"/>
  <c r="BE420"/>
  <c r="BK142"/>
  <c r="J142"/>
  <c r="J67"/>
  <c r="BK353"/>
  <c r="J353"/>
  <c r="J87"/>
  <c i="12" r="F59"/>
  <c r="BE119"/>
  <c r="BE128"/>
  <c r="BE153"/>
  <c r="BE232"/>
  <c r="BE264"/>
  <c r="BE277"/>
  <c r="BE305"/>
  <c r="BE347"/>
  <c r="BE350"/>
  <c r="BE362"/>
  <c r="BK276"/>
  <c r="J276"/>
  <c r="J82"/>
  <c i="13" r="BE125"/>
  <c r="BE169"/>
  <c r="BE206"/>
  <c r="BE208"/>
  <c r="BE227"/>
  <c r="BE229"/>
  <c r="BE273"/>
  <c r="BE292"/>
  <c r="BE295"/>
  <c r="BE351"/>
  <c r="BE368"/>
  <c r="BE397"/>
  <c r="BE425"/>
  <c r="BK268"/>
  <c r="J268"/>
  <c r="J78"/>
  <c i="14" r="BE108"/>
  <c r="BE130"/>
  <c r="BE131"/>
  <c r="BE134"/>
  <c i="15" r="E74"/>
  <c r="J82"/>
  <c r="BE104"/>
  <c i="16" r="BE92"/>
  <c r="BE99"/>
  <c r="BE101"/>
  <c r="BE107"/>
  <c r="BE132"/>
  <c i="17" r="F58"/>
  <c r="BE99"/>
  <c r="BE124"/>
  <c r="BE126"/>
  <c r="BE131"/>
  <c i="18" r="F84"/>
  <c r="BK93"/>
  <c r="J93"/>
  <c r="J66"/>
  <c i="19" r="E77"/>
  <c i="20" r="E98"/>
  <c r="J107"/>
  <c r="BE179"/>
  <c r="BE223"/>
  <c r="BE242"/>
  <c r="BE279"/>
  <c r="BE303"/>
  <c r="BE357"/>
  <c r="BE414"/>
  <c r="BK148"/>
  <c r="J148"/>
  <c r="J68"/>
  <c i="21" r="J82"/>
  <c r="BE103"/>
  <c r="BE104"/>
  <c r="BE123"/>
  <c r="BE128"/>
  <c i="22" r="J83"/>
  <c r="BE89"/>
  <c r="BE91"/>
  <c r="BE102"/>
  <c i="23" r="J59"/>
  <c r="BE100"/>
  <c r="BE102"/>
  <c r="BE108"/>
  <c r="BE115"/>
  <c i="24" r="BE94"/>
  <c i="25" r="J83"/>
  <c i="26" r="J104"/>
  <c r="BE119"/>
  <c r="BE122"/>
  <c r="BE126"/>
  <c r="BE127"/>
  <c r="BE131"/>
  <c r="BE153"/>
  <c r="BE178"/>
  <c r="BE254"/>
  <c r="BE264"/>
  <c r="BE281"/>
  <c r="BE325"/>
  <c r="BE334"/>
  <c r="BE363"/>
  <c r="BE372"/>
  <c r="BK263"/>
  <c r="J263"/>
  <c r="J82"/>
  <c i="27" r="E99"/>
  <c r="BE122"/>
  <c r="BE136"/>
  <c r="BE193"/>
  <c r="BE198"/>
  <c r="BE202"/>
  <c r="BE213"/>
  <c r="BE224"/>
  <c r="BE281"/>
  <c r="BE286"/>
  <c r="BE289"/>
  <c r="BE311"/>
  <c r="BE337"/>
  <c r="BE341"/>
  <c r="BE354"/>
  <c r="BE379"/>
  <c r="BE413"/>
  <c r="BE421"/>
  <c r="BE426"/>
  <c r="BK153"/>
  <c r="J153"/>
  <c r="J68"/>
  <c i="28" r="J59"/>
  <c r="BE101"/>
  <c r="BE109"/>
  <c r="BE139"/>
  <c i="29" r="F83"/>
  <c r="BE91"/>
  <c r="BE96"/>
  <c r="BE99"/>
  <c r="BE108"/>
  <c r="BE109"/>
  <c r="BE110"/>
  <c r="BE111"/>
  <c i="30" r="BE104"/>
  <c r="BE105"/>
  <c r="BE138"/>
  <c r="BE139"/>
  <c i="31" r="BE88"/>
  <c r="BE114"/>
  <c r="BE120"/>
  <c r="BE145"/>
  <c i="32" r="E50"/>
  <c r="F59"/>
  <c i="34" r="F59"/>
  <c r="BE123"/>
  <c r="BE126"/>
  <c r="BE248"/>
  <c r="BE263"/>
  <c r="BE279"/>
  <c r="BE287"/>
  <c r="BE288"/>
  <c r="BE302"/>
  <c r="BE320"/>
  <c r="BE385"/>
  <c r="BK229"/>
  <c r="J229"/>
  <c r="J77"/>
  <c i="35" r="J58"/>
  <c r="E74"/>
  <c r="BE88"/>
  <c r="BE90"/>
  <c r="BE95"/>
  <c r="BE102"/>
  <c r="BE109"/>
  <c r="BE122"/>
  <c r="BE129"/>
  <c i="36" r="F58"/>
  <c i="37" r="BE103"/>
  <c r="BE104"/>
  <c r="BE105"/>
  <c r="BE110"/>
  <c i="38" r="F59"/>
  <c r="BE92"/>
  <c r="BE94"/>
  <c r="BE99"/>
  <c i="2" r="BE116"/>
  <c r="BE128"/>
  <c r="BE168"/>
  <c r="BE177"/>
  <c r="BE199"/>
  <c r="BE226"/>
  <c r="BE235"/>
  <c r="BE257"/>
  <c r="BE263"/>
  <c r="BE354"/>
  <c r="BE359"/>
  <c r="BE364"/>
  <c r="BE394"/>
  <c r="BK228"/>
  <c r="J228"/>
  <c r="J76"/>
  <c i="3" r="BE132"/>
  <c r="BE136"/>
  <c r="BE203"/>
  <c r="BE275"/>
  <c r="BE294"/>
  <c r="BE304"/>
  <c r="BE306"/>
  <c r="BE320"/>
  <c r="BE326"/>
  <c r="BE342"/>
  <c r="BE394"/>
  <c r="BE416"/>
  <c r="BK332"/>
  <c r="J332"/>
  <c r="J85"/>
  <c i="4" r="J58"/>
  <c r="J107"/>
  <c r="BE136"/>
  <c r="BE145"/>
  <c r="BE190"/>
  <c r="BE195"/>
  <c r="BE215"/>
  <c r="BE222"/>
  <c r="BE268"/>
  <c r="BE269"/>
  <c r="BE273"/>
  <c r="BE276"/>
  <c r="BE280"/>
  <c r="BE302"/>
  <c r="BE307"/>
  <c r="BE312"/>
  <c r="BE324"/>
  <c r="BE362"/>
  <c r="BE399"/>
  <c i="5" r="BE100"/>
  <c r="BE132"/>
  <c r="BE134"/>
  <c i="7" r="BE120"/>
  <c i="8" r="J56"/>
  <c r="BE111"/>
  <c r="BE133"/>
  <c r="BE135"/>
  <c i="9" r="F84"/>
  <c r="BK90"/>
  <c r="J90"/>
  <c r="J65"/>
  <c i="10" r="F59"/>
  <c i="11" r="BE131"/>
  <c r="BE132"/>
  <c r="BE152"/>
  <c r="BE157"/>
  <c r="BE161"/>
  <c r="BE164"/>
  <c r="BE191"/>
  <c r="BE196"/>
  <c r="BE280"/>
  <c r="BE281"/>
  <c r="BE288"/>
  <c r="BE297"/>
  <c r="BE324"/>
  <c r="BE329"/>
  <c r="BE345"/>
  <c r="BE352"/>
  <c i="12" r="BE123"/>
  <c r="BE163"/>
  <c r="BE166"/>
  <c r="BE245"/>
  <c r="BE251"/>
  <c r="BE301"/>
  <c r="BE307"/>
  <c r="BE310"/>
  <c r="BE332"/>
  <c r="BE373"/>
  <c r="BE386"/>
  <c r="BK250"/>
  <c r="J250"/>
  <c r="J78"/>
  <c i="13" r="BE120"/>
  <c r="BE137"/>
  <c r="BE160"/>
  <c r="BE194"/>
  <c r="BE213"/>
  <c r="BE218"/>
  <c r="BE285"/>
  <c r="BE296"/>
  <c r="BE337"/>
  <c r="BE342"/>
  <c r="BE356"/>
  <c r="BE387"/>
  <c r="BE411"/>
  <c r="BE413"/>
  <c r="BE420"/>
  <c r="BE422"/>
  <c r="BE424"/>
  <c r="BE430"/>
  <c r="BE446"/>
  <c i="14" r="J59"/>
  <c r="BE106"/>
  <c r="BE112"/>
  <c i="15" r="F59"/>
  <c i="16" r="BE104"/>
  <c r="BE112"/>
  <c r="BE114"/>
  <c r="BE122"/>
  <c i="17" r="BE103"/>
  <c r="BE112"/>
  <c r="BE135"/>
  <c i="19" r="F59"/>
  <c r="BE98"/>
  <c i="20" r="BE113"/>
  <c r="BE164"/>
  <c r="BE170"/>
  <c r="BE175"/>
  <c r="BE208"/>
  <c r="BE221"/>
  <c r="BE246"/>
  <c r="BE262"/>
  <c r="BE285"/>
  <c r="BE288"/>
  <c r="BE294"/>
  <c r="BE297"/>
  <c r="BE301"/>
  <c r="BE307"/>
  <c r="BE315"/>
  <c r="BE361"/>
  <c r="BE364"/>
  <c r="BE366"/>
  <c r="BE368"/>
  <c r="BE373"/>
  <c r="BE380"/>
  <c r="BE403"/>
  <c r="BK268"/>
  <c r="J268"/>
  <c r="J82"/>
  <c r="BK316"/>
  <c r="J316"/>
  <c r="J85"/>
  <c i="21" r="BE90"/>
  <c i="22" r="J56"/>
  <c r="BE95"/>
  <c r="BE97"/>
  <c r="BE99"/>
  <c r="BE101"/>
  <c r="BE104"/>
  <c r="BE105"/>
  <c i="23" r="BE96"/>
  <c r="BE98"/>
  <c r="BE99"/>
  <c i="26" r="BE163"/>
  <c r="BE184"/>
  <c r="BE243"/>
  <c r="BE288"/>
  <c r="BE291"/>
  <c r="BE298"/>
  <c r="BE312"/>
  <c r="BE330"/>
  <c i="27" r="F59"/>
  <c r="J108"/>
  <c r="BE137"/>
  <c r="BE154"/>
  <c r="BE188"/>
  <c r="BE219"/>
  <c r="BE230"/>
  <c r="BE333"/>
  <c r="BE336"/>
  <c r="BE342"/>
  <c r="BE387"/>
  <c i="28" r="F83"/>
  <c r="BE89"/>
  <c r="BE125"/>
  <c r="BE144"/>
  <c i="29" r="F58"/>
  <c r="BE97"/>
  <c r="BE103"/>
  <c r="BE106"/>
  <c r="BE112"/>
  <c r="BE113"/>
  <c r="BE115"/>
  <c i="30" r="E82"/>
  <c r="BE96"/>
  <c r="BE97"/>
  <c r="BE98"/>
  <c r="BE99"/>
  <c r="BE100"/>
  <c r="BE113"/>
  <c r="BE116"/>
  <c r="BE117"/>
  <c r="BE119"/>
  <c r="BE145"/>
  <c r="BE146"/>
  <c i="31" r="BE89"/>
  <c r="BE90"/>
  <c r="BE95"/>
  <c r="BE99"/>
  <c r="BE109"/>
  <c r="BE116"/>
  <c r="BE126"/>
  <c r="BE128"/>
  <c r="BE141"/>
  <c i="32" r="BE91"/>
  <c i="33" r="BE91"/>
  <c i="34" r="BE129"/>
  <c r="BE149"/>
  <c r="BE173"/>
  <c r="BE184"/>
  <c r="BE198"/>
  <c r="BE213"/>
  <c r="BE240"/>
  <c r="BE273"/>
  <c r="BE281"/>
  <c r="BE292"/>
  <c r="BE338"/>
  <c r="BE360"/>
  <c r="BE364"/>
  <c r="BK256"/>
  <c r="J256"/>
  <c r="J82"/>
  <c i="35" r="BE92"/>
  <c r="BE93"/>
  <c r="BE94"/>
  <c r="BE97"/>
  <c r="BE111"/>
  <c r="BE120"/>
  <c r="BE121"/>
  <c r="BE125"/>
  <c r="BE126"/>
  <c r="BE127"/>
  <c i="36" r="BE105"/>
  <c i="37" r="E78"/>
  <c r="J86"/>
  <c r="BE94"/>
  <c r="BE95"/>
  <c r="BE98"/>
  <c r="BE100"/>
  <c r="BE101"/>
  <c i="38" r="BE116"/>
  <c i="2" r="F107"/>
  <c r="BE119"/>
  <c r="BE122"/>
  <c r="BE191"/>
  <c r="BE205"/>
  <c r="BE208"/>
  <c r="BE224"/>
  <c r="BE245"/>
  <c r="BE250"/>
  <c r="BE266"/>
  <c r="BE292"/>
  <c r="BE296"/>
  <c r="BE320"/>
  <c i="3" r="BE129"/>
  <c r="BE166"/>
  <c r="BE179"/>
  <c r="BE194"/>
  <c r="BE234"/>
  <c r="BE268"/>
  <c r="BE282"/>
  <c r="BE314"/>
  <c r="BE316"/>
  <c r="BE319"/>
  <c r="BE324"/>
  <c r="BE366"/>
  <c r="BE369"/>
  <c r="BE411"/>
  <c r="BE422"/>
  <c r="BE424"/>
  <c i="4" r="BE396"/>
  <c r="BE413"/>
  <c r="BE421"/>
  <c r="BK174"/>
  <c r="J174"/>
  <c r="J72"/>
  <c i="5" r="E74"/>
  <c r="BE95"/>
  <c r="BE96"/>
  <c r="BE99"/>
  <c r="BE108"/>
  <c r="BE123"/>
  <c r="BE139"/>
  <c i="6" r="J56"/>
  <c r="BE98"/>
  <c i="7" r="BE118"/>
  <c r="BE127"/>
  <c i="8" r="F82"/>
  <c r="BE106"/>
  <c r="BE107"/>
  <c r="BE109"/>
  <c r="BE117"/>
  <c r="BE140"/>
  <c i="9" r="BK93"/>
  <c r="J93"/>
  <c r="J66"/>
  <c i="11" r="F58"/>
  <c r="BE135"/>
  <c r="BE138"/>
  <c r="BE198"/>
  <c r="BE200"/>
  <c r="BE205"/>
  <c r="BE300"/>
  <c r="BE304"/>
  <c r="BE339"/>
  <c r="BE341"/>
  <c r="BE371"/>
  <c r="BE375"/>
  <c r="BE383"/>
  <c r="BE401"/>
  <c r="BE425"/>
  <c r="BE427"/>
  <c r="BK190"/>
  <c r="J190"/>
  <c r="J73"/>
  <c i="12" r="E50"/>
  <c r="J108"/>
  <c r="BE129"/>
  <c r="BE130"/>
  <c r="BE133"/>
  <c r="BE136"/>
  <c r="BE141"/>
  <c r="BE145"/>
  <c r="BE216"/>
  <c r="BE219"/>
  <c r="BE223"/>
  <c r="BE255"/>
  <c r="BE266"/>
  <c r="BE287"/>
  <c r="BE355"/>
  <c r="BE405"/>
  <c r="BE410"/>
  <c r="BE414"/>
  <c r="BE416"/>
  <c r="BE418"/>
  <c i="13" r="BE177"/>
  <c r="BE179"/>
  <c r="BE232"/>
  <c r="BE245"/>
  <c r="BE249"/>
  <c r="BE258"/>
  <c r="BE269"/>
  <c r="BE279"/>
  <c r="BE317"/>
  <c r="BE353"/>
  <c r="BE371"/>
  <c r="BE402"/>
  <c r="BE406"/>
  <c r="BE449"/>
  <c i="14" r="E50"/>
  <c r="F83"/>
  <c r="BE96"/>
  <c r="BE100"/>
  <c r="BE101"/>
  <c r="BE110"/>
  <c r="BE123"/>
  <c r="BE128"/>
  <c r="BE129"/>
  <c r="BE132"/>
  <c i="15" r="BE95"/>
  <c r="BE100"/>
  <c i="16" r="BE94"/>
  <c r="BE105"/>
  <c r="BE106"/>
  <c r="BE108"/>
  <c r="BE111"/>
  <c r="BE115"/>
  <c r="BE128"/>
  <c r="BE129"/>
  <c i="17" r="BE92"/>
  <c r="BE114"/>
  <c r="BE141"/>
  <c i="19" r="BE92"/>
  <c r="BE104"/>
  <c r="BK97"/>
  <c r="J97"/>
  <c r="J66"/>
  <c i="20" r="J58"/>
  <c r="BE160"/>
  <c r="BE194"/>
  <c r="BE197"/>
  <c r="BE205"/>
  <c r="BE224"/>
  <c r="BE225"/>
  <c r="BE229"/>
  <c r="BE236"/>
  <c r="BE257"/>
  <c r="BE265"/>
  <c r="BE267"/>
  <c r="BE275"/>
  <c r="BE293"/>
  <c r="BE305"/>
  <c r="BE317"/>
  <c r="BE345"/>
  <c r="BE349"/>
  <c r="BE375"/>
  <c r="BK245"/>
  <c r="J245"/>
  <c r="J79"/>
  <c i="21" r="BE95"/>
  <c r="BE96"/>
  <c r="BE97"/>
  <c r="BE98"/>
  <c r="BE110"/>
  <c r="BE124"/>
  <c r="BE127"/>
  <c r="BE132"/>
  <c i="22" r="J58"/>
  <c r="BE93"/>
  <c r="BE94"/>
  <c r="BE96"/>
  <c i="23" r="F59"/>
  <c r="BE101"/>
  <c r="BE103"/>
  <c r="BK93"/>
  <c r="BK92"/>
  <c r="BK91"/>
  <c r="J91"/>
  <c i="25" r="BE90"/>
  <c i="26" r="BE116"/>
  <c r="BE200"/>
  <c r="BE241"/>
  <c r="BE253"/>
  <c r="BE255"/>
  <c r="BE257"/>
  <c r="BE258"/>
  <c r="BE301"/>
  <c r="BE304"/>
  <c r="BE315"/>
  <c r="BE322"/>
  <c r="BE360"/>
  <c r="BK226"/>
  <c r="J226"/>
  <c r="J78"/>
  <c i="27" r="J105"/>
  <c r="BE114"/>
  <c r="BE200"/>
  <c r="BE227"/>
  <c r="BE248"/>
  <c r="BE276"/>
  <c r="BE282"/>
  <c r="BE283"/>
  <c r="BE284"/>
  <c r="BE302"/>
  <c r="BE328"/>
  <c r="BE330"/>
  <c r="BE334"/>
  <c r="BE338"/>
  <c r="BE345"/>
  <c r="BE394"/>
  <c r="BE448"/>
  <c r="BE452"/>
  <c r="BE454"/>
  <c r="BE456"/>
  <c r="BK138"/>
  <c r="J138"/>
  <c r="J67"/>
  <c r="BK266"/>
  <c r="J266"/>
  <c r="J79"/>
  <c r="BK295"/>
  <c r="J295"/>
  <c r="J82"/>
  <c i="28" r="BE102"/>
  <c r="BE108"/>
  <c r="BE137"/>
  <c r="BE142"/>
  <c i="29" r="BE94"/>
  <c r="BE95"/>
  <c r="BE98"/>
  <c r="BE107"/>
  <c i="30" r="J56"/>
  <c r="BE112"/>
  <c r="BE147"/>
  <c i="31" r="E74"/>
  <c r="BE101"/>
  <c r="BE122"/>
  <c r="BE137"/>
  <c i="32" r="BK90"/>
  <c r="J90"/>
  <c r="J65"/>
  <c i="33" r="BE100"/>
  <c i="34" r="F58"/>
  <c r="BE132"/>
  <c r="BE147"/>
  <c r="BE179"/>
  <c r="BE192"/>
  <c r="BE246"/>
  <c r="BE311"/>
  <c r="BE371"/>
  <c i="35" r="F58"/>
  <c r="BE96"/>
  <c r="BE105"/>
  <c i="36" r="BE102"/>
  <c i="37" r="BE93"/>
  <c i="38" r="J58"/>
  <c r="BE96"/>
  <c r="BE101"/>
  <c i="39" r="BK90"/>
  <c r="J90"/>
  <c r="J65"/>
  <c r="BK93"/>
  <c r="J93"/>
  <c r="J66"/>
  <c i="40" r="E50"/>
  <c r="J56"/>
  <c r="F58"/>
  <c r="J58"/>
  <c r="F59"/>
  <c r="J59"/>
  <c r="BE90"/>
  <c i="2" r="BE158"/>
  <c r="BE212"/>
  <c r="BE215"/>
  <c r="BE253"/>
  <c r="BE259"/>
  <c r="BE290"/>
  <c r="BK238"/>
  <c r="J238"/>
  <c r="J78"/>
  <c i="3" r="J56"/>
  <c r="BE155"/>
  <c r="BE189"/>
  <c r="BE197"/>
  <c r="BE211"/>
  <c r="BE253"/>
  <c r="BE259"/>
  <c r="BE261"/>
  <c r="BE281"/>
  <c r="BE340"/>
  <c r="BE389"/>
  <c r="BE420"/>
  <c r="BK135"/>
  <c r="J135"/>
  <c r="J67"/>
  <c r="BK173"/>
  <c r="J173"/>
  <c r="J72"/>
  <c i="4" r="J56"/>
  <c r="BE119"/>
  <c r="BE122"/>
  <c r="BE151"/>
  <c r="BE156"/>
  <c r="BE159"/>
  <c r="BE167"/>
  <c r="BE170"/>
  <c r="BE286"/>
  <c r="BE296"/>
  <c r="BE310"/>
  <c r="BE320"/>
  <c r="BE336"/>
  <c r="BE346"/>
  <c i="5" r="BE124"/>
  <c r="BE126"/>
  <c r="BE131"/>
  <c r="BE133"/>
  <c i="7" r="BE105"/>
  <c r="BE106"/>
  <c r="BE107"/>
  <c r="BE111"/>
  <c r="BE112"/>
  <c r="BE113"/>
  <c r="BE129"/>
  <c r="BE133"/>
  <c i="8" r="J59"/>
  <c r="BE88"/>
  <c r="BE89"/>
  <c r="BE90"/>
  <c r="BE91"/>
  <c r="BE123"/>
  <c r="BE139"/>
  <c r="BE141"/>
  <c i="9" r="J56"/>
  <c i="10" r="BE92"/>
  <c i="11" r="BE124"/>
  <c r="BE129"/>
  <c r="BE130"/>
  <c r="BE186"/>
  <c r="BE188"/>
  <c r="BE230"/>
  <c r="BE243"/>
  <c r="BE248"/>
  <c r="BE271"/>
  <c r="BE273"/>
  <c r="BE274"/>
  <c r="BE284"/>
  <c r="BE285"/>
  <c r="BE309"/>
  <c r="BE316"/>
  <c r="BE378"/>
  <c r="BE387"/>
  <c r="BE390"/>
  <c r="BE392"/>
  <c r="BE394"/>
  <c i="12" r="J56"/>
  <c r="BE183"/>
  <c r="BE192"/>
  <c r="BE263"/>
  <c r="BE267"/>
  <c r="BE275"/>
  <c r="BE337"/>
  <c r="BE366"/>
  <c r="BE389"/>
  <c r="BK244"/>
  <c r="J244"/>
  <c r="J77"/>
  <c i="13" r="BE115"/>
  <c r="BE175"/>
  <c r="BE199"/>
  <c r="BE238"/>
  <c r="BE242"/>
  <c r="BE256"/>
  <c r="BE299"/>
  <c r="BE302"/>
  <c r="BE326"/>
  <c r="BE333"/>
  <c r="BE355"/>
  <c r="BE366"/>
  <c r="BE390"/>
  <c r="BK150"/>
  <c r="J150"/>
  <c r="J67"/>
  <c r="BK198"/>
  <c r="J198"/>
  <c r="J73"/>
  <c i="14" r="BE94"/>
  <c r="BE104"/>
  <c r="BE136"/>
  <c r="BE139"/>
  <c i="15" r="BE103"/>
  <c i="16" r="J56"/>
  <c r="BE95"/>
  <c r="BE97"/>
  <c r="BE102"/>
  <c r="BE103"/>
  <c r="BE117"/>
  <c i="17" r="J56"/>
  <c r="J83"/>
  <c r="BE97"/>
  <c r="BE116"/>
  <c r="BE122"/>
  <c r="BE129"/>
  <c r="BE137"/>
  <c r="BE145"/>
  <c i="18" r="J58"/>
  <c r="BE94"/>
  <c r="BK90"/>
  <c r="BK89"/>
  <c r="J89"/>
  <c r="J64"/>
  <c i="20" r="BE189"/>
  <c r="BE250"/>
  <c r="BE254"/>
  <c r="BE258"/>
  <c r="BE260"/>
  <c r="BE272"/>
  <c r="BE289"/>
  <c r="BE308"/>
  <c r="BE310"/>
  <c r="BE311"/>
  <c r="BE312"/>
  <c r="BE314"/>
  <c r="BE320"/>
  <c r="BE324"/>
  <c r="BE406"/>
  <c r="BE416"/>
  <c r="BK169"/>
  <c r="J169"/>
  <c r="J73"/>
  <c i="21" r="BE88"/>
  <c r="BE102"/>
  <c r="BE108"/>
  <c r="BE126"/>
  <c i="22" r="BE90"/>
  <c r="BE100"/>
  <c i="23" r="BE109"/>
  <c r="BE111"/>
  <c r="BE121"/>
  <c i="1" r="BD81"/>
  <c i="26" r="BE160"/>
  <c r="BE173"/>
  <c r="BE191"/>
  <c r="BE194"/>
  <c r="BE218"/>
  <c r="BE239"/>
  <c r="BE249"/>
  <c r="BE250"/>
  <c r="BE252"/>
  <c r="BE354"/>
  <c r="BE378"/>
  <c r="BE380"/>
  <c r="BE382"/>
  <c i="27" r="BE165"/>
  <c r="BE208"/>
  <c r="BE241"/>
  <c r="BE287"/>
  <c r="BE290"/>
  <c r="BE320"/>
  <c r="BE343"/>
  <c r="BE363"/>
  <c r="BE396"/>
  <c r="BE398"/>
  <c r="BE405"/>
  <c r="BE407"/>
  <c r="BE418"/>
  <c r="BK344"/>
  <c r="J344"/>
  <c r="J86"/>
  <c i="28" r="BE91"/>
  <c r="BE123"/>
  <c r="BE133"/>
  <c r="BE145"/>
  <c i="29" r="BE90"/>
  <c r="BE100"/>
  <c r="BE101"/>
  <c i="30" r="F91"/>
  <c r="BE128"/>
  <c r="BE130"/>
  <c r="BE131"/>
  <c r="BE132"/>
  <c r="BE133"/>
  <c r="BE137"/>
  <c r="BK95"/>
  <c r="BK94"/>
  <c r="J94"/>
  <c r="BK129"/>
  <c r="J129"/>
  <c r="J69"/>
  <c i="31" r="J56"/>
  <c r="BE92"/>
  <c r="BE102"/>
  <c r="BE133"/>
  <c r="BE135"/>
  <c r="BE143"/>
  <c i="33" r="BE106"/>
  <c i="34" r="BE145"/>
  <c r="BE169"/>
  <c r="BE187"/>
  <c r="BE189"/>
  <c r="BE209"/>
  <c r="BE285"/>
  <c r="BE308"/>
  <c r="BE340"/>
  <c r="BE349"/>
  <c r="BE354"/>
  <c i="35" r="J59"/>
  <c r="BE98"/>
  <c r="BE117"/>
  <c r="BE119"/>
  <c r="BE134"/>
  <c i="36" r="E50"/>
  <c r="J58"/>
  <c r="BE88"/>
  <c r="BE90"/>
  <c r="BE93"/>
  <c i="37" r="BE108"/>
  <c i="38" r="J56"/>
  <c r="BE90"/>
  <c r="BE97"/>
  <c r="BE103"/>
  <c r="BE104"/>
  <c r="BE105"/>
  <c r="BE112"/>
  <c r="BE114"/>
  <c r="BE121"/>
  <c r="BE123"/>
  <c r="BE127"/>
  <c i="40" r="BE93"/>
  <c i="2" r="BE113"/>
  <c r="BE175"/>
  <c r="BE273"/>
  <c r="BE277"/>
  <c r="BE301"/>
  <c r="BE324"/>
  <c r="BE352"/>
  <c r="BK149"/>
  <c r="J149"/>
  <c r="J68"/>
  <c i="3" r="BE113"/>
  <c r="BE162"/>
  <c r="BE164"/>
  <c r="BE183"/>
  <c r="BE225"/>
  <c r="BE270"/>
  <c r="BE277"/>
  <c r="BE279"/>
  <c r="BE298"/>
  <c r="BE311"/>
  <c r="BE330"/>
  <c r="BE331"/>
  <c r="BE336"/>
  <c r="BE350"/>
  <c r="BE354"/>
  <c r="BE357"/>
  <c r="BE373"/>
  <c r="BE382"/>
  <c r="BE384"/>
  <c r="BE397"/>
  <c r="BE400"/>
  <c i="4" r="BE113"/>
  <c r="BE198"/>
  <c r="BE228"/>
  <c r="BE254"/>
  <c r="BE270"/>
  <c r="BE271"/>
  <c r="BE272"/>
  <c r="BE293"/>
  <c r="BE319"/>
  <c r="BE350"/>
  <c r="BE388"/>
  <c r="BE393"/>
  <c r="BE401"/>
  <c r="BE415"/>
  <c r="BK239"/>
  <c r="J239"/>
  <c r="J76"/>
  <c i="5" r="BE89"/>
  <c r="BE101"/>
  <c r="BE122"/>
  <c r="BE125"/>
  <c r="BE136"/>
  <c i="6" r="BE91"/>
  <c r="BE101"/>
  <c i="7" r="BE103"/>
  <c r="BE104"/>
  <c r="BE117"/>
  <c r="BE122"/>
  <c r="BE123"/>
  <c r="BE124"/>
  <c r="BE125"/>
  <c r="BE128"/>
  <c r="BE134"/>
  <c i="8" r="BE102"/>
  <c r="BE116"/>
  <c r="BE126"/>
  <c r="BE131"/>
  <c r="BE137"/>
  <c i="9" r="BE91"/>
  <c i="10" r="BE103"/>
  <c r="BE106"/>
  <c r="BK91"/>
  <c r="BK90"/>
  <c r="BK89"/>
  <c r="J89"/>
  <c i="11" r="J56"/>
  <c r="BE118"/>
  <c r="BE255"/>
  <c r="BE269"/>
  <c r="BE276"/>
  <c r="BE277"/>
  <c r="BE279"/>
  <c r="BE283"/>
  <c r="BE294"/>
  <c r="BE312"/>
  <c r="BE322"/>
  <c r="BE347"/>
  <c r="BE357"/>
  <c r="BE406"/>
  <c r="BE430"/>
  <c r="BE449"/>
  <c r="BK260"/>
  <c r="J260"/>
  <c r="J78"/>
  <c i="12" r="BE127"/>
  <c r="BE161"/>
  <c r="BE170"/>
  <c r="BE180"/>
  <c r="BE188"/>
  <c r="BE190"/>
  <c r="BE202"/>
  <c r="BE272"/>
  <c r="BE321"/>
  <c r="BE327"/>
  <c r="BK254"/>
  <c r="J254"/>
  <c r="J79"/>
  <c i="13" r="J58"/>
  <c r="BE118"/>
  <c r="BE129"/>
  <c r="BE135"/>
  <c r="BE140"/>
  <c r="BE143"/>
  <c r="BE172"/>
  <c r="BE186"/>
  <c r="BE196"/>
  <c r="BE221"/>
  <c r="BE263"/>
  <c r="BE277"/>
  <c r="BE288"/>
  <c r="BE293"/>
  <c r="BE320"/>
  <c r="BE345"/>
  <c r="BE377"/>
  <c r="BE409"/>
  <c r="BE444"/>
  <c i="14" r="BE90"/>
  <c r="BE93"/>
  <c r="BE95"/>
  <c r="BE97"/>
  <c r="BE105"/>
  <c r="BE137"/>
  <c r="BE140"/>
  <c i="15" r="BE92"/>
  <c r="BE97"/>
  <c r="BE101"/>
  <c r="BE107"/>
  <c i="16" r="BE96"/>
  <c r="BE100"/>
  <c r="BE113"/>
  <c r="BE118"/>
  <c r="BE120"/>
  <c r="BE121"/>
  <c r="BE123"/>
  <c r="BE135"/>
  <c i="17" r="BE88"/>
  <c r="BE98"/>
  <c r="BE100"/>
  <c r="BE104"/>
  <c r="BE108"/>
  <c r="BE133"/>
  <c r="BE144"/>
  <c i="18" r="BE91"/>
  <c i="20" r="BE116"/>
  <c r="BE118"/>
  <c r="BE123"/>
  <c r="BE127"/>
  <c r="BE131"/>
  <c r="BE132"/>
  <c r="BE133"/>
  <c r="BE134"/>
  <c r="BE138"/>
  <c r="BE141"/>
  <c r="BE149"/>
  <c r="BE153"/>
  <c r="BE155"/>
  <c r="BE203"/>
  <c r="BE211"/>
  <c r="BE231"/>
  <c r="BE263"/>
  <c i="22" r="BE98"/>
  <c r="BE103"/>
  <c i="23" r="BE119"/>
  <c r="BE120"/>
  <c i="24" r="BK90"/>
  <c r="J90"/>
  <c r="J65"/>
  <c i="26" r="BE149"/>
  <c r="BE209"/>
  <c r="BE214"/>
  <c r="BE244"/>
  <c r="BE246"/>
  <c r="BE261"/>
  <c r="BE295"/>
  <c r="BE310"/>
  <c r="BE358"/>
  <c r="BE369"/>
  <c r="BK142"/>
  <c r="J142"/>
  <c r="J68"/>
  <c i="27" r="BE125"/>
  <c r="BE128"/>
  <c r="BE163"/>
  <c r="BE174"/>
  <c r="BE184"/>
  <c r="BE221"/>
  <c r="BE234"/>
  <c r="BE237"/>
  <c r="BE242"/>
  <c r="BE278"/>
  <c r="BE279"/>
  <c r="BE306"/>
  <c r="BE339"/>
  <c r="BE349"/>
  <c r="BE356"/>
  <c r="BE375"/>
  <c r="BE429"/>
  <c r="BE434"/>
  <c r="BE437"/>
  <c r="BE443"/>
  <c r="BK258"/>
  <c r="J258"/>
  <c r="J78"/>
  <c i="28" r="BE90"/>
  <c r="BE93"/>
  <c r="BE97"/>
  <c r="BE100"/>
  <c r="BE107"/>
  <c r="BE113"/>
  <c r="BE127"/>
  <c r="BE143"/>
  <c i="29" r="BE93"/>
  <c r="BE104"/>
  <c r="BE105"/>
  <c i="30" r="BE106"/>
  <c r="BE107"/>
  <c r="BE108"/>
  <c r="BE109"/>
  <c r="BE126"/>
  <c r="BE127"/>
  <c r="BE136"/>
  <c r="BE154"/>
  <c r="BE156"/>
  <c i="31" r="BE105"/>
  <c r="BE106"/>
  <c r="BE107"/>
  <c r="BE110"/>
  <c r="BE115"/>
  <c r="BE118"/>
  <c r="BE132"/>
  <c r="BE147"/>
  <c i="32" r="BK93"/>
  <c r="J93"/>
  <c r="J66"/>
  <c i="33" r="BE103"/>
  <c r="BE104"/>
  <c i="34" r="BE113"/>
  <c r="BE116"/>
  <c r="BE119"/>
  <c r="BE164"/>
  <c r="BE200"/>
  <c r="BE203"/>
  <c r="BE227"/>
  <c r="BE230"/>
  <c r="BE251"/>
  <c r="BE255"/>
  <c r="BE257"/>
  <c r="BE260"/>
  <c r="BE295"/>
  <c r="BE299"/>
  <c r="BE379"/>
  <c r="BE390"/>
  <c r="BE394"/>
  <c r="BE396"/>
  <c r="BE398"/>
  <c r="BK235"/>
  <c r="J235"/>
  <c r="J78"/>
  <c r="BK291"/>
  <c r="J291"/>
  <c r="J85"/>
  <c i="35" r="BE128"/>
  <c r="BE133"/>
  <c r="BE135"/>
  <c i="36" r="BE89"/>
  <c r="BE98"/>
  <c r="BE99"/>
  <c r="BE100"/>
  <c r="BE103"/>
  <c i="37" r="BE96"/>
  <c i="38" r="BE133"/>
  <c r="BE135"/>
  <c r="BE136"/>
  <c r="BE137"/>
  <c i="37" r="F38"/>
  <c i="1" r="BC95"/>
  <c i="9" r="F39"/>
  <c i="1" r="BD63"/>
  <c i="23" r="F38"/>
  <c i="1" r="BC79"/>
  <c i="26" r="F37"/>
  <c i="1" r="BB83"/>
  <c i="32" r="F37"/>
  <c i="1" r="BB89"/>
  <c i="37" r="F36"/>
  <c i="1" r="BA95"/>
  <c i="4" r="J36"/>
  <c i="1" r="AW58"/>
  <c r="AS54"/>
  <c i="3" r="F38"/>
  <c i="1" r="BC57"/>
  <c i="4" r="F38"/>
  <c i="1" r="BC58"/>
  <c i="7" r="F36"/>
  <c i="1" r="BA61"/>
  <c i="36" r="J36"/>
  <c i="1" r="AW94"/>
  <c i="8" r="F39"/>
  <c i="1" r="BD62"/>
  <c i="11" r="F38"/>
  <c i="1" r="BC66"/>
  <c i="3" r="J36"/>
  <c i="1" r="AW57"/>
  <c i="3" r="F36"/>
  <c i="1" r="BA57"/>
  <c i="20" r="F37"/>
  <c i="1" r="BB76"/>
  <c i="5" r="F36"/>
  <c i="1" r="BA59"/>
  <c i="18" r="F37"/>
  <c i="1" r="BB73"/>
  <c i="31" r="F37"/>
  <c i="1" r="BB88"/>
  <c i="10" r="F39"/>
  <c i="1" r="BD64"/>
  <c i="12" r="F36"/>
  <c i="1" r="BA67"/>
  <c i="11" r="F36"/>
  <c i="1" r="BA66"/>
  <c i="18" r="F39"/>
  <c i="1" r="BD73"/>
  <c i="21" r="J36"/>
  <c i="1" r="AW77"/>
  <c i="26" r="F36"/>
  <c i="1" r="BA83"/>
  <c i="10" r="F37"/>
  <c i="1" r="BB64"/>
  <c i="29" r="F39"/>
  <c i="1" r="BD86"/>
  <c i="28" r="F38"/>
  <c i="1" r="BC85"/>
  <c i="29" r="J36"/>
  <c i="1" r="AW86"/>
  <c i="13" r="J36"/>
  <c i="1" r="AW68"/>
  <c i="29" r="F38"/>
  <c i="1" r="BC86"/>
  <c i="19" r="F36"/>
  <c i="1" r="BA74"/>
  <c i="32" r="F39"/>
  <c i="1" r="BD89"/>
  <c i="38" r="J36"/>
  <c i="1" r="AW96"/>
  <c i="6" r="J32"/>
  <c i="1" r="AG60"/>
  <c i="30" r="J32"/>
  <c i="1" r="AG87"/>
  <c i="29" r="F37"/>
  <c i="1" r="BB86"/>
  <c i="5" r="F39"/>
  <c i="1" r="BD59"/>
  <c i="22" r="F37"/>
  <c i="1" r="BB78"/>
  <c i="26" r="J36"/>
  <c i="1" r="AW83"/>
  <c i="12" r="F38"/>
  <c i="1" r="BC67"/>
  <c i="34" r="F36"/>
  <c i="1" r="BA92"/>
  <c i="28" r="F37"/>
  <c i="1" r="BB85"/>
  <c i="38" r="J32"/>
  <c i="1" r="AG96"/>
  <c i="30" r="F36"/>
  <c i="1" r="BA87"/>
  <c i="35" r="F38"/>
  <c i="1" r="BC93"/>
  <c i="20" r="J36"/>
  <c i="1" r="AW76"/>
  <c i="21" r="F39"/>
  <c i="1" r="BD77"/>
  <c i="8" r="J36"/>
  <c i="1" r="AW62"/>
  <c i="21" r="F37"/>
  <c i="1" r="BB77"/>
  <c i="24" r="J36"/>
  <c i="1" r="AW80"/>
  <c i="11" r="J36"/>
  <c i="1" r="AW66"/>
  <c i="40" r="F37"/>
  <c i="1" r="BB98"/>
  <c i="13" r="F37"/>
  <c i="1" r="BB68"/>
  <c i="14" r="J36"/>
  <c i="1" r="AW69"/>
  <c i="21" r="F36"/>
  <c i="1" r="BA77"/>
  <c i="2" r="F36"/>
  <c i="1" r="BA56"/>
  <c i="11" r="F39"/>
  <c i="1" r="BD66"/>
  <c i="6" r="J36"/>
  <c i="1" r="AW60"/>
  <c i="2" r="J36"/>
  <c i="1" r="AW56"/>
  <c i="8" r="F36"/>
  <c i="1" r="BA62"/>
  <c i="14" r="F37"/>
  <c i="1" r="BB69"/>
  <c i="7" r="F37"/>
  <c i="1" r="BB61"/>
  <c i="23" r="J32"/>
  <c i="1" r="AG79"/>
  <c i="6" r="F39"/>
  <c i="1" r="BD60"/>
  <c i="12" r="F37"/>
  <c i="1" r="BB67"/>
  <c i="13" r="F36"/>
  <c i="1" r="BA68"/>
  <c i="16" r="F39"/>
  <c i="1" r="BD71"/>
  <c i="7" r="F39"/>
  <c i="1" r="BD61"/>
  <c i="13" r="F39"/>
  <c i="1" r="BD68"/>
  <c i="10" r="F36"/>
  <c i="1" r="BA64"/>
  <c i="15" r="F36"/>
  <c i="1" r="BA70"/>
  <c i="4" r="F39"/>
  <c i="1" r="BD58"/>
  <c i="16" r="F37"/>
  <c i="1" r="BB71"/>
  <c i="40" r="F38"/>
  <c i="1" r="BC98"/>
  <c i="13" r="F38"/>
  <c i="1" r="BC68"/>
  <c i="20" r="F39"/>
  <c i="1" r="BD76"/>
  <c i="14" r="F38"/>
  <c i="1" r="BC69"/>
  <c i="23" r="J36"/>
  <c i="1" r="AW79"/>
  <c i="16" r="F36"/>
  <c i="1" r="BA71"/>
  <c i="2" r="F37"/>
  <c i="1" r="BB56"/>
  <c i="14" r="F39"/>
  <c i="1" r="BD69"/>
  <c i="36" r="F39"/>
  <c i="1" r="BD94"/>
  <c i="32" r="J36"/>
  <c i="1" r="AW89"/>
  <c i="37" r="F37"/>
  <c i="1" r="BB95"/>
  <c i="23" r="F36"/>
  <c i="1" r="BA79"/>
  <c i="29" r="F36"/>
  <c i="1" r="BA86"/>
  <c i="5" r="J36"/>
  <c i="1" r="AW59"/>
  <c i="31" r="F39"/>
  <c i="1" r="BD88"/>
  <c i="22" r="F38"/>
  <c i="1" r="BC78"/>
  <c i="21" r="F38"/>
  <c i="1" r="BC77"/>
  <c i="24" r="F38"/>
  <c i="1" r="BC80"/>
  <c i="34" r="F38"/>
  <c i="1" r="BC92"/>
  <c i="27" r="J36"/>
  <c i="1" r="AW84"/>
  <c i="18" r="F38"/>
  <c i="1" r="BC73"/>
  <c i="7" r="J36"/>
  <c i="1" r="AW61"/>
  <c i="19" r="J36"/>
  <c i="1" r="AW74"/>
  <c i="40" r="F39"/>
  <c i="1" r="BD98"/>
  <c i="20" r="F38"/>
  <c i="1" r="BC76"/>
  <c i="7" r="F38"/>
  <c i="1" r="BC61"/>
  <c i="34" r="F37"/>
  <c i="1" r="BB92"/>
  <c i="17" r="J36"/>
  <c i="1" r="AW72"/>
  <c i="18" r="J36"/>
  <c i="1" r="AW73"/>
  <c i="30" r="J36"/>
  <c i="1" r="AW87"/>
  <c i="40" r="J36"/>
  <c i="1" r="AW98"/>
  <c i="27" r="F39"/>
  <c i="1" r="BD84"/>
  <c i="21" r="J32"/>
  <c i="1" r="AG77"/>
  <c i="24" r="F36"/>
  <c i="1" r="BA80"/>
  <c i="33" r="F36"/>
  <c i="1" r="BA90"/>
  <c i="33" r="F39"/>
  <c i="1" r="BD90"/>
  <c i="30" r="F39"/>
  <c i="1" r="BD87"/>
  <c i="25" r="F38"/>
  <c i="1" r="BC81"/>
  <c i="31" r="F38"/>
  <c i="1" r="BC88"/>
  <c i="35" r="F39"/>
  <c i="1" r="BD93"/>
  <c i="36" r="F38"/>
  <c i="1" r="BC94"/>
  <c i="3" r="F39"/>
  <c i="1" r="BD57"/>
  <c i="39" r="F36"/>
  <c i="1" r="BA97"/>
  <c i="12" r="F39"/>
  <c i="1" r="BD67"/>
  <c i="34" r="J36"/>
  <c i="1" r="AW92"/>
  <c i="22" r="J32"/>
  <c i="1" r="AG78"/>
  <c i="17" r="F36"/>
  <c i="1" r="BA72"/>
  <c i="10" r="J32"/>
  <c i="1" r="AG64"/>
  <c i="9" r="J36"/>
  <c i="1" r="AW63"/>
  <c i="23" r="F37"/>
  <c i="1" r="BB79"/>
  <c i="6" r="F37"/>
  <c i="1" r="BB60"/>
  <c i="25" r="F37"/>
  <c i="1" r="BB81"/>
  <c i="37" r="F39"/>
  <c i="1" r="BD95"/>
  <c i="31" r="J36"/>
  <c i="1" r="AW88"/>
  <c i="33" r="F37"/>
  <c i="1" r="BB90"/>
  <c i="19" r="F37"/>
  <c i="1" r="BB74"/>
  <c i="6" r="F36"/>
  <c i="1" r="BA60"/>
  <c i="8" r="F37"/>
  <c i="1" r="BB62"/>
  <c i="14" r="F36"/>
  <c i="1" r="BA69"/>
  <c i="16" r="F38"/>
  <c i="1" r="BC71"/>
  <c i="17" r="F39"/>
  <c i="1" r="BD72"/>
  <c i="17" r="F38"/>
  <c i="1" r="BC72"/>
  <c i="37" r="J36"/>
  <c i="1" r="AW95"/>
  <c i="15" r="J36"/>
  <c i="1" r="AW70"/>
  <c i="38" r="F39"/>
  <c i="1" r="BD96"/>
  <c i="30" r="F37"/>
  <c i="1" r="BB87"/>
  <c i="33" r="J36"/>
  <c i="1" r="AW90"/>
  <c i="40" r="F36"/>
  <c i="1" r="BA98"/>
  <c i="9" r="F37"/>
  <c i="1" r="BB63"/>
  <c i="3" r="F37"/>
  <c i="1" r="BB57"/>
  <c i="36" r="F36"/>
  <c i="1" r="BA94"/>
  <c i="22" r="J36"/>
  <c i="1" r="AW78"/>
  <c i="39" r="F39"/>
  <c i="1" r="BD97"/>
  <c i="18" r="F36"/>
  <c i="1" r="BA73"/>
  <c i="20" r="F36"/>
  <c i="1" r="BA76"/>
  <c i="22" r="F39"/>
  <c i="1" r="BD78"/>
  <c i="39" r="F37"/>
  <c i="1" r="BB97"/>
  <c i="2" r="F39"/>
  <c i="1" r="BD56"/>
  <c i="35" r="F37"/>
  <c i="1" r="BB93"/>
  <c i="4" r="F37"/>
  <c i="1" r="BB58"/>
  <c i="11" r="F37"/>
  <c i="1" r="BB66"/>
  <c i="26" r="F39"/>
  <c i="1" r="BD83"/>
  <c i="12" r="J36"/>
  <c i="1" r="AW67"/>
  <c i="22" r="F36"/>
  <c i="1" r="BA78"/>
  <c i="5" r="F38"/>
  <c i="1" r="BC59"/>
  <c i="24" r="F37"/>
  <c i="1" r="BB80"/>
  <c i="27" r="F38"/>
  <c i="1" r="BC84"/>
  <c i="25" r="J36"/>
  <c i="1" r="AW81"/>
  <c i="25" r="F36"/>
  <c i="1" r="BA81"/>
  <c i="6" r="F38"/>
  <c i="1" r="BC60"/>
  <c i="5" r="F37"/>
  <c i="1" r="BB59"/>
  <c i="30" r="F38"/>
  <c i="1" r="BC87"/>
  <c i="38" r="F36"/>
  <c i="1" r="BA96"/>
  <c i="19" r="F39"/>
  <c i="1" r="BD74"/>
  <c i="27" r="F37"/>
  <c i="1" r="BB84"/>
  <c i="31" r="F36"/>
  <c i="1" r="BA88"/>
  <c i="35" r="F36"/>
  <c i="1" r="BA93"/>
  <c i="15" r="F39"/>
  <c i="1" r="BD70"/>
  <c i="39" r="J36"/>
  <c i="1" r="AW97"/>
  <c i="19" r="F38"/>
  <c i="1" r="BC74"/>
  <c i="8" r="F38"/>
  <c i="1" r="BC62"/>
  <c i="23" r="F39"/>
  <c i="1" r="BD79"/>
  <c i="36" r="F37"/>
  <c i="1" r="BB94"/>
  <c i="10" r="F38"/>
  <c i="1" r="BC64"/>
  <c i="26" r="F38"/>
  <c i="1" r="BC83"/>
  <c i="24" r="F39"/>
  <c i="1" r="BD80"/>
  <c i="38" r="F38"/>
  <c i="1" r="BC96"/>
  <c i="10" r="J36"/>
  <c i="1" r="AW64"/>
  <c i="33" r="F38"/>
  <c i="1" r="BC90"/>
  <c i="9" r="F36"/>
  <c i="1" r="BA63"/>
  <c i="35" r="J36"/>
  <c i="1" r="AW93"/>
  <c i="28" r="F39"/>
  <c i="1" r="BD85"/>
  <c i="34" r="F39"/>
  <c i="1" r="BD92"/>
  <c i="17" r="F37"/>
  <c i="1" r="BB72"/>
  <c i="16" r="J36"/>
  <c i="1" r="AW71"/>
  <c i="15" r="F38"/>
  <c i="1" r="BC70"/>
  <c i="39" r="F38"/>
  <c i="1" r="BC97"/>
  <c i="2" r="F38"/>
  <c i="1" r="BC56"/>
  <c i="28" r="F36"/>
  <c i="1" r="BA85"/>
  <c i="15" r="F37"/>
  <c i="1" r="BB70"/>
  <c i="9" r="F38"/>
  <c i="1" r="BC63"/>
  <c i="27" r="F36"/>
  <c i="1" r="BA84"/>
  <c i="38" r="F37"/>
  <c i="1" r="BB96"/>
  <c i="4" r="F36"/>
  <c i="1" r="BA58"/>
  <c i="28" r="J36"/>
  <c i="1" r="AW85"/>
  <c i="19" l="1" r="T90"/>
  <c r="T89"/>
  <c i="13" r="P301"/>
  <c i="11" r="R189"/>
  <c r="P189"/>
  <c i="27" r="R295"/>
  <c i="2" r="T262"/>
  <c i="34" r="P162"/>
  <c r="P154"/>
  <c i="30" r="P95"/>
  <c i="23" r="R93"/>
  <c r="R92"/>
  <c r="R91"/>
  <c i="20" r="P168"/>
  <c r="P162"/>
  <c i="13" r="R197"/>
  <c i="30" r="T95"/>
  <c i="11" r="P293"/>
  <c i="30" r="R129"/>
  <c i="26" r="R176"/>
  <c i="2" r="T166"/>
  <c r="T165"/>
  <c i="30" r="R95"/>
  <c r="R94"/>
  <c i="23" r="P93"/>
  <c r="P92"/>
  <c r="P91"/>
  <c i="1" r="AU79"/>
  <c i="27" r="R191"/>
  <c i="23" r="T93"/>
  <c r="T92"/>
  <c r="T91"/>
  <c i="4" r="T282"/>
  <c r="T173"/>
  <c r="T172"/>
  <c i="30" r="T129"/>
  <c i="12" r="P181"/>
  <c i="3" r="T287"/>
  <c i="2" r="P166"/>
  <c r="P165"/>
  <c i="20" r="T168"/>
  <c r="T162"/>
  <c i="13" r="R301"/>
  <c i="12" r="R276"/>
  <c i="20" r="R168"/>
  <c r="R162"/>
  <c i="12" r="P276"/>
  <c i="4" r="R282"/>
  <c r="P282"/>
  <c i="2" r="T111"/>
  <c r="P262"/>
  <c i="4" r="P173"/>
  <c r="P172"/>
  <c i="3" r="P287"/>
  <c i="30" r="P94"/>
  <c i="1" r="AU87"/>
  <c i="2" r="R241"/>
  <c i="27" r="BK112"/>
  <c r="P269"/>
  <c i="11" r="T176"/>
  <c i="13" r="R184"/>
  <c i="12" r="P257"/>
  <c r="T168"/>
  <c r="R112"/>
  <c i="11" r="R113"/>
  <c i="12" r="R257"/>
  <c i="4" r="P111"/>
  <c i="3" r="T111"/>
  <c i="34" r="BK111"/>
  <c r="J111"/>
  <c r="J64"/>
  <c i="26" r="R158"/>
  <c i="34" r="P111"/>
  <c i="4" r="BK111"/>
  <c i="20" r="R248"/>
  <c r="R110"/>
  <c i="3" r="P111"/>
  <c i="27" r="T172"/>
  <c i="12" r="R168"/>
  <c i="11" r="T267"/>
  <c i="4" r="T111"/>
  <c i="37" r="BK91"/>
  <c r="BK90"/>
  <c r="J90"/>
  <c r="J63"/>
  <c i="13" r="T275"/>
  <c i="27" r="R112"/>
  <c r="R172"/>
  <c i="19" r="P90"/>
  <c r="P89"/>
  <c i="1" r="AU74"/>
  <c i="33" r="T89"/>
  <c r="T88"/>
  <c i="12" r="T257"/>
  <c i="3" r="T255"/>
  <c i="7" r="P90"/>
  <c i="1" r="AU61"/>
  <c i="4" r="BK256"/>
  <c r="J256"/>
  <c r="J79"/>
  <c i="34" r="R242"/>
  <c i="27" r="R269"/>
  <c r="P112"/>
  <c i="12" r="BK168"/>
  <c r="J168"/>
  <c r="J70"/>
  <c i="26" r="P111"/>
  <c i="16" r="R90"/>
  <c i="34" r="T242"/>
  <c i="2" r="BK111"/>
  <c i="12" r="P112"/>
  <c i="27" r="T269"/>
  <c i="13" r="P184"/>
  <c r="P275"/>
  <c i="11" r="T113"/>
  <c r="T112"/>
  <c i="20" r="P248"/>
  <c i="4" r="T256"/>
  <c r="P256"/>
  <c i="2" r="P241"/>
  <c r="P110"/>
  <c i="1" r="AU56"/>
  <c i="20" r="T248"/>
  <c i="11" r="P267"/>
  <c i="34" r="T111"/>
  <c r="T110"/>
  <c i="2" r="R111"/>
  <c r="R110"/>
  <c i="26" r="P237"/>
  <c i="13" r="P112"/>
  <c i="1" r="AU68"/>
  <c i="3" r="P255"/>
  <c i="26" r="P158"/>
  <c i="11" r="R176"/>
  <c i="37" r="T91"/>
  <c r="T90"/>
  <c i="26" r="T237"/>
  <c i="20" r="T111"/>
  <c r="T110"/>
  <c i="26" r="R111"/>
  <c r="R110"/>
  <c r="R237"/>
  <c i="3" r="R255"/>
  <c i="34" r="P242"/>
  <c i="12" r="P168"/>
  <c r="BK112"/>
  <c r="J112"/>
  <c r="J64"/>
  <c i="34" r="R111"/>
  <c r="R110"/>
  <c i="27" r="P172"/>
  <c i="26" r="T158"/>
  <c r="T110"/>
  <c r="BK111"/>
  <c r="J111"/>
  <c r="J64"/>
  <c i="20" r="P111"/>
  <c r="P110"/>
  <c i="1" r="AU76"/>
  <c i="13" r="R275"/>
  <c r="R113"/>
  <c r="R112"/>
  <c i="11" r="P176"/>
  <c r="P112"/>
  <c i="1" r="AU66"/>
  <c i="3" r="R111"/>
  <c r="R110"/>
  <c i="37" r="R91"/>
  <c r="R90"/>
  <c i="13" r="T184"/>
  <c r="T112"/>
  <c i="2" r="T241"/>
  <c r="T110"/>
  <c i="27" r="T112"/>
  <c r="T111"/>
  <c i="12" r="T112"/>
  <c r="T111"/>
  <c i="11" r="R267"/>
  <c i="4" r="R111"/>
  <c i="7" r="R90"/>
  <c i="4" r="R256"/>
  <c i="2" r="BK241"/>
  <c r="J241"/>
  <c r="J79"/>
  <c i="3" r="BK111"/>
  <c r="J111"/>
  <c r="J64"/>
  <c i="13" r="BK113"/>
  <c r="J113"/>
  <c r="J64"/>
  <c i="14" r="BK86"/>
  <c r="J86"/>
  <c i="16" r="BK90"/>
  <c r="J90"/>
  <c i="18" r="J90"/>
  <c r="J65"/>
  <c i="19" r="BK90"/>
  <c r="J90"/>
  <c r="J64"/>
  <c i="22" r="J63"/>
  <c i="25" r="BK88"/>
  <c r="J88"/>
  <c r="J64"/>
  <c i="27" r="BK191"/>
  <c r="J191"/>
  <c r="J72"/>
  <c i="34" r="J155"/>
  <c r="J71"/>
  <c i="38" r="J63"/>
  <c i="5" r="BK86"/>
  <c r="J86"/>
  <c i="6" r="J87"/>
  <c r="J64"/>
  <c i="11" r="BK113"/>
  <c r="J113"/>
  <c r="J64"/>
  <c r="BK189"/>
  <c r="J189"/>
  <c r="J72"/>
  <c i="12" r="J113"/>
  <c r="J65"/>
  <c r="BK257"/>
  <c r="J257"/>
  <c r="J80"/>
  <c i="20" r="J163"/>
  <c r="J71"/>
  <c i="23" r="J63"/>
  <c r="J92"/>
  <c r="J64"/>
  <c i="26" r="BK237"/>
  <c r="J237"/>
  <c r="J80"/>
  <c i="28" r="BK86"/>
  <c r="J86"/>
  <c i="34" r="BK162"/>
  <c r="J162"/>
  <c r="J72"/>
  <c i="40" r="J89"/>
  <c r="J65"/>
  <c i="2" r="BK166"/>
  <c r="BK165"/>
  <c r="J165"/>
  <c r="J70"/>
  <c i="4" r="J257"/>
  <c r="J80"/>
  <c i="6" r="J63"/>
  <c i="8" r="BK86"/>
  <c r="J86"/>
  <c i="9" r="BK89"/>
  <c r="J89"/>
  <c r="J64"/>
  <c i="13" r="BK197"/>
  <c r="J197"/>
  <c r="J72"/>
  <c r="BK275"/>
  <c r="J275"/>
  <c r="J80"/>
  <c i="21" r="J87"/>
  <c r="J64"/>
  <c i="23" r="J93"/>
  <c r="J65"/>
  <c i="24" r="BK89"/>
  <c r="J89"/>
  <c r="J64"/>
  <c i="27" r="J173"/>
  <c r="J71"/>
  <c i="30" r="J95"/>
  <c r="J64"/>
  <c i="32" r="BK89"/>
  <c r="J89"/>
  <c r="J64"/>
  <c i="37" r="J92"/>
  <c r="J65"/>
  <c i="4" r="BK173"/>
  <c r="J173"/>
  <c r="J71"/>
  <c i="10" r="J63"/>
  <c r="J90"/>
  <c r="J64"/>
  <c i="12" r="J169"/>
  <c r="J71"/>
  <c i="17" r="BK86"/>
  <c r="J86"/>
  <c r="J63"/>
  <c i="18" r="BK88"/>
  <c r="J88"/>
  <c r="J63"/>
  <c i="20" r="BK168"/>
  <c r="J168"/>
  <c r="J72"/>
  <c i="21" r="J63"/>
  <c i="22" r="J87"/>
  <c r="J64"/>
  <c i="26" r="J177"/>
  <c r="J73"/>
  <c i="27" r="BK269"/>
  <c r="J269"/>
  <c r="J80"/>
  <c i="29" r="J87"/>
  <c r="J64"/>
  <c i="31" r="BK86"/>
  <c r="J86"/>
  <c r="J63"/>
  <c i="33" r="BK88"/>
  <c r="J88"/>
  <c r="J63"/>
  <c i="34" r="J112"/>
  <c r="J65"/>
  <c r="BK242"/>
  <c r="J242"/>
  <c r="J80"/>
  <c i="2" r="J112"/>
  <c r="J65"/>
  <c i="3" r="BK255"/>
  <c r="J255"/>
  <c r="J79"/>
  <c i="4" r="J112"/>
  <c r="J65"/>
  <c i="12" r="J182"/>
  <c r="J73"/>
  <c i="20" r="BK111"/>
  <c r="J111"/>
  <c r="J64"/>
  <c i="38" r="J87"/>
  <c r="J64"/>
  <c i="7" r="BK90"/>
  <c r="J90"/>
  <c r="J63"/>
  <c i="10" r="J91"/>
  <c r="J65"/>
  <c i="15" r="BK86"/>
  <c r="J86"/>
  <c i="20" r="BK248"/>
  <c r="J248"/>
  <c r="J80"/>
  <c i="27" r="J113"/>
  <c r="J65"/>
  <c i="30" r="J63"/>
  <c i="33" r="J90"/>
  <c r="J65"/>
  <c i="39" r="BK89"/>
  <c r="BK88"/>
  <c r="J88"/>
  <c r="J63"/>
  <c i="40" r="BK87"/>
  <c r="J87"/>
  <c r="J63"/>
  <c i="3" r="BK172"/>
  <c r="J172"/>
  <c r="J71"/>
  <c i="26" r="J112"/>
  <c r="J65"/>
  <c i="36" r="BK86"/>
  <c r="J86"/>
  <c r="J63"/>
  <c i="11" r="BK267"/>
  <c r="J267"/>
  <c r="J80"/>
  <c i="26" r="BK158"/>
  <c r="J158"/>
  <c r="J70"/>
  <c i="35" r="BK86"/>
  <c r="J86"/>
  <c r="J63"/>
  <c i="26" r="F35"/>
  <c i="1" r="AZ83"/>
  <c i="31" r="J35"/>
  <c i="1" r="AV88"/>
  <c r="AT88"/>
  <c i="6" r="J35"/>
  <c i="1" r="AV60"/>
  <c r="AT60"/>
  <c i="12" r="F35"/>
  <c i="1" r="AZ67"/>
  <c r="BA75"/>
  <c r="AW75"/>
  <c i="20" r="F35"/>
  <c i="1" r="AZ76"/>
  <c i="27" r="F35"/>
  <c i="1" r="AZ84"/>
  <c i="25" r="J35"/>
  <c i="1" r="AV81"/>
  <c r="AT81"/>
  <c i="16" r="F35"/>
  <c i="1" r="AZ71"/>
  <c i="6" r="F35"/>
  <c i="1" r="AZ60"/>
  <c i="26" r="J35"/>
  <c i="1" r="AV83"/>
  <c r="AT83"/>
  <c r="BC75"/>
  <c r="AY75"/>
  <c r="BB82"/>
  <c r="AX82"/>
  <c i="30" r="F35"/>
  <c i="1" r="AZ87"/>
  <c r="BD65"/>
  <c r="BC91"/>
  <c r="AY91"/>
  <c i="21" r="J35"/>
  <c i="1" r="AV77"/>
  <c r="AT77"/>
  <c i="9" r="J35"/>
  <c i="1" r="AV63"/>
  <c r="AT63"/>
  <c i="38" r="J35"/>
  <c i="1" r="AV96"/>
  <c r="AT96"/>
  <c i="23" r="J35"/>
  <c i="1" r="AV79"/>
  <c r="AT79"/>
  <c i="37" r="F35"/>
  <c i="1" r="AZ95"/>
  <c i="22" r="F35"/>
  <c i="1" r="AZ78"/>
  <c i="20" r="J35"/>
  <c i="1" r="AV76"/>
  <c r="AT76"/>
  <c i="29" r="F35"/>
  <c i="1" r="AZ86"/>
  <c i="12" r="J35"/>
  <c i="1" r="AV67"/>
  <c r="AT67"/>
  <c r="BD82"/>
  <c i="32" r="F35"/>
  <c i="1" r="AZ89"/>
  <c i="22" r="J35"/>
  <c i="1" r="AV78"/>
  <c r="AT78"/>
  <c i="36" r="J35"/>
  <c i="1" r="AV94"/>
  <c r="AT94"/>
  <c i="18" r="J35"/>
  <c i="1" r="AV73"/>
  <c r="AT73"/>
  <c i="2" r="F35"/>
  <c i="1" r="AZ56"/>
  <c i="7" r="F35"/>
  <c i="1" r="AZ61"/>
  <c i="14" r="F35"/>
  <c i="1" r="AZ69"/>
  <c i="13" r="J35"/>
  <c i="1" r="AV68"/>
  <c r="AT68"/>
  <c r="BC65"/>
  <c r="AY65"/>
  <c i="19" r="J35"/>
  <c i="1" r="AV74"/>
  <c r="AT74"/>
  <c i="16" r="J35"/>
  <c i="1" r="AV71"/>
  <c r="AT71"/>
  <c r="BA55"/>
  <c r="AW55"/>
  <c i="40" r="F35"/>
  <c i="1" r="AZ98"/>
  <c i="8" r="J35"/>
  <c i="1" r="AV62"/>
  <c r="AT62"/>
  <c i="14" r="J35"/>
  <c i="1" r="AV69"/>
  <c r="AT69"/>
  <c i="13" r="F35"/>
  <c i="1" r="AZ68"/>
  <c r="BD75"/>
  <c i="35" r="J35"/>
  <c i="1" r="AV93"/>
  <c r="AT93"/>
  <c i="32" r="J35"/>
  <c i="1" r="AV89"/>
  <c r="AT89"/>
  <c r="BC82"/>
  <c r="AY82"/>
  <c r="AU75"/>
  <c i="5" r="J32"/>
  <c i="1" r="AG59"/>
  <c i="15" r="F35"/>
  <c i="1" r="AZ70"/>
  <c i="28" r="F35"/>
  <c i="1" r="AZ85"/>
  <c i="34" r="J35"/>
  <c i="1" r="AV92"/>
  <c r="AT92"/>
  <c i="24" r="J35"/>
  <c i="1" r="AV80"/>
  <c r="AT80"/>
  <c r="BB65"/>
  <c r="AX65"/>
  <c i="29" r="J35"/>
  <c i="1" r="AV86"/>
  <c r="AT86"/>
  <c i="39" r="J35"/>
  <c i="1" r="AV97"/>
  <c r="AT97"/>
  <c i="30" r="J35"/>
  <c i="1" r="AV87"/>
  <c r="AT87"/>
  <c i="19" r="F35"/>
  <c i="1" r="AZ74"/>
  <c i="4" r="F35"/>
  <c i="1" r="AZ58"/>
  <c i="38" r="F35"/>
  <c i="1" r="AZ96"/>
  <c i="34" r="F35"/>
  <c i="1" r="AZ92"/>
  <c r="BA91"/>
  <c r="AW91"/>
  <c i="33" r="F35"/>
  <c i="1" r="AZ90"/>
  <c i="9" r="F35"/>
  <c i="1" r="AZ63"/>
  <c i="40" r="J35"/>
  <c i="1" r="AV98"/>
  <c r="AT98"/>
  <c i="35" r="F35"/>
  <c i="1" r="AZ93"/>
  <c r="BC55"/>
  <c r="AY55"/>
  <c i="16" r="J32"/>
  <c i="1" r="AG71"/>
  <c i="8" r="J32"/>
  <c i="1" r="AG62"/>
  <c r="BA65"/>
  <c r="AW65"/>
  <c r="BD55"/>
  <c i="17" r="J35"/>
  <c i="1" r="AV72"/>
  <c r="AT72"/>
  <c i="36" r="F35"/>
  <c i="1" r="AZ94"/>
  <c r="BA82"/>
  <c r="AW82"/>
  <c i="24" r="F35"/>
  <c i="1" r="AZ80"/>
  <c i="28" r="J32"/>
  <c i="1" r="AG85"/>
  <c i="21" r="F35"/>
  <c i="1" r="AZ77"/>
  <c i="28" r="J35"/>
  <c i="1" r="AV85"/>
  <c r="AT85"/>
  <c i="31" r="F35"/>
  <c i="1" r="AZ88"/>
  <c i="14" r="J32"/>
  <c i="1" r="AG69"/>
  <c r="AN69"/>
  <c r="BB91"/>
  <c r="AX91"/>
  <c i="5" r="J35"/>
  <c i="1" r="AV59"/>
  <c r="AT59"/>
  <c i="27" r="J35"/>
  <c i="1" r="AV84"/>
  <c r="AT84"/>
  <c i="8" r="F35"/>
  <c i="1" r="AZ62"/>
  <c i="33" r="J35"/>
  <c i="1" r="AV90"/>
  <c r="AT90"/>
  <c r="BB55"/>
  <c i="15" r="J35"/>
  <c i="1" r="AV70"/>
  <c r="AT70"/>
  <c i="11" r="J35"/>
  <c i="1" r="AV66"/>
  <c r="AT66"/>
  <c i="39" r="F35"/>
  <c i="1" r="AZ97"/>
  <c i="2" r="J35"/>
  <c i="1" r="AV56"/>
  <c r="AT56"/>
  <c i="4" r="J35"/>
  <c i="1" r="AV58"/>
  <c r="AT58"/>
  <c r="BB75"/>
  <c r="AX75"/>
  <c r="BD91"/>
  <c i="10" r="F35"/>
  <c i="1" r="AZ64"/>
  <c i="37" r="J35"/>
  <c i="1" r="AV95"/>
  <c r="AT95"/>
  <c i="3" r="J35"/>
  <c i="1" r="AV57"/>
  <c r="AT57"/>
  <c i="18" r="F35"/>
  <c i="1" r="AZ73"/>
  <c i="29" r="J32"/>
  <c i="1" r="AG86"/>
  <c r="AN86"/>
  <c i="15" r="J32"/>
  <c i="1" r="AG70"/>
  <c r="AN70"/>
  <c i="23" r="F35"/>
  <c i="1" r="AZ79"/>
  <c i="3" r="F35"/>
  <c i="1" r="AZ57"/>
  <c i="10" r="J35"/>
  <c i="1" r="AV64"/>
  <c r="AT64"/>
  <c i="17" r="F35"/>
  <c i="1" r="AZ72"/>
  <c i="25" r="F35"/>
  <c i="1" r="AZ81"/>
  <c i="5" r="F35"/>
  <c i="1" r="AZ59"/>
  <c i="7" r="J35"/>
  <c i="1" r="AV61"/>
  <c r="AT61"/>
  <c i="11" r="F35"/>
  <c i="1" r="AZ66"/>
  <c i="30" l="1" r="T94"/>
  <c i="27" r="P111"/>
  <c i="1" r="AU84"/>
  <c i="4" r="T110"/>
  <c r="R110"/>
  <c i="34" r="P110"/>
  <c i="1" r="AU92"/>
  <c i="3" r="P110"/>
  <c i="1" r="AU57"/>
  <c i="12" r="R111"/>
  <c i="26" r="P110"/>
  <c i="1" r="AU83"/>
  <c i="12" r="P111"/>
  <c i="1" r="AU67"/>
  <c i="27" r="R111"/>
  <c i="4" r="P110"/>
  <c i="1" r="AU58"/>
  <c i="2" r="BK110"/>
  <c r="J110"/>
  <c r="J63"/>
  <c i="3" r="T110"/>
  <c i="11" r="R112"/>
  <c i="29" r="J41"/>
  <c i="5" r="J41"/>
  <c i="8" r="J41"/>
  <c i="28" r="J41"/>
  <c i="14" r="J41"/>
  <c i="16" r="J41"/>
  <c i="15" r="J41"/>
  <c i="27" r="BK172"/>
  <c r="J172"/>
  <c r="J70"/>
  <c i="20" r="BK162"/>
  <c r="J162"/>
  <c r="J70"/>
  <c i="34" r="BK154"/>
  <c r="J154"/>
  <c r="J70"/>
  <c i="11" r="BK176"/>
  <c r="J176"/>
  <c r="J70"/>
  <c i="13" r="BK184"/>
  <c r="J184"/>
  <c r="J70"/>
  <c i="19" r="BK89"/>
  <c r="J89"/>
  <c r="J63"/>
  <c i="24" r="BK88"/>
  <c r="J88"/>
  <c r="J63"/>
  <c i="39" r="J89"/>
  <c r="J64"/>
  <c i="5" r="J63"/>
  <c i="6" r="J41"/>
  <c i="9" r="BK88"/>
  <c r="J88"/>
  <c r="J63"/>
  <c i="15" r="J63"/>
  <c i="27" r="J112"/>
  <c r="J64"/>
  <c i="28" r="J63"/>
  <c i="34" r="BK110"/>
  <c r="J110"/>
  <c i="2" r="J111"/>
  <c r="J64"/>
  <c i="16" r="J63"/>
  <c i="22" r="J41"/>
  <c i="25" r="BK87"/>
  <c r="J87"/>
  <c r="J63"/>
  <c i="37" r="J91"/>
  <c r="J64"/>
  <c i="10" r="J41"/>
  <c i="14" r="J63"/>
  <c i="38" r="J41"/>
  <c i="2" r="J166"/>
  <c r="J71"/>
  <c i="4" r="J111"/>
  <c r="J64"/>
  <c i="12" r="BK111"/>
  <c r="J111"/>
  <c i="13" r="BK112"/>
  <c r="J112"/>
  <c r="J63"/>
  <c i="21" r="J41"/>
  <c i="8" r="J63"/>
  <c i="11" r="BK112"/>
  <c r="J112"/>
  <c r="J63"/>
  <c i="20" r="BK110"/>
  <c r="J110"/>
  <c i="3" r="BK171"/>
  <c r="J171"/>
  <c r="J70"/>
  <c i="4" r="BK172"/>
  <c r="J172"/>
  <c r="J70"/>
  <c i="26" r="BK110"/>
  <c r="J110"/>
  <c r="J63"/>
  <c i="30" r="J41"/>
  <c i="32" r="BK88"/>
  <c r="J88"/>
  <c i="23" r="J41"/>
  <c i="1" r="AN77"/>
  <c r="AN79"/>
  <c r="AN60"/>
  <c r="AN87"/>
  <c r="AN78"/>
  <c r="AN64"/>
  <c r="AN96"/>
  <c r="AN71"/>
  <c r="AN62"/>
  <c r="AN85"/>
  <c r="AN59"/>
  <c i="20" r="J32"/>
  <c i="1" r="AG76"/>
  <c r="AN76"/>
  <c i="32" r="J32"/>
  <c i="1" r="AG89"/>
  <c r="AN89"/>
  <c r="AU65"/>
  <c r="AU91"/>
  <c r="AZ65"/>
  <c r="AV65"/>
  <c r="AT65"/>
  <c i="39" r="J32"/>
  <c i="1" r="AG97"/>
  <c r="AN97"/>
  <c r="BB54"/>
  <c r="W31"/>
  <c r="AZ91"/>
  <c r="AV91"/>
  <c r="AT91"/>
  <c r="AX55"/>
  <c r="BC54"/>
  <c r="W32"/>
  <c i="12" r="J32"/>
  <c i="1" r="AG67"/>
  <c r="AN67"/>
  <c i="33" r="J32"/>
  <c i="1" r="AG90"/>
  <c r="AN90"/>
  <c r="BA54"/>
  <c r="W30"/>
  <c i="37" r="J32"/>
  <c i="1" r="AG95"/>
  <c r="AN95"/>
  <c r="AZ55"/>
  <c r="AV55"/>
  <c r="AT55"/>
  <c i="31" r="J32"/>
  <c i="1" r="AG88"/>
  <c r="AN88"/>
  <c i="40" r="J32"/>
  <c i="1" r="AG98"/>
  <c r="AN98"/>
  <c i="17" r="J32"/>
  <c i="1" r="AG72"/>
  <c r="AN72"/>
  <c r="AZ82"/>
  <c r="AV82"/>
  <c r="AT82"/>
  <c i="36" r="J32"/>
  <c i="1" r="AG94"/>
  <c r="AN94"/>
  <c i="18" r="J32"/>
  <c i="1" r="AG73"/>
  <c r="AN73"/>
  <c i="35" r="J32"/>
  <c i="1" r="AG93"/>
  <c r="AN93"/>
  <c r="BD54"/>
  <c r="W33"/>
  <c i="7" r="J32"/>
  <c i="1" r="AG61"/>
  <c r="AN61"/>
  <c r="AZ75"/>
  <c r="AV75"/>
  <c r="AT75"/>
  <c i="34" r="J32"/>
  <c i="1" r="AG92"/>
  <c r="AN92"/>
  <c i="27" l="1" r="BK111"/>
  <c r="J111"/>
  <c i="4" r="BK110"/>
  <c r="J110"/>
  <c i="3" r="BK110"/>
  <c r="J110"/>
  <c r="J63"/>
  <c i="17" r="J41"/>
  <c i="18" r="J41"/>
  <c i="35" r="J41"/>
  <c i="12" r="J63"/>
  <c i="34" r="J63"/>
  <c i="39" r="J41"/>
  <c i="20" r="J63"/>
  <c i="33" r="J41"/>
  <c i="32" r="J41"/>
  <c i="36" r="J41"/>
  <c i="32" r="J63"/>
  <c i="40" r="J41"/>
  <c i="7" r="J41"/>
  <c i="20" r="J41"/>
  <c i="31" r="J41"/>
  <c i="34" r="J41"/>
  <c i="37" r="J41"/>
  <c i="12" r="J41"/>
  <c i="2" r="J32"/>
  <c i="1" r="AG56"/>
  <c r="AN56"/>
  <c i="19" r="J32"/>
  <c i="1" r="AG74"/>
  <c r="AN74"/>
  <c r="AG91"/>
  <c r="AN91"/>
  <c r="AX54"/>
  <c i="24" r="J32"/>
  <c i="1" r="AG80"/>
  <c r="AN80"/>
  <c r="AU55"/>
  <c i="27" r="J32"/>
  <c i="1" r="AG84"/>
  <c r="AN84"/>
  <c i="11" r="J32"/>
  <c i="1" r="AG66"/>
  <c r="AN66"/>
  <c r="AW54"/>
  <c r="AK30"/>
  <c i="25" r="J32"/>
  <c i="1" r="AG81"/>
  <c r="AN81"/>
  <c i="4" r="J32"/>
  <c i="1" r="AG58"/>
  <c r="AN58"/>
  <c i="9" r="J32"/>
  <c i="1" r="AG63"/>
  <c r="AN63"/>
  <c i="13" r="J32"/>
  <c i="1" r="AG68"/>
  <c r="AN68"/>
  <c r="AY54"/>
  <c r="AZ54"/>
  <c r="AV54"/>
  <c r="AK29"/>
  <c r="AU82"/>
  <c i="26" r="J32"/>
  <c i="1" r="AG83"/>
  <c r="AN83"/>
  <c i="9" l="1" r="J41"/>
  <c i="27" r="J63"/>
  <c i="4" r="J63"/>
  <c i="27" r="J41"/>
  <c i="26" r="J41"/>
  <c i="4" r="J41"/>
  <c i="19" r="J41"/>
  <c i="2" r="J41"/>
  <c i="24" r="J41"/>
  <c i="11" r="J41"/>
  <c i="13" r="J41"/>
  <c i="25" r="J41"/>
  <c i="1" r="AG75"/>
  <c r="AN75"/>
  <c r="AG65"/>
  <c r="AN65"/>
  <c r="AT54"/>
  <c i="3" r="J32"/>
  <c i="1" r="AG57"/>
  <c r="AN57"/>
  <c r="AG82"/>
  <c r="AN82"/>
  <c r="AU54"/>
  <c r="W29"/>
  <c i="3" l="1" r="J41"/>
  <c i="1" r="AG55"/>
  <c r="AG54"/>
  <c r="AN54"/>
  <c l="1" r="AN55"/>
  <c r="AK26"/>
  <c r="AK35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<sst xmlns="http://schemas.openxmlformats.org/spreadsheetml/2006/main">
  <si>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</si>
  <si>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</si>
  <si>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</si>
  <si>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</si>
  <si>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</si>
  <si>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{7d11ddc8-d98a-4d9c-b406-16cc62be40d8}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</si>
  <si>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</si>
  <si>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</si>
  <si>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</si>
  <si>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</si>
  <si>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</si>
  <si>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</si>
  <si>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</si>
  <si>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</si>
  <si>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roz71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</si>
  <si>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</si>
  <si>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</si>
  <si>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Rekonstrukce sociálního zařízení včetně rozvodů vody a kanalizace</t>
  </si>
  <si>
    <t>KSO:</t>
  </si>
  <si>
    <t/>
  </si>
  <si>
    <t>CC-CZ:</t>
  </si>
  <si>
    <t>Místo:</t>
  </si>
  <si>
    <t xml:space="preserve"> </t>
  </si>
  <si>
    <t>Datum:</t>
  </si>
  <si>
    <t>6. 6. 2025</t>
  </si>
  <si>
    <t>Zadavatel:</t>
  </si>
  <si>
    <t>IČ:</t>
  </si>
  <si>
    <t>DIČ:</t>
  </si>
  <si>
    <t>Účastník:</t>
  </si>
  <si>
    <t>Vyplň údaj</t>
  </si>
  <si>
    <t>Projektant: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</si>
  <si>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</si>
  <si>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</si>
  <si>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</si>
  <si>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</si>
  <si>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</si>
  <si>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</si>
  <si>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</si>
  <si>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</si>
  <si>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</si>
  <si>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</si>
  <si>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</si>
  <si>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</si>
  <si>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</si>
  <si>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</si>
  <si>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</si>
  <si>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</si>
  <si>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</si>
  <si>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</si>
  <si>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</si>
  <si>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</si>
  <si>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</si>
  <si>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</si>
  <si>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</si>
  <si>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</si>
  <si>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</si>
  <si>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</si>
  <si>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</si>
  <si>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</si>
  <si>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</si>
  <si>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</si>
  <si>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</si>
  <si>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</si>
  <si>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</si>
  <si>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</si>
  <si>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</si>
  <si>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</si>
  <si>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</si>
  <si>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</si>
  <si>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</si>
  <si>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</si>
  <si>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</si>
  <si>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</si>
  <si>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A</t>
  </si>
  <si>
    <t>SO01 - Základní škola - dívky</t>
  </si>
  <si>
    <t>STA</t>
  </si>
  <si>
    <t>1</t>
  </si>
  <si>
    <t>{e730813c-cf2a-46ad-86e4-496f8b34449f}</t>
  </si>
  <si>
    <t>2</t>
  </si>
  <si>
    <t>/</t>
  </si>
  <si>
    <t>A1</t>
  </si>
  <si>
    <t>Větev WC dívky 1 PP</t>
  </si>
  <si>
    <t>Soupis</t>
  </si>
  <si>
    <t>{8dcd5ebc-e475-4e0e-ba03-b2fe1330a1db}</t>
  </si>
  <si>
    <t>A2</t>
  </si>
  <si>
    <t>Větev WC dívky 1 NP</t>
  </si>
  <si>
    <t>{f971331d-bdec-49f0-a3c0-d5d503d46d25}</t>
  </si>
  <si>
    <t>A3</t>
  </si>
  <si>
    <t>Větev WC dívky 2 NP</t>
  </si>
  <si>
    <t>{4457b2fb-d467-4b48-8e40-6c44189eb37d}</t>
  </si>
  <si>
    <t>A4</t>
  </si>
  <si>
    <t>Elektroinstalace</t>
  </si>
  <si>
    <t>{ef05b21f-a3c4-43f4-b494-fa4b337590ef}</t>
  </si>
  <si>
    <t>A5</t>
  </si>
  <si>
    <t xml:space="preserve">Vytápění </t>
  </si>
  <si>
    <t>{6da9679d-f8d6-4fae-89a6-dcf72a06eda4}</t>
  </si>
  <si>
    <t>A6</t>
  </si>
  <si>
    <t>VZT</t>
  </si>
  <si>
    <t>{4540f782-0e04-4fc5-b554-6053631843cc}</t>
  </si>
  <si>
    <t>A7</t>
  </si>
  <si>
    <t>ZTI</t>
  </si>
  <si>
    <t>{9e99f5c0-ec79-4a81-862b-0fe55f8cbb76}</t>
  </si>
  <si>
    <t>A8</t>
  </si>
  <si>
    <t>VRN</t>
  </si>
  <si>
    <t>{38f7d148-5ef4-413d-8423-65354678a39d}</t>
  </si>
  <si>
    <t>A9</t>
  </si>
  <si>
    <t xml:space="preserve">Doplnění </t>
  </si>
  <si>
    <t>{e13a6d3e-9764-4fc3-9197-a4d2243ff02c}</t>
  </si>
  <si>
    <t>B</t>
  </si>
  <si>
    <t>SO01 - Základní škola - chlapci</t>
  </si>
  <si>
    <t>{361fbcb1-cba3-4291-b166-e4b7e58be961}</t>
  </si>
  <si>
    <t>B1</t>
  </si>
  <si>
    <t>Větev WC chlapci 1 PP</t>
  </si>
  <si>
    <t>{954b3bd4-9428-4e26-aa00-d6a360bea921}</t>
  </si>
  <si>
    <t>B2</t>
  </si>
  <si>
    <t>Větev WC chlapci 1 NP</t>
  </si>
  <si>
    <t>{d2811224-df28-4f1e-9ca5-3489bab1dbc9}</t>
  </si>
  <si>
    <t>B3</t>
  </si>
  <si>
    <t>Větev WC chlapci 2 NP</t>
  </si>
  <si>
    <t>{c14c2a07-7d9f-41a0-8fb3-ecc7aa50fa51}</t>
  </si>
  <si>
    <t>B4</t>
  </si>
  <si>
    <t>{9a3e8d19-b2e6-4c2f-a87b-4cf0a57ae1ae}</t>
  </si>
  <si>
    <t>B5</t>
  </si>
  <si>
    <t>Vytápění</t>
  </si>
  <si>
    <t>{13eed0d4-f296-42c1-80c2-9472b7aed0f8}</t>
  </si>
  <si>
    <t>B6</t>
  </si>
  <si>
    <t>{7aa99175-24f2-4ced-a4d7-b57391ecb785}</t>
  </si>
  <si>
    <t>B7</t>
  </si>
  <si>
    <t>{665db6c4-09ff-4f7f-8c11-96760420176b}</t>
  </si>
  <si>
    <t>B8</t>
  </si>
  <si>
    <t>{c072ff9b-ca32-4555-9beb-2417325fbc58}</t>
  </si>
  <si>
    <t>B9</t>
  </si>
  <si>
    <t>{1ca1452a-6b38-4acd-8525-1ca7c34c3097}</t>
  </si>
  <si>
    <t>C</t>
  </si>
  <si>
    <t>SO01- Základní škola - tělocvična</t>
  </si>
  <si>
    <t>{7f5ac042-f0b2-42d3-8125-0e2e2dff25bc}</t>
  </si>
  <si>
    <t>C1</t>
  </si>
  <si>
    <t>WC, mezipatro</t>
  </si>
  <si>
    <t>{018a2129-0181-4bcf-96c4-a67d29bf494b}</t>
  </si>
  <si>
    <t>C2</t>
  </si>
  <si>
    <t>Elektroinstalace- WC</t>
  </si>
  <si>
    <t>{4b063a4d-db09-4f0d-8ad3-efb6f1cfc21e}</t>
  </si>
  <si>
    <t>C3</t>
  </si>
  <si>
    <t>Vytápění- WC</t>
  </si>
  <si>
    <t>{ba2aade0-4125-430a-ae1a-249cbb54fe41}</t>
  </si>
  <si>
    <t>C4</t>
  </si>
  <si>
    <t>VZT - WC</t>
  </si>
  <si>
    <t>{e1ba3e67-0d8e-41ac-b5b2-255c7e331987}</t>
  </si>
  <si>
    <t>C5</t>
  </si>
  <si>
    <t>{5be627fc-7dfb-423c-b5f3-01d9fbfe2af4}</t>
  </si>
  <si>
    <t>C6</t>
  </si>
  <si>
    <t>{1d75347e-3322-4e2a-a071-985c9b9b85ff}</t>
  </si>
  <si>
    <t>SO02 - SPC</t>
  </si>
  <si>
    <t>{1a28df38-0659-4ea0-920f-4141b66fc0a0}</t>
  </si>
  <si>
    <t>D1</t>
  </si>
  <si>
    <t xml:space="preserve"> WC - personál</t>
  </si>
  <si>
    <t>{9cde3d45-552e-4600-9ef8-86f35d8fc621}</t>
  </si>
  <si>
    <t>D2</t>
  </si>
  <si>
    <t>WC - návštěvníci</t>
  </si>
  <si>
    <t>{e09c38f9-b1e2-4b77-96f1-cdf01ed51c0c}</t>
  </si>
  <si>
    <t>D3</t>
  </si>
  <si>
    <t xml:space="preserve">Elektro </t>
  </si>
  <si>
    <t>{44b3678a-d1e6-47b7-902c-a9e0027b2236}</t>
  </si>
  <si>
    <t>D4</t>
  </si>
  <si>
    <t>{b6332a6a-125b-4852-8343-0ba5d2f62f02}</t>
  </si>
  <si>
    <t>D5</t>
  </si>
  <si>
    <t>{a56a0386-cd69-4bde-9d51-b910f208849c}</t>
  </si>
  <si>
    <t>D6</t>
  </si>
  <si>
    <t>{fac7683a-5ecd-4e1c-8c27-878649acf49a}</t>
  </si>
  <si>
    <t>D7</t>
  </si>
  <si>
    <t>{c3a878c3-d77e-4996-bd58-fd9bb86cd8ab}</t>
  </si>
  <si>
    <t>D8</t>
  </si>
  <si>
    <t>{11d60e72-409f-4968-8ce4-b18461df413b}</t>
  </si>
  <si>
    <t>E</t>
  </si>
  <si>
    <t>SO01 - Sprchy tělocvična</t>
  </si>
  <si>
    <t>{3e47352a-0ffa-4ddf-91bd-8682df4f58ad}</t>
  </si>
  <si>
    <t>E1</t>
  </si>
  <si>
    <t>Sprcha</t>
  </si>
  <si>
    <t>{45e5030c-fa0e-43b5-bc08-f8e1e94801ed}</t>
  </si>
  <si>
    <t>E2</t>
  </si>
  <si>
    <t>Elektroinstalace- sprcha</t>
  </si>
  <si>
    <t>{25860eb0-388a-4f5d-9723-053804869ee4}</t>
  </si>
  <si>
    <t>E3</t>
  </si>
  <si>
    <t>Vytápění - sprcha</t>
  </si>
  <si>
    <t>{f57466b3-8806-47ab-b8b8-4cdc768c1d99}</t>
  </si>
  <si>
    <t>E4</t>
  </si>
  <si>
    <t>VZT - sprcha</t>
  </si>
  <si>
    <t>{0cc11dbb-b638-457d-b897-cf5315ae2aa2}</t>
  </si>
  <si>
    <t>E5</t>
  </si>
  <si>
    <t>ZTI - sprcha</t>
  </si>
  <si>
    <t>{0e4b0a15-726f-416c-b3fb-df0cb585ef46}</t>
  </si>
  <si>
    <t>E6</t>
  </si>
  <si>
    <t>{234d2f36-3fe5-4af0-9c7f-269220cacf10}</t>
  </si>
  <si>
    <t>E7</t>
  </si>
  <si>
    <t>{4db2f6ff-812d-4dd5-8ce1-88aed7f82903}</t>
  </si>
  <si>
    <t>F01</t>
  </si>
  <si>
    <t xml:space="preserve">Plochy místností 1 PP-2 NP </t>
  </si>
  <si>
    <t>m2</t>
  </si>
  <si>
    <t>17,52</t>
  </si>
  <si>
    <t>3</t>
  </si>
  <si>
    <t>F011</t>
  </si>
  <si>
    <t>Plochy místností 1 PP - 2 NP - dlažba, vč. prostoru mezi dveřmi</t>
  </si>
  <si>
    <t>18,638</t>
  </si>
  <si>
    <t>KRYCÍ LIST SOUPISU PRACÍ</t>
  </si>
  <si>
    <t>nadpraží1</t>
  </si>
  <si>
    <t xml:space="preserve">Nadpraží otvorů 1 PP - 2 NP </t>
  </si>
  <si>
    <t>bm</t>
  </si>
  <si>
    <t>2,25</t>
  </si>
  <si>
    <t>obklad</t>
  </si>
  <si>
    <t>Plocha ker. obkladu 1+2 NP + 1 PP</t>
  </si>
  <si>
    <t>49,026</t>
  </si>
  <si>
    <t>obklad_S</t>
  </si>
  <si>
    <t>Plocha stávajícího obkladu 1PP-1 NP</t>
  </si>
  <si>
    <t>54,847</t>
  </si>
  <si>
    <t>Obklad01</t>
  </si>
  <si>
    <t xml:space="preserve">Keramický obklad 1 PP - 2 NP, obvod místnosti </t>
  </si>
  <si>
    <t>23,58</t>
  </si>
  <si>
    <t>Objekt:</t>
  </si>
  <si>
    <t>okno1</t>
  </si>
  <si>
    <t xml:space="preserve">Otvory v obvodové stěně 1 PP - 2 NP </t>
  </si>
  <si>
    <t>2,21</t>
  </si>
  <si>
    <t>A - SO01 - Základní škola - dívky</t>
  </si>
  <si>
    <t>omítka</t>
  </si>
  <si>
    <t xml:space="preserve">Plocha omítky nad obklad </t>
  </si>
  <si>
    <t>11,637</t>
  </si>
  <si>
    <t>Soupis:</t>
  </si>
  <si>
    <t>ostění_O</t>
  </si>
  <si>
    <t xml:space="preserve">Délka ostění v ker. obkladu vč. parapetu </t>
  </si>
  <si>
    <t>4,11</t>
  </si>
  <si>
    <t>A1 - Větev WC dívky 1 PP</t>
  </si>
  <si>
    <t>ostění1</t>
  </si>
  <si>
    <t xml:space="preserve">Ostění otvorů 1 PP -2 NP </t>
  </si>
  <si>
    <t>parapet1</t>
  </si>
  <si>
    <t xml:space="preserve">Délka parapetu </t>
  </si>
  <si>
    <t>2,11</t>
  </si>
  <si>
    <t>SDK</t>
  </si>
  <si>
    <t>Plocha podhledu ze sádrokartonu, vč. navazujících vrstev</t>
  </si>
  <si>
    <t>REKAPITULACE ČLENĚNÍ SOUPISU PRACÍ</t>
  </si>
  <si>
    <t>Kód dílu - Popis</t>
  </si>
  <si>
    <t>Cena celkem [CZK]</t>
  </si>
  <si>
    <t>-1</t>
  </si>
  <si>
    <t>A-HSV - Bourací práce</t>
  </si>
  <si>
    <t xml:space="preserve">    963 - Podlahy</t>
  </si>
  <si>
    <t xml:space="preserve">    964 - Otvorové výplně, ostatní</t>
  </si>
  <si>
    <t xml:space="preserve">    965 - Omítky, podhledy</t>
  </si>
  <si>
    <t xml:space="preserve">    968 - Svislé konstrukce</t>
  </si>
  <si>
    <t xml:space="preserve">    997 - Přesun sutě</t>
  </si>
  <si>
    <t>HSV - Práce a dodávky HSV</t>
  </si>
  <si>
    <t xml:space="preserve">    6 - Úpravy povrchů, podlahy a osazování výplní</t>
  </si>
  <si>
    <t xml:space="preserve">      61 - Úprava povrchů vnitřních</t>
  </si>
  <si>
    <t xml:space="preserve">        61-2 - Sádrová omítka + vápenocementová omítka pod obklad</t>
  </si>
  <si>
    <t xml:space="preserve">      63 - Podlahy a podlahové konstrukce</t>
  </si>
  <si>
    <t xml:space="preserve">      64 - Osazování výplní otvorů</t>
  </si>
  <si>
    <t xml:space="preserve">    9 - Ostatní konstrukce a práce, bourání</t>
  </si>
  <si>
    <t xml:space="preserve">    94 - Lešení a stavební výtahy</t>
  </si>
  <si>
    <t xml:space="preserve">    998 - Přesun hmot</t>
  </si>
  <si>
    <t>PSV - Práce a dodávky PSV</t>
  </si>
  <si>
    <t xml:space="preserve">    725 - Zdravotechnika - zařizovací předměty</t>
  </si>
  <si>
    <t xml:space="preserve">    763 - Konstrukce suché výstavby</t>
  </si>
  <si>
    <t xml:space="preserve">      763-1 - Podhledy</t>
  </si>
  <si>
    <t xml:space="preserve">      763-3 - Sanitární příčky</t>
  </si>
  <si>
    <t xml:space="preserve">    766 - Konstrukce truhlářské</t>
  </si>
  <si>
    <t xml:space="preserve">    771 - Podlahy z dlaždic</t>
  </si>
  <si>
    <t xml:space="preserve">      771-1 - Hydroizolace pod dlažbu a obklad</t>
  </si>
  <si>
    <t xml:space="preserve">    781 - Dokončovací práce - obklady</t>
  </si>
  <si>
    <t xml:space="preserve">    784 - Dokončovací práce - malby a tapety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</si>
  <si>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</si>
  <si>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</si>
  <si>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</si>
  <si>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</si>
  <si>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</si>
  <si>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</si>
  <si>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</si>
  <si>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</si>
  <si>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</si>
  <si>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</si>
  <si>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</si>
  <si>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</si>
  <si>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</si>
  <si>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A-HSV</t>
  </si>
  <si>
    <t>Bourací práce</t>
  </si>
  <si>
    <t>ROZPOCET</t>
  </si>
  <si>
    <t>963</t>
  </si>
  <si>
    <t>Podlahy</t>
  </si>
  <si>
    <t>K</t>
  </si>
  <si>
    <t>965081213</t>
  </si>
  <si>
    <t>Bourání podlah z dlaždic bez podkladního lože nebo mazaniny, s jakoukoliv výplní spár keramických nebo xylolitových tl. do 10 mm, plochy přes 1 m2</t>
  </si>
  <si>
    <t>CS ÚRS 2025 01</t>
  </si>
  <si>
    <t>4</t>
  </si>
  <si>
    <t>-1371626641</t>
  </si>
  <si>
    <t>Online PSC</t>
  </si>
  <si>
    <t>https://podminky.urs.cz/item/CS_URS_2025_01/965081213</t>
  </si>
  <si>
    <t>VV</t>
  </si>
  <si>
    <t>965046111</t>
  </si>
  <si>
    <t>Broušení stávajících betonových podlah úběr do 3 mm</t>
  </si>
  <si>
    <t>-1850954794</t>
  </si>
  <si>
    <t>https://podminky.urs.cz/item/CS_URS_2025_01/965046111</t>
  </si>
  <si>
    <t>965046119</t>
  </si>
  <si>
    <t>Broušení stávajících betonových podlah Příplatek k ceně za každý další 1 mm úběru</t>
  </si>
  <si>
    <t>90287792</t>
  </si>
  <si>
    <t>https://podminky.urs.cz/item/CS_URS_2025_01/965046119</t>
  </si>
  <si>
    <t>964</t>
  </si>
  <si>
    <t>Otvorové výplně, ostatní</t>
  </si>
  <si>
    <t>968072455</t>
  </si>
  <si>
    <t>Vybourání kovových rámů oken s křídly, dveřních zárubní, vrat, stěn, ostění nebo obkladů dveřních zárubní, plochy do 2 m2</t>
  </si>
  <si>
    <t>16</t>
  </si>
  <si>
    <t>504146589</t>
  </si>
  <si>
    <t>https://podminky.urs.cz/item/CS_URS_2025_01/968072455</t>
  </si>
  <si>
    <t>0,895*1,99</t>
  </si>
  <si>
    <t>0,9*1,995</t>
  </si>
  <si>
    <t>0,7*2,02*3</t>
  </si>
  <si>
    <t>Součet</t>
  </si>
  <si>
    <t>5</t>
  </si>
  <si>
    <t>K001</t>
  </si>
  <si>
    <t>Demontáž dávkovače mýdla</t>
  </si>
  <si>
    <t xml:space="preserve">ks </t>
  </si>
  <si>
    <t xml:space="preserve">vlastní </t>
  </si>
  <si>
    <t>978199804</t>
  </si>
  <si>
    <t>6</t>
  </si>
  <si>
    <t>K002</t>
  </si>
  <si>
    <t>Demontáž WC kartáče</t>
  </si>
  <si>
    <t>ks</t>
  </si>
  <si>
    <t>-908939141</t>
  </si>
  <si>
    <t>7</t>
  </si>
  <si>
    <t>K003</t>
  </si>
  <si>
    <t>Demontáž zrcadla nad umyvadlem, lepeného, zavěšeného</t>
  </si>
  <si>
    <t>-191202517</t>
  </si>
  <si>
    <t>8</t>
  </si>
  <si>
    <t>751398821</t>
  </si>
  <si>
    <t>Demontáž ostatních zařízení větrací mřížky stěnové, průřezu do 0,040 m2</t>
  </si>
  <si>
    <t>kus</t>
  </si>
  <si>
    <t>-1373858455</t>
  </si>
  <si>
    <t>https://podminky.urs.cz/item/CS_URS_2025_01/751398821</t>
  </si>
  <si>
    <t>"nad dveřmi"2</t>
  </si>
  <si>
    <t>965</t>
  </si>
  <si>
    <t>Omítky, podhledy</t>
  </si>
  <si>
    <t>9</t>
  </si>
  <si>
    <t>978013191</t>
  </si>
  <si>
    <t>Otlučení vápenných nebo vápenocementových omítek vnitřních ploch stěn s vyškrabáním spar, s očištěním zdiva, v rozsahu přes 50 do 100 %</t>
  </si>
  <si>
    <t>-482954936</t>
  </si>
  <si>
    <t>https://podminky.urs.cz/item/CS_URS_2025_01/978013191</t>
  </si>
  <si>
    <t xml:space="preserve">"nad úroveň obkladu </t>
  </si>
  <si>
    <t>obklad01*(2,7-2,1)</t>
  </si>
  <si>
    <t xml:space="preserve">"odpočet okna </t>
  </si>
  <si>
    <t>-(1,105+1,255-2,1)*1,105*2</t>
  </si>
  <si>
    <t xml:space="preserve">"ostění </t>
  </si>
  <si>
    <t>0,415*(1,105+0,1+1,1+1,105*2)</t>
  </si>
  <si>
    <t>10</t>
  </si>
  <si>
    <t>978059541</t>
  </si>
  <si>
    <t>Odsekání obkladů stěn včetně otlučení podkladní omítky až na zdivo z obkládaček vnitřních, z jakýchkoliv materiálů, plochy přes 1 m2</t>
  </si>
  <si>
    <t>-1425586454</t>
  </si>
  <si>
    <t>https://podminky.urs.cz/item/CS_URS_2025_01/978059541</t>
  </si>
  <si>
    <t>parapet1*0,415</t>
  </si>
  <si>
    <t>968</t>
  </si>
  <si>
    <t>Svislé konstrukce</t>
  </si>
  <si>
    <t>11</t>
  </si>
  <si>
    <t>962031132</t>
  </si>
  <si>
    <t>Bourání příček nebo přizdívek z cihel pálených plných nebo dutých, tl. do 100 mm</t>
  </si>
  <si>
    <t>-1803145286</t>
  </si>
  <si>
    <t>https://podminky.urs.cz/item/CS_URS_2025_01/962031132</t>
  </si>
  <si>
    <t>2,1*(2,705+1,315*2)+0,4*1</t>
  </si>
  <si>
    <t>-0,7*2,02*3</t>
  </si>
  <si>
    <t>997</t>
  </si>
  <si>
    <t>Přesun sutě</t>
  </si>
  <si>
    <t>997013212</t>
  </si>
  <si>
    <t>Vnitrostaveništní doprava suti a vybouraných hmot vodorovně do 50 m s naložením ručně pro budovy a haly výšky přes 6 do 9 m</t>
  </si>
  <si>
    <t>t</t>
  </si>
  <si>
    <t>1731742224</t>
  </si>
  <si>
    <t>https://podminky.urs.cz/item/CS_URS_2025_01/997013212</t>
  </si>
  <si>
    <t>13</t>
  </si>
  <si>
    <t>997013501</t>
  </si>
  <si>
    <t>Odvoz suti a vybouraných hmot na skládku nebo meziskládku se složením, na vzdálenost do 1 km</t>
  </si>
  <si>
    <t>570490829</t>
  </si>
  <si>
    <t>https://podminky.urs.cz/item/CS_URS_2025_01/997013501</t>
  </si>
  <si>
    <t>14</t>
  </si>
  <si>
    <t>997013509</t>
  </si>
  <si>
    <t>Odvoz suti a vybouraných hmot na skládku nebo meziskládku se složením, na vzdálenost Příplatek k ceně za každý další i započatý 1 km přes 1 km</t>
  </si>
  <si>
    <t>-1570327530</t>
  </si>
  <si>
    <t>https://podminky.urs.cz/item/CS_URS_2025_01/997013509</t>
  </si>
  <si>
    <t>7,309*24 'Přepočtené koeficientem množství</t>
  </si>
  <si>
    <t>15</t>
  </si>
  <si>
    <t>997013631</t>
  </si>
  <si>
    <t>Poplatek za uložení stavebního odpadu na skládce (skládkovné) směsného stavebního a demoličního zatříděného do Katalogu odpadů pod kódem 17 09 04</t>
  </si>
  <si>
    <t>1113995516</t>
  </si>
  <si>
    <t>https://podminky.urs.cz/item/CS_URS_2025_01/997013631</t>
  </si>
  <si>
    <t>HSV</t>
  </si>
  <si>
    <t>Práce a dodávky HSV</t>
  </si>
  <si>
    <t>Úpravy povrchů, podlahy a osazování výplní</t>
  </si>
  <si>
    <t>61</t>
  </si>
  <si>
    <t>Úprava povrchů vnitřních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</si>
  <si>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</si>
  <si>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</si>
  <si>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m</t>
  </si>
  <si>
    <t>-312463405</t>
  </si>
  <si>
    <t>https://podminky.urs.cz/item/CS_URS_2025_01/622143004</t>
  </si>
  <si>
    <t>17</t>
  </si>
  <si>
    <t>M</t>
  </si>
  <si>
    <t>59051516</t>
  </si>
  <si>
    <t>profil začišťovací PVC pro ostění vnitřních omítek</t>
  </si>
  <si>
    <t>-2027728826</t>
  </si>
  <si>
    <t>4,46*1,1 'Přepočtené koeficientem množství</t>
  </si>
  <si>
    <t>18</t>
  </si>
  <si>
    <t>622143005</t>
  </si>
  <si>
    <t>Montáž omítkových profilů plastových, pozinkovaných nebo dřevěných upevněných vtlačením do podkladní vrstvy nebo přibitím omítníků</t>
  </si>
  <si>
    <t>1371795874</t>
  </si>
  <si>
    <t>https://podminky.urs.cz/item/CS_URS_2025_01/622143005</t>
  </si>
  <si>
    <t>19</t>
  </si>
  <si>
    <t>55343022</t>
  </si>
  <si>
    <t>profil rohový Pz s kulatou úzkou hlavou pro vnitřní omítky tl 12mm</t>
  </si>
  <si>
    <t>741713458</t>
  </si>
  <si>
    <t>"rohy"2,42*4+0,9*2</t>
  </si>
  <si>
    <t>15,94*1,1 'Přepočtené koeficientem množství</t>
  </si>
  <si>
    <t>20</t>
  </si>
  <si>
    <t>629991012</t>
  </si>
  <si>
    <t>Zakrytí vnějších ploch před znečištěním včetně pozdějšího odkrytí výplní otvorů a svislých ploch fólií přilepenou na začišťovací lištu</t>
  </si>
  <si>
    <t>-1569429868</t>
  </si>
  <si>
    <t>https://podminky.urs.cz/item/CS_URS_2025_01/629991012</t>
  </si>
  <si>
    <t>61-2</t>
  </si>
  <si>
    <t>Sádrová omítka + vápenocementová omítka pod obklad</t>
  </si>
  <si>
    <t>619995001</t>
  </si>
  <si>
    <t>Začištění omítek (s dodáním hmot) kolem oken, dveří, podlah, obkladů apod.</t>
  </si>
  <si>
    <t>144661296</t>
  </si>
  <si>
    <t>https://podminky.urs.cz/item/CS_URS_2025_01/619995001</t>
  </si>
  <si>
    <t>"nově vsazené zárubně ze strany chodby"0,9+2,2*2</t>
  </si>
  <si>
    <t>22</t>
  </si>
  <si>
    <t>612321111</t>
  </si>
  <si>
    <t>Omítka vápenocementová vnitřních ploch nanášená ručně jednovrstvá, tloušťky do 10 mm hrubá zatřená svislých konstrukcí stěn</t>
  </si>
  <si>
    <t>1300137445</t>
  </si>
  <si>
    <t>https://podminky.urs.cz/item/CS_URS_2025_01/612321111</t>
  </si>
  <si>
    <t>"srovnání pod obklad</t>
  </si>
  <si>
    <t>ostění_O*0,417</t>
  </si>
  <si>
    <t>23</t>
  </si>
  <si>
    <t>612321191</t>
  </si>
  <si>
    <t>Omítka vápenocementová vnitřních ploch nanášená ručně Příplatek k cenám za každých dalších i započatých 5 mm tloušťky omítky přes 10 mm stěn</t>
  </si>
  <si>
    <t>-558336749</t>
  </si>
  <si>
    <t>https://podminky.urs.cz/item/CS_URS_2025_01/612321191</t>
  </si>
  <si>
    <t>24</t>
  </si>
  <si>
    <t>612131121</t>
  </si>
  <si>
    <t>Podkladní a spojovací vrstva vnitřních omítaných ploch penetrace disperzní nanášená ručně stěn</t>
  </si>
  <si>
    <t>-1472900862</t>
  </si>
  <si>
    <t>https://podminky.urs.cz/item/CS_URS_2025_01/612131121</t>
  </si>
  <si>
    <t>omítka+obklad</t>
  </si>
  <si>
    <t>25</t>
  </si>
  <si>
    <t>612341121</t>
  </si>
  <si>
    <t>Omítka sádrová nebo vápenosádrová vnitřních ploch nanášená ručně jednovrstvá, tloušťky do 10 mm hladká svislých konstrukcí stěn</t>
  </si>
  <si>
    <t>924083504</t>
  </si>
  <si>
    <t>https://podminky.urs.cz/item/CS_URS_2025_01/612341121</t>
  </si>
  <si>
    <t>26</t>
  </si>
  <si>
    <t>612341191</t>
  </si>
  <si>
    <t>Omítka sádrová nebo vápenosádrová vnitřních ploch nanášená ručně Příplatek k cenám za každých dalších i započatých 5 mm tloušťky omítky přes 10 mm stěn</t>
  </si>
  <si>
    <t>1945656840</t>
  </si>
  <si>
    <t>https://podminky.urs.cz/item/CS_URS_2025_01/612341191</t>
  </si>
  <si>
    <t>63</t>
  </si>
  <si>
    <t>Podlahy a podlahové konstrukce</t>
  </si>
  <si>
    <t>27</t>
  </si>
  <si>
    <t>632451101</t>
  </si>
  <si>
    <t>Potěr cementový samonivelační ze suchých směsí tloušťky přes 2 do 5 mm</t>
  </si>
  <si>
    <t>1279118824</t>
  </si>
  <si>
    <t>https://podminky.urs.cz/item/CS_URS_2025_01/632451101</t>
  </si>
  <si>
    <t xml:space="preserve">"dle potřeby a skut. stavu podkladu </t>
  </si>
  <si>
    <t>28</t>
  </si>
  <si>
    <t>771121011</t>
  </si>
  <si>
    <t>Příprava podkladu - nátěr penetrační na podlahu</t>
  </si>
  <si>
    <t>-535484226</t>
  </si>
  <si>
    <t>https://podminky.urs.cz/item/CS_URS_2025_01/771121011</t>
  </si>
  <si>
    <t>64</t>
  </si>
  <si>
    <t>Osazování výplní otvorů</t>
  </si>
  <si>
    <t>29</t>
  </si>
  <si>
    <t>642944121</t>
  </si>
  <si>
    <t>Osazení ocelových dveřních zárubní lisovaných nebo z úhelníků dodatečně s vybetonováním prahu, plochy do 2,5 m2</t>
  </si>
  <si>
    <t>1388357399</t>
  </si>
  <si>
    <t>https://podminky.urs.cz/item/CS_URS_2025_01/642944121</t>
  </si>
  <si>
    <t>30</t>
  </si>
  <si>
    <t>55331432</t>
  </si>
  <si>
    <t>zárubeň jednokřídlá ocelová pro dodatečnou montáž tl stěny 75-100mm rozměru 800/1970, 2100mm</t>
  </si>
  <si>
    <t>102442641</t>
  </si>
  <si>
    <t>"D07"1</t>
  </si>
  <si>
    <t>31</t>
  </si>
  <si>
    <t>783301313</t>
  </si>
  <si>
    <t>Příprava podkladu zámečnických konstrukcí před provedením nátěru odmaštění odmašťovačem ředidlovým</t>
  </si>
  <si>
    <t>907763205</t>
  </si>
  <si>
    <t>https://podminky.urs.cz/item/CS_URS_2025_01/783301313</t>
  </si>
  <si>
    <t>(0,05+0,1+0,05)*(0,8+2,02*2)</t>
  </si>
  <si>
    <t>32</t>
  </si>
  <si>
    <t>783314101</t>
  </si>
  <si>
    <t>Základní nátěr zámečnických konstrukcí jednonásobný syntetický</t>
  </si>
  <si>
    <t>746518671</t>
  </si>
  <si>
    <t>https://podminky.urs.cz/item/CS_URS_2025_01/783314101</t>
  </si>
  <si>
    <t>33</t>
  </si>
  <si>
    <t>783315101</t>
  </si>
  <si>
    <t>Mezinátěr zámečnických konstrukcí jednonásobný syntetický standardní</t>
  </si>
  <si>
    <t>1022655521</t>
  </si>
  <si>
    <t>https://podminky.urs.cz/item/CS_URS_2025_01/783315101</t>
  </si>
  <si>
    <t>34</t>
  </si>
  <si>
    <t>783317101</t>
  </si>
  <si>
    <t>Krycí nátěr (email) zámečnických konstrukcí jednonásobný syntetický standardní</t>
  </si>
  <si>
    <t>-1532226559</t>
  </si>
  <si>
    <t>https://podminky.urs.cz/item/CS_URS_2025_01/783317101</t>
  </si>
  <si>
    <t>Ostatní konstrukce a práce, bourání</t>
  </si>
  <si>
    <t>35</t>
  </si>
  <si>
    <t>952901111</t>
  </si>
  <si>
    <t>Vyčištění budov nebo objektů před předáním do užívání budov bytové nebo občanské výstavby, světlé výšky podlaží do 4 m</t>
  </si>
  <si>
    <t>-949544470</t>
  </si>
  <si>
    <t>https://podminky.urs.cz/item/CS_URS_2025_01/952901111</t>
  </si>
  <si>
    <t xml:space="preserve">"plocha prostor + stavební cesta </t>
  </si>
  <si>
    <t>F01+30</t>
  </si>
  <si>
    <t>94</t>
  </si>
  <si>
    <t>Lešení a stavební výtahy</t>
  </si>
  <si>
    <t>36</t>
  </si>
  <si>
    <t>949101111</t>
  </si>
  <si>
    <t>Lešení pomocné pracovní pro objekty pozemních staveb pro zatížení do 150 kg/m2, o výšce lešeňové podlahy do 1,9 m</t>
  </si>
  <si>
    <t>1831964255</t>
  </si>
  <si>
    <t>https://podminky.urs.cz/item/CS_URS_2025_01/949101111</t>
  </si>
  <si>
    <t>998</t>
  </si>
  <si>
    <t>Přesun hmot</t>
  </si>
  <si>
    <t>37</t>
  </si>
  <si>
    <t>998018002</t>
  </si>
  <si>
    <t>Přesun hmot pro budovy občanské výstavby, bydlení, výrobu a služby ruční (bez užití mechanizace) vodorovná dopravní vzdálenost do 100 m pro budovy s jakoukoliv nosnou konstrukcí výšky přes 6 do 12 m</t>
  </si>
  <si>
    <t>-1396169788</t>
  </si>
  <si>
    <t>https://podminky.urs.cz/item/CS_URS_2025_01/998018002</t>
  </si>
  <si>
    <t>PSV</t>
  </si>
  <si>
    <t>Práce a dodávky PSV</t>
  </si>
  <si>
    <t>725</t>
  </si>
  <si>
    <t>Zdravotechnika - zařizovací předměty</t>
  </si>
  <si>
    <t>38</t>
  </si>
  <si>
    <t>998725122</t>
  </si>
  <si>
    <t>Přesun hmot pro zařizovací předměty stanovený z hmotnosti přesunovaného materiálu vodorovná dopravní vzdálenost do 50 m ruční (bez užití mechanizace) v objektech výšky přes 6 do 12 m</t>
  </si>
  <si>
    <t>1009396087</t>
  </si>
  <si>
    <t>https://podminky.urs.cz/item/CS_URS_2025_01/998725122</t>
  </si>
  <si>
    <t>39</t>
  </si>
  <si>
    <t>725291667</t>
  </si>
  <si>
    <t>Montáž doplňků zařízení koupelen a záchodů piktogramu</t>
  </si>
  <si>
    <t>-40465155</t>
  </si>
  <si>
    <t>https://podminky.urs.cz/item/CS_URS_2025_01/725291667</t>
  </si>
  <si>
    <t>40</t>
  </si>
  <si>
    <t>73558009</t>
  </si>
  <si>
    <t>piktogram nalepovací dle specifikace PD</t>
  </si>
  <si>
    <t>74948421</t>
  </si>
  <si>
    <t>41</t>
  </si>
  <si>
    <t>725291652</t>
  </si>
  <si>
    <t>Montáž doplňků zařízení koupelen a záchodů dávkovače tekutého mýdla</t>
  </si>
  <si>
    <t>-396221888</t>
  </si>
  <si>
    <t>https://podminky.urs.cz/item/CS_URS_2025_01/725291652</t>
  </si>
  <si>
    <t>42</t>
  </si>
  <si>
    <t>55431098</t>
  </si>
  <si>
    <t>dávkovač tekutého mýdla bílý dle výpisu inventáře</t>
  </si>
  <si>
    <t>-1011543310</t>
  </si>
  <si>
    <t>43</t>
  </si>
  <si>
    <t>725291653</t>
  </si>
  <si>
    <t>Montáž doplňků zařízení koupelen a záchodů zásobníku toaletních papírů</t>
  </si>
  <si>
    <t>1865006589</t>
  </si>
  <si>
    <t>https://podminky.urs.cz/item/CS_URS_2025_01/725291653</t>
  </si>
  <si>
    <t>44</t>
  </si>
  <si>
    <t>55431092</t>
  </si>
  <si>
    <t>zásobník toaletních papírů komaxit bílý - dle výpisu inventáře</t>
  </si>
  <si>
    <t>-765590765</t>
  </si>
  <si>
    <t>45</t>
  </si>
  <si>
    <t>K004</t>
  </si>
  <si>
    <t>Montáž zásobníků hygienických sáčku</t>
  </si>
  <si>
    <t>27650986</t>
  </si>
  <si>
    <t>46</t>
  </si>
  <si>
    <t>M005</t>
  </si>
  <si>
    <t>dodávka zásobníku na plastové hyg. sáčky dle výpisu inventáře</t>
  </si>
  <si>
    <t>-2086023423</t>
  </si>
  <si>
    <t>47</t>
  </si>
  <si>
    <t>K006</t>
  </si>
  <si>
    <t>D+M WC štětka, nerez, samostatná - dle výpisu inventáře</t>
  </si>
  <si>
    <t>-1580387176</t>
  </si>
  <si>
    <t>48</t>
  </si>
  <si>
    <t>K007</t>
  </si>
  <si>
    <t>D+M odpadkový koš k WC, nerez 3 l, samostatně stojící - dle výpisu inventáře</t>
  </si>
  <si>
    <t>795555672</t>
  </si>
  <si>
    <t>49</t>
  </si>
  <si>
    <t>K008</t>
  </si>
  <si>
    <t>D+M odpadkový koš, nerez 30 l, samostatně stojící dle výpisu inventáře</t>
  </si>
  <si>
    <t>-1929003223</t>
  </si>
  <si>
    <t>50</t>
  </si>
  <si>
    <t>725291680</t>
  </si>
  <si>
    <t>Montáž doplňků zařízení koupelen a záchodů drobného elektrického zařízení osoušeče rukou</t>
  </si>
  <si>
    <t>1419277468</t>
  </si>
  <si>
    <t>https://podminky.urs.cz/item/CS_URS_2025_01/725291680</t>
  </si>
  <si>
    <t>51</t>
  </si>
  <si>
    <t>35889013</t>
  </si>
  <si>
    <t>osoušeč rukou na čidlo - dle výpisu inventáře</t>
  </si>
  <si>
    <t>-1139606927</t>
  </si>
  <si>
    <t>763</t>
  </si>
  <si>
    <t>Konstrukce suché výstavby</t>
  </si>
  <si>
    <t>52</t>
  </si>
  <si>
    <t>998763332</t>
  </si>
  <si>
    <t>Přesun hmot pro konstrukce montované z desek sádrokartonových, sádrovláknitých, cementovláknitých nebo cementových stanovený z hmotnosti přesunovaného materiálu vodorovná dopravní vzdálenost do 50 m ruční (bez užití mechanizace) v objektech výšky přes 6 do 12 m</t>
  </si>
  <si>
    <t>1777145183</t>
  </si>
  <si>
    <t>https://podminky.urs.cz/item/CS_URS_2025_01/998763332</t>
  </si>
  <si>
    <t>763-1</t>
  </si>
  <si>
    <t>Podhledy</t>
  </si>
  <si>
    <t>53</t>
  </si>
  <si>
    <t>763131451</t>
  </si>
  <si>
    <t>Podhled ze sádrokartonových desek dvouvrstvá zavěšená spodní konstrukce z ocelových profilů CD, UD jednoduše opláštěná deskou impregnovanou H2, tl. 12,5 mm, bez izolace</t>
  </si>
  <si>
    <t>1619592911</t>
  </si>
  <si>
    <t>https://podminky.urs.cz/item/CS_URS_2025_01/763131451</t>
  </si>
  <si>
    <t>54</t>
  </si>
  <si>
    <t>763131714</t>
  </si>
  <si>
    <t>Podhled ze sádrokartonových desek ostatní práce a konstrukce na podhledech ze sádrokartonových desek základní penetrační nátěr</t>
  </si>
  <si>
    <t>-1672891063</t>
  </si>
  <si>
    <t>https://podminky.urs.cz/item/CS_URS_2025_01/763131714</t>
  </si>
  <si>
    <t>55</t>
  </si>
  <si>
    <t>763172355</t>
  </si>
  <si>
    <t>Montáž dvířek pro konstrukce ze sádrokartonových desek revizních jednoplášťových pro podhledy velikost (šxv) 600 x 600 mm</t>
  </si>
  <si>
    <t>-1535799257</t>
  </si>
  <si>
    <t>https://podminky.urs.cz/item/CS_URS_2025_01/763172355</t>
  </si>
  <si>
    <t>"R02"1</t>
  </si>
  <si>
    <t>56</t>
  </si>
  <si>
    <t>59030753</t>
  </si>
  <si>
    <t>dvířka revizní jednokřídlá s automatickým zámkem 400x600mm</t>
  </si>
  <si>
    <t>-41164059</t>
  </si>
  <si>
    <t>57</t>
  </si>
  <si>
    <t>763172353</t>
  </si>
  <si>
    <t>Montáž dvířek pro konstrukce ze sádrokartonových desek revizních jednoplášťových pro podhledy velikost (šxv) 400 x 400 mm</t>
  </si>
  <si>
    <t>-1002162433</t>
  </si>
  <si>
    <t>https://podminky.urs.cz/item/CS_URS_2025_01/763172353</t>
  </si>
  <si>
    <t>"R03"1</t>
  </si>
  <si>
    <t>58</t>
  </si>
  <si>
    <t>59030712</t>
  </si>
  <si>
    <t>dvířka revizní jednokřídlá s automatickým zámkem 400x400mm</t>
  </si>
  <si>
    <t>-2094660143</t>
  </si>
  <si>
    <t>763-3</t>
  </si>
  <si>
    <t>Sanitární příčky</t>
  </si>
  <si>
    <t>59</t>
  </si>
  <si>
    <t>763412114</t>
  </si>
  <si>
    <t>Sanitární příčky vhodné do suchého prostředí dělící z dřevotřískových desek laminovaných tl. 32 mm - dle specifikace PD možné použití alternativy se shodnými vlastnostmi v jiné tl.</t>
  </si>
  <si>
    <t>1390015845</t>
  </si>
  <si>
    <t>https://podminky.urs.cz/item/CS_URS_2025_01/763412114</t>
  </si>
  <si>
    <t>2*(1,5*2+2,705)</t>
  </si>
  <si>
    <t>-0,7*2*3</t>
  </si>
  <si>
    <t>60</t>
  </si>
  <si>
    <t>763412124</t>
  </si>
  <si>
    <t>Sanitární příčky vhodné do suchého prostředí dveře vnitřní do sanitárních příček šířky do 800 mm, výšky do 2 000 mm z dřevotřískových desek laminovaných včetně nerezového kování tl. 32 mm - dle specifikace PD možné použití alternativy se shodnými vlastnostmi v jiné tl.</t>
  </si>
  <si>
    <t>1369340771</t>
  </si>
  <si>
    <t>https://podminky.urs.cz/item/CS_URS_2025_01/763412124</t>
  </si>
  <si>
    <t>766</t>
  </si>
  <si>
    <t>Konstrukce truhlářské</t>
  </si>
  <si>
    <t>998766122</t>
  </si>
  <si>
    <t>Přesun hmot pro konstrukce truhlářské stanovený z hmotnosti přesunovaného materiálu vodorovná dopravní vzdálenost do 50 m ruční (bez užití mechanizace) v objektech výšky přes 6 do 12 m</t>
  </si>
  <si>
    <t>1908289983</t>
  </si>
  <si>
    <t>https://podminky.urs.cz/item/CS_URS_2025_01/998766122</t>
  </si>
  <si>
    <t>62</t>
  </si>
  <si>
    <t>766660001</t>
  </si>
  <si>
    <t>Montáž dveřních křídel dřevěných nebo plastových otevíravých do ocelové zárubně povrchově upravených jednokřídlových, šířky do 800 mm</t>
  </si>
  <si>
    <t>-1346032142</t>
  </si>
  <si>
    <t>https://podminky.urs.cz/item/CS_URS_2025_01/766660001</t>
  </si>
  <si>
    <t>"D08"1</t>
  </si>
  <si>
    <t>61162086</t>
  </si>
  <si>
    <t>dveře jednokřídlé dřevotřískové povrch laminátový plné 800x1970-2100mm</t>
  </si>
  <si>
    <t>-140451983</t>
  </si>
  <si>
    <t>766660728</t>
  </si>
  <si>
    <t>Montáž dveřních doplňků dveřního kování interiérového zámku</t>
  </si>
  <si>
    <t>-232109846</t>
  </si>
  <si>
    <t>https://podminky.urs.cz/item/CS_URS_2025_01/766660728</t>
  </si>
  <si>
    <t>65</t>
  </si>
  <si>
    <t>54924004</t>
  </si>
  <si>
    <t>zámek zadlabací mezipokojový levý pro cylindrickou vložku rozteč 72x55mm</t>
  </si>
  <si>
    <t>-1819914451</t>
  </si>
  <si>
    <t>66</t>
  </si>
  <si>
    <t>766660729</t>
  </si>
  <si>
    <t>Montáž dveřních doplňků dveřního kování interiérového štítku s klikou</t>
  </si>
  <si>
    <t>-1314567319</t>
  </si>
  <si>
    <t>https://podminky.urs.cz/item/CS_URS_2025_01/766660729</t>
  </si>
  <si>
    <t>67</t>
  </si>
  <si>
    <t>54914123</t>
  </si>
  <si>
    <t>dveřní kování interiérové rozetové klika/klika</t>
  </si>
  <si>
    <t>-537462098</t>
  </si>
  <si>
    <t>771</t>
  </si>
  <si>
    <t>Podlahy z dlaždic</t>
  </si>
  <si>
    <t>68</t>
  </si>
  <si>
    <t>771111011</t>
  </si>
  <si>
    <t>Příprava podkladu před provedením dlažby vysátí podlah</t>
  </si>
  <si>
    <t>1584058483</t>
  </si>
  <si>
    <t>https://podminky.urs.cz/item/CS_URS_2025_01/771111011</t>
  </si>
  <si>
    <t>69</t>
  </si>
  <si>
    <t>-1353937765</t>
  </si>
  <si>
    <t>70</t>
  </si>
  <si>
    <t>771574416</t>
  </si>
  <si>
    <t>Montáž podlah z dlaždic keramických lepených cementovým flexibilním lepidlem hladkých, tloušťky do 10 mm přes 9 do 12 ks/m2</t>
  </si>
  <si>
    <t>-1796276125</t>
  </si>
  <si>
    <t>https://podminky.urs.cz/item/CS_URS_2025_01/771574416</t>
  </si>
  <si>
    <t>71</t>
  </si>
  <si>
    <t>59761127</t>
  </si>
  <si>
    <t>dlažba keramická slinutá mrazuvzdorná R10/B povrch hladký/matný tl do 10mm přes 9 do 12ks/m2</t>
  </si>
  <si>
    <t>1975359947</t>
  </si>
  <si>
    <t>18,638*1,1 'Přepočtené koeficientem množství</t>
  </si>
  <si>
    <t>72</t>
  </si>
  <si>
    <t>998771122</t>
  </si>
  <si>
    <t>Přesun hmot pro podlahy z dlaždic stanovený z hmotnosti přesunovaného materiálu vodorovná dopravní vzdálenost do 50 m ruční (bez užití mechanizace) v objektech výšky přes 6 do 12 m</t>
  </si>
  <si>
    <t>1376723696</t>
  </si>
  <si>
    <t>https://podminky.urs.cz/item/CS_URS_2025_01/998771122</t>
  </si>
  <si>
    <t>771-1</t>
  </si>
  <si>
    <t>Hydroizolace pod dlažbu a obklad</t>
  </si>
  <si>
    <t>73</t>
  </si>
  <si>
    <t>771591207</t>
  </si>
  <si>
    <t>Izolace podlahy pod dlažbu montáž izolace nátěrem nebo stěrkou ve dvou vrstvách</t>
  </si>
  <si>
    <t>2108065849</t>
  </si>
  <si>
    <t>https://podminky.urs.cz/item/CS_URS_2025_01/771591207</t>
  </si>
  <si>
    <t>74</t>
  </si>
  <si>
    <t>781131207</t>
  </si>
  <si>
    <t>Izolace stěny pod obklad montáž izolace nátěrem nebo stěrkou ve dvou vrstvách</t>
  </si>
  <si>
    <t>-1646113819</t>
  </si>
  <si>
    <t>https://podminky.urs.cz/item/CS_URS_2025_01/781131207</t>
  </si>
  <si>
    <t>"soklík k vodorovné HI"0,15*(Obklad01)</t>
  </si>
  <si>
    <t>75</t>
  </si>
  <si>
    <t>58581246</t>
  </si>
  <si>
    <t>stěrka hydroizolační jednosložková do interiéru pod dlažbu</t>
  </si>
  <si>
    <t>kg</t>
  </si>
  <si>
    <t>913481710</t>
  </si>
  <si>
    <t>P</t>
  </si>
  <si>
    <t>Poznámka k položce:_x000d_
Stěrka hydroizolační vnitřní</t>
  </si>
  <si>
    <t>22,175*1,5 'Přepočtené koeficientem množství</t>
  </si>
  <si>
    <t>76</t>
  </si>
  <si>
    <t>781131237</t>
  </si>
  <si>
    <t>Izolace stěny pod obklad montáž těsnícího pásu pro styčné nebo dilatační spáry</t>
  </si>
  <si>
    <t>1608955736</t>
  </si>
  <si>
    <t>https://podminky.urs.cz/item/CS_URS_2025_01/781131237</t>
  </si>
  <si>
    <t xml:space="preserve">"po obvodu </t>
  </si>
  <si>
    <t>77</t>
  </si>
  <si>
    <t>28355022</t>
  </si>
  <si>
    <t>páska pružná těsnící hydroizolační š do 125mm</t>
  </si>
  <si>
    <t>-1593573662</t>
  </si>
  <si>
    <t>Poznámka k položce:_x000d_
Pás pogumovaný</t>
  </si>
  <si>
    <t>23,58*1,1 'Přepočtené koeficientem množství</t>
  </si>
  <si>
    <t>781</t>
  </si>
  <si>
    <t>Dokončovací práce - obklady</t>
  </si>
  <si>
    <t>78</t>
  </si>
  <si>
    <t>781121011</t>
  </si>
  <si>
    <t>Příprava podkladu před provedením obkladu nátěr penetrační na stěnu</t>
  </si>
  <si>
    <t>-1723383559</t>
  </si>
  <si>
    <t>https://podminky.urs.cz/item/CS_URS_2025_01/781121011</t>
  </si>
  <si>
    <t>79</t>
  </si>
  <si>
    <t>781472221</t>
  </si>
  <si>
    <t>Montáž keramických obkladů stěn lepených cementovým flexibilním lepidlem hladkých přes 35 do 45 ks/m2</t>
  </si>
  <si>
    <t>-98439220</t>
  </si>
  <si>
    <t>https://podminky.urs.cz/item/CS_URS_2025_01/781472221</t>
  </si>
  <si>
    <t>80</t>
  </si>
  <si>
    <t>59761716</t>
  </si>
  <si>
    <t>obklad keramický nemrazuvzdorný povrch hladký/matný tl do 10mm přes 35 do 45ks/m2 - dle PD</t>
  </si>
  <si>
    <t>1052413226</t>
  </si>
  <si>
    <t>49,026*1,1 'Přepočtené koeficientem množství</t>
  </si>
  <si>
    <t>81</t>
  </si>
  <si>
    <t>781492211</t>
  </si>
  <si>
    <t>Obklad - dokončující práce montáž profilu lepeného flexibilním cementovým lepidlem rohového</t>
  </si>
  <si>
    <t>-483228980</t>
  </si>
  <si>
    <t>https://podminky.urs.cz/item/CS_URS_2025_01/781492211</t>
  </si>
  <si>
    <t>"ostění oken</t>
  </si>
  <si>
    <t>"rohy v prostoru</t>
  </si>
  <si>
    <t>"u dveřích / průchodů</t>
  </si>
  <si>
    <t>2,25*4</t>
  </si>
  <si>
    <t>82</t>
  </si>
  <si>
    <t>59054132</t>
  </si>
  <si>
    <t>profil ukončovací pro vnější hrany obkladů hliník leskle eloxovaný chromem 8x2500mm</t>
  </si>
  <si>
    <t>1418937278</t>
  </si>
  <si>
    <t>15,36*1,1 'Přepočtené koeficientem množství</t>
  </si>
  <si>
    <t>83</t>
  </si>
  <si>
    <t>781495115</t>
  </si>
  <si>
    <t>Obklad - dokončující práce ostatní práce spárování silikonem</t>
  </si>
  <si>
    <t>-2070488410</t>
  </si>
  <si>
    <t>https://podminky.urs.cz/item/CS_URS_2025_01/781495115</t>
  </si>
  <si>
    <t>"svislé kouty"2,25*9</t>
  </si>
  <si>
    <t>84</t>
  </si>
  <si>
    <t>781495142</t>
  </si>
  <si>
    <t>Obklad - dokončující práce průnik obkladem kruhový, bez izolace přes DN 30 do DN 90</t>
  </si>
  <si>
    <t>1945454131</t>
  </si>
  <si>
    <t>https://podminky.urs.cz/item/CS_URS_2025_01/781495142</t>
  </si>
  <si>
    <t>"umyvadlo"3*2</t>
  </si>
  <si>
    <t>"elektro"5</t>
  </si>
  <si>
    <t>85</t>
  </si>
  <si>
    <t>781495143</t>
  </si>
  <si>
    <t>Obklad - dokončující práce průnik obkladem kruhový, bez izolace přes DN 90</t>
  </si>
  <si>
    <t>-1462374589</t>
  </si>
  <si>
    <t>https://podminky.urs.cz/item/CS_URS_2025_01/781495143</t>
  </si>
  <si>
    <t>"WC"3</t>
  </si>
  <si>
    <t>86</t>
  </si>
  <si>
    <t>781571121</t>
  </si>
  <si>
    <t>Montáž keramických obkladů ostění lepených standardním lepidlem šířky ostění přes 200 do 400 mm</t>
  </si>
  <si>
    <t>509097509</t>
  </si>
  <si>
    <t>https://podminky.urs.cz/item/CS_URS_2025_01/781571121</t>
  </si>
  <si>
    <t>87</t>
  </si>
  <si>
    <t>781493611R</t>
  </si>
  <si>
    <t>Obklad - dokončující práce montáž dvířek revizních k zaobkládání</t>
  </si>
  <si>
    <t>-934032681</t>
  </si>
  <si>
    <t>1+1</t>
  </si>
  <si>
    <t>88</t>
  </si>
  <si>
    <t>RMAT0001</t>
  </si>
  <si>
    <t>revizní dvířka dle specifikace R06</t>
  </si>
  <si>
    <t>-1924147958</t>
  </si>
  <si>
    <t>89</t>
  </si>
  <si>
    <t>RMAT0002</t>
  </si>
  <si>
    <t>revizní dvířka dle specifikace R07</t>
  </si>
  <si>
    <t>-1129000676</t>
  </si>
  <si>
    <t>90</t>
  </si>
  <si>
    <t>-1614005949</t>
  </si>
  <si>
    <t>4,11*0,5 'Přepočtené koeficientem množství</t>
  </si>
  <si>
    <t>91</t>
  </si>
  <si>
    <t>998781122</t>
  </si>
  <si>
    <t>Přesun hmot pro obklady keramické stanovený z hmotnosti přesunovaného materiálu vodorovná dopravní vzdálenost do 50 m ruční (bez užití mechanizace) v objektech výšky přes 6 do 12 m</t>
  </si>
  <si>
    <t>836316203</t>
  </si>
  <si>
    <t>https://podminky.urs.cz/item/CS_URS_2025_01/998781122</t>
  </si>
  <si>
    <t>784</t>
  </si>
  <si>
    <t>Dokončovací práce - malby a tapety</t>
  </si>
  <si>
    <t>92</t>
  </si>
  <si>
    <t>784111001</t>
  </si>
  <si>
    <t>Oprášení (ometení) podkladu v místnostech výšky do 3,80 m</t>
  </si>
  <si>
    <t>-1649459990</t>
  </si>
  <si>
    <t>https://podminky.urs.cz/item/CS_URS_2025_01/784111001</t>
  </si>
  <si>
    <t>Omítka</t>
  </si>
  <si>
    <t>"zapravení zárubně ze strany chodby"20</t>
  </si>
  <si>
    <t>93</t>
  </si>
  <si>
    <t>784171101</t>
  </si>
  <si>
    <t>Zakrytí nemalovaných ploch (materiál ve specifikaci) včetně pozdějšího odkrytí podlah</t>
  </si>
  <si>
    <t>-1957787894</t>
  </si>
  <si>
    <t>https://podminky.urs.cz/item/CS_URS_2025_01/784171101</t>
  </si>
  <si>
    <t>58124842</t>
  </si>
  <si>
    <t>fólie pro malířské potřeby zakrývací tl 7µ 4x5m</t>
  </si>
  <si>
    <t>1535555010</t>
  </si>
  <si>
    <t>95</t>
  </si>
  <si>
    <t>784171121</t>
  </si>
  <si>
    <t>Zakrytí nemalovaných ploch (materiál ve specifikaci) včetně pozdějšího odkrytí konstrukcí nebo samostatných prvků např. schodišť, nábytku, radiátorů, zábradlí v místnostech výšky do 3,80</t>
  </si>
  <si>
    <t>1591186335</t>
  </si>
  <si>
    <t>https://podminky.urs.cz/item/CS_URS_2025_01/784171121</t>
  </si>
  <si>
    <t>"zařizovací předměty, okna, dveře</t>
  </si>
  <si>
    <t>(F01)*1,5</t>
  </si>
  <si>
    <t>96</t>
  </si>
  <si>
    <t>-618424135</t>
  </si>
  <si>
    <t>26,28*1,1 'Přepočtené koeficientem množství</t>
  </si>
  <si>
    <t>97</t>
  </si>
  <si>
    <t>784181101</t>
  </si>
  <si>
    <t>Penetrace podkladu jednonásobná základní akrylátová bezbarvá v místnostech výšky do 3,80 m</t>
  </si>
  <si>
    <t>-274193854</t>
  </si>
  <si>
    <t>https://podminky.urs.cz/item/CS_URS_2025_01/784181101</t>
  </si>
  <si>
    <t>98</t>
  </si>
  <si>
    <t>784211101</t>
  </si>
  <si>
    <t>Malby z malířských směsí oděruvzdorných za mokra dvojnásobné, bílé za mokra oděruvzdorné výborně v místnostech výšky do 3,80 m</t>
  </si>
  <si>
    <t>879683373</t>
  </si>
  <si>
    <t>https://podminky.urs.cz/item/CS_URS_2025_01/784211101</t>
  </si>
  <si>
    <t>24,97</t>
  </si>
  <si>
    <t>26,44</t>
  </si>
  <si>
    <t>4,595</t>
  </si>
  <si>
    <t>88,351</t>
  </si>
  <si>
    <t>87,189</t>
  </si>
  <si>
    <t>39,35</t>
  </si>
  <si>
    <t>5,222</t>
  </si>
  <si>
    <t>49,713</t>
  </si>
  <si>
    <t>5,495</t>
  </si>
  <si>
    <t>A2 - Větev WC dívky 1 NP</t>
  </si>
  <si>
    <t>6,8</t>
  </si>
  <si>
    <t>0,9*2,02</t>
  </si>
  <si>
    <t>1*2,02</t>
  </si>
  <si>
    <t>0,7*2*3+</t>
  </si>
  <si>
    <t>obklad01*(3,4-2,1)</t>
  </si>
  <si>
    <t>-okno1</t>
  </si>
  <si>
    <t>(ostění1+nadpraží1)*0,425</t>
  </si>
  <si>
    <t>2,1*(2,705+1,315*2)</t>
  </si>
  <si>
    <t>962081131</t>
  </si>
  <si>
    <t>Bourání příček nebo přizdívek ze skleněných tvárnic, tl. do 100 mm</t>
  </si>
  <si>
    <t>-1956940456</t>
  </si>
  <si>
    <t>https://podminky.urs.cz/item/CS_URS_2025_01/962081131</t>
  </si>
  <si>
    <t>"nad dveře" 0,8*0,5</t>
  </si>
  <si>
    <t>962032253</t>
  </si>
  <si>
    <t>Bourání zdiva nadzákladového z tvárnic betonových objemu do 1 m3</t>
  </si>
  <si>
    <t>m3</t>
  </si>
  <si>
    <t>1890641871</t>
  </si>
  <si>
    <t>https://podminky.urs.cz/item/CS_URS_2025_01/962032253</t>
  </si>
  <si>
    <t>"podezdívka WC"0,8*0,4*0,2</t>
  </si>
  <si>
    <t>11,423*24 'Přepočtené koeficientem množství</t>
  </si>
  <si>
    <t>11,395*1,1 'Přepočtené koeficientem množství</t>
  </si>
  <si>
    <t>"rohy"2,61*4+0,9*2+0,9+2,01*2+(3,215-2,25)</t>
  </si>
  <si>
    <t>29,52*1,1 'Přepočtené koeficientem množství</t>
  </si>
  <si>
    <t>"nově vsazené zárubně ze strany chodby"0,9+2,2*2+0,9*2,2*2</t>
  </si>
  <si>
    <t>ostění_O*0,425</t>
  </si>
  <si>
    <t>55331442</t>
  </si>
  <si>
    <t>zárubeň jednokřídlá ocelová pro dodatečnou montáž tl stěny 160-200mm rozměru 800/1970, 2100mm</t>
  </si>
  <si>
    <t>55331438</t>
  </si>
  <si>
    <t>zárubeň jednokřídlá ocelová pro dodatečnou montáž tl stěny 110-150mm rozměru 900/1970, 2100mm</t>
  </si>
  <si>
    <t>-233583864</t>
  </si>
  <si>
    <t>"D02,03"2</t>
  </si>
  <si>
    <t>(0,05+0,15+0,05)*(0,9+2,02*2)*2</t>
  </si>
  <si>
    <t>"28/104a"5,1</t>
  </si>
  <si>
    <t>"28/104b"4,59</t>
  </si>
  <si>
    <t>"28/103a"6,76</t>
  </si>
  <si>
    <t>"28/103b"8,52</t>
  </si>
  <si>
    <t>725291669</t>
  </si>
  <si>
    <t>Montáž doplňků zařízení koupelen a záchodů madla invalidního krakorcového</t>
  </si>
  <si>
    <t>1988426660</t>
  </si>
  <si>
    <t>https://podminky.urs.cz/item/CS_URS_2025_01/725291669</t>
  </si>
  <si>
    <t>55147101</t>
  </si>
  <si>
    <t>madlo invalidní krakorcové nerez lesk 900mm</t>
  </si>
  <si>
    <t>2061171167</t>
  </si>
  <si>
    <t>725291670</t>
  </si>
  <si>
    <t>Montáž doplňků zařízení koupelen a záchodů madla invalidního krakorcového sklopného</t>
  </si>
  <si>
    <t>CS ÚRS 2024 02</t>
  </si>
  <si>
    <t>-1287169471</t>
  </si>
  <si>
    <t>https://podminky.urs.cz/item/CS_URS_2024_02/725291670</t>
  </si>
  <si>
    <t>55147115</t>
  </si>
  <si>
    <t>madlo invalidní krakorcové sklopné nerez lesk 813mm</t>
  </si>
  <si>
    <t>1705859873</t>
  </si>
  <si>
    <t>781491011</t>
  </si>
  <si>
    <t>Montáž zrcadel lepených silikonovým tmelem na podkladní omítku, plochy do 1 m2</t>
  </si>
  <si>
    <t>1072131435</t>
  </si>
  <si>
    <t>https://podminky.urs.cz/item/CS_URS_2025_01/781491011</t>
  </si>
  <si>
    <t>0,6*0,9</t>
  </si>
  <si>
    <t>63465126</t>
  </si>
  <si>
    <t>zrcadlo nemontované čiré tl 5mm max rozměr 3210x2250mm</t>
  </si>
  <si>
    <t>-1030964937</t>
  </si>
  <si>
    <t>0,54*1,1 'Přepočtené koeficientem množství</t>
  </si>
  <si>
    <t>1666513473</t>
  </si>
  <si>
    <t>-1732624156</t>
  </si>
  <si>
    <t>2*(1,5*2+2,755)</t>
  </si>
  <si>
    <t>766660002</t>
  </si>
  <si>
    <t>Montáž dveřních křídel dřevěných nebo plastových otevíravých do ocelové zárubně povrchově upravených jednokřídlových, šířky přes 800 mm</t>
  </si>
  <si>
    <t>182795047</t>
  </si>
  <si>
    <t>https://podminky.urs.cz/item/CS_URS_2025_01/766660002</t>
  </si>
  <si>
    <t>61162087</t>
  </si>
  <si>
    <t>dveře jednokřídlé dřevotřískové povrch laminátový plné 900x1970-2100mm</t>
  </si>
  <si>
    <t>2132540940</t>
  </si>
  <si>
    <t>54924005</t>
  </si>
  <si>
    <t>zámek zadlabací mezipokojový levý pro WC kování rozteč 72x55mm</t>
  </si>
  <si>
    <t>2036322137</t>
  </si>
  <si>
    <t>54914128</t>
  </si>
  <si>
    <t xml:space="preserve">dveřní kování interiérové rozetové  pro WC</t>
  </si>
  <si>
    <t>549923387</t>
  </si>
  <si>
    <t>26,44*1,1 'Přepočtené koeficientem množství</t>
  </si>
  <si>
    <t>32,343*1,5 'Přepočtené koeficientem množství</t>
  </si>
  <si>
    <t>39,35*1,1 'Přepočtené koeficientem množství</t>
  </si>
  <si>
    <t>88,351*1,1 'Přepočtené koeficientem množství</t>
  </si>
  <si>
    <t>2,61*4+0,8*2+2,1*2+0,9</t>
  </si>
  <si>
    <t>24,885*1,1 'Přepočtené koeficientem množství</t>
  </si>
  <si>
    <t>"svislé kouty"2,25*17</t>
  </si>
  <si>
    <t>"umyvadlo"3*2+3</t>
  </si>
  <si>
    <t>"WC"3+1</t>
  </si>
  <si>
    <t>99</t>
  </si>
  <si>
    <t>100</t>
  </si>
  <si>
    <t>5,495*0,5 'Přepočtené koeficientem množství</t>
  </si>
  <si>
    <t>101</t>
  </si>
  <si>
    <t>102</t>
  </si>
  <si>
    <t>103</t>
  </si>
  <si>
    <t>104</t>
  </si>
  <si>
    <t>105</t>
  </si>
  <si>
    <t>106</t>
  </si>
  <si>
    <t>37,455*1,1 'Přepočtené koeficientem množství</t>
  </si>
  <si>
    <t>107</t>
  </si>
  <si>
    <t>108</t>
  </si>
  <si>
    <t>24,55</t>
  </si>
  <si>
    <t>26,02</t>
  </si>
  <si>
    <t>87,489</t>
  </si>
  <si>
    <t>A3 - Větev WC dívky 2 NP</t>
  </si>
  <si>
    <t>0,415*(ostění1+nadpraží1)</t>
  </si>
  <si>
    <t>158161400</t>
  </si>
  <si>
    <t>-2107496598</t>
  </si>
  <si>
    <t>-536692888</t>
  </si>
  <si>
    <t>"R02"2</t>
  </si>
  <si>
    <t>1541292428</t>
  </si>
  <si>
    <t>Sanitární příčky vhodné do suchého prostředí dveře vnitřní do sanitárních příček šířky do 800 mm, výšky do 2 000 mm z dřevotřískových desek laminovaných včetně nerezového kování tl. 32 mm - dle specifikace PD</t>
  </si>
  <si>
    <t>"D01"1</t>
  </si>
  <si>
    <t>26,02*1,1 'Přepočtené koeficientem množství</t>
  </si>
  <si>
    <t>31,923*1,5 'Přepočtené koeficientem množství</t>
  </si>
  <si>
    <t>-1996467707</t>
  </si>
  <si>
    <t>1+1+1</t>
  </si>
  <si>
    <t>1518671666</t>
  </si>
  <si>
    <t>"elektro"5+2</t>
  </si>
  <si>
    <t>36,825*1,1 'Přepočtené koeficientem množství</t>
  </si>
  <si>
    <t>A4 - Elektroinstalace</t>
  </si>
  <si>
    <t>M21.1 - Silnoproud</t>
  </si>
  <si>
    <t>M21.1</t>
  </si>
  <si>
    <t>Silnoproud</t>
  </si>
  <si>
    <t>210800315RT2</t>
  </si>
  <si>
    <t>Montáž kabelu bezhalogenového CXKH 1 kV, 5 x 1,5 mm2, pevně uloženého, včetně dodávky CXKH-R</t>
  </si>
  <si>
    <t>RTS 25/ I</t>
  </si>
  <si>
    <t>210800286RT2</t>
  </si>
  <si>
    <t>Montáž kabelu bezhalogenového CXKH 1 kV, 3 x 2,5 mm2, pevně uloženého, včetně dodávky CXKH-R</t>
  </si>
  <si>
    <t>210800285RT2</t>
  </si>
  <si>
    <t>Montáž kabelu bezhalogenového CXKH 1 kV, 3 x 1,5 mm2, pevně uloženého, včetně dodávky CXKH-R</t>
  </si>
  <si>
    <t>210800645RZ1</t>
  </si>
  <si>
    <t>Vodič H07Z-K 4 mm2 uložený pevně, včetně dodávky vodiče</t>
  </si>
  <si>
    <t>Vlastní</t>
  </si>
  <si>
    <t>210800646RZ1</t>
  </si>
  <si>
    <t>Vodič H07Z-K 6 mm2 uložený pevně, včetně dodávky vodiče</t>
  </si>
  <si>
    <t>210800647RZ1</t>
  </si>
  <si>
    <t>Vodič H07Z-K 10 mm2 uložený pevně, včetně dodávky vodiče</t>
  </si>
  <si>
    <t>210010311R00</t>
  </si>
  <si>
    <t>Montáž krabice plastové univerzální, kruhové, , , , do zdiva, bez zapojení,</t>
  </si>
  <si>
    <t>345715344R</t>
  </si>
  <si>
    <t>krabice elektroinstalační pod omítku; univerzální; materiál: PVC; průměr= 71 mm; hl = 45 mm; jmenovité napětí do 400 V; jmenovitý proud do 16 A</t>
  </si>
  <si>
    <t>210010301R00</t>
  </si>
  <si>
    <t>Montáž krabice plastové přístrojové, kruhové, , , , do zdiva, bez zapojení,</t>
  </si>
  <si>
    <t>7+4</t>
  </si>
  <si>
    <t>345715165R</t>
  </si>
  <si>
    <t>krabice elektroinstalační pod omítku; přístrojová; mat. PVC samozhášivé; teplot.rozsah -5 až 60 °C; určeno pro rozvody s napětím 400 V a proudem max. 16 A; rozměry-průměr,hloubka 73, 66 mm</t>
  </si>
  <si>
    <t>345715165V</t>
  </si>
  <si>
    <t>krabice elektroinstalační pod omítku; přístrojová; mat. PVC samozhášivé; teplot.rozsah -5 až 60 °C, určeno pro rozvody s napětím 400 V a proudem max. 16 A; rozměry-průměr,hloubka 73, 66 mm, s víčkem</t>
  </si>
  <si>
    <t>222260040T00</t>
  </si>
  <si>
    <t>Krabice rozbočovací na povrch, bez zapojení</t>
  </si>
  <si>
    <t>10+10</t>
  </si>
  <si>
    <t>345714205R</t>
  </si>
  <si>
    <t>Krabice elektroinstalační rozbočovací; s víčkem; materiál: plast; montáž: na povrch; rozměr: 85 x 85 x 40 mm; IP 55</t>
  </si>
  <si>
    <t>345714203R</t>
  </si>
  <si>
    <t>Krabice elektroinstalační rozbočovací; s víčkem; materiál: plast; montáž: na povrch; rozměr: 75 x 75 x 37 mm; IP 55</t>
  </si>
  <si>
    <t>973031616R00</t>
  </si>
  <si>
    <t>Vysekání v cihelném zdivu výklenků a kapes kapes pro špalíky a krabice na jakoukoliv maltu vápennou nebo vápenocementovou, velilkosti do 100x100x50 mm</t>
  </si>
  <si>
    <t xml:space="preserve">Poznámka k položce:_x000d_
Včetně pomocného lešení o výšce podlahy do 1900 mm a pro zatížení do 1,5 kPa  (150 kg/m2).</t>
  </si>
  <si>
    <t>973031619R00</t>
  </si>
  <si>
    <t>Vysekání v cihelném zdivu výklenků a kapes kapes pro špalíky a krabice na jakoukoliv maltu vápennou nebo vápenocementovou, velilkosti do 150x150x100 mm</t>
  </si>
  <si>
    <t>974031143R00</t>
  </si>
  <si>
    <t>Vysekání rýh v jakémkoliv zdivu cihelném v ploše do hloubky 70 mm, šířky do 100 mm</t>
  </si>
  <si>
    <t>974031121R00</t>
  </si>
  <si>
    <t>Vysekání rýh v jakémkoliv zdivu cihelném v ploše do hloubky 30 mm, šířky do 30 mm</t>
  </si>
  <si>
    <t>612403399RT2</t>
  </si>
  <si>
    <t>Hrubá výplň rýh ve stěnách, jakoukoliv maltou maltou ze suchých směsí jakékoliv šířky</t>
  </si>
  <si>
    <t>Poznámka k položce:_x000d_
jakékoliv šířky rýhy,</t>
  </si>
  <si>
    <t xml:space="preserve">zapravení rýh + 10% : </t>
  </si>
  <si>
    <t>0,10*10,0*1,1</t>
  </si>
  <si>
    <t>0,03*60,0*1,1</t>
  </si>
  <si>
    <t>971033241R00</t>
  </si>
  <si>
    <t>Vybourání otvorů ve zdivu cihelném z jakýchkoliv cihel pálených na jakoukoliv maltu vápenou nebo vápenocementovou, plochy do 0,0225 m2, tloušťky do 300 mm</t>
  </si>
  <si>
    <t>Poznámka k položce:_x000d_
základovém nebo nadzákladovém,</t>
  </si>
  <si>
    <t>210111011RT6</t>
  </si>
  <si>
    <t>Montáž zásuvky domovní zapuštěné včetně zapojení včetně dodávky zásuvky kompletní jednonásobné s ochr.kolíkem 16A/250VAC a rámečkem, , provedení 2P+PE,</t>
  </si>
  <si>
    <t>210111014RT6</t>
  </si>
  <si>
    <t>Montáž zásuvky domovní zapuštěné včetně zapojení, včetně dodávky zásuvky dvojnásobné s ochrannými kolíky 16A/250VAC a rámečku, , provedení 2x (2P+PE),</t>
  </si>
  <si>
    <t>650072611RT6</t>
  </si>
  <si>
    <t>Čidlo pohybové pro LED svítidla, dosah min. 6 m, detekční úhel -360°, včetně dodávky</t>
  </si>
  <si>
    <t>210INV</t>
  </si>
  <si>
    <t>Sada pro nouzovou signalizaci na WC pro imobilní vč. kontrolního modulu s alarmem, transformátoru tlačítka signálního tahového, tlačítka resetovacího, vč. rámečků, včetně dodávky</t>
  </si>
  <si>
    <t>650101521MTZ</t>
  </si>
  <si>
    <t>Montáž svítidla</t>
  </si>
  <si>
    <t>5+5+6+2+2+8</t>
  </si>
  <si>
    <t>348-A1</t>
  </si>
  <si>
    <t>A1 - LED STROPNÍ SVÍTIDLO LINEÁRNÍ</t>
  </si>
  <si>
    <t>348-A2</t>
  </si>
  <si>
    <t>A2 - LED STROPNÍ SVÍTIDLO LINEÁRNÍ</t>
  </si>
  <si>
    <t>348-B1</t>
  </si>
  <si>
    <t>B1 - LED SVÍTIDLO NÁSTĚNNÉ KRUHOVÉ</t>
  </si>
  <si>
    <t>348-D1</t>
  </si>
  <si>
    <t>D1 - LED SVÍTIDLO NÁSTĚNNÉ LINEÁRNÍ</t>
  </si>
  <si>
    <t>348-N1</t>
  </si>
  <si>
    <t>N1 - NOUZOVÉ SVÍTIDLO ANTIPANIKA 3W, záloha 180 minut</t>
  </si>
  <si>
    <t>348-NP1</t>
  </si>
  <si>
    <t>NP1 NOUZOVÉ SVÍTIDLO S PIKTOGRAMEM, záloha 60 minut</t>
  </si>
  <si>
    <t>210010003RU3</t>
  </si>
  <si>
    <t>Montáž trubky ohebné, z PVC, uložené pod omítku, vnější průměr 25 mm, mech. pevnost 750 N/5 cm, včetně dodávky materiálu</t>
  </si>
  <si>
    <t>210010002RU3</t>
  </si>
  <si>
    <t>Montáž trubky ohebné, z PVC, uložené pod omítku, vnější průměr 20 mm, mech. pevnost 750 N/5 cm, včetně dodávky materiálu</t>
  </si>
  <si>
    <t>34572K</t>
  </si>
  <si>
    <t>Příchytka stahovacího pásku včetně stahovacích pásků a upevňovacího materiálu</t>
  </si>
  <si>
    <t>100 kus</t>
  </si>
  <si>
    <t>21001K</t>
  </si>
  <si>
    <t>Kabelová lišta, plastová bezhalogenová 65x110 vč. spojovacího a upevňovacího materiálu, pro hlavní kabelovou trasu silnoproudu, včetně dodávky</t>
  </si>
  <si>
    <t>22089K</t>
  </si>
  <si>
    <t>Revize elektroinstalace</t>
  </si>
  <si>
    <t>21DMT</t>
  </si>
  <si>
    <t>Demontáž stávající elektroinstalace na WC chlapci a učitelé včetně všech zařízení</t>
  </si>
  <si>
    <t>34195K</t>
  </si>
  <si>
    <t>Podružný elektroinstalační materiál</t>
  </si>
  <si>
    <t>97908K</t>
  </si>
  <si>
    <t>Odvoz stavebního materiálu, úklid, uložení suti na skládce</t>
  </si>
  <si>
    <t xml:space="preserve">A5 - Vytápění </t>
  </si>
  <si>
    <t>1 - Vytápění</t>
  </si>
  <si>
    <t>K035</t>
  </si>
  <si>
    <t>těleso otopné panelové 2 deskové bez přídavné přestupní plochy v 554mm dl 900mm, hladká čelní deska, připojovací rozteč 500 mm</t>
  </si>
  <si>
    <t>1357980154</t>
  </si>
  <si>
    <t>K028</t>
  </si>
  <si>
    <t>těleso otopné panelové 2 deskové 2 přídavné přestupní plochy v 554mm dl 600mm, hladká čelní deska, připojovací rozteč 500 mm</t>
  </si>
  <si>
    <t>-1705460927</t>
  </si>
  <si>
    <t>K013</t>
  </si>
  <si>
    <t>Navrtávací konzole pro otopná tělesa, 120 mm, d15</t>
  </si>
  <si>
    <t>-1512607690</t>
  </si>
  <si>
    <t>55121222</t>
  </si>
  <si>
    <t>ventil termostatický přímý s víčkem 1/2" jednoregulační</t>
  </si>
  <si>
    <t>-1969160290</t>
  </si>
  <si>
    <t>55128125</t>
  </si>
  <si>
    <t>hlavice termostatická kapalinová pro veřejné prostory se zajištěním proti sejmutí M30 a aretací teploty</t>
  </si>
  <si>
    <t>-412545551</t>
  </si>
  <si>
    <t>55128308</t>
  </si>
  <si>
    <t>šroubení regulační radiátorové přímé chrom pro Cu trubku 1/2"x15</t>
  </si>
  <si>
    <t>1541158253</t>
  </si>
  <si>
    <t>K025</t>
  </si>
  <si>
    <t>mosazné tvarovky</t>
  </si>
  <si>
    <t>921027052</t>
  </si>
  <si>
    <t>735159210</t>
  </si>
  <si>
    <t>Montáž otopných těles panelových dvouřadých dl do 1140 mm</t>
  </si>
  <si>
    <t>-847574851</t>
  </si>
  <si>
    <t>734200821</t>
  </si>
  <si>
    <t>Demontáž armatury závitové se dvěma závity přes G 1/2 do G 1/2</t>
  </si>
  <si>
    <t>547325593</t>
  </si>
  <si>
    <t>735111810</t>
  </si>
  <si>
    <t>Demontáž otopného tělesa litinového článkového</t>
  </si>
  <si>
    <t>1136235721</t>
  </si>
  <si>
    <t>735494811</t>
  </si>
  <si>
    <t>Vypuštění vody z otopných těles</t>
  </si>
  <si>
    <t>1327311062</t>
  </si>
  <si>
    <t>998735115</t>
  </si>
  <si>
    <t>Přesun hmot tonážní pro otopná tělesa s omezením mechanizace v objektech v přes 36 do 48 m</t>
  </si>
  <si>
    <t>265175144</t>
  </si>
  <si>
    <t>735191905</t>
  </si>
  <si>
    <t>Odvzdušnění otopných těles</t>
  </si>
  <si>
    <t>90080612</t>
  </si>
  <si>
    <t>K018</t>
  </si>
  <si>
    <t>Zaregulování tělesa</t>
  </si>
  <si>
    <t>-1014502687</t>
  </si>
  <si>
    <t>K019</t>
  </si>
  <si>
    <t>Napuštění systému upravenou vodou, dle ČSN EN 14 868</t>
  </si>
  <si>
    <t>l</t>
  </si>
  <si>
    <t>-1992010765</t>
  </si>
  <si>
    <t>K020</t>
  </si>
  <si>
    <t>Zednické přípomoci vč. začištění</t>
  </si>
  <si>
    <t>kpl</t>
  </si>
  <si>
    <t>512</t>
  </si>
  <si>
    <t>1958997591</t>
  </si>
  <si>
    <t>K021</t>
  </si>
  <si>
    <t>Odvoz suti</t>
  </si>
  <si>
    <t>1955006019</t>
  </si>
  <si>
    <t>K022</t>
  </si>
  <si>
    <t>Poplatek za uložení suti</t>
  </si>
  <si>
    <t>1343476147</t>
  </si>
  <si>
    <t>K023</t>
  </si>
  <si>
    <t>Výkup kovů - radiátory, potrubí</t>
  </si>
  <si>
    <t xml:space="preserve">t </t>
  </si>
  <si>
    <t>1915073979</t>
  </si>
  <si>
    <t>A6 - VZT</t>
  </si>
  <si>
    <t>1 - VZT</t>
  </si>
  <si>
    <t>2 - Přívodní potrubí:</t>
  </si>
  <si>
    <t>3 - Odvodní potrubí:</t>
  </si>
  <si>
    <t>4 - Izolace potrubí:</t>
  </si>
  <si>
    <t>5 - Ostatní:</t>
  </si>
  <si>
    <t>1.1.01</t>
  </si>
  <si>
    <t xml:space="preserve">Radiální ventilátor do kruhového potrubí DN 160, vč. 2ks  rychloupínacích spon DN 160</t>
  </si>
  <si>
    <t>1323260416</t>
  </si>
  <si>
    <t>1.1.02</t>
  </si>
  <si>
    <t xml:space="preserve">Elektrický ohřívač do kruhového potrubí  200/3,0 230V/1</t>
  </si>
  <si>
    <t>-161629348</t>
  </si>
  <si>
    <t>K037</t>
  </si>
  <si>
    <t>Regulátor pro elektrický ohřívač 230V</t>
  </si>
  <si>
    <t>1314359323</t>
  </si>
  <si>
    <t>1.1.03</t>
  </si>
  <si>
    <t xml:space="preserve">Radiální ventilátor do kruhového potrubí DN 200, vč. 2ks  rychloupínacích spon DN 200</t>
  </si>
  <si>
    <t>-1898774921</t>
  </si>
  <si>
    <t>1.2.01</t>
  </si>
  <si>
    <t>-472169572</t>
  </si>
  <si>
    <t>1.2.02</t>
  </si>
  <si>
    <t>299035098</t>
  </si>
  <si>
    <t>579658248</t>
  </si>
  <si>
    <t>1.2.03</t>
  </si>
  <si>
    <t>855803588</t>
  </si>
  <si>
    <t>1.3.01</t>
  </si>
  <si>
    <t>292895691</t>
  </si>
  <si>
    <t>1.3.02</t>
  </si>
  <si>
    <t>1295821256</t>
  </si>
  <si>
    <t>-926641832</t>
  </si>
  <si>
    <t>1.3.03</t>
  </si>
  <si>
    <t>-1418647809</t>
  </si>
  <si>
    <t>1.04</t>
  </si>
  <si>
    <t>Regulační klapka s ručním ovládaním ø160</t>
  </si>
  <si>
    <t>-149566452</t>
  </si>
  <si>
    <t>1.05</t>
  </si>
  <si>
    <t>Regulační klapka s ručním ovládaním ø200</t>
  </si>
  <si>
    <t>710114555</t>
  </si>
  <si>
    <t>1.05.02</t>
  </si>
  <si>
    <t xml:space="preserve">Zpětná klapka  ø160</t>
  </si>
  <si>
    <t>1452965156</t>
  </si>
  <si>
    <t>1.05.02.1</t>
  </si>
  <si>
    <t xml:space="preserve">Zpětná klapka  ø200</t>
  </si>
  <si>
    <t>-923171065</t>
  </si>
  <si>
    <t>1.06</t>
  </si>
  <si>
    <t>Tlumič kruhový ø160, vč. hlukové izolace z minerální vaty (součinitel útlumu 0,81), dl. 600mm</t>
  </si>
  <si>
    <t>-1867298189</t>
  </si>
  <si>
    <t>1.07</t>
  </si>
  <si>
    <t>Tlumič kruhový ø200, vč. hlukové izolace z minerální vaty (součinitel útlumu 0,81), dl. 600mm</t>
  </si>
  <si>
    <t>45845364</t>
  </si>
  <si>
    <t>1.08</t>
  </si>
  <si>
    <t>Talířový ventil DN100, vč. montážního rámečku</t>
  </si>
  <si>
    <t>1318105888</t>
  </si>
  <si>
    <t>1.09</t>
  </si>
  <si>
    <t>Talířový ventil DN125, vč. montážního rámečku</t>
  </si>
  <si>
    <t>871898982</t>
  </si>
  <si>
    <t>1.10</t>
  </si>
  <si>
    <t>Protidešťová žaluzie hliníková 250x250, vč. boxu s připojením Ø158</t>
  </si>
  <si>
    <t>1858425645</t>
  </si>
  <si>
    <t>1.11</t>
  </si>
  <si>
    <t>Protidešťová žaluzie hliníková 250x250, vč. boxu s připojením Ø198</t>
  </si>
  <si>
    <t>-4777991</t>
  </si>
  <si>
    <t>1.12</t>
  </si>
  <si>
    <t>Akustická mřížka 600x100</t>
  </si>
  <si>
    <t>62785209</t>
  </si>
  <si>
    <t>Přívodní potrubí:</t>
  </si>
  <si>
    <t>K038</t>
  </si>
  <si>
    <t>Čtyřhranné ocelové potrubí z pozinkovaného plechu SK I: Čtyřhranné potrubí do obv. 650 vč. 10% tvarovek</t>
  </si>
  <si>
    <t>-1840312752</t>
  </si>
  <si>
    <t>K039</t>
  </si>
  <si>
    <t xml:space="preserve">Kruhové potrubí SPIRO oboustranně pozinkovaného plechu: Kruhové potrubí Ø100  vč. 30% tvarovek</t>
  </si>
  <si>
    <t>-2032174891</t>
  </si>
  <si>
    <t>K040</t>
  </si>
  <si>
    <t xml:space="preserve">Kruhové potrubí SPIRO oboustranně pozinkovaného plechu: Kruhové potrubí Ø125  vč. 30% tvarovek</t>
  </si>
  <si>
    <t>701499133</t>
  </si>
  <si>
    <t>K041</t>
  </si>
  <si>
    <t xml:space="preserve">Kruhové potrubí SPIRO oboustranně pozinkovaného plechu: Kruhové potrubí Ø160  vč. 30% tvarovek</t>
  </si>
  <si>
    <t>1445765914</t>
  </si>
  <si>
    <t>K042</t>
  </si>
  <si>
    <t xml:space="preserve">Kruhové potrubí SPIRO oboustranně pozinkovaného plechu:Kruhové potrubí Ø200  vč. 30% tvarovek</t>
  </si>
  <si>
    <t>375392984</t>
  </si>
  <si>
    <t>Odvodní potrubí:</t>
  </si>
  <si>
    <t>K043</t>
  </si>
  <si>
    <t>-197714061</t>
  </si>
  <si>
    <t>915351700</t>
  </si>
  <si>
    <t>K044</t>
  </si>
  <si>
    <t>-82801311</t>
  </si>
  <si>
    <t>K045</t>
  </si>
  <si>
    <t xml:space="preserve">Kruhové potrubí SPIRO oboustranně pozinkovaného plechu: Kruhové potrubí Ø200  vč. 30% tvarovek</t>
  </si>
  <si>
    <t>40994487</t>
  </si>
  <si>
    <t>Izolace potrubí:</t>
  </si>
  <si>
    <t>K046</t>
  </si>
  <si>
    <t>Hluková izolace (součinitel útlumu 0,81), tl. 60mm</t>
  </si>
  <si>
    <t>-27330904</t>
  </si>
  <si>
    <t>K047</t>
  </si>
  <si>
    <t>Tepelná izolace tl. 20mm</t>
  </si>
  <si>
    <t>-893820781</t>
  </si>
  <si>
    <t>K048</t>
  </si>
  <si>
    <t>Tepelná izolace tl. 40mm</t>
  </si>
  <si>
    <t>-1135710682</t>
  </si>
  <si>
    <t>Ostatní:</t>
  </si>
  <si>
    <t>K049</t>
  </si>
  <si>
    <t>Spojovací, těsnící, montážní, závěsný a pomocný materiál</t>
  </si>
  <si>
    <t>-1136864854</t>
  </si>
  <si>
    <t>K050</t>
  </si>
  <si>
    <t>Kompletní montáž vč. lešení, sprovoznění, vyregulování soustavy, vč. protokolu o zaregulování, zaškolení obsluhy a předání</t>
  </si>
  <si>
    <t>999784309</t>
  </si>
  <si>
    <t>K051</t>
  </si>
  <si>
    <t>Další náklady spojené s instalací</t>
  </si>
  <si>
    <t>1491821387</t>
  </si>
  <si>
    <t>K052</t>
  </si>
  <si>
    <t>zednické přípomoci vč. zapravení a likvidace suti</t>
  </si>
  <si>
    <t>701787396</t>
  </si>
  <si>
    <t>K053</t>
  </si>
  <si>
    <t>Demontáž ventilátoru vč. mřížky</t>
  </si>
  <si>
    <t>2006171040</t>
  </si>
  <si>
    <t>A7 - ZTI</t>
  </si>
  <si>
    <t>1 - Hlavní budova - část 1</t>
  </si>
  <si>
    <t>Hlavní budova - část 1</t>
  </si>
  <si>
    <t>-</t>
  </si>
  <si>
    <t>WC kombi zadní odpad vodorovný - hluboké splachování</t>
  </si>
  <si>
    <t>427150031</t>
  </si>
  <si>
    <t>-.1</t>
  </si>
  <si>
    <t>WC sedátko duroplastové antibakteriální pro WC kombi SLOWCLOSE</t>
  </si>
  <si>
    <t>-562416750</t>
  </si>
  <si>
    <t>-.2</t>
  </si>
  <si>
    <t>WC kombi zvýšené 50 cm pro invalidy, seniory</t>
  </si>
  <si>
    <t>-1714201715</t>
  </si>
  <si>
    <t>-.3</t>
  </si>
  <si>
    <t>WC nádržka s armaturou pro splachování 4/9 l</t>
  </si>
  <si>
    <t>918516807</t>
  </si>
  <si>
    <t>-.4</t>
  </si>
  <si>
    <t>WC sedátkosedátko, pomalé zavírání, rychloupínací úchyty,</t>
  </si>
  <si>
    <t>-1767568575</t>
  </si>
  <si>
    <t>-.5</t>
  </si>
  <si>
    <t>Umyvadlo zdravotní 64 cm s otvorem</t>
  </si>
  <si>
    <t>-1413537835</t>
  </si>
  <si>
    <t>K057</t>
  </si>
  <si>
    <t>Umyvadlová stojánková páková baterie bez výpusti pro ivalidy</t>
  </si>
  <si>
    <t>386004086</t>
  </si>
  <si>
    <t>-.6</t>
  </si>
  <si>
    <t>Sifon pro umyvadlo prostorově úsporný s převlečnou maticí 5/4˝</t>
  </si>
  <si>
    <t>-221867176</t>
  </si>
  <si>
    <t>-.7</t>
  </si>
  <si>
    <t>Umyvadlová výpusť 5/4˝ s nerezovou mřížkou pr. 63 mm</t>
  </si>
  <si>
    <t>1566161818</t>
  </si>
  <si>
    <t>725211603</t>
  </si>
  <si>
    <t>Umyvadlo 600×420 mm, keramické umyvadlo s otvorem pro baterii a přepadem, instalace nástěnná, barva bílá</t>
  </si>
  <si>
    <t>1872484368</t>
  </si>
  <si>
    <t>https://podminky.urs.cz/item/CS_URS_2025_01/725211603</t>
  </si>
  <si>
    <t>725822611</t>
  </si>
  <si>
    <t>Umyvadlová stojánková baterie bez výpusti</t>
  </si>
  <si>
    <t>1750981420</t>
  </si>
  <si>
    <t>https://podminky.urs.cz/item/CS_URS_2025_01/725822611</t>
  </si>
  <si>
    <t>-.8</t>
  </si>
  <si>
    <t>Sifon umyvadlový celokovový pohledový DN 32 s převlečnou maticí chrom</t>
  </si>
  <si>
    <t>1219702090</t>
  </si>
  <si>
    <t>-.9</t>
  </si>
  <si>
    <t>Umyvadlová výpust 5/4" celokovová</t>
  </si>
  <si>
    <t>-1032777175</t>
  </si>
  <si>
    <t>-.10</t>
  </si>
  <si>
    <t>Nástěnka krátká s vnitřním závitem 16 - Rp 1/2</t>
  </si>
  <si>
    <t>-1309270100</t>
  </si>
  <si>
    <t>725819401</t>
  </si>
  <si>
    <t>Rohový ventil s matkou s gumovým těsněním 1/2×3/8, chrom</t>
  </si>
  <si>
    <t>-1023819816</t>
  </si>
  <si>
    <t>https://podminky.urs.cz/item/CS_URS_2025_01/725819401</t>
  </si>
  <si>
    <t>-.11</t>
  </si>
  <si>
    <t>zásobníkový ohřívač pro horní instalaci objem 5l</t>
  </si>
  <si>
    <t>-1647321540</t>
  </si>
  <si>
    <t>725532101</t>
  </si>
  <si>
    <t>zásobníkový ohřívač pro horní instalaci objem 10l</t>
  </si>
  <si>
    <t>1892602447</t>
  </si>
  <si>
    <t>https://podminky.urs.cz/item/CS_URS_2025_01/725532101</t>
  </si>
  <si>
    <t>722232043.GCM</t>
  </si>
  <si>
    <t>Kulový kohout chromovaný, DN15, s vnitřním závitem</t>
  </si>
  <si>
    <t>1561557710</t>
  </si>
  <si>
    <t>-.12</t>
  </si>
  <si>
    <t>Mosazná zpětná klapka DN15 - 1/2" PN16 - mosazný plovák s pružinou</t>
  </si>
  <si>
    <t>1205043951</t>
  </si>
  <si>
    <t>-.13</t>
  </si>
  <si>
    <t>Termostatický směšovací ventil s ochranou proti opaření a dezinfekční ohřev, s vnějším závitem G1/2"</t>
  </si>
  <si>
    <t>-1274954415</t>
  </si>
  <si>
    <t>722231221</t>
  </si>
  <si>
    <t>Bojlerový pojistný ventil DN 15 6 bar</t>
  </si>
  <si>
    <t>-109243956</t>
  </si>
  <si>
    <t>https://podminky.urs.cz/item/CS_URS_2025_01/722231221</t>
  </si>
  <si>
    <t>725530823</t>
  </si>
  <si>
    <t>demontáž stávajících ohřívačů</t>
  </si>
  <si>
    <t>1064991255</t>
  </si>
  <si>
    <t>https://podminky.urs.cz/item/CS_URS_2025_01/725530823</t>
  </si>
  <si>
    <t>725210821.1</t>
  </si>
  <si>
    <t>Demontáž umyvadel</t>
  </si>
  <si>
    <t>-1661496713</t>
  </si>
  <si>
    <t>725110814</t>
  </si>
  <si>
    <t>Demontáž klozetu Kombi</t>
  </si>
  <si>
    <t>-1483603656</t>
  </si>
  <si>
    <t>https://podminky.urs.cz/item/CS_URS_2025_01/725110814</t>
  </si>
  <si>
    <t>722170804</t>
  </si>
  <si>
    <t>demontáž stávajícího vodovodního potrubí včetně armatur</t>
  </si>
  <si>
    <t>-1771748720</t>
  </si>
  <si>
    <t>https://podminky.urs.cz/item/CS_URS_2025_01/722170804</t>
  </si>
  <si>
    <t>722174001</t>
  </si>
  <si>
    <t>výcevrstvá vodovodní trubka PN 16, kotouč 16,2×2,2 mm, včetně 30% na tvarovky</t>
  </si>
  <si>
    <t>-711498811</t>
  </si>
  <si>
    <t>https://podminky.urs.cz/item/CS_URS_2025_01/722174001</t>
  </si>
  <si>
    <t>722174002</t>
  </si>
  <si>
    <t>výcevrstvá vodovodní trubka PN 16, kotouč 20×2,8 mm, včetně 30% na tvarovky</t>
  </si>
  <si>
    <t>-1466492900</t>
  </si>
  <si>
    <t>https://podminky.urs.cz/item/CS_URS_2025_01/722174002</t>
  </si>
  <si>
    <t>-.14</t>
  </si>
  <si>
    <t>Páska na izolaci, délka 10 bm</t>
  </si>
  <si>
    <t>1471950185</t>
  </si>
  <si>
    <t>722181221</t>
  </si>
  <si>
    <t>Polyethylenová izolace se strukturou uzavřených buněk určená pro topenářské a sanitární rozvody 18/9. Tloušťka izolace 9 mm.</t>
  </si>
  <si>
    <t>242250491</t>
  </si>
  <si>
    <t>https://podminky.urs.cz/item/CS_URS_2025_01/722181221</t>
  </si>
  <si>
    <t>722181231</t>
  </si>
  <si>
    <t>Polyethylenová izolace se strukturou uzavřených buněk určená pro topenářské a sanitární rozvody 18/13. Tloušťka izolace 13 mm.</t>
  </si>
  <si>
    <t>-1227641011</t>
  </si>
  <si>
    <t>https://podminky.urs.cz/item/CS_URS_2025_01/722181231</t>
  </si>
  <si>
    <t>722181231.1</t>
  </si>
  <si>
    <t>Polyethylenová izolace se strukturou uzavřených buněk určená pro topenářské a sanitární rozvody 20/13. Tloušťka izolace 13 mm.</t>
  </si>
  <si>
    <t>962528006</t>
  </si>
  <si>
    <t>722181241</t>
  </si>
  <si>
    <t>Polyethylenová izolace se strukturou uzavřených buněk určená pro topenářské a sanitární rozvody 20/20. Tloušťka izolace 20 mm.</t>
  </si>
  <si>
    <t>-904037773</t>
  </si>
  <si>
    <t>https://podminky.urs.cz/item/CS_URS_2025_01/722181241</t>
  </si>
  <si>
    <t>721140802</t>
  </si>
  <si>
    <t>demontáž stávajícího kanalizačního potrubí včetně armatur</t>
  </si>
  <si>
    <t>-1060403447</t>
  </si>
  <si>
    <t>https://podminky.urs.cz/item/CS_URS_2025_01/721140802</t>
  </si>
  <si>
    <t>721174043</t>
  </si>
  <si>
    <t>PP HT, DN 50, odpadní systém z PP, s hrdlem a gumovým těsněním, včetně 30% na tvarovky</t>
  </si>
  <si>
    <t>281894666</t>
  </si>
  <si>
    <t>https://podminky.urs.cz/item/CS_URS_2025_01/721174043</t>
  </si>
  <si>
    <t>721174045</t>
  </si>
  <si>
    <t>PP HT, DN 110, odpadní systém z PP, s hrdlem a gumovým těsněním,, včetně 30% na tvarovky</t>
  </si>
  <si>
    <t>105991665</t>
  </si>
  <si>
    <t>https://podminky.urs.cz/item/CS_URS_2025_01/721174045</t>
  </si>
  <si>
    <t>-.15</t>
  </si>
  <si>
    <t>zednické práce a odvoz suti</t>
  </si>
  <si>
    <t>-639106323</t>
  </si>
  <si>
    <t>-.16</t>
  </si>
  <si>
    <t>Závěsový, spojovací a těsnící materiál</t>
  </si>
  <si>
    <t>-922971758</t>
  </si>
  <si>
    <t>-.17</t>
  </si>
  <si>
    <t>Montáž ZTI rozvodů, izolatérské práce, osazení zařizovacích předmětů</t>
  </si>
  <si>
    <t>-465660512</t>
  </si>
  <si>
    <t>A8 - VRN</t>
  </si>
  <si>
    <t>VRN - Vedlejší rozpočtové náklady</t>
  </si>
  <si>
    <t xml:space="preserve">    VRN3 - Zařízení staveniště</t>
  </si>
  <si>
    <t xml:space="preserve">    VRN7 - Provozní vlivy</t>
  </si>
  <si>
    <t>Vedlejší rozpočtové náklady</t>
  </si>
  <si>
    <t>VRN3</t>
  </si>
  <si>
    <t>Zařízení staveniště</t>
  </si>
  <si>
    <t>030001000</t>
  </si>
  <si>
    <t>1024</t>
  </si>
  <si>
    <t>1172588742</t>
  </si>
  <si>
    <t>https://podminky.urs.cz/item/CS_URS_2025_01/030001000</t>
  </si>
  <si>
    <t>VRN7</t>
  </si>
  <si>
    <t>Provozní vlivy</t>
  </si>
  <si>
    <t>070001000</t>
  </si>
  <si>
    <t xml:space="preserve">Provozní vlivy - ochrana stavební cesty, úklid chodeb, ochrana neřešených částí stavby </t>
  </si>
  <si>
    <t>1375557884</t>
  </si>
  <si>
    <t>https://podminky.urs.cz/item/CS_URS_2025_01/070001000</t>
  </si>
  <si>
    <t xml:space="preserve">A9 - Doplnění </t>
  </si>
  <si>
    <t>OST - Ostatní</t>
  </si>
  <si>
    <t xml:space="preserve">    1 - WC 1 PP</t>
  </si>
  <si>
    <t xml:space="preserve">    2 - WC 1 NP</t>
  </si>
  <si>
    <t xml:space="preserve">    3 - WC 2 NP</t>
  </si>
  <si>
    <t>OST</t>
  </si>
  <si>
    <t>Ostatní</t>
  </si>
  <si>
    <t>WC 1 PP</t>
  </si>
  <si>
    <t>781472291</t>
  </si>
  <si>
    <t>Montáž keramických obkladů stěn lepených cementovým flexibilním lepidlem Příplatek k cenám za plochu do 10 m2 jednotlivě</t>
  </si>
  <si>
    <t>353173913</t>
  </si>
  <si>
    <t>https://podminky.urs.cz/item/CS_URS_2025_01/781472291</t>
  </si>
  <si>
    <t>WC 1 NP</t>
  </si>
  <si>
    <t>771577211</t>
  </si>
  <si>
    <t>Montáž podlah z dlaždic keramických lepených cementovým flexibilním lepidlem Příplatek k cenám za plochu do 5 m2 jednotlivě</t>
  </si>
  <si>
    <t>1168967065</t>
  </si>
  <si>
    <t>https://podminky.urs.cz/item/CS_URS_2025_01/771577211</t>
  </si>
  <si>
    <t>4,59</t>
  </si>
  <si>
    <t>1673866947</t>
  </si>
  <si>
    <t>WC 2 NP</t>
  </si>
  <si>
    <t>-665648707</t>
  </si>
  <si>
    <t>4,52</t>
  </si>
  <si>
    <t>1950227245</t>
  </si>
  <si>
    <t>88,305</t>
  </si>
  <si>
    <t>18,45</t>
  </si>
  <si>
    <t>18,755</t>
  </si>
  <si>
    <t>2,2</t>
  </si>
  <si>
    <t>49,289</t>
  </si>
  <si>
    <t>44,82</t>
  </si>
  <si>
    <t>28,17</t>
  </si>
  <si>
    <t>B - SO01 - Základní škola - chlapci</t>
  </si>
  <si>
    <t>17,331</t>
  </si>
  <si>
    <t>5,1</t>
  </si>
  <si>
    <t>B1 - Větev WC chlapci 1 PP</t>
  </si>
  <si>
    <t>4,24</t>
  </si>
  <si>
    <t xml:space="preserve">    3 - Svislé a kompletní konstrukce</t>
  </si>
  <si>
    <t xml:space="preserve">      763-21 - Předstěny</t>
  </si>
  <si>
    <t>965081611</t>
  </si>
  <si>
    <t>Odsekání soklíků včetně otlučení podkladní omítky až na zdivo rovných</t>
  </si>
  <si>
    <t>801104653</t>
  </si>
  <si>
    <t>https://podminky.urs.cz/item/CS_URS_2025_01/965081611</t>
  </si>
  <si>
    <t>obklad01-0,9*2-0,8*2-0,65*2</t>
  </si>
  <si>
    <t>0,8*2,02*2</t>
  </si>
  <si>
    <t>0,65*1,9</t>
  </si>
  <si>
    <t>766691812</t>
  </si>
  <si>
    <t>Demontáž parapetních desek šířky přes 300 mm</t>
  </si>
  <si>
    <t>1206737183</t>
  </si>
  <si>
    <t>https://podminky.urs.cz/item/CS_URS_2025_01/766691812</t>
  </si>
  <si>
    <t>767132812</t>
  </si>
  <si>
    <t>Demontáž stěn a příček z plechů svařovaných do suti</t>
  </si>
  <si>
    <t>-1327884149</t>
  </si>
  <si>
    <t>https://podminky.urs.cz/item/CS_URS_2025_01/767132812</t>
  </si>
  <si>
    <t>"kabiny"</t>
  </si>
  <si>
    <t>2*(2,595+1,18*2)</t>
  </si>
  <si>
    <t>obklad01*(2,8-2)</t>
  </si>
  <si>
    <t>(1,06+1,55-2)*nadpraží1</t>
  </si>
  <si>
    <t>(ostění1+nadpraží1+parapet1-ostění_O)*0,59</t>
  </si>
  <si>
    <t>"přizdívka</t>
  </si>
  <si>
    <t>1,25*(0,36+2,34+0,525)</t>
  </si>
  <si>
    <t>971033521</t>
  </si>
  <si>
    <t>Vybourání otvorů ve zdivu základovém nebo nadzákladovém z cihel, tvárnic, příčkovek z cihel pálených na maltu vápennou nebo vápenocementovou plochy do 1 m2, tl. do 100 mm</t>
  </si>
  <si>
    <t>1770111678</t>
  </si>
  <si>
    <t>https://podminky.urs.cz/item/CS_URS_2025_01/971033521</t>
  </si>
  <si>
    <t>"úprava otvoru"0,35*2</t>
  </si>
  <si>
    <t>974032664</t>
  </si>
  <si>
    <t>Vysekání rýh ve stěnách nebo příčkách z dutých cihel, tvárnic, desek pro vtahování nosníků do zdí před vybouráním otvoru do hl. 150 mm, při výšce nosníku do 150 mm</t>
  </si>
  <si>
    <t>-1960101621</t>
  </si>
  <si>
    <t>https://podminky.urs.cz/item/CS_URS_2025_01/974032664</t>
  </si>
  <si>
    <t>6,024*24 'Přepočtené koeficientem množství</t>
  </si>
  <si>
    <t>Svislé a kompletní konstrukce</t>
  </si>
  <si>
    <t>340271021</t>
  </si>
  <si>
    <t>Zazdívka otvorů v příčkách nebo stěnách pórobetonovými tvárnicemi plochy přes 0,25 m2 do 1 m2, objemová hmotnost 500 kg/m3, tloušťka příčky 100 mm</t>
  </si>
  <si>
    <t>1750931329</t>
  </si>
  <si>
    <t>https://podminky.urs.cz/item/CS_URS_2025_01/340271021</t>
  </si>
  <si>
    <t>"dveře"0,3*2</t>
  </si>
  <si>
    <t xml:space="preserve">"průhled do sousední místnosti </t>
  </si>
  <si>
    <t>0,95*2,455</t>
  </si>
  <si>
    <t>"drobná zazdívka nad překlad</t>
  </si>
  <si>
    <t>0,5</t>
  </si>
  <si>
    <t>317121151</t>
  </si>
  <si>
    <t>Montáž překladů pórobetonových dodatečně do připravených rýh, světlosti otvoru do 1050 mm</t>
  </si>
  <si>
    <t>-562832461</t>
  </si>
  <si>
    <t>https://podminky.urs.cz/item/CS_URS_2025_01/317121151</t>
  </si>
  <si>
    <t>59321002</t>
  </si>
  <si>
    <t>překlad pórobetonový nenosný š 100mm dl 1000-1250mm</t>
  </si>
  <si>
    <t>2052799333</t>
  </si>
  <si>
    <t>6,44*1,1 'Přepočtené koeficientem množství</t>
  </si>
  <si>
    <t>"nově vsazené zárubně ze strany chodby"0,9+2,2*2+0,9+2,2*2</t>
  </si>
  <si>
    <t>ostění_O*0,59</t>
  </si>
  <si>
    <t>"D12,13"1+1</t>
  </si>
  <si>
    <t>55331436</t>
  </si>
  <si>
    <t>zárubeň jednokřídlá ocelová pro dodatečnou montáž tl stěny 110-150mm rozměru 700/1970, 2100mm</t>
  </si>
  <si>
    <t>-1007875275</t>
  </si>
  <si>
    <t>"D06"1</t>
  </si>
  <si>
    <t>(0,05+0,1+0,05)*(0,8+2,02*2)*2</t>
  </si>
  <si>
    <t>(0,05+0,1+0,05)*(0,7+2,02*2)</t>
  </si>
  <si>
    <t>1765241199</t>
  </si>
  <si>
    <t>668021841</t>
  </si>
  <si>
    <t>763131761</t>
  </si>
  <si>
    <t>Podhled ze sádrokartonových desek Příplatek k cenám za plochu do 3 m2 jednotlivě</t>
  </si>
  <si>
    <t>849974701</t>
  </si>
  <si>
    <t>https://podminky.urs.cz/item/CS_URS_2025_01/763131761</t>
  </si>
  <si>
    <t>"52/015a"2,95</t>
  </si>
  <si>
    <t>"52/015b"1,22</t>
  </si>
  <si>
    <t>-1200679687</t>
  </si>
  <si>
    <t>-223239266</t>
  </si>
  <si>
    <t>878557443</t>
  </si>
  <si>
    <t>-1189387121</t>
  </si>
  <si>
    <t>763-21</t>
  </si>
  <si>
    <t>Předstěny</t>
  </si>
  <si>
    <t>763121590</t>
  </si>
  <si>
    <t>Stěna předsazená ze sádrokartonových desek pro osazení závěsného WC s nosnou konstrukcí z ocelových profilů CW, UW dvojitě opláštěná deskami impregnovanými H2 tl. 2x12,5 mm bez izolace, stěna tl. 150 - 250 mm, profil 50</t>
  </si>
  <si>
    <t>-332931847</t>
  </si>
  <si>
    <t>https://podminky.urs.cz/item/CS_URS_2025_01/763121590</t>
  </si>
  <si>
    <t xml:space="preserve">"za pisoar" </t>
  </si>
  <si>
    <t>1,55*(2,595+0,84)</t>
  </si>
  <si>
    <t>763173112</t>
  </si>
  <si>
    <t>Montáž nosičů zařizovacích předmětů pro konstrukce ze sádrokartonových desek úchytu pro pisoár</t>
  </si>
  <si>
    <t>112829424</t>
  </si>
  <si>
    <t>https://podminky.urs.cz/item/CS_URS_2025_01/763173112</t>
  </si>
  <si>
    <t>59030728</t>
  </si>
  <si>
    <t>konstrukce pro uchycení pisoáru osová rozteč CW profilů 450-625mm</t>
  </si>
  <si>
    <t>1217174963</t>
  </si>
  <si>
    <t>763173111</t>
  </si>
  <si>
    <t>Montáž nosičů zařizovacích předmětů pro konstrukce ze sádrokartonových desek úchytu pro umyvadlo</t>
  </si>
  <si>
    <t>-129960354</t>
  </si>
  <si>
    <t>https://podminky.urs.cz/item/CS_URS_2025_01/763173111</t>
  </si>
  <si>
    <t>59030729</t>
  </si>
  <si>
    <t>konstrukce pro uchycení umyvadla s nástěnnými bateriemi osová rozteč CW profilů 450-625mm</t>
  </si>
  <si>
    <t>418708713</t>
  </si>
  <si>
    <t>2*(2,595+1,2*2)</t>
  </si>
  <si>
    <t>"D12,13"2</t>
  </si>
  <si>
    <t>61162085</t>
  </si>
  <si>
    <t>dveře jednokřídlé dřevotřískové povrch laminátový plné 700x1970-2100mm</t>
  </si>
  <si>
    <t>-1900841891</t>
  </si>
  <si>
    <t>264398256</t>
  </si>
  <si>
    <t>-410585155</t>
  </si>
  <si>
    <t>771121015</t>
  </si>
  <si>
    <t>Příprava podkladu před provedením dlažby nátěr kontaktní pro nesavé podklady na podlahu</t>
  </si>
  <si>
    <t>https://podminky.urs.cz/item/CS_URS_2025_01/771121015</t>
  </si>
  <si>
    <t>18,755*1,1 'Přepočtené koeficientem množství</t>
  </si>
  <si>
    <t>22,981*1,5 'Přepočtené koeficientem množství</t>
  </si>
  <si>
    <t>28,17*1,1 'Přepočtené koeficientem množství</t>
  </si>
  <si>
    <t>49,289*1,1 'Přepočtené koeficientem množství</t>
  </si>
  <si>
    <t xml:space="preserve">"přizdívky </t>
  </si>
  <si>
    <t>2,595+0,84+1,55</t>
  </si>
  <si>
    <t>10,085*1,1 'Přepočtené koeficientem množství</t>
  </si>
  <si>
    <t>813671313</t>
  </si>
  <si>
    <t>349991024</t>
  </si>
  <si>
    <t>"pisoar"3*2</t>
  </si>
  <si>
    <t>10,085*0,5 'Přepočtené koeficientem množství</t>
  </si>
  <si>
    <t>109</t>
  </si>
  <si>
    <t>110</t>
  </si>
  <si>
    <t>111</t>
  </si>
  <si>
    <t>112</t>
  </si>
  <si>
    <t>113</t>
  </si>
  <si>
    <t>114</t>
  </si>
  <si>
    <t>27,675*1,1 'Přepočtené koeficientem množství</t>
  </si>
  <si>
    <t>115</t>
  </si>
  <si>
    <t>116</t>
  </si>
  <si>
    <t>15,31</t>
  </si>
  <si>
    <t>15,55</t>
  </si>
  <si>
    <t>hrana</t>
  </si>
  <si>
    <t xml:space="preserve">Délka schodišťové hrany </t>
  </si>
  <si>
    <t>3,77</t>
  </si>
  <si>
    <t>2,19</t>
  </si>
  <si>
    <t>43,966</t>
  </si>
  <si>
    <t>39,36</t>
  </si>
  <si>
    <t>22,98</t>
  </si>
  <si>
    <t>13,776</t>
  </si>
  <si>
    <t>B2 - Větev WC chlapci 1 NP</t>
  </si>
  <si>
    <t>5,65</t>
  </si>
  <si>
    <t>3,46</t>
  </si>
  <si>
    <t>obklad01-0,8*3</t>
  </si>
  <si>
    <t>0,8*2,02</t>
  </si>
  <si>
    <t>2*(2,73+1,18*2)</t>
  </si>
  <si>
    <t>978035117</t>
  </si>
  <si>
    <t>Odstranění tenkovrstvých omítek nebo štuku tloušťky do 2 mm obroušením, rozsahu přes 50 do 100%</t>
  </si>
  <si>
    <t>-2093317835</t>
  </si>
  <si>
    <t>https://podminky.urs.cz/item/CS_URS_2025_01/978035117</t>
  </si>
  <si>
    <t>1,25*(0,36+2,505+0,525)</t>
  </si>
  <si>
    <t>4,288*24 'Přepočtené koeficientem množství</t>
  </si>
  <si>
    <t>0,34*2,455</t>
  </si>
  <si>
    <t>5,65*1,1 'Přepočtené koeficientem množství</t>
  </si>
  <si>
    <t>ostění_O*0,415</t>
  </si>
  <si>
    <t>611131121</t>
  </si>
  <si>
    <t>Podkladní a spojovací vrstva vnitřních omítaných ploch penetrace disperzní nanášená ručně stropů</t>
  </si>
  <si>
    <t>-178621498</t>
  </si>
  <si>
    <t>https://podminky.urs.cz/item/CS_URS_2025_01/611131121</t>
  </si>
  <si>
    <t>611311131</t>
  </si>
  <si>
    <t>Vápenný štuk vnitřních ploch tloušťky do 3 mm vodorovných konstrukcí stropů rovných</t>
  </si>
  <si>
    <t>-1720719547</t>
  </si>
  <si>
    <t>https://podminky.urs.cz/item/CS_URS_2025_01/611311131</t>
  </si>
  <si>
    <t>"D09"1</t>
  </si>
  <si>
    <t>1,55*(+2,73+0,95)</t>
  </si>
  <si>
    <t>2*(2,73+1,2*2)</t>
  </si>
  <si>
    <t>771274113</t>
  </si>
  <si>
    <t>Montáž obkladů schodišť z dlaždic keramických lepených cementovým flexibilním lepidlem stupnic hladkých, šířky přes 250 do 300 mm</t>
  </si>
  <si>
    <t>1851038411</t>
  </si>
  <si>
    <t>https://podminky.urs.cz/item/CS_URS_2025_01/771274113</t>
  </si>
  <si>
    <t>771274231</t>
  </si>
  <si>
    <t>Montáž obkladů schodišť z dlaždic keramických lepených cementovým flexibilním lepidlem podstupnic hladkých, výšky do 150 mm</t>
  </si>
  <si>
    <t>-1145622011</t>
  </si>
  <si>
    <t>https://podminky.urs.cz/item/CS_URS_2025_01/771274231</t>
  </si>
  <si>
    <t>771161022</t>
  </si>
  <si>
    <t>Příprava podkladu před provedením dlažby montáž profilu ukončujícího profilu pro schodové hrany a ukončení dlažby</t>
  </si>
  <si>
    <t>-2003035805</t>
  </si>
  <si>
    <t>https://podminky.urs.cz/item/CS_URS_2025_01/771161022</t>
  </si>
  <si>
    <t>59054144</t>
  </si>
  <si>
    <t>profil schodový protiskluzový ušlechtilá ocel V2A R10 V6 11x1000mm</t>
  </si>
  <si>
    <t>-1562637944</t>
  </si>
  <si>
    <t>3,77*1,1 'Přepočtené koeficientem množství</t>
  </si>
  <si>
    <t>hrana*(0,3+0,3)</t>
  </si>
  <si>
    <t>17,812*1,1 'Přepočtené koeficientem množství</t>
  </si>
  <si>
    <t>18,997*1,5 'Přepočtené koeficientem množství</t>
  </si>
  <si>
    <t>22,98*1,1 'Přepočtené koeficientem množství</t>
  </si>
  <si>
    <t>43,966*1,1 'Přepočtené koeficientem množství</t>
  </si>
  <si>
    <t>2,73+0,95+1,55</t>
  </si>
  <si>
    <t>10,88*1,1 'Přepočtené koeficientem množství</t>
  </si>
  <si>
    <t>Obklad01+2,73+0,95+1,55</t>
  </si>
  <si>
    <t>"svislé kouty"2,25*8</t>
  </si>
  <si>
    <t>"umyvadlo"1*2</t>
  </si>
  <si>
    <t>"pisoar"3</t>
  </si>
  <si>
    <t>2,73+0,84+1,55</t>
  </si>
  <si>
    <t>10,77*0,65 'Přepočtené koeficientem množství</t>
  </si>
  <si>
    <t>15,55*1,1 'Přepočtené koeficientem množství</t>
  </si>
  <si>
    <t>22,965*1,1 'Přepočtené koeficientem množství</t>
  </si>
  <si>
    <t>19,88</t>
  </si>
  <si>
    <t>20,31</t>
  </si>
  <si>
    <t>52,673</t>
  </si>
  <si>
    <t>45,101</t>
  </si>
  <si>
    <t>29,15</t>
  </si>
  <si>
    <t>23,314</t>
  </si>
  <si>
    <t>B3 - Větev WC chlapci 2 NP</t>
  </si>
  <si>
    <t>776201811</t>
  </si>
  <si>
    <t>Demontáž povlakových podlahovin lepených ručně bez podložky</t>
  </si>
  <si>
    <t>301029581</t>
  </si>
  <si>
    <t>https://podminky.urs.cz/item/CS_URS_2025_01/776201811</t>
  </si>
  <si>
    <t>"8/207a"3,36</t>
  </si>
  <si>
    <t>"8/207b"1,16</t>
  </si>
  <si>
    <t>0,8*2,02*3</t>
  </si>
  <si>
    <t>2*(2,735+1,18*2)</t>
  </si>
  <si>
    <t>767996701</t>
  </si>
  <si>
    <t>Demontáž ostatních zámečnických konstrukcí řezáním o hmotnosti jednotlivých dílů do 50 kg</t>
  </si>
  <si>
    <t>1739362483</t>
  </si>
  <si>
    <t>https://podminky.urs.cz/item/CS_URS_2025_01/767996701</t>
  </si>
  <si>
    <t>"výlez na střechu"10</t>
  </si>
  <si>
    <t>obklad01*(3-2)</t>
  </si>
  <si>
    <t>(ostění1+nadpraží1+parapet1-ostění_O)*0,41</t>
  </si>
  <si>
    <t>1,25*(0,36+2,73+0,525)</t>
  </si>
  <si>
    <t>6,577*24 'Přepočtené koeficientem množství</t>
  </si>
  <si>
    <t>1,08*2,455</t>
  </si>
  <si>
    <t>ostění_O*0,41</t>
  </si>
  <si>
    <t>"D04"1+1</t>
  </si>
  <si>
    <t>-717899316</t>
  </si>
  <si>
    <t>"8/207a"3,34</t>
  </si>
  <si>
    <t>"8/207b"1,18</t>
  </si>
  <si>
    <t>1954691491</t>
  </si>
  <si>
    <t>"R03"2</t>
  </si>
  <si>
    <t>1580414943</t>
  </si>
  <si>
    <t>2135578804</t>
  </si>
  <si>
    <t>"R02"4</t>
  </si>
  <si>
    <t>1925995618</t>
  </si>
  <si>
    <t>1,55*(2,732+0,95)</t>
  </si>
  <si>
    <t xml:space="preserve">Sanitární příčky vhodné do suchého prostředí dělící z dřevotřískových desek laminovaných tl. 32 mm - dle specifikace PD možné použití alternativy se shodnými vlastnostmi v jiné tl. </t>
  </si>
  <si>
    <t>"D04"2</t>
  </si>
  <si>
    <t>1772254280</t>
  </si>
  <si>
    <t>849191986</t>
  </si>
  <si>
    <t>771890890</t>
  </si>
  <si>
    <t>-2065452649</t>
  </si>
  <si>
    <t>-1043787706</t>
  </si>
  <si>
    <t>-234690971</t>
  </si>
  <si>
    <t>22,572*1,1 'Přepočtené koeficientem množství</t>
  </si>
  <si>
    <t>24,683*1,5 'Přepočtené koeficientem množství</t>
  </si>
  <si>
    <t>29,15*1,1 'Přepočtené koeficientem množství</t>
  </si>
  <si>
    <t>52,673*1,1 'Přepočtené koeficientem množství</t>
  </si>
  <si>
    <t>(2,732+0,95)+1,55</t>
  </si>
  <si>
    <t>10,332*1,1 'Přepočtené koeficientem množství</t>
  </si>
  <si>
    <t>-216855417</t>
  </si>
  <si>
    <t>-783801813</t>
  </si>
  <si>
    <t>10,332*0,5 'Přepočtené koeficientem množství</t>
  </si>
  <si>
    <t>117</t>
  </si>
  <si>
    <t>20,31*1,1 'Přepočtené koeficientem množství</t>
  </si>
  <si>
    <t>118</t>
  </si>
  <si>
    <t>119</t>
  </si>
  <si>
    <t>29,82*1,1 'Přepočtené koeficientem množství</t>
  </si>
  <si>
    <t>120</t>
  </si>
  <si>
    <t>121</t>
  </si>
  <si>
    <t>B4 - Elektroinstalace</t>
  </si>
  <si>
    <t>210-101</t>
  </si>
  <si>
    <t>Úprava rozvaděče RS0.1 pro 1.PP pro WC chlapci a učitelé včetně dodávky</t>
  </si>
  <si>
    <t>210-102</t>
  </si>
  <si>
    <t>Úprava rozvaděče RM1 pro 1.NP pro WC chlapci a učitelé včetně dodávky</t>
  </si>
  <si>
    <t>210-103</t>
  </si>
  <si>
    <t>Úprava rozvaděče RS2 pro 1.NP pro WC chlapci a učitelé včetně dodávky</t>
  </si>
  <si>
    <t>0,10*5,0*1,1</t>
  </si>
  <si>
    <t>0,03*50,0*1,1</t>
  </si>
  <si>
    <t>6+3+2+4+8</t>
  </si>
  <si>
    <t>348-E1</t>
  </si>
  <si>
    <t>E1 - LED SVÍTIDLO STROPNÍ ČTVERVOVÉ</t>
  </si>
  <si>
    <t>Odvoz stavebního materiálu, úklid , uložení suti na skládce</t>
  </si>
  <si>
    <t>B5 - Vytápění</t>
  </si>
  <si>
    <t>K027</t>
  </si>
  <si>
    <t>těleso otopné panelové 2 deskové 2 přídavné přestupní plochy v 900mm dl 700mm, hladká čelní deska</t>
  </si>
  <si>
    <t>-591754245</t>
  </si>
  <si>
    <t>1362325965</t>
  </si>
  <si>
    <t>-90990591</t>
  </si>
  <si>
    <t>1399258348</t>
  </si>
  <si>
    <t>-1402976450</t>
  </si>
  <si>
    <t>704039943</t>
  </si>
  <si>
    <t>K014</t>
  </si>
  <si>
    <t>Ostatní měděné a mosazné tvarovky</t>
  </si>
  <si>
    <t>-684105415</t>
  </si>
  <si>
    <t>733222302</t>
  </si>
  <si>
    <t>Potrubí měděné polotvrdé spojované lisováním D 15x1 mm</t>
  </si>
  <si>
    <t>-452302983</t>
  </si>
  <si>
    <t>733291101</t>
  </si>
  <si>
    <t>Zkouška těsnosti potrubí měděné D do 35x1,5</t>
  </si>
  <si>
    <t>-174871496</t>
  </si>
  <si>
    <t>1793520478</t>
  </si>
  <si>
    <t>-1984001300</t>
  </si>
  <si>
    <t>-1728496304</t>
  </si>
  <si>
    <t>-1390012367</t>
  </si>
  <si>
    <t>1764126467</t>
  </si>
  <si>
    <t>1182471843</t>
  </si>
  <si>
    <t>180187124</t>
  </si>
  <si>
    <t>1727474460</t>
  </si>
  <si>
    <t>-1627715927</t>
  </si>
  <si>
    <t>-954735693</t>
  </si>
  <si>
    <t>668018107</t>
  </si>
  <si>
    <t>-2003340012</t>
  </si>
  <si>
    <t>B6 - VZT</t>
  </si>
  <si>
    <t>2.1.01</t>
  </si>
  <si>
    <t>-954639788</t>
  </si>
  <si>
    <t>2.1.02</t>
  </si>
  <si>
    <t>-393367959</t>
  </si>
  <si>
    <t>M003</t>
  </si>
  <si>
    <t>489214069</t>
  </si>
  <si>
    <t>2.1.03</t>
  </si>
  <si>
    <t>-242130829</t>
  </si>
  <si>
    <t>2.2.01</t>
  </si>
  <si>
    <t>644581178</t>
  </si>
  <si>
    <t>2.2.02</t>
  </si>
  <si>
    <t>667975856</t>
  </si>
  <si>
    <t>-1236088594</t>
  </si>
  <si>
    <t>2.2.03</t>
  </si>
  <si>
    <t>363720545</t>
  </si>
  <si>
    <t>2.3.01</t>
  </si>
  <si>
    <t>392948119</t>
  </si>
  <si>
    <t>2.3.02</t>
  </si>
  <si>
    <t>-1268775057</t>
  </si>
  <si>
    <t>61565793</t>
  </si>
  <si>
    <t>2.3.03</t>
  </si>
  <si>
    <t>217494971</t>
  </si>
  <si>
    <t>2.04</t>
  </si>
  <si>
    <t>730580146</t>
  </si>
  <si>
    <t>2.05</t>
  </si>
  <si>
    <t>389747363</t>
  </si>
  <si>
    <t>2.05.02</t>
  </si>
  <si>
    <t>-47433006</t>
  </si>
  <si>
    <t>2.05.02.1</t>
  </si>
  <si>
    <t>-105598495</t>
  </si>
  <si>
    <t>2.06</t>
  </si>
  <si>
    <t>-1370665654</t>
  </si>
  <si>
    <t>2.07</t>
  </si>
  <si>
    <t>-1907349937</t>
  </si>
  <si>
    <t>2.08</t>
  </si>
  <si>
    <t>Tlumič kruhový ø160, vč. hlukové izolace z minerální vaty (součinitel útlumu 0,81), dl. 300mm</t>
  </si>
  <si>
    <t>-239248630</t>
  </si>
  <si>
    <t>2.09</t>
  </si>
  <si>
    <t>Tlumič kruhový ø200, vč. hlukové izolace z minerální vaty (součinitel útlumu 0,81), dl. 300mm</t>
  </si>
  <si>
    <t>-686836577</t>
  </si>
  <si>
    <t>2.10</t>
  </si>
  <si>
    <t>-558818554</t>
  </si>
  <si>
    <t>2.11</t>
  </si>
  <si>
    <t>-217855618</t>
  </si>
  <si>
    <t>2.12</t>
  </si>
  <si>
    <t>Výustka do čtyřhranného potrubí 600x100, jednořadá s regulací, vč. uvínacího rámečku, RAL 9003, včetně připojovacího boxu</t>
  </si>
  <si>
    <t>-1873285816</t>
  </si>
  <si>
    <t>2.13</t>
  </si>
  <si>
    <t>-1955183839</t>
  </si>
  <si>
    <t>2.14</t>
  </si>
  <si>
    <t>288053872</t>
  </si>
  <si>
    <t>2.15</t>
  </si>
  <si>
    <t>Protidešťová žaluzie hliníková 400x400, vč. boxu s připojením Ø250</t>
  </si>
  <si>
    <t>-1464885986</t>
  </si>
  <si>
    <t>2.16</t>
  </si>
  <si>
    <t>-1590802897</t>
  </si>
  <si>
    <t>M004</t>
  </si>
  <si>
    <t>-1012061595</t>
  </si>
  <si>
    <t>M006</t>
  </si>
  <si>
    <t>-748571721</t>
  </si>
  <si>
    <t>M007</t>
  </si>
  <si>
    <t>-1255809730</t>
  </si>
  <si>
    <t>M008</t>
  </si>
  <si>
    <t>1852555988</t>
  </si>
  <si>
    <t>M009</t>
  </si>
  <si>
    <t>-826442797</t>
  </si>
  <si>
    <t>1362394977</t>
  </si>
  <si>
    <t>M010</t>
  </si>
  <si>
    <t>532985292</t>
  </si>
  <si>
    <t>M011</t>
  </si>
  <si>
    <t>444897828</t>
  </si>
  <si>
    <t>M012</t>
  </si>
  <si>
    <t>1671583747</t>
  </si>
  <si>
    <t>788395828</t>
  </si>
  <si>
    <t>-49994539</t>
  </si>
  <si>
    <t>1330099134</t>
  </si>
  <si>
    <t>Zednické přípomoci vč. zapravení a likvidace suti</t>
  </si>
  <si>
    <t>-444330229</t>
  </si>
  <si>
    <t>B7 - ZTI</t>
  </si>
  <si>
    <t>1 - Hlavní budova - část 2</t>
  </si>
  <si>
    <t>Hlavní budova - část 2</t>
  </si>
  <si>
    <t>-.32</t>
  </si>
  <si>
    <t>WC kombi odpad spodní - hluboké splachování</t>
  </si>
  <si>
    <t>vlastní</t>
  </si>
  <si>
    <t>-1478764386</t>
  </si>
  <si>
    <t>-711508393</t>
  </si>
  <si>
    <t>725121502.1</t>
  </si>
  <si>
    <t>Urinál antivandal, napájení 24V,</t>
  </si>
  <si>
    <t>-557423545</t>
  </si>
  <si>
    <t>https://podminky.urs.cz/item/CS_URS_2025_01/725121502.1</t>
  </si>
  <si>
    <t>-.33</t>
  </si>
  <si>
    <t>Napájecí zdroj 24 V, DC, pro max 5 urinálů</t>
  </si>
  <si>
    <t>68340539</t>
  </si>
  <si>
    <t>-1417081143</t>
  </si>
  <si>
    <t>725822611.2</t>
  </si>
  <si>
    <t>Umyvadlová stojánková páková baterie bez výpusti</t>
  </si>
  <si>
    <t>896455701</t>
  </si>
  <si>
    <t>https://podminky.urs.cz/item/CS_URS_2025_01/725822611.2</t>
  </si>
  <si>
    <t>-.34</t>
  </si>
  <si>
    <t>Umyvadlová nástěnná baterie, raménko 150 mm</t>
  </si>
  <si>
    <t>1410004327</t>
  </si>
  <si>
    <t>-530995179</t>
  </si>
  <si>
    <t>-.35</t>
  </si>
  <si>
    <t>-787727831</t>
  </si>
  <si>
    <t>-1690236140</t>
  </si>
  <si>
    <t>-424835384</t>
  </si>
  <si>
    <t>-963283772</t>
  </si>
  <si>
    <t>-168028646</t>
  </si>
  <si>
    <t>https://podminky.urs.cz/item/CS_URS_2025_01/722232043.GCM</t>
  </si>
  <si>
    <t>613386023</t>
  </si>
  <si>
    <t>1387178061</t>
  </si>
  <si>
    <t>457275886</t>
  </si>
  <si>
    <t>-1104646609</t>
  </si>
  <si>
    <t>-1245709906</t>
  </si>
  <si>
    <t>https://podminky.urs.cz/item/CS_URS_2025_01/725210821.1</t>
  </si>
  <si>
    <t>1996987731</t>
  </si>
  <si>
    <t>725130811.1</t>
  </si>
  <si>
    <t>Demontáž pisoárových stání s nádrží jednodílných</t>
  </si>
  <si>
    <t>574181098</t>
  </si>
  <si>
    <t>https://podminky.urs.cz/item/CS_URS_2025_01/725130811.1</t>
  </si>
  <si>
    <t>447434670</t>
  </si>
  <si>
    <t>1667712601</t>
  </si>
  <si>
    <t>1865277963</t>
  </si>
  <si>
    <t>722174003.1</t>
  </si>
  <si>
    <t>výcevrstvá vodovodní trubka PN 16, kotouč 25×3,5 mm, včetně 30% na tvarovky</t>
  </si>
  <si>
    <t>-1477203236</t>
  </si>
  <si>
    <t>https://podminky.urs.cz/item/CS_URS_2025_01/722174003.1</t>
  </si>
  <si>
    <t>643215274</t>
  </si>
  <si>
    <t>1722358715</t>
  </si>
  <si>
    <t>599737547</t>
  </si>
  <si>
    <t>776649468</t>
  </si>
  <si>
    <t>https://podminky.urs.cz/item/CS_URS_2025_01/722181231.1</t>
  </si>
  <si>
    <t>722181232.1</t>
  </si>
  <si>
    <t>Polyethylenová izolace se strukturou uzavřených buněk určená pro topenářské a sanitární rozvody 25/13. Tloušťka izolace 13 mm.</t>
  </si>
  <si>
    <t>-438327579</t>
  </si>
  <si>
    <t>https://podminky.urs.cz/item/CS_URS_2025_01/722181232.1</t>
  </si>
  <si>
    <t>-1000632331</t>
  </si>
  <si>
    <t>-1996168115</t>
  </si>
  <si>
    <t>721174044.1</t>
  </si>
  <si>
    <t>PP HT, DN 75, odpadní systém z PP, s hrdlem a gumovým těsněním, včetně 30% na tvarovky</t>
  </si>
  <si>
    <t>982448868</t>
  </si>
  <si>
    <t>https://podminky.urs.cz/item/CS_URS_2025_01/721174044.1</t>
  </si>
  <si>
    <t>1428970350</t>
  </si>
  <si>
    <t>-.36</t>
  </si>
  <si>
    <t>-671192606</t>
  </si>
  <si>
    <t>479349988</t>
  </si>
  <si>
    <t>-.37</t>
  </si>
  <si>
    <t>145509658</t>
  </si>
  <si>
    <t>B8 - VRN</t>
  </si>
  <si>
    <t xml:space="preserve">B9 - Doplnění </t>
  </si>
  <si>
    <t>1336320014</t>
  </si>
  <si>
    <t>1,22+2,95</t>
  </si>
  <si>
    <t>1,18+3,34</t>
  </si>
  <si>
    <t>3,09</t>
  </si>
  <si>
    <t>3,25</t>
  </si>
  <si>
    <t>1,625</t>
  </si>
  <si>
    <t>9,072</t>
  </si>
  <si>
    <t>5,06</t>
  </si>
  <si>
    <t>obvod11</t>
  </si>
  <si>
    <t xml:space="preserve">Obvod místnosti se soklem </t>
  </si>
  <si>
    <t>4,884</t>
  </si>
  <si>
    <t>1,373</t>
  </si>
  <si>
    <t>C - SO01- Základní škola - tělocvična</t>
  </si>
  <si>
    <t>10,642</t>
  </si>
  <si>
    <t>2,52</t>
  </si>
  <si>
    <t>C1 - WC, mezipatro</t>
  </si>
  <si>
    <t>3,39</t>
  </si>
  <si>
    <t>2,727</t>
  </si>
  <si>
    <t>776201812</t>
  </si>
  <si>
    <t>Demontáž povlakových podlahovin lepených ručně s podložkou</t>
  </si>
  <si>
    <t>1889426935</t>
  </si>
  <si>
    <t>https://podminky.urs.cz/item/CS_URS_2025_01/776201812</t>
  </si>
  <si>
    <t>978035127</t>
  </si>
  <si>
    <t>Odstranění tenkovrstvých omítek nebo štuku tloušťky přes 2 mm odsekáním, rozsahu přes 50 do 100%</t>
  </si>
  <si>
    <t>-800274821</t>
  </si>
  <si>
    <t>https://podminky.urs.cz/item/CS_URS_2025_01/978035127</t>
  </si>
  <si>
    <t>"strop"F01-SDK</t>
  </si>
  <si>
    <t>978013141</t>
  </si>
  <si>
    <t>Otlučení vápenných nebo vápenocementových omítek vnitřních ploch stěn s vyškrabáním spar, s očištěním zdiva, v rozsahu přes 10 do 30 %</t>
  </si>
  <si>
    <t>https://podminky.urs.cz/item/CS_URS_2025_01/978013141</t>
  </si>
  <si>
    <t>(obvod11+obklad01)*2,35</t>
  </si>
  <si>
    <t>-0,8*2,02*1</t>
  </si>
  <si>
    <t>-0,7*2,02*2</t>
  </si>
  <si>
    <t>0,655*24 'Přepočtené koeficientem množství</t>
  </si>
  <si>
    <t>5,015*1,1 'Přepočtené koeficientem množství</t>
  </si>
  <si>
    <t>505182142</t>
  </si>
  <si>
    <t>-1373069332</t>
  </si>
  <si>
    <t>ostění_O*0,575</t>
  </si>
  <si>
    <t>obklad+omítka</t>
  </si>
  <si>
    <t>-1364370231</t>
  </si>
  <si>
    <t>F01-sdk</t>
  </si>
  <si>
    <t>126243551</t>
  </si>
  <si>
    <t>-1624292616</t>
  </si>
  <si>
    <t>55331431</t>
  </si>
  <si>
    <t>zárubeň jednokřídlá ocelová pro dodatečnou montáž tl stěny 75-100mm rozměru 700/1970, 2100mm</t>
  </si>
  <si>
    <t>683160656</t>
  </si>
  <si>
    <t>-870556952</t>
  </si>
  <si>
    <t>-199127337</t>
  </si>
  <si>
    <t>-1598242572</t>
  </si>
  <si>
    <t>786864109</t>
  </si>
  <si>
    <t>-736457198</t>
  </si>
  <si>
    <t>763131721</t>
  </si>
  <si>
    <t>Podhled ze sádrokartonových desek ostatní práce a konstrukce na podhledech ze sádrokartonových desek skokové změny výšky podhledu do 0,5 m</t>
  </si>
  <si>
    <t>2143459931</t>
  </si>
  <si>
    <t>https://podminky.urs.cz/item/CS_URS_2025_01/763131721</t>
  </si>
  <si>
    <t>"kapotáž"1,21</t>
  </si>
  <si>
    <t>763172322</t>
  </si>
  <si>
    <t>Montáž dvířek pro konstrukce ze sádrokartonových desek revizních jednoplášťových pro příčky a předsazené stěny velikost (šxv) 300 x 300 mm</t>
  </si>
  <si>
    <t>-734644029</t>
  </si>
  <si>
    <t>https://podminky.urs.cz/item/CS_URS_2025_01/763172322</t>
  </si>
  <si>
    <t>"R04"1</t>
  </si>
  <si>
    <t>59030750</t>
  </si>
  <si>
    <t>dvířka revizní jednokřídlá s automatickým zámkem 200x300mm</t>
  </si>
  <si>
    <t>-440246562</t>
  </si>
  <si>
    <t>763172352</t>
  </si>
  <si>
    <t>Montáž dvířek pro konstrukce ze sádrokartonových desek revizních jednoplášťových pro podhledy velikost (šxv) 300 x 300 mm</t>
  </si>
  <si>
    <t>2128673516</t>
  </si>
  <si>
    <t>https://podminky.urs.cz/item/CS_URS_2025_01/763172352</t>
  </si>
  <si>
    <t>"R01</t>
  </si>
  <si>
    <t>59030711</t>
  </si>
  <si>
    <t>dvířka revizní jednokřídlá s automatickým zámkem 300x300mm</t>
  </si>
  <si>
    <t>1428075432</t>
  </si>
  <si>
    <t>81210062</t>
  </si>
  <si>
    <t>"R05"1</t>
  </si>
  <si>
    <t>59030751</t>
  </si>
  <si>
    <t>dvířka revizní jednokřídlá s automatickým zámkem 300x400mm</t>
  </si>
  <si>
    <t>627057402</t>
  </si>
  <si>
    <t>"D10"1</t>
  </si>
  <si>
    <t>1365571525</t>
  </si>
  <si>
    <t>"D11"1</t>
  </si>
  <si>
    <t>K058</t>
  </si>
  <si>
    <t>Příplatek za zkrácení dveří</t>
  </si>
  <si>
    <t>271451411</t>
  </si>
  <si>
    <t>-1881271923</t>
  </si>
  <si>
    <t>-219715134</t>
  </si>
  <si>
    <t>3,25*1,1 'Přepočtené koeficientem množství</t>
  </si>
  <si>
    <t>771474112</t>
  </si>
  <si>
    <t>Montáž soklů z dlaždic keramických lepených cementovým flexibilním lepidlem rovných, výšky přes 65 do 90 mm</t>
  </si>
  <si>
    <t>688775315</t>
  </si>
  <si>
    <t>https://podminky.urs.cz/item/CS_URS_2024_02/771474112</t>
  </si>
  <si>
    <t>obvod11-0,7-0,8</t>
  </si>
  <si>
    <t>771591115</t>
  </si>
  <si>
    <t>Podlahy - dokončovací práce spárování silikonem</t>
  </si>
  <si>
    <t>2034830481</t>
  </si>
  <si>
    <t>https://podminky.urs.cz/item/CS_URS_2024_02/771591115</t>
  </si>
  <si>
    <t>771591117</t>
  </si>
  <si>
    <t>Podlahy - dokončovací práce spárování akrylem</t>
  </si>
  <si>
    <t>1392284827</t>
  </si>
  <si>
    <t>https://podminky.urs.cz/item/CS_URS_2024_02/771591117</t>
  </si>
  <si>
    <t>59761184</t>
  </si>
  <si>
    <t>sokl keramický mrazuvzdorný povrch hladký/matný tl do 10mm výšky přes 65 do 90mm</t>
  </si>
  <si>
    <t>1432729290</t>
  </si>
  <si>
    <t>3,384*1,1 'Přepočtené koeficientem množství</t>
  </si>
  <si>
    <t>"soklík k vodorovné HI"0,15*(Obklad01+obvod11)</t>
  </si>
  <si>
    <t>4,742*1,5 'Přepočtené koeficientem množství</t>
  </si>
  <si>
    <t>Obklad01+obvod11</t>
  </si>
  <si>
    <t>9,944*1,1 'Přepočtené koeficientem množství</t>
  </si>
  <si>
    <t>9,072*1,1 'Přepočtené koeficientem množství</t>
  </si>
  <si>
    <t>2,52*1,1 'Přepočtené koeficientem množství</t>
  </si>
  <si>
    <t>"svislé kouty"2,25*4</t>
  </si>
  <si>
    <t>"umyvadlo"1*3</t>
  </si>
  <si>
    <t>"WC"1</t>
  </si>
  <si>
    <t>2,52*0,65 'Přepočtené koeficientem množství</t>
  </si>
  <si>
    <t>4,635*1,1 'Přepočtené koeficientem množství</t>
  </si>
  <si>
    <t>C2 - Elektroinstalace- WC</t>
  </si>
  <si>
    <t>210-104</t>
  </si>
  <si>
    <t>Úprava rozvaděče RS2 pro tělocvičnu včetně dodávky</t>
  </si>
  <si>
    <t>210810055RT1</t>
  </si>
  <si>
    <t>Montáž kabelu CYKY 750 V, 5 x 1,5 mm2, pevně uloženého, včetně dodávky kabelu</t>
  </si>
  <si>
    <t>210810046RT3</t>
  </si>
  <si>
    <t>Montáž kabelu CYKY 750 V, 3 x 2,5 mm2, pevně uloženého, včetně dodávky kabelu</t>
  </si>
  <si>
    <t>210810045RT1</t>
  </si>
  <si>
    <t>Montáž kabelu CYKY 750 V, 3 x 1,5 mm2, pevně uloženého, včetně dodávky kabelu</t>
  </si>
  <si>
    <t>210800645RT1</t>
  </si>
  <si>
    <t>Montáž vodiče H07V-K (CYA), 4 mm2, uloženého pevně, včetně dodávky vodiče</t>
  </si>
  <si>
    <t>210800646RT1</t>
  </si>
  <si>
    <t>Montáž vodiče H07V-K (CYA), 6 mm2, uloženého pevně, včetně dodávky vodiče</t>
  </si>
  <si>
    <t>210800647RT1</t>
  </si>
  <si>
    <t>Montáž vodiče H07V-K (CYA), 10 mm2, uloženého pevně, včetně dodávky vodiče</t>
  </si>
  <si>
    <t>2+2</t>
  </si>
  <si>
    <t>0,03*10,0*1,1</t>
  </si>
  <si>
    <t>210111099RT6</t>
  </si>
  <si>
    <t>Kabelová vývodka IP44, vč. dodávky a rámečku, včetně dodávky</t>
  </si>
  <si>
    <t>2+1</t>
  </si>
  <si>
    <t>21001T</t>
  </si>
  <si>
    <t>Kabelová lišta, plastová 65x110 vč. spojovacího a upevňovacího materiálu, pro hlavní kabelovou trasu silnoproudu, včetně dodávky</t>
  </si>
  <si>
    <t>Odvoz stavebního materiálu, úklid, , uložení suti na skládce</t>
  </si>
  <si>
    <t>C3 - Vytápění- WC</t>
  </si>
  <si>
    <t>K026</t>
  </si>
  <si>
    <t>těleso otopné panelové 2 deskové 2 přídavné přestupní plochy v 554mm dl 500mm, hladká čelní deska, připojovací rozteč 500 mm</t>
  </si>
  <si>
    <t>-1514611613</t>
  </si>
  <si>
    <t>243018234</t>
  </si>
  <si>
    <t>-1409343301</t>
  </si>
  <si>
    <t>427317229</t>
  </si>
  <si>
    <t>-1368146337</t>
  </si>
  <si>
    <t>-42670292</t>
  </si>
  <si>
    <t>-1323887735</t>
  </si>
  <si>
    <t>1179733359</t>
  </si>
  <si>
    <t>-2051722159</t>
  </si>
  <si>
    <t>-1248635335</t>
  </si>
  <si>
    <t>1511329111</t>
  </si>
  <si>
    <t>963316489</t>
  </si>
  <si>
    <t>-2085675102</t>
  </si>
  <si>
    <t>790156065</t>
  </si>
  <si>
    <t>-1902897449</t>
  </si>
  <si>
    <t>490000176</t>
  </si>
  <si>
    <t>-1090359085</t>
  </si>
  <si>
    <t>-1270810395</t>
  </si>
  <si>
    <t>C4 - VZT - WC</t>
  </si>
  <si>
    <t>1 - VZT - WC mezipatro</t>
  </si>
  <si>
    <t xml:space="preserve">    11 - VZT</t>
  </si>
  <si>
    <t xml:space="preserve">      12 - Přívodní potrubí:</t>
  </si>
  <si>
    <t xml:space="preserve">      13 - Odvodní potrubí:</t>
  </si>
  <si>
    <t xml:space="preserve">      14 - Izolace potrubí:</t>
  </si>
  <si>
    <t xml:space="preserve">      15 - Ostatní:</t>
  </si>
  <si>
    <t>VZT - WC mezipatro</t>
  </si>
  <si>
    <t>5.01</t>
  </si>
  <si>
    <t>-670426919</t>
  </si>
  <si>
    <t>5.02</t>
  </si>
  <si>
    <t>662862457</t>
  </si>
  <si>
    <t>-545475224</t>
  </si>
  <si>
    <t>5.03</t>
  </si>
  <si>
    <t>577888936</t>
  </si>
  <si>
    <t>5.04</t>
  </si>
  <si>
    <t>573155599</t>
  </si>
  <si>
    <t>5.05</t>
  </si>
  <si>
    <t>-664026278</t>
  </si>
  <si>
    <t>5.05.02</t>
  </si>
  <si>
    <t>2096348257</t>
  </si>
  <si>
    <t>5.05.03</t>
  </si>
  <si>
    <t>-1250369461</t>
  </si>
  <si>
    <t>5.06</t>
  </si>
  <si>
    <t>Tlumič kruhový ø160, vč. hlukové izolace z minerální vaty (součinitel útlumu 0,81), dl.300mm</t>
  </si>
  <si>
    <t>-1151532726</t>
  </si>
  <si>
    <t>5.07</t>
  </si>
  <si>
    <t>2046087276</t>
  </si>
  <si>
    <t>5.08</t>
  </si>
  <si>
    <t>Talířový ventil DN160, vč. montážního rámečku</t>
  </si>
  <si>
    <t>-1384753059</t>
  </si>
  <si>
    <t>5.09</t>
  </si>
  <si>
    <t>Výfuková hlavice kruhová Ø200</t>
  </si>
  <si>
    <t>1743050044</t>
  </si>
  <si>
    <t>5.10</t>
  </si>
  <si>
    <t>-1980983654</t>
  </si>
  <si>
    <t>M016</t>
  </si>
  <si>
    <t>-1321456150</t>
  </si>
  <si>
    <t>791360399</t>
  </si>
  <si>
    <t>M024</t>
  </si>
  <si>
    <t xml:space="preserve">Kruhové potrubí SPIRO oboustranně pozinkovaného plechu:Kruhové potrubí Ø160  vč. 30% tvarovek</t>
  </si>
  <si>
    <t>770982304</t>
  </si>
  <si>
    <t>855932405</t>
  </si>
  <si>
    <t>246647828</t>
  </si>
  <si>
    <t>M017</t>
  </si>
  <si>
    <t>371217447</t>
  </si>
  <si>
    <t>-119160056</t>
  </si>
  <si>
    <t>M025</t>
  </si>
  <si>
    <t>Tepelná izolace tl. 100mm s oplechováním</t>
  </si>
  <si>
    <t>1508737306</t>
  </si>
  <si>
    <t>M023</t>
  </si>
  <si>
    <t>1413208036</t>
  </si>
  <si>
    <t>K055</t>
  </si>
  <si>
    <t>-1833110809</t>
  </si>
  <si>
    <t>704866689</t>
  </si>
  <si>
    <t>-60986095</t>
  </si>
  <si>
    <t>C5 - VRN</t>
  </si>
  <si>
    <t xml:space="preserve">C6 - Doplnění </t>
  </si>
  <si>
    <t xml:space="preserve">    1 - WC</t>
  </si>
  <si>
    <t>WC</t>
  </si>
  <si>
    <t>4,99</t>
  </si>
  <si>
    <t>5,2</t>
  </si>
  <si>
    <t>31,496</t>
  </si>
  <si>
    <t>15,48</t>
  </si>
  <si>
    <t>40,061</t>
  </si>
  <si>
    <t>D - SO02 - SPC</t>
  </si>
  <si>
    <t xml:space="preserve">D1 -  WC - personál</t>
  </si>
  <si>
    <t>3*0,7*2,02</t>
  </si>
  <si>
    <t xml:space="preserve">"nad obklad </t>
  </si>
  <si>
    <t>obklad01*(3,5-1,5)</t>
  </si>
  <si>
    <t>"odpočet dveří"-0,5*0,7*4</t>
  </si>
  <si>
    <t>obklad01*1,5</t>
  </si>
  <si>
    <t>"odpočet dveří"-1,5*0,7*4</t>
  </si>
  <si>
    <t>4,09*(1,1+1,46+1,53+1,35+1,1+1,38)</t>
  </si>
  <si>
    <t>9,028*24 'Přepočtené koeficientem množství</t>
  </si>
  <si>
    <t>317142422</t>
  </si>
  <si>
    <t>Překlady nenosné z pórobetonu osazené do tenkého maltového lože, výšky do 250 mm, šířky překladu 100 mm, délky překladu přes 1000 do 1250 mm</t>
  </si>
  <si>
    <t>154790124</t>
  </si>
  <si>
    <t>https://podminky.urs.cz/item/CS_URS_2025_01/317142422</t>
  </si>
  <si>
    <t>"P1"4</t>
  </si>
  <si>
    <t>342272225</t>
  </si>
  <si>
    <t>Příčky z pórobetonových tvárnic hladkých na tenké maltové lože objemová hmotnost do 500 kg/m3, tloušťka příčky 100 mm</t>
  </si>
  <si>
    <t>-956153968</t>
  </si>
  <si>
    <t>https://podminky.urs.cz/item/CS_URS_2025_01/342272225</t>
  </si>
  <si>
    <t>4,09*(1,1+1,53+1,46+1,395+1,01)</t>
  </si>
  <si>
    <t>(4,06-2,4)*(-1,395)</t>
  </si>
  <si>
    <t xml:space="preserve">"odpočet dveří </t>
  </si>
  <si>
    <t>342291111</t>
  </si>
  <si>
    <t>Ukotvení příček polyuretanovou pěnou, tl. příčky do 100 mm</t>
  </si>
  <si>
    <t>-1431446052</t>
  </si>
  <si>
    <t>https://podminky.urs.cz/item/CS_URS_2025_01/342291111</t>
  </si>
  <si>
    <t>(1,1+1,53+1,46+1,395+1,01-1,395)</t>
  </si>
  <si>
    <t>342291121</t>
  </si>
  <si>
    <t>Ukotvení příček plochými kotvami, do konstrukce cihelné</t>
  </si>
  <si>
    <t>-92168754</t>
  </si>
  <si>
    <t>https://podminky.urs.cz/item/CS_URS_2025_01/342291121</t>
  </si>
  <si>
    <t>4,09*3+2,4</t>
  </si>
  <si>
    <t>"roh"4,09</t>
  </si>
  <si>
    <t>4,09*1,1 'Přepočtené koeficientem množství</t>
  </si>
  <si>
    <t>642942111</t>
  </si>
  <si>
    <t>Osazování zárubní nebo rámů kovových dveřních lisovaných nebo z úhelníků bez dveřních křídel na cementovou maltu, plochy otvoru do 2,5 m2</t>
  </si>
  <si>
    <t>-1037715888</t>
  </si>
  <si>
    <t>https://podminky.urs.cz/item/CS_URS_2025_01/642942111</t>
  </si>
  <si>
    <t>55331481</t>
  </si>
  <si>
    <t>zárubeň jednokřídlá ocelová pro zdění tl stěny 75-100mm rozměru 700/1970, 2100mm</t>
  </si>
  <si>
    <t>-1426290480</t>
  </si>
  <si>
    <t>(0,05+0,1+0,05)*(0,7+2,02*2)*3</t>
  </si>
  <si>
    <t>0,6*0,9*2</t>
  </si>
  <si>
    <t>1,08*1,1 'Přepočtené koeficientem množství</t>
  </si>
  <si>
    <t>1031865305</t>
  </si>
  <si>
    <t>1886614908</t>
  </si>
  <si>
    <t>1725079764</t>
  </si>
  <si>
    <t>"D07-9"1+1+1</t>
  </si>
  <si>
    <t>-13719502</t>
  </si>
  <si>
    <t>-857043390</t>
  </si>
  <si>
    <t>1445725012</t>
  </si>
  <si>
    <t>-843593328</t>
  </si>
  <si>
    <t>-1288533593</t>
  </si>
  <si>
    <t>-2098280699</t>
  </si>
  <si>
    <t>5,2*1,1 'Přepočtené koeficientem množství</t>
  </si>
  <si>
    <t>7,522*1,5 'Přepočtené koeficientem množství</t>
  </si>
  <si>
    <t>15,48*1,1 'Přepočtené koeficientem množství</t>
  </si>
  <si>
    <t>31,496*1,1 'Přepočtené koeficientem množství</t>
  </si>
  <si>
    <t>"svislé kouty"2,4*12</t>
  </si>
  <si>
    <t>"WC"2</t>
  </si>
  <si>
    <t>781571111</t>
  </si>
  <si>
    <t>Montáž keramických obkladů ostění lepených standardním lepidlem šířky ostění do 200 mm</t>
  </si>
  <si>
    <t>https://podminky.urs.cz/item/CS_URS_2025_01/781571111</t>
  </si>
  <si>
    <t xml:space="preserve">"příčka shora </t>
  </si>
  <si>
    <t>1,395</t>
  </si>
  <si>
    <t>1,395*0,15 'Přepočtené koeficientem množství</t>
  </si>
  <si>
    <t>7,485*1,1 'Přepočtené koeficientem množství</t>
  </si>
  <si>
    <t>22,59</t>
  </si>
  <si>
    <t>24,085</t>
  </si>
  <si>
    <t>3,41</t>
  </si>
  <si>
    <t>69,311</t>
  </si>
  <si>
    <t>21,322</t>
  </si>
  <si>
    <t>Keramický obklad 1 PP - 2 NP, obvod místnosti výška obkladu 2,4 m</t>
  </si>
  <si>
    <t>26,38</t>
  </si>
  <si>
    <t>8,32</t>
  </si>
  <si>
    <t>105,642</t>
  </si>
  <si>
    <t>7,01</t>
  </si>
  <si>
    <t>D2 - WC - návštěvníci</t>
  </si>
  <si>
    <t>14,11</t>
  </si>
  <si>
    <t>soklík</t>
  </si>
  <si>
    <t>Délka ker. soklu</t>
  </si>
  <si>
    <t>10,88</t>
  </si>
  <si>
    <t>14138107</t>
  </si>
  <si>
    <t>2*(1,285+0,895+0,85+1,295+1,29+0,81+1,326+0,81+1,87+1,28)*2</t>
  </si>
  <si>
    <t>-0,6*5</t>
  </si>
  <si>
    <t>0,6*1,915*2</t>
  </si>
  <si>
    <t>0,8*1,94</t>
  </si>
  <si>
    <t>0,59*1,915*2</t>
  </si>
  <si>
    <t>0,595*1,925</t>
  </si>
  <si>
    <t xml:space="preserve">"nad úroveň obkladu, pouze obvodové stěny </t>
  </si>
  <si>
    <t>3,6*(3,795+1,95+0,1+1,05+0,1+1,383+1,225)*2</t>
  </si>
  <si>
    <t>-1,21*(1,96+3,795+1,96+3,795-0,6-0,8)</t>
  </si>
  <si>
    <t>-1,15*(4,02+1+0,8+0,3)</t>
  </si>
  <si>
    <t>parapet1*0,3</t>
  </si>
  <si>
    <t>4,2*(3,795+4,02+1,87*2+2,825+0,9*2+1,95)</t>
  </si>
  <si>
    <t>-0,6*2</t>
  </si>
  <si>
    <t>-0,8*2</t>
  </si>
  <si>
    <t>-0,6*1,915*4</t>
  </si>
  <si>
    <t>19,904*24 'Přepočtené koeficientem množství</t>
  </si>
  <si>
    <t>1952621909</t>
  </si>
  <si>
    <t>1244272732</t>
  </si>
  <si>
    <t>4,2*(1,865+4,045+0,1+1,83)</t>
  </si>
  <si>
    <t>2,4*(1,865+0,905+0,805+4,045)</t>
  </si>
  <si>
    <t>"odpočet dveří"</t>
  </si>
  <si>
    <t>-0,8*2,02*4</t>
  </si>
  <si>
    <t>-184439306</t>
  </si>
  <si>
    <t>(1,865+4,045+0,1+1,83)</t>
  </si>
  <si>
    <t>1167353884</t>
  </si>
  <si>
    <t>4,2*3+2,4</t>
  </si>
  <si>
    <t>17,52*1,1 'Přepočtené koeficientem množství</t>
  </si>
  <si>
    <t>"rohy"2,4</t>
  </si>
  <si>
    <t>19,92*1,1 'Přepočtené koeficientem množství</t>
  </si>
  <si>
    <t>ostění_O*0,3</t>
  </si>
  <si>
    <t>-1322517620</t>
  </si>
  <si>
    <t>"D03-06</t>
  </si>
  <si>
    <t>1419278971</t>
  </si>
  <si>
    <t>(0,05+0,1+0,05)*(0,7+2,02*2)*4</t>
  </si>
  <si>
    <t>1570105662</t>
  </si>
  <si>
    <t>"106c"2,45</t>
  </si>
  <si>
    <t>"kabiny 106a"1,35*0,81*2</t>
  </si>
  <si>
    <t>2050158598</t>
  </si>
  <si>
    <t>"R01"5</t>
  </si>
  <si>
    <t>-351475197</t>
  </si>
  <si>
    <t>-1449163576</t>
  </si>
  <si>
    <t>-767669513</t>
  </si>
  <si>
    <t>Sanitární příčky vhodné do suchého prostředí dělící z dřevotřískových desek laminovaných tl. 32 mm - dle specifikace PD</t>
  </si>
  <si>
    <t>2*(1,865+1,383)</t>
  </si>
  <si>
    <t>-0,7*2*2</t>
  </si>
  <si>
    <t>"D03-06"4</t>
  </si>
  <si>
    <t>K059</t>
  </si>
  <si>
    <t>Příplatek za podříznutí dveří</t>
  </si>
  <si>
    <t>1211699565</t>
  </si>
  <si>
    <t>K009</t>
  </si>
  <si>
    <t>D+M repase stáv. dveřních křídel a zrubní, kontrola kování, alt. výměna, povrchová úprava, odstranění stáv, nátěru, broušení, tmelení, nátěr</t>
  </si>
  <si>
    <t>892494050</t>
  </si>
  <si>
    <t>24,085*1,1 'Přepočtené koeficientem množství</t>
  </si>
  <si>
    <t>328088465</t>
  </si>
  <si>
    <t>"106a</t>
  </si>
  <si>
    <t>1,83+4,045+0,96+4,045</t>
  </si>
  <si>
    <t>0,89-0,7*3</t>
  </si>
  <si>
    <t>-1288571794</t>
  </si>
  <si>
    <t>-1903153743</t>
  </si>
  <si>
    <t>1586396334</t>
  </si>
  <si>
    <t>9,67*1,1 'Přepočtené koeficientem množství</t>
  </si>
  <si>
    <t>"soklík k vodorovné HI"0,15*(Obklad01+soklík)</t>
  </si>
  <si>
    <t>29,674*1,5 'Přepočtené koeficientem množství</t>
  </si>
  <si>
    <t>Obklad01+soklík</t>
  </si>
  <si>
    <t>37,26*1,1 'Přepočtené koeficientem množství</t>
  </si>
  <si>
    <t>69,311*1,1 'Přepočtené koeficientem množství</t>
  </si>
  <si>
    <t>9,26*1,1 'Přepočtené koeficientem množství</t>
  </si>
  <si>
    <t>"svislé kouty"2,25*16</t>
  </si>
  <si>
    <t>1,5*5</t>
  </si>
  <si>
    <t>"umyvadlo"3*3</t>
  </si>
  <si>
    <t>"elektro"5*3</t>
  </si>
  <si>
    <t>"WC"5</t>
  </si>
  <si>
    <t>375546355</t>
  </si>
  <si>
    <t>"příčky shora"</t>
  </si>
  <si>
    <t>1,865+0,905*2+4,045</t>
  </si>
  <si>
    <t>7,72*0,15</t>
  </si>
  <si>
    <t>3,261*1,1 'Přepočtené koeficientem množství</t>
  </si>
  <si>
    <t>33,885*1,1 'Přepočtené koeficientem množství</t>
  </si>
  <si>
    <t xml:space="preserve">D3 - Elektro </t>
  </si>
  <si>
    <t>Úprava rozvaděče RJ48 pros SPC včetně dodávky</t>
  </si>
  <si>
    <t>210-105</t>
  </si>
  <si>
    <t>Výměna dveří elektroměrového rozvaděče v zádveří v 1.NP, za dveře s požární odolností EI 30 DP1-S200 kouřotěsné</t>
  </si>
  <si>
    <t>210-106</t>
  </si>
  <si>
    <t>Výměna dveří rozvaděče s hlavním jističem v zádveří v 1.NP, za dveře s požární odolností EI 30 DP1-S200 kouřotěsné</t>
  </si>
  <si>
    <t>210-107</t>
  </si>
  <si>
    <t>Revizní dvířka 495x638 mm + rám 30mm z každé strany pro pro první rozvaděč, ve vstupní chodbě do objektu včetně dodávky</t>
  </si>
  <si>
    <t>210-108</t>
  </si>
  <si>
    <t>Revizní dvířka 495x837 mm + rám 30mm z každé strany pro druhý rozvaděč, ve vstupní chodbě do objektu včetně dodávky</t>
  </si>
  <si>
    <t>210-109</t>
  </si>
  <si>
    <t>Revizní dvířka 646x942 mm pro třetí rozvaděč, ve vstupní chodbě do objektu včetně dodávky</t>
  </si>
  <si>
    <t>RTS 26/ I</t>
  </si>
  <si>
    <t>Krabice elektroinstalační pod omítku; univerzální; materiál: PVC; průměr= 71 mm; hl = 45 mm; jmenovité napětí do 400 V; jmenovitý proud do 16 A</t>
  </si>
  <si>
    <t>Krabice elektroinstalační pod omítku; přístrojová; mat. PVC samozhášivé; teplot.rozsah -5 až 60 °C; určeno pro rozvody s napětím 400 V a proudem max. 16 A; rozměry-průměr,hloubka 73, 66 mm</t>
  </si>
  <si>
    <t>0,03*30,0*1,1</t>
  </si>
  <si>
    <t>3+4+1+1+3+4</t>
  </si>
  <si>
    <t>348-C2</t>
  </si>
  <si>
    <t>C2 - LED SVÍTIDLO STROPNÍ ČTVERVOVÉ</t>
  </si>
  <si>
    <t>Odvoz stavebního materiálu, úklid</t>
  </si>
  <si>
    <t>D4 - Vytápění</t>
  </si>
  <si>
    <t>K010</t>
  </si>
  <si>
    <t>Elektrické přímotopné těleso s programovatelným termostatem 3 91 x 461 x 114 mm, 750 W</t>
  </si>
  <si>
    <t>1840959536</t>
  </si>
  <si>
    <t>K011</t>
  </si>
  <si>
    <t>těleso otopné panelové 2 deskové 1 přídavná přestupní plocha v 500mm dl 400mm, hladká čelní deska</t>
  </si>
  <si>
    <t>1418402586</t>
  </si>
  <si>
    <t>K012</t>
  </si>
  <si>
    <t>těleso otopné panelové 3 deskové 3 přídavné přestupní plochy v 500mm dl 1000mm, hladká čelní deska</t>
  </si>
  <si>
    <t>-338404511</t>
  </si>
  <si>
    <t>1808107652</t>
  </si>
  <si>
    <t>-221943398</t>
  </si>
  <si>
    <t>556905446</t>
  </si>
  <si>
    <t>-97239848</t>
  </si>
  <si>
    <t>55261571</t>
  </si>
  <si>
    <t>koleno 90° se vsuvným koncem Cu rozvod vody d 15</t>
  </si>
  <si>
    <t>1546412056</t>
  </si>
  <si>
    <t>55261582</t>
  </si>
  <si>
    <t>tvarovka T Cu lisovací spoj pro rozvod vody d 15</t>
  </si>
  <si>
    <t>-1140657034</t>
  </si>
  <si>
    <t>-1389838578</t>
  </si>
  <si>
    <t>-1922611428</t>
  </si>
  <si>
    <t>28377094</t>
  </si>
  <si>
    <t>pouzdro izolační potrubní z pěnového polyetylenu 15/9mm</t>
  </si>
  <si>
    <t>841214226</t>
  </si>
  <si>
    <t>-983916634</t>
  </si>
  <si>
    <t>86521776</t>
  </si>
  <si>
    <t>735159310</t>
  </si>
  <si>
    <t>Montáž otopných těles panelových třířadých dl do 1140 mm</t>
  </si>
  <si>
    <t>2016211528</t>
  </si>
  <si>
    <t>K017</t>
  </si>
  <si>
    <t>Montáž přímotopného tělesa</t>
  </si>
  <si>
    <t>-1087668388</t>
  </si>
  <si>
    <t>1870148984</t>
  </si>
  <si>
    <t>735151821</t>
  </si>
  <si>
    <t>Demontáž otopného tělesa panelového dvouřadého dl do 1500 mm</t>
  </si>
  <si>
    <t>849994860</t>
  </si>
  <si>
    <t>735151831</t>
  </si>
  <si>
    <t>Demontáž otopného tělesa panelového třířadého dl do 1500 mm</t>
  </si>
  <si>
    <t>2120129511</t>
  </si>
  <si>
    <t>804960342</t>
  </si>
  <si>
    <t>-335281383</t>
  </si>
  <si>
    <t>-1789076967</t>
  </si>
  <si>
    <t>888312361</t>
  </si>
  <si>
    <t>-1502087618</t>
  </si>
  <si>
    <t>1797898539</t>
  </si>
  <si>
    <t>-1191668494</t>
  </si>
  <si>
    <t>511811017</t>
  </si>
  <si>
    <t>1999078691</t>
  </si>
  <si>
    <t>D5 - VZT</t>
  </si>
  <si>
    <t>2 - VZT vpravo</t>
  </si>
  <si>
    <t xml:space="preserve">    21 - Přívodní potrubí:</t>
  </si>
  <si>
    <t xml:space="preserve">    22 - Odvodní potrubí:</t>
  </si>
  <si>
    <t xml:space="preserve">    23 - Izolace potrubí:</t>
  </si>
  <si>
    <t xml:space="preserve">    24 - Ostatní:</t>
  </si>
  <si>
    <t>1 - VZT vlevo</t>
  </si>
  <si>
    <t xml:space="preserve">    10 - potrubí</t>
  </si>
  <si>
    <t xml:space="preserve">    11 - Izolace potrubí:</t>
  </si>
  <si>
    <t xml:space="preserve">    12 - Ostatní:</t>
  </si>
  <si>
    <t>VZT vpravo</t>
  </si>
  <si>
    <t>4.01</t>
  </si>
  <si>
    <t>Radiální ventilátor do kruhového potrubí DN 125, vč. 2ks rychloupínacích spon DN 125</t>
  </si>
  <si>
    <t>-58064848</t>
  </si>
  <si>
    <t>4.02</t>
  </si>
  <si>
    <t xml:space="preserve">Elektrický ohřívač do kruhového potrubí  125/1,8 230V/1</t>
  </si>
  <si>
    <t>422588324</t>
  </si>
  <si>
    <t>-1454962259</t>
  </si>
  <si>
    <t>4.03</t>
  </si>
  <si>
    <t>337607288</t>
  </si>
  <si>
    <t>4.04</t>
  </si>
  <si>
    <t>Regulační klapka s ručním ovládaním ø125</t>
  </si>
  <si>
    <t>1774383257</t>
  </si>
  <si>
    <t>4.05</t>
  </si>
  <si>
    <t>-63204843</t>
  </si>
  <si>
    <t>4.05.02</t>
  </si>
  <si>
    <t xml:space="preserve">Zpětná klapka  ø125</t>
  </si>
  <si>
    <t>818561205</t>
  </si>
  <si>
    <t>4.05.03</t>
  </si>
  <si>
    <t>-314034308</t>
  </si>
  <si>
    <t>4.06</t>
  </si>
  <si>
    <t>Tlumič kruhový ø125, vč. hlukové izolace z minerální vaty (součinitel útlumu 0,81), dl.300mm</t>
  </si>
  <si>
    <t>-111063667</t>
  </si>
  <si>
    <t>4.07</t>
  </si>
  <si>
    <t>Tlumič kruhový ø125, vč. hlukové izolace z minerální vaty (součinitel útlumu 0,81), dl.600mm</t>
  </si>
  <si>
    <t>-283960766</t>
  </si>
  <si>
    <t>4.08</t>
  </si>
  <si>
    <t>Tlumič kruhový ø160, vč. hlukové izolace z minerální vaty (součinitel útlumu 0,81), dl.600mm</t>
  </si>
  <si>
    <t>-313679237</t>
  </si>
  <si>
    <t>4.09</t>
  </si>
  <si>
    <t>-1529279661</t>
  </si>
  <si>
    <t>4.10</t>
  </si>
  <si>
    <t>979560300</t>
  </si>
  <si>
    <t>4.11</t>
  </si>
  <si>
    <t>Výfuková hlavice kruhová Ø160</t>
  </si>
  <si>
    <t>508340177</t>
  </si>
  <si>
    <t>4.12</t>
  </si>
  <si>
    <t>Hlavice pro sání kruhová Ø160</t>
  </si>
  <si>
    <t>-1046334347</t>
  </si>
  <si>
    <t>M018</t>
  </si>
  <si>
    <t xml:space="preserve">Kruhové potrubí SPIRO oboustranně pozinkovaného plechu: Kruhové potrubí SPIRO oboustranně pozinkovaného plechu: Kruhové potrubí Ø100  vč. 30% tvarovek</t>
  </si>
  <si>
    <t>1119879543</t>
  </si>
  <si>
    <t>M019</t>
  </si>
  <si>
    <t xml:space="preserve">Kruhové potrubí Ø125  vč. 30% tvarovek</t>
  </si>
  <si>
    <t>1973880987</t>
  </si>
  <si>
    <t>M020</t>
  </si>
  <si>
    <t>180540560</t>
  </si>
  <si>
    <t>M021</t>
  </si>
  <si>
    <t>1934032632</t>
  </si>
  <si>
    <t>574790895</t>
  </si>
  <si>
    <t>429393052</t>
  </si>
  <si>
    <t>420905596</t>
  </si>
  <si>
    <t>-9190409</t>
  </si>
  <si>
    <t>M022</t>
  </si>
  <si>
    <t>-476848036</t>
  </si>
  <si>
    <t>265601815</t>
  </si>
  <si>
    <t>-1690362410</t>
  </si>
  <si>
    <t>465989521</t>
  </si>
  <si>
    <t>-90673297</t>
  </si>
  <si>
    <t>158677764</t>
  </si>
  <si>
    <t>VZT vlevo</t>
  </si>
  <si>
    <t>3.01</t>
  </si>
  <si>
    <t>-1960929861</t>
  </si>
  <si>
    <t>3.02</t>
  </si>
  <si>
    <t>516052263</t>
  </si>
  <si>
    <t>237410105</t>
  </si>
  <si>
    <t>3.03</t>
  </si>
  <si>
    <t>-1979883482</t>
  </si>
  <si>
    <t>3.04</t>
  </si>
  <si>
    <t>-1710245014</t>
  </si>
  <si>
    <t>3.04.02</t>
  </si>
  <si>
    <t>360441156</t>
  </si>
  <si>
    <t>3.05</t>
  </si>
  <si>
    <t>Tlumič kruhový ø200, vč. hlukové izolace z minerální vaty (součinitel útlumu 0,81), dl.300mm</t>
  </si>
  <si>
    <t>1817069445</t>
  </si>
  <si>
    <t>3.06</t>
  </si>
  <si>
    <t>-52295871</t>
  </si>
  <si>
    <t>3.07</t>
  </si>
  <si>
    <t>1366902776</t>
  </si>
  <si>
    <t>3.08</t>
  </si>
  <si>
    <t>2098819562</t>
  </si>
  <si>
    <t>3.09</t>
  </si>
  <si>
    <t>-632408314</t>
  </si>
  <si>
    <t>3.10</t>
  </si>
  <si>
    <t>Akustická mřížka 800x100</t>
  </si>
  <si>
    <t>1043623689</t>
  </si>
  <si>
    <t>potrubí</t>
  </si>
  <si>
    <t>M013</t>
  </si>
  <si>
    <t>1608999845</t>
  </si>
  <si>
    <t>-1768093729</t>
  </si>
  <si>
    <t>M014</t>
  </si>
  <si>
    <t>Kruhové potrubí SPIRO oboustranně pozinkovaného plechu: Kruhové potrubí Ø100 vč. 30% tvarovek</t>
  </si>
  <si>
    <t>-39878436</t>
  </si>
  <si>
    <t>M015</t>
  </si>
  <si>
    <t>-324628387</t>
  </si>
  <si>
    <t>-1963676375</t>
  </si>
  <si>
    <t>2001689746</t>
  </si>
  <si>
    <t>-1683245859</t>
  </si>
  <si>
    <t>2080606688</t>
  </si>
  <si>
    <t>616151533</t>
  </si>
  <si>
    <t>K054</t>
  </si>
  <si>
    <t>-356583659</t>
  </si>
  <si>
    <t>-413840430</t>
  </si>
  <si>
    <t>-2000380033</t>
  </si>
  <si>
    <t>-239526664</t>
  </si>
  <si>
    <t>D6 - ZTI</t>
  </si>
  <si>
    <t>1 - Speciální pedagogické centrum</t>
  </si>
  <si>
    <t>Speciální pedagogické centrum</t>
  </si>
  <si>
    <t>-.38</t>
  </si>
  <si>
    <t>WC kombi spodní - hluboké splachování</t>
  </si>
  <si>
    <t>-1060524117</t>
  </si>
  <si>
    <t>298511188</t>
  </si>
  <si>
    <t>263251165</t>
  </si>
  <si>
    <t>-1488063333</t>
  </si>
  <si>
    <t>725211701</t>
  </si>
  <si>
    <t>Umývátko rohové 450×460 mm</t>
  </si>
  <si>
    <t>343098467</t>
  </si>
  <si>
    <t>https://podminky.urs.cz/item/CS_URS_2025_01/725211701</t>
  </si>
  <si>
    <t>725211701.1</t>
  </si>
  <si>
    <t>Umývátko 400×300 mm baterie vpravo</t>
  </si>
  <si>
    <t>965411812</t>
  </si>
  <si>
    <t>https://podminky.urs.cz/item/CS_URS_2025_01/725211701.1</t>
  </si>
  <si>
    <t>-968085717</t>
  </si>
  <si>
    <t>2108510092</t>
  </si>
  <si>
    <t>-.39</t>
  </si>
  <si>
    <t>Umyvadlový sifon bez výpusti mosaz/chrom. Odpad průměr 32 mm</t>
  </si>
  <si>
    <t>-474621008</t>
  </si>
  <si>
    <t>250495207</t>
  </si>
  <si>
    <t>725841322</t>
  </si>
  <si>
    <t>sprchová nástěnná baterie se sprchovým příslušenstvím</t>
  </si>
  <si>
    <t>-894966947</t>
  </si>
  <si>
    <t>https://podminky.urs.cz/item/CS_URS_2025_01/725841322</t>
  </si>
  <si>
    <t>-.40</t>
  </si>
  <si>
    <t>Sprchová vanička čtvercová 70x70 cm smaltovaná ocel</t>
  </si>
  <si>
    <t>1328653998</t>
  </si>
  <si>
    <t>724645334</t>
  </si>
  <si>
    <t>-1897289697</t>
  </si>
  <si>
    <t>-1811081525</t>
  </si>
  <si>
    <t>725532114</t>
  </si>
  <si>
    <t>zásobníkový nástěný ohřívač o objemu 80l</t>
  </si>
  <si>
    <t>-1715806879</t>
  </si>
  <si>
    <t>https://podminky.urs.cz/item/CS_URS_2025_01/725532114</t>
  </si>
  <si>
    <t>-846305662</t>
  </si>
  <si>
    <t>-.41</t>
  </si>
  <si>
    <t>-570077600</t>
  </si>
  <si>
    <t>-1087022824</t>
  </si>
  <si>
    <t>-1944808165</t>
  </si>
  <si>
    <t>-814254711</t>
  </si>
  <si>
    <t>437876813</t>
  </si>
  <si>
    <t>-349157753</t>
  </si>
  <si>
    <t>-854400289</t>
  </si>
  <si>
    <t>-874986302</t>
  </si>
  <si>
    <t>914080863</t>
  </si>
  <si>
    <t>-402680303</t>
  </si>
  <si>
    <t>816857240</t>
  </si>
  <si>
    <t>-742972416</t>
  </si>
  <si>
    <t>722181241.1</t>
  </si>
  <si>
    <t>665284850</t>
  </si>
  <si>
    <t>https://podminky.urs.cz/item/CS_URS_2025_01/722181241.1</t>
  </si>
  <si>
    <t>-583823350</t>
  </si>
  <si>
    <t>-1591467427</t>
  </si>
  <si>
    <t>111298055</t>
  </si>
  <si>
    <t>-907215574</t>
  </si>
  <si>
    <t>-.42</t>
  </si>
  <si>
    <t>1321092656</t>
  </si>
  <si>
    <t>-.43</t>
  </si>
  <si>
    <t>-2064789460</t>
  </si>
  <si>
    <t>-.44</t>
  </si>
  <si>
    <t>-975615658</t>
  </si>
  <si>
    <t>D7 - VRN</t>
  </si>
  <si>
    <t xml:space="preserve">D8 - Doplnění </t>
  </si>
  <si>
    <t xml:space="preserve">    1 - WC klienti</t>
  </si>
  <si>
    <t xml:space="preserve">    2 - WC zaměstnanci</t>
  </si>
  <si>
    <t>WC klienti</t>
  </si>
  <si>
    <t>69,3</t>
  </si>
  <si>
    <t>WC zaměstnanci</t>
  </si>
  <si>
    <t>31,49</t>
  </si>
  <si>
    <t>2050152618</t>
  </si>
  <si>
    <t>982850672</t>
  </si>
  <si>
    <t>-348718535</t>
  </si>
  <si>
    <t>329391590</t>
  </si>
  <si>
    <t>15,88</t>
  </si>
  <si>
    <t>15,96</t>
  </si>
  <si>
    <t>1,6</t>
  </si>
  <si>
    <t>57,911</t>
  </si>
  <si>
    <t>49,636</t>
  </si>
  <si>
    <t>28,175</t>
  </si>
  <si>
    <t>E - SO01 - Sprchy tělocvična</t>
  </si>
  <si>
    <t>0,872</t>
  </si>
  <si>
    <t>19,952</t>
  </si>
  <si>
    <t>E1 - Sprcha</t>
  </si>
  <si>
    <t>2,715</t>
  </si>
  <si>
    <t>1,09</t>
  </si>
  <si>
    <t>8,045</t>
  </si>
  <si>
    <t>-729526344</t>
  </si>
  <si>
    <t>(obklad01)*(2,77-1,86)</t>
  </si>
  <si>
    <t>"korekce za kabiny"10,195*(2,77-1,86)</t>
  </si>
  <si>
    <t>-0,6*2,02*2,25</t>
  </si>
  <si>
    <t>962031021</t>
  </si>
  <si>
    <t>Bourání příček nebo přizdívek z cihel děrovaných broušených, tl. do 100 mm</t>
  </si>
  <si>
    <t>https://podminky.urs.cz/item/CS_URS_2025_01/962031021</t>
  </si>
  <si>
    <t>(0,915+0,115+0,115*2+0,915+1,09+0,915+0,31+0,115+0,4+0,115+0,915+1,19+0,915+0,405+0,115+0,505+0,115+0,915-0,6*2)*2,03</t>
  </si>
  <si>
    <t>4,079*24 'Přepočtené koeficientem množství</t>
  </si>
  <si>
    <t xml:space="preserve">"kabiny </t>
  </si>
  <si>
    <t>2,25*(0,915+0,115+0,115*2+0,915+1,09+0,915+0,31+0,115+0,4+0,115+0,915+1,19+0,915+0,405+0,115+0,505+0,115+0,915)</t>
  </si>
  <si>
    <t>-0,69*2,1</t>
  </si>
  <si>
    <t>2,69*1,1 'Přepočtené koeficientem množství</t>
  </si>
  <si>
    <t>2,25*7</t>
  </si>
  <si>
    <t>18,44*1,1 'Přepočtené koeficientem množství</t>
  </si>
  <si>
    <t>"kapotáž"2,53*3</t>
  </si>
  <si>
    <t>1272550401</t>
  </si>
  <si>
    <t>886629980</t>
  </si>
  <si>
    <t>-1020383245</t>
  </si>
  <si>
    <t>-331305922</t>
  </si>
  <si>
    <t>F011+0</t>
  </si>
  <si>
    <t>15,96*1,1 'Přepočtené koeficientem množství</t>
  </si>
  <si>
    <t>K005</t>
  </si>
  <si>
    <t>Podrovnání dlažby lepidlem - vytvoření spádu</t>
  </si>
  <si>
    <t>56012752</t>
  </si>
  <si>
    <t>1,19*0,915+1,03*0,915</t>
  </si>
  <si>
    <t>(0,915+1,09+0,915+1,19)*2*2,25</t>
  </si>
  <si>
    <t>-2,1*0,69*2</t>
  </si>
  <si>
    <t>35,783*1,5 'Přepočtené koeficientem množství</t>
  </si>
  <si>
    <t>+6*2,25</t>
  </si>
  <si>
    <t>46,559*1,1 'Přepočtené koeficientem množství</t>
  </si>
  <si>
    <t>57,911*1,1 'Přepočtené koeficientem množství</t>
  </si>
  <si>
    <t>ostění_O+nadpraží1</t>
  </si>
  <si>
    <t>2,25*8</t>
  </si>
  <si>
    <t>0,7*2*2</t>
  </si>
  <si>
    <t>25,115*1,1 'Přepočtené koeficientem množství</t>
  </si>
  <si>
    <t>"svislé kouty"2,25*4+2,25*6</t>
  </si>
  <si>
    <t>"sprcha"4</t>
  </si>
  <si>
    <t>-1429016504</t>
  </si>
  <si>
    <t xml:space="preserve">"sprcha </t>
  </si>
  <si>
    <t>2,1*4+0,7*2</t>
  </si>
  <si>
    <t>"shora</t>
  </si>
  <si>
    <t>0,915+0,115+0,69+0,4+0,115+0,685+0,505+0,115+0,915+0,915</t>
  </si>
  <si>
    <t>2,715*0,5</t>
  </si>
  <si>
    <t>15,17*0,15</t>
  </si>
  <si>
    <t>3,634*1,1 'Přepočtené koeficientem množství</t>
  </si>
  <si>
    <t>23,82*1,1 'Přepočtené koeficientem množství</t>
  </si>
  <si>
    <t>E2 - Elektroinstalace- sprcha</t>
  </si>
  <si>
    <t>0,10*1,0*1,1</t>
  </si>
  <si>
    <t>210110041RT6</t>
  </si>
  <si>
    <t>Montáž spínače zapuštěného a polozapuštěného včetně zapojení, dodávky spínače, krytu a rámečku, jednopólového, , řazení 1</t>
  </si>
  <si>
    <t>4+4+1</t>
  </si>
  <si>
    <t>21000T</t>
  </si>
  <si>
    <t>Kabelová lišta, plastová 40x100 vč. spojovacího a upevňovacího materiálu, pro hlavní kabelovou trasu silnoproudu, včetně dodávky</t>
  </si>
  <si>
    <t>E3 - Vytápění - sprcha</t>
  </si>
  <si>
    <t>K024</t>
  </si>
  <si>
    <t>těleso otopné panelové 3 deskové 3 přídavné přestupní plochy v 554mm dl 900mm, hladká čelní deska, připojovací rozteč 500 mm</t>
  </si>
  <si>
    <t>-687671463</t>
  </si>
  <si>
    <t>996441216</t>
  </si>
  <si>
    <t>-1654221737</t>
  </si>
  <si>
    <t>142154383</t>
  </si>
  <si>
    <t>-1706573969</t>
  </si>
  <si>
    <t>377024347</t>
  </si>
  <si>
    <t>-1650912030</t>
  </si>
  <si>
    <t>1670635652</t>
  </si>
  <si>
    <t>1607762592</t>
  </si>
  <si>
    <t>1880092775</t>
  </si>
  <si>
    <t>-95244126</t>
  </si>
  <si>
    <t>1165078143</t>
  </si>
  <si>
    <t>1503566824</t>
  </si>
  <si>
    <t>-1920511484</t>
  </si>
  <si>
    <t>-1081064034</t>
  </si>
  <si>
    <t>-1588953742</t>
  </si>
  <si>
    <t>-1971460674</t>
  </si>
  <si>
    <t>-1479705934</t>
  </si>
  <si>
    <t>E4 - VZT - sprcha</t>
  </si>
  <si>
    <t>2 - VZT - sprchy</t>
  </si>
  <si>
    <t xml:space="preserve">    21 - vzt</t>
  </si>
  <si>
    <t>VZT - sprchy</t>
  </si>
  <si>
    <t>vzt</t>
  </si>
  <si>
    <t>6.03</t>
  </si>
  <si>
    <t xml:space="preserve">Radiální ventilátor do kruhového potrubí DN 125, vč. 2ks  rychloupínacích spon DN 125</t>
  </si>
  <si>
    <t>-1186714532</t>
  </si>
  <si>
    <t>6.04</t>
  </si>
  <si>
    <t>764256654</t>
  </si>
  <si>
    <t>6.04.02</t>
  </si>
  <si>
    <t>1162801229</t>
  </si>
  <si>
    <t>6.05</t>
  </si>
  <si>
    <t>1748933730</t>
  </si>
  <si>
    <t>6.06</t>
  </si>
  <si>
    <t>-1790611671</t>
  </si>
  <si>
    <t>6.07</t>
  </si>
  <si>
    <t>-86290668</t>
  </si>
  <si>
    <t>M026</t>
  </si>
  <si>
    <t>130590252</t>
  </si>
  <si>
    <t>M027</t>
  </si>
  <si>
    <t>285680788</t>
  </si>
  <si>
    <t>2109964848</t>
  </si>
  <si>
    <t>2095242451</t>
  </si>
  <si>
    <t>469428455</t>
  </si>
  <si>
    <t>1449782489</t>
  </si>
  <si>
    <t>K056</t>
  </si>
  <si>
    <t>-1322317387</t>
  </si>
  <si>
    <t>-1806868179</t>
  </si>
  <si>
    <t>-313155613</t>
  </si>
  <si>
    <t>E5 - ZTI - sprcha</t>
  </si>
  <si>
    <t>1 - Tělocvična - sprchy</t>
  </si>
  <si>
    <t>Tělocvična - sprchy</t>
  </si>
  <si>
    <t>721211401</t>
  </si>
  <si>
    <t>Podlahová vpust boční, 11x11 cm, průměr 5/8 cm, nerez/plast, včetně příslušenství</t>
  </si>
  <si>
    <t>471997806</t>
  </si>
  <si>
    <t>https://podminky.urs.cz/item/CS_URS_2025_01/721211401</t>
  </si>
  <si>
    <t>725841322.1</t>
  </si>
  <si>
    <t>309076116</t>
  </si>
  <si>
    <t>https://podminky.urs.cz/item/CS_URS_2025_01/725841322.1</t>
  </si>
  <si>
    <t>183252634</t>
  </si>
  <si>
    <t>-995144484</t>
  </si>
  <si>
    <t>710018311</t>
  </si>
  <si>
    <t>-684720915</t>
  </si>
  <si>
    <t>661541252</t>
  </si>
  <si>
    <t>582518064</t>
  </si>
  <si>
    <t>725532120</t>
  </si>
  <si>
    <t>zásobníkový ohřívač nástěný s objemem 125 l</t>
  </si>
  <si>
    <t>1241405818</t>
  </si>
  <si>
    <t>https://podminky.urs.cz/item/CS_URS_2025_01/725532120</t>
  </si>
  <si>
    <t>-1552121164</t>
  </si>
  <si>
    <t>1075659703</t>
  </si>
  <si>
    <t>-.45</t>
  </si>
  <si>
    <t>Termostatický směšovací ventil, s vnějším závitem G1/2"</t>
  </si>
  <si>
    <t>-1081780314</t>
  </si>
  <si>
    <t>841837739</t>
  </si>
  <si>
    <t>725514802</t>
  </si>
  <si>
    <t>2099351526</t>
  </si>
  <si>
    <t>https://podminky.urs.cz/item/CS_URS_2025_01/725514802</t>
  </si>
  <si>
    <t>1294067213</t>
  </si>
  <si>
    <t>725110814.2</t>
  </si>
  <si>
    <t>Demontáž sprch</t>
  </si>
  <si>
    <t>125596867</t>
  </si>
  <si>
    <t>https://podminky.urs.cz/item/CS_URS_2025_01/725110814.2</t>
  </si>
  <si>
    <t>-1263527296</t>
  </si>
  <si>
    <t>1047901909</t>
  </si>
  <si>
    <t>1483362564</t>
  </si>
  <si>
    <t>-1349519439</t>
  </si>
  <si>
    <t>-1607043367</t>
  </si>
  <si>
    <t>936819169</t>
  </si>
  <si>
    <t>1433993080</t>
  </si>
  <si>
    <t>898553726</t>
  </si>
  <si>
    <t>2118983279</t>
  </si>
  <si>
    <t>-1124306485</t>
  </si>
  <si>
    <t>1705495498</t>
  </si>
  <si>
    <t>-.46</t>
  </si>
  <si>
    <t>-1427421947</t>
  </si>
  <si>
    <t>-.47</t>
  </si>
  <si>
    <t>-817783186</t>
  </si>
  <si>
    <t>-.48</t>
  </si>
  <si>
    <t>1823845668</t>
  </si>
  <si>
    <t>E6 - VRN</t>
  </si>
  <si>
    <t xml:space="preserve">E7 - Doplnění </t>
  </si>
  <si>
    <t xml:space="preserve">    1 - Sprchy</t>
  </si>
  <si>
    <t>Sprchy</t>
  </si>
  <si>
    <t>0,95*1,09*2</t>
  </si>
  <si>
    <t>57,9</t>
  </si>
  <si>
    <t>SEZNAM FIGUR</t>
  </si>
  <si>
    <t>Výměra</t>
  </si>
  <si>
    <t>A/ A1</t>
  </si>
  <si>
    <t>"43/0005a"9,23</t>
  </si>
  <si>
    <t>"43/0005b"8,29</t>
  </si>
  <si>
    <t>Použití figury:</t>
  </si>
  <si>
    <t>Zakrytí vnitřních ploch konstrukcí nebo prvků v místnostech v do 3,80 m</t>
  </si>
  <si>
    <t>Lešení pomocné pro objekty pozemních staveb s lešeňovou podlahou v do 1,9 m zatížení do 150 kg/m2</t>
  </si>
  <si>
    <t>Vyčištění budov bytové a občanské výstavby při výšce podlaží do 4 m</t>
  </si>
  <si>
    <t>"43/005a"9,23</t>
  </si>
  <si>
    <t>"43/005b"8,29</t>
  </si>
  <si>
    <t>Mezisoučet</t>
  </si>
  <si>
    <t xml:space="preserve">"prostor průchodu </t>
  </si>
  <si>
    <t>1,05*0,95</t>
  </si>
  <si>
    <t>0,15*0,8</t>
  </si>
  <si>
    <t>Cementový samonivelační potěr ze suchých směsí tl přes 2 do 5 mm</t>
  </si>
  <si>
    <t>Vysátí podkladu před pokládkou dlažby</t>
  </si>
  <si>
    <t>Nátěr penetrační na podlahu</t>
  </si>
  <si>
    <t>Montáž podlah keramických hladkých lepených cementovým flexibilním lepidlem přes 9 do 12 ks/m2</t>
  </si>
  <si>
    <t>Montáž izolace pod dlažbu nátěrem nebo stěrkou ve dvou vrstvách</t>
  </si>
  <si>
    <t>Zakrytí vnitřních podlah včetně pozdějšího odkrytí</t>
  </si>
  <si>
    <t>Bourání podlah z dlaždic keramických nebo xylolitových tl do 10 mm plochy přes 1 m2</t>
  </si>
  <si>
    <t>1,05+0,1+1,1</t>
  </si>
  <si>
    <t>Montáž omítkových samolepících začišťovacích profilů pro spojení s okenním rámem</t>
  </si>
  <si>
    <t>Obklad01*2,25</t>
  </si>
  <si>
    <t>"odpočet otvorů"</t>
  </si>
  <si>
    <t>-0,9*1,995*2</t>
  </si>
  <si>
    <t>-0,9*1,999</t>
  </si>
  <si>
    <t>-(2,25-1,25)*(1,1043*2+0,1)</t>
  </si>
  <si>
    <t xml:space="preserve">"ostění průchodu </t>
  </si>
  <si>
    <t>1,05*2+0,785*2</t>
  </si>
  <si>
    <t>Penetrační disperzní nátěr vnitřních stěn nanášený ručně</t>
  </si>
  <si>
    <t>Vápenocementová omítka hrubá jednovrstvá zatřená vnitřních stěn nanášená ručně</t>
  </si>
  <si>
    <t>Nátěr penetrační na stěnu</t>
  </si>
  <si>
    <t>"43/005a"</t>
  </si>
  <si>
    <t>2,1*(3,295+2,835)*2</t>
  </si>
  <si>
    <t>"43/005b"</t>
  </si>
  <si>
    <t>2,1*(1,315+0,84+1,315+0,64+1,315+0,84)*2</t>
  </si>
  <si>
    <t>2,1*(1,54+2,705)*2</t>
  </si>
  <si>
    <t>1,995*0,315*2</t>
  </si>
  <si>
    <t>-0,7*2,02*2*3</t>
  </si>
  <si>
    <t>-0,895*1,99</t>
  </si>
  <si>
    <t>-1,105*1,105*2</t>
  </si>
  <si>
    <t>Odsekání a odebrání obkladů stěn z vnitřních obkládaček plochy přes 1 m2</t>
  </si>
  <si>
    <t>"43/005a"(2,835+3,295)*2</t>
  </si>
  <si>
    <t>"43/005b"(2,705+2,955)*2</t>
  </si>
  <si>
    <t>Montáž izolace nátěrem nebo stěrkou ve dvou vrstvách</t>
  </si>
  <si>
    <t>Montáž izolace pod obklad těsnícími pásy pro styčné nebo dilatační spáry</t>
  </si>
  <si>
    <t>Spárování vnitřních obkladů silikonem</t>
  </si>
  <si>
    <t>Otlučení (osekání) vnitřní vápenné nebo vápenocementové omítky stěn v rozsahu přes 50 do 100 %</t>
  </si>
  <si>
    <t>Obvod01</t>
  </si>
  <si>
    <t xml:space="preserve">SOUČTOVÁ Obvody místností 1 NP </t>
  </si>
  <si>
    <t>Obvod012</t>
  </si>
  <si>
    <t>Obvod013</t>
  </si>
  <si>
    <t>Obvod014</t>
  </si>
  <si>
    <t>obvodS</t>
  </si>
  <si>
    <t>1,105*2</t>
  </si>
  <si>
    <t>Zakrytí výplní otvorů fólií přilepenou na začišťovací lišty</t>
  </si>
  <si>
    <t xml:space="preserve">"1 NP </t>
  </si>
  <si>
    <t>obklad01*(2,7-2,25)</t>
  </si>
  <si>
    <t>0,417*(nadpraží1+parapet1+ostění1-ostění_O)</t>
  </si>
  <si>
    <t>Sádrová nebo vápenosádrová omítka hladká jednovrstvá vnitřních stěn nanášená ručně</t>
  </si>
  <si>
    <t>Oprášení (ometení ) podkladu v místnostech v do 3,80 m</t>
  </si>
  <si>
    <t>(2,25-1,255)*2</t>
  </si>
  <si>
    <t>1,01*2+0,1</t>
  </si>
  <si>
    <t>Montáž profilů rohových lepených flexibilním cementovým lepidlem</t>
  </si>
  <si>
    <t>Montáž keramických obkladů ostění šířky přes 200 do 400 mm lepených standartním lepidlem</t>
  </si>
  <si>
    <t>1,01+0,1+1,0</t>
  </si>
  <si>
    <t>SDK podhled deska 1xH2 12,5 bez izolace dvouvrstvá spodní kce profil CD+UD</t>
  </si>
  <si>
    <t>SDK podhled základní penetrační nátěr</t>
  </si>
  <si>
    <t>A/ A2</t>
  </si>
  <si>
    <t xml:space="preserve">"prostor průchodu a mezi dveřmi </t>
  </si>
  <si>
    <t>0,9*0,95</t>
  </si>
  <si>
    <t>0,4*0,9</t>
  </si>
  <si>
    <t>0,15*0,9</t>
  </si>
  <si>
    <t>2,38+0,865+1,35</t>
  </si>
  <si>
    <t>-0,9*2,02</t>
  </si>
  <si>
    <t>-1*2,02*3</t>
  </si>
  <si>
    <t>(2,25-2,1)*parapet1</t>
  </si>
  <si>
    <t xml:space="preserve">"ostění průchodu  a  dveří</t>
  </si>
  <si>
    <t>0,9*(2,61+0,9+2,61)</t>
  </si>
  <si>
    <t>0,3*(0,96+2,01*2)</t>
  </si>
  <si>
    <t>"29/103a"2,09*(2,238+2,08+0,665)*2</t>
  </si>
  <si>
    <t>"29/103b"2,1*(2,73+1,568+0,825+0,845+0,825+1,3)*2</t>
  </si>
  <si>
    <t>"28/104a"2,09*(1,73+2,755)*2</t>
  </si>
  <si>
    <t>"28/104b"(2,09)*(1,676+2,755)*2</t>
  </si>
  <si>
    <t>-0,7*2*3*2</t>
  </si>
  <si>
    <t>-0,8*2*2</t>
  </si>
  <si>
    <t>0,9*2</t>
  </si>
  <si>
    <t>0,9*2*3</t>
  </si>
  <si>
    <t>-0,5</t>
  </si>
  <si>
    <t>"29/103a"(2,38+2,08+0,655)*2</t>
  </si>
  <si>
    <t>"29/103b"(3,015+2,73)*2</t>
  </si>
  <si>
    <t>"28/104a"(1,73+2,755)*2</t>
  </si>
  <si>
    <t>"28/104b"(1,575+2,755)*2</t>
  </si>
  <si>
    <t>2,38*1,150</t>
  </si>
  <si>
    <t>0,865*1,125</t>
  </si>
  <si>
    <t>1,35*1,120</t>
  </si>
  <si>
    <t>obklad01*(3,4-2,25)</t>
  </si>
  <si>
    <t>0,425*(nadpraží1+parapet1+ostění1-ostění_O)</t>
  </si>
  <si>
    <t>0,15*6</t>
  </si>
  <si>
    <t>1,15*2+1,125*4</t>
  </si>
  <si>
    <t>A/ A3</t>
  </si>
  <si>
    <t>"13/204a"5,05</t>
  </si>
  <si>
    <t>"13/204b"4,52</t>
  </si>
  <si>
    <t>"14/203a"6,41</t>
  </si>
  <si>
    <t>"14/203b"8,57</t>
  </si>
  <si>
    <t>"14/203b"2,09*(2,238+2,08+0,665)*2</t>
  </si>
  <si>
    <t>"14/203b"2,1*(2,73+1,568+0,825+0,845+0,825+1,3)*2</t>
  </si>
  <si>
    <t>"13/204a"2,09*(1,73+2,755)*2</t>
  </si>
  <si>
    <t>"13/204b"(2,09)*(1,676+2,755)*2</t>
  </si>
  <si>
    <t>0,95*2*3</t>
  </si>
  <si>
    <t>"14/203a"(2,38+2,08+0,655)*2</t>
  </si>
  <si>
    <t>"14/203b"(3,015+2,73)*2</t>
  </si>
  <si>
    <t>"13/204a"(1,73+2,755)*2</t>
  </si>
  <si>
    <t>"13/204b"(1,575+2,755)*2</t>
  </si>
  <si>
    <t>B/ B1</t>
  </si>
  <si>
    <t>"51/014a"6,56</t>
  </si>
  <si>
    <t>"51/014b"7,72</t>
  </si>
  <si>
    <t>"prostor mezi dveřmi"</t>
  </si>
  <si>
    <t>0,8*0,15*2</t>
  </si>
  <si>
    <t>0,65*0,1</t>
  </si>
  <si>
    <t>Nátěr kontaktní pro nesavé podklady na podlahu</t>
  </si>
  <si>
    <t>0,65+1,55</t>
  </si>
  <si>
    <t>-(1,06+1,55-0,25)*(parapet1)</t>
  </si>
  <si>
    <t xml:space="preserve">"dveře </t>
  </si>
  <si>
    <t>-0,8*2,02*2</t>
  </si>
  <si>
    <t>-0,65*1,9*2</t>
  </si>
  <si>
    <t xml:space="preserve">"průměrná výška 2 m </t>
  </si>
  <si>
    <t>obklad01*2</t>
  </si>
  <si>
    <t>-(2,25-1,06)*(parapet1)</t>
  </si>
  <si>
    <t>"51/014a"(3,575+1,835)*1</t>
  </si>
  <si>
    <t>"51/014b"(2,38+3,125)*2</t>
  </si>
  <si>
    <t>"52/015a"(1,2+2,455)*2</t>
  </si>
  <si>
    <t>"52/015b"(1,02+1,2)*2</t>
  </si>
  <si>
    <t>Odsekání soklíků rovných</t>
  </si>
  <si>
    <t>obklad01*(2,8-2,25)</t>
  </si>
  <si>
    <t>0,519*(nadpraží1+parapet1+ostění1-ostění_O)</t>
  </si>
  <si>
    <t>(2,25-1,55)*4</t>
  </si>
  <si>
    <t>2,3</t>
  </si>
  <si>
    <t>1,06*4</t>
  </si>
  <si>
    <t>Demontáž parapetních desek dřevěných nebo plastových šířky přes 300 mm</t>
  </si>
  <si>
    <t>předstěny_SDK</t>
  </si>
  <si>
    <t xml:space="preserve">Plocha SDK předstěn </t>
  </si>
  <si>
    <t>B/ B2</t>
  </si>
  <si>
    <t>"23/106a"6,79</t>
  </si>
  <si>
    <t>"23/106b"8,52</t>
  </si>
  <si>
    <t>Penetrační disperzní nátěr vnitřních stropů nanášený ručně</t>
  </si>
  <si>
    <t>Vápenný štuk vnitřních rovných stropů tloušťky do 3 mm</t>
  </si>
  <si>
    <t>Odstranění tenkovrstvé omítky tl do 2 mm obroušením v rozsahu přes 50 do 100 %</t>
  </si>
  <si>
    <t>1,885*2</t>
  </si>
  <si>
    <t>Montáž profilu pro schodové hrany nebo ukončení dlažby</t>
  </si>
  <si>
    <t>Montáž obkladů stupnic z dlaždic keramických hladkých lepených cementovým flexibilním lepidlem š přes 250 do 300 mm</t>
  </si>
  <si>
    <t>Montáž obkladů podstupnic z dlaždic keramických hladkých lepených cementovým flexibilním lepidlem v do 150 mm</t>
  </si>
  <si>
    <t>0,65+1,54</t>
  </si>
  <si>
    <t>-1,065*0,64-1,454*0,665</t>
  </si>
  <si>
    <t>"korekce za výškový schod"-0,3*(1,18+1,885+1,18)</t>
  </si>
  <si>
    <t>-0,8*2,02</t>
  </si>
  <si>
    <t>-(2,25-1,45)*(parapet1)</t>
  </si>
  <si>
    <t>-0,8*2,02*3</t>
  </si>
  <si>
    <t>"23/106a"(3,27+2,73)*2</t>
  </si>
  <si>
    <t>"23/106b"(3,605+1,885)*2</t>
  </si>
  <si>
    <t>1,065*2</t>
  </si>
  <si>
    <t>0,665*2</t>
  </si>
  <si>
    <t>B/ B3</t>
  </si>
  <si>
    <t>"9/206a"6,8</t>
  </si>
  <si>
    <t>"9/206b"8,56</t>
  </si>
  <si>
    <t>0,8*0,15*3</t>
  </si>
  <si>
    <t>0,7*0,1</t>
  </si>
  <si>
    <t>F011_1</t>
  </si>
  <si>
    <t>"korekce o schody"+0,32*(0,9+1,885+0,9)</t>
  </si>
  <si>
    <t xml:space="preserve">"průměrná výška 1,9 m </t>
  </si>
  <si>
    <t>obklad01*1,95</t>
  </si>
  <si>
    <t>-0,8*2,02*2*2</t>
  </si>
  <si>
    <t>-0,7*1,9*2</t>
  </si>
  <si>
    <t>"8/207a"(2,59+1,29)*2</t>
  </si>
  <si>
    <t>"8/207b"(0,95+1,29)*2</t>
  </si>
  <si>
    <t>"9/206a"(3,605+1,885)*2</t>
  </si>
  <si>
    <t>"9/206b"(3,2+2,73)*1</t>
  </si>
  <si>
    <t>obklad01*(3-2,25)</t>
  </si>
  <si>
    <t>0,41*(nadpraží1+parapet1+ostění1-ostění_O)</t>
  </si>
  <si>
    <t>SDK_1</t>
  </si>
  <si>
    <t>"59/112a"1,49-0,3*1,21</t>
  </si>
  <si>
    <t>"59/112b"1,6</t>
  </si>
  <si>
    <t>C/ C1</t>
  </si>
  <si>
    <t>"59/112a"1,49</t>
  </si>
  <si>
    <t>Odstranění tenkovrstvé omítky tl přes 2 mm odsekáním v rozsahu přes 50 do 100 %</t>
  </si>
  <si>
    <t>0,8*0,1*2</t>
  </si>
  <si>
    <t>Demontáž lepených povlakových podlah s podložkou ručně</t>
  </si>
  <si>
    <t>0,805+0,820</t>
  </si>
  <si>
    <t>-0,82*0,85</t>
  </si>
  <si>
    <t>"59/112b"</t>
  </si>
  <si>
    <t>(1,21+1,32)*2</t>
  </si>
  <si>
    <t>Otlučení (osekání) vnitřní vápenné nebo vápenocementové omítky stěn v rozsahu přes 10 do 30 %</t>
  </si>
  <si>
    <t>"59/112a"</t>
  </si>
  <si>
    <t>(1,21+1,232)*2</t>
  </si>
  <si>
    <t>Montáž soklů z dlaždic keramických rovných lepených cementovým flexibilním lepidlem v přes 65 do 90 mm</t>
  </si>
  <si>
    <t>0,82*0,85</t>
  </si>
  <si>
    <t>0,805*0,84</t>
  </si>
  <si>
    <t>obklad01*(2,35-2,25)</t>
  </si>
  <si>
    <t>0,575*(nadpraží1+parapet1+ostění1-ostění_O)</t>
  </si>
  <si>
    <t>obvod11*(2,35)</t>
  </si>
  <si>
    <t xml:space="preserve">"odpočet okna a dveří </t>
  </si>
  <si>
    <t>-0,7*2,02</t>
  </si>
  <si>
    <t>-0,805*0,845</t>
  </si>
  <si>
    <t>0,82+0,85*2</t>
  </si>
  <si>
    <t>0,85*2</t>
  </si>
  <si>
    <t>0,845*2</t>
  </si>
  <si>
    <t>0,82+0,805</t>
  </si>
  <si>
    <t>Příplatek k SDK podhledu za plochu do 3 m2 jednotlivě</t>
  </si>
  <si>
    <t>D/ D1</t>
  </si>
  <si>
    <t>"109"1,35</t>
  </si>
  <si>
    <t>"110"3,64</t>
  </si>
  <si>
    <t xml:space="preserve">"mezi dvřemi </t>
  </si>
  <si>
    <t>0,1*(0,7+0,7+0,7)</t>
  </si>
  <si>
    <t>Obklad01*2,4</t>
  </si>
  <si>
    <t>-0,7*2,02*4</t>
  </si>
  <si>
    <t>"109"(1,345+1,05)*2</t>
  </si>
  <si>
    <t>"110"(1,535+1,38+1,05+1,38)*2</t>
  </si>
  <si>
    <t>obklad01*4,09</t>
  </si>
  <si>
    <t>(1,1+1,46+1,53)*4,09</t>
  </si>
  <si>
    <t>-0,7*2,02*6</t>
  </si>
  <si>
    <t xml:space="preserve">-OBKLAD </t>
  </si>
  <si>
    <t>Součet0</t>
  </si>
  <si>
    <t>D/ D2</t>
  </si>
  <si>
    <t>"105"5,27</t>
  </si>
  <si>
    <t>"106a"7,43</t>
  </si>
  <si>
    <t>"106b"7,44</t>
  </si>
  <si>
    <t xml:space="preserve">"mezi dveřmi </t>
  </si>
  <si>
    <t>0,7*0,1*4</t>
  </si>
  <si>
    <t>0,7*0,795</t>
  </si>
  <si>
    <t>0,7*0,94</t>
  </si>
  <si>
    <t>0,88+1,27+1,26</t>
  </si>
  <si>
    <t>Obklad02*1,5</t>
  </si>
  <si>
    <t>-0,8*2,02*5</t>
  </si>
  <si>
    <t>-(2,4-0,75)*1,26</t>
  </si>
  <si>
    <t>-0,8*1,5</t>
  </si>
  <si>
    <t xml:space="preserve">"dle výšek </t>
  </si>
  <si>
    <t>1,21*(3,795+4,02+1)</t>
  </si>
  <si>
    <t>1,33*1,21</t>
  </si>
  <si>
    <t>1,18*(1,22+2,2+1,22+1,195+1+3,795)</t>
  </si>
  <si>
    <t>-0,6*1,18*2</t>
  </si>
  <si>
    <t>-0,8*1,3*2</t>
  </si>
  <si>
    <t>"106a"(0,805+1,305+0,805+1,35)*2</t>
  </si>
  <si>
    <t>"106b"(3,795+1,96)*2</t>
  </si>
  <si>
    <t>"106c"(1,865+1,305)*2</t>
  </si>
  <si>
    <t>obklad02</t>
  </si>
  <si>
    <t xml:space="preserve">Obvod místnosti s obkladem, výška 1,5 m </t>
  </si>
  <si>
    <t>"106a"1,191+0,905</t>
  </si>
  <si>
    <t>"105"(2,13+1,383+1,225)*2</t>
  </si>
  <si>
    <t>Obvod011</t>
  </si>
  <si>
    <t>Obvod místností 1 NP - soklík dlažby</t>
  </si>
  <si>
    <t>- prostor schodiště do figury obvodS</t>
  </si>
  <si>
    <t>Obvod021</t>
  </si>
  <si>
    <t>Obvod místností 2 NP - soklík dlažby</t>
  </si>
  <si>
    <t>0,88*1,57</t>
  </si>
  <si>
    <t>1,27*2,735</t>
  </si>
  <si>
    <t>1,26*2,75</t>
  </si>
  <si>
    <t xml:space="preserve">"plocha příček </t>
  </si>
  <si>
    <t>4,2*(1,865+4,045+0,1+1,83)*2</t>
  </si>
  <si>
    <t>2,4*(1,865+0,905+0,805+4,045)*2</t>
  </si>
  <si>
    <t>-0,8*2,02*4*2</t>
  </si>
  <si>
    <t>"obvodové stěny</t>
  </si>
  <si>
    <t>4,2*(1,96+0,1+4,045+3,795)*2</t>
  </si>
  <si>
    <t>0,3*(nadpraží1+parapet1+ostění1-ostění_O)</t>
  </si>
  <si>
    <t>"odpočet dveří "</t>
  </si>
  <si>
    <t>-0,795*2,24</t>
  </si>
  <si>
    <t>-0,94*2,24</t>
  </si>
  <si>
    <t>-obklad</t>
  </si>
  <si>
    <t xml:space="preserve">"zapravení po umyvadlu </t>
  </si>
  <si>
    <t>(2,4-0,75)*2</t>
  </si>
  <si>
    <t>0,15*2</t>
  </si>
  <si>
    <t>obklad keramický nemrazuvzdorný povrch hladký/matný tl do 10mm přes 35 do 45ks/m2</t>
  </si>
  <si>
    <t>1,57*2</t>
  </si>
  <si>
    <t>2,735*2</t>
  </si>
  <si>
    <t>2,75*2</t>
  </si>
  <si>
    <t>E/ E1</t>
  </si>
  <si>
    <t>"64/134"15,88</t>
  </si>
  <si>
    <t>0,8*0,1</t>
  </si>
  <si>
    <t>-0,69*2*2,25+0,69*0,08*2</t>
  </si>
  <si>
    <t xml:space="preserve">"průměrná výška 1,85 m </t>
  </si>
  <si>
    <t>obklad01*1,85</t>
  </si>
  <si>
    <t>"64/134</t>
  </si>
  <si>
    <t>(6,46+2,53)*2</t>
  </si>
  <si>
    <t>(0,915+0,115+0,115*2+0,915+1,09+0,915+0,31+0,115+0,4+0,115+0,915+1,19+0,915+0,405+0,115+0,505+0,115+0,915)</t>
  </si>
  <si>
    <t>1,6*0,545</t>
  </si>
  <si>
    <t>obklad01*(2,77-2,25)</t>
  </si>
  <si>
    <t xml:space="preserve">"korekce za kabiny </t>
  </si>
  <si>
    <t>(0,915+0,115+0,115*2+0,915+1,09+0,915+0,31+0,115+0,4+0,115+0,915+1,19+0,915+0,405+0,115+0,505+0,115+0,915)*(2,77-2,25)</t>
  </si>
  <si>
    <t>ostění1+parapet1</t>
  </si>
  <si>
    <t>0,545*2</t>
  </si>
  <si>
    <t>2,53*1,935+1,245*2,53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</si>
  <si>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</si>
  <si>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</si>
  <si>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</si>
  <si>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</si>
  <si>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</si>
  <si>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</si>
  <si>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</si>
  <si>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</si>
  <si>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</si>
  <si>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</si>
  <si>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</si>
  <si>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</si>
  <si>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</si>
  <si>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</si>
  <si>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</si>
  <si>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</si>
  <si>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</si>
  <si>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</si>
  <si>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</si>
  <si>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</si>
  <si>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</si>
  <si>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</si>
  <si>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</si>
  <si>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</si>
  <si>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</si>
  <si>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</si>
  <si>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</si>
  <si>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</si>
  <si>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</si>
  <si>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</si>
  <si>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</si>
  <si>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</si>
  <si>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</si>
  <si>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</si>
  <si>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</si>
  <si>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</si>
  <si>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</si>
  <si>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</si>
  <si>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</si>
  <si>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</si>
  <si>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</si>
  <si>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</si>
  <si>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</si>
  <si>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</si>
  <si>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</si>
  <si>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</si>
  <si>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</si>
  <si>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</si>
  <si>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</si>
  <si>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</si>
  <si>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</si>
  <si>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</si>
  <si>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</si>
  <si>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</si>
  <si>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</si>
  <si>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</si>
  <si>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</si>
  <si>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</si>
  <si>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</si>
  <si>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</si>
  <si>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</si>
  <si>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</si>
  <si>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</si>
  <si>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</si>
  <si>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</si>
  <si>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</si>
  <si>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</si>
  <si>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</si>
  <si>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</si>
  <si>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</si>
  <si>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</si>
  <si>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</si>
  <si>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</si>
  <si>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</si>
  <si>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</si>
  <si>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</si>
  <si>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</si>
  <si>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</si>
  <si>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</si>
  <si>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</si>
  <si>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</si>
  <si>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</si>
  <si>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</si>
  <si>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</si>
  <si>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</si>
  <si>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</si>
  <si>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</si>
  <si>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</si>
  <si>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</si>
  <si>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</si>
  <si>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</si>
  <si>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</si>
  <si>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</si>
  <si>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</si>
  <si>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</si>
  <si>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</si>
  <si>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</si>
  <si>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</si>
  <si>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</si>
  <si>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</si>
  <si>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</si>
  <si>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</si>
  <si>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</si>
  <si>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</si>
  <si>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</si>
  <si>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</si>
  <si>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</si>
  <si>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</si>
  <si>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</si>
  <si>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</si>
  <si>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</si>
  <si>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</si>
  <si>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</si>
  <si>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</si>
  <si>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</si>
  <si>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</si>
  <si>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</si>
  <si>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</si>
  <si>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</si>
  <si>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</si>
  <si>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</si>
  <si>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</si>
  <si>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</si>
  <si>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</si>
  <si>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</si>
  <si>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</si>
  <si>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</si>
  <si>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</si>
  <si>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</si>
  <si>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</si>
  <si>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</si>
  <si>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</si>
  <si>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</si>
  <si>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</si>
  <si>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</si>
  <si>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</si>
  <si>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</si>
  <si>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</si>
  <si>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</si>
  <si>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</si>
  <si>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</si>
  <si>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</si>
  <si>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</si>
  <si>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</si>
  <si>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</si>
  <si>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</si>
  <si>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</si>
  <si>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</si>
  <si>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</si>
  <si>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</si>
  <si>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</si>
  <si>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</si>
  <si>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</si>
  <si>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</si>
  <si>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</si>
  <si>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</si>
  <si>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</si>
  <si>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</si>
  <si>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</si>
  <si>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</si>
  <si>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</si>
  <si>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</si>
  <si>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</si>
  <si>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</si>
  <si>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</si>
  <si>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</si>
  <si>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</si>
  <si>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</si>
  <si>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</si>
  <si>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</si>
  <si>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</si>
  <si>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</si>
  <si>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</si>
  <si>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</si>
  <si>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</si>
  <si>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</si>
  <si>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</si>
  <si>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</si>
  <si>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</si>
  <si>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Ostatní náklady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</si>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</sst>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i/>
      <sz val="8"/>
      <color rgb="FF003366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5" fillId="0" borderId="0" applyNumberFormat="0" applyFill="0" applyBorder="0" applyAlignment="0" applyProtection="0"/>
  </cellStyleXfs>
  <cellXfs count="410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6" fontId="1" fillId="0" borderId="21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5" fillId="0" borderId="13" xfId="0" applyNumberFormat="1" applyFont="1" applyBorder="1" applyAlignment="1" applyProtection="1"/>
    <xf numFmtId="166" fontId="35" fillId="0" borderId="14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0" fillId="0" borderId="23" xfId="0" applyFont="1" applyBorder="1" applyAlignment="1" applyProtection="1">
      <alignment horizontal="center" vertical="center"/>
    </xf>
    <xf numFmtId="49" fontId="40" fillId="0" borderId="23" xfId="0" applyNumberFormat="1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center" vertical="center" wrapText="1"/>
    </xf>
    <xf numFmtId="167" fontId="40" fillId="0" borderId="23" xfId="0" applyNumberFormat="1" applyFont="1" applyBorder="1" applyAlignment="1" applyProtection="1">
      <alignment vertical="center"/>
    </xf>
    <xf numFmtId="4" fontId="40" fillId="2" borderId="23" xfId="0" applyNumberFormat="1" applyFont="1" applyFill="1" applyBorder="1" applyAlignment="1" applyProtection="1">
      <alignment vertical="center"/>
      <protection locked="0"/>
    </xf>
    <xf numFmtId="4" fontId="40" fillId="0" borderId="23" xfId="0" applyNumberFormat="1" applyFont="1" applyBorder="1" applyAlignment="1" applyProtection="1">
      <alignment vertical="center"/>
    </xf>
    <xf numFmtId="0" fontId="41" fillId="0" borderId="4" xfId="0" applyFont="1" applyBorder="1" applyAlignment="1">
      <alignment vertical="center"/>
    </xf>
    <xf numFmtId="0" fontId="40" fillId="2" borderId="15" xfId="0" applyFont="1" applyFill="1" applyBorder="1" applyAlignment="1" applyProtection="1">
      <alignment horizontal="left" vertical="center"/>
      <protection locked="0"/>
    </xf>
    <xf numFmtId="0" fontId="40" fillId="0" borderId="0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/>
    <xf numFmtId="0" fontId="12" fillId="0" borderId="0" xfId="0" applyFont="1" applyAlignment="1" applyProtection="1"/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protection locked="0"/>
    </xf>
    <xf numFmtId="4" fontId="12" fillId="0" borderId="0" xfId="0" applyNumberFormat="1" applyFont="1" applyAlignment="1" applyProtection="1"/>
    <xf numFmtId="0" fontId="12" fillId="0" borderId="4" xfId="0" applyFont="1" applyBorder="1" applyAlignment="1"/>
    <xf numFmtId="0" fontId="12" fillId="0" borderId="15" xfId="0" applyFont="1" applyBorder="1" applyAlignment="1" applyProtection="1"/>
    <xf numFmtId="0" fontId="12" fillId="0" borderId="0" xfId="0" applyFont="1" applyBorder="1" applyAlignment="1" applyProtection="1"/>
    <xf numFmtId="166" fontId="12" fillId="0" borderId="0" xfId="0" applyNumberFormat="1" applyFont="1" applyBorder="1" applyAlignment="1" applyProtection="1"/>
    <xf numFmtId="166" fontId="12" fillId="0" borderId="16" xfId="0" applyNumberFormat="1" applyFont="1" applyBorder="1" applyAlignment="1" applyProtection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4" fontId="12" fillId="0" borderId="0" xfId="0" applyNumberFormat="1" applyFont="1" applyAlignment="1">
      <alignment vertical="center"/>
    </xf>
    <xf numFmtId="0" fontId="42" fillId="0" borderId="0" xfId="0" applyFont="1" applyAlignment="1" applyProtection="1">
      <alignment vertical="center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0" fontId="40" fillId="2" borderId="20" xfId="0" applyFont="1" applyFill="1" applyBorder="1" applyAlignment="1" applyProtection="1">
      <alignment horizontal="left" vertical="center"/>
      <protection locked="0"/>
    </xf>
    <xf numFmtId="0" fontId="40" fillId="0" borderId="21" xfId="0" applyFont="1" applyBorder="1" applyAlignment="1" applyProtection="1">
      <alignment horizontal="center"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4" xfId="0" applyFont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3" fillId="0" borderId="17" xfId="0" applyFont="1" applyBorder="1" applyAlignment="1">
      <alignment horizontal="left" vertical="center" wrapText="1"/>
    </xf>
    <xf numFmtId="0" fontId="43" fillId="0" borderId="23" xfId="0" applyFont="1" applyBorder="1" applyAlignment="1">
      <alignment horizontal="left" vertical="center" wrapText="1"/>
    </xf>
    <xf numFmtId="0" fontId="43" fillId="0" borderId="23" xfId="0" applyFont="1" applyBorder="1" applyAlignment="1">
      <alignment horizontal="left" vertical="center"/>
    </xf>
    <xf numFmtId="167" fontId="43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4" fillId="0" borderId="24" xfId="0" applyFont="1" applyBorder="1" applyAlignment="1">
      <alignment vertical="center" wrapText="1"/>
    </xf>
    <xf numFmtId="0" fontId="44" fillId="0" borderId="25" xfId="0" applyFont="1" applyBorder="1" applyAlignment="1">
      <alignment vertical="center" wrapText="1"/>
    </xf>
    <xf numFmtId="0" fontId="44" fillId="0" borderId="26" xfId="0" applyFont="1" applyBorder="1" applyAlignment="1">
      <alignment vertical="center" wrapText="1"/>
    </xf>
    <xf numFmtId="0" fontId="44" fillId="0" borderId="27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7" xfId="0" applyFont="1" applyBorder="1" applyAlignment="1">
      <alignment vertical="center" wrapText="1"/>
    </xf>
    <xf numFmtId="0" fontId="46" fillId="0" borderId="29" xfId="0" applyFont="1" applyBorder="1" applyAlignment="1">
      <alignment horizontal="left" wrapText="1"/>
    </xf>
    <xf numFmtId="0" fontId="44" fillId="0" borderId="28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8" fillId="0" borderId="27" xfId="0" applyFont="1" applyBorder="1" applyAlignment="1">
      <alignment vertical="center" wrapText="1"/>
    </xf>
    <xf numFmtId="0" fontId="47" fillId="0" borderId="1" xfId="0" applyFont="1" applyBorder="1" applyAlignment="1">
      <alignment vertical="center" wrapText="1"/>
    </xf>
    <xf numFmtId="0" fontId="47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vertical="center"/>
    </xf>
    <xf numFmtId="49" fontId="47" fillId="0" borderId="1" xfId="0" applyNumberFormat="1" applyFont="1" applyBorder="1" applyAlignment="1">
      <alignment horizontal="left" vertical="center" wrapText="1"/>
    </xf>
    <xf numFmtId="49" fontId="47" fillId="0" borderId="1" xfId="0" applyNumberFormat="1" applyFont="1" applyBorder="1" applyAlignment="1">
      <alignment vertical="center" wrapText="1"/>
    </xf>
    <xf numFmtId="0" fontId="44" fillId="0" borderId="30" xfId="0" applyFont="1" applyBorder="1" applyAlignment="1">
      <alignment vertical="center" wrapText="1"/>
    </xf>
    <xf numFmtId="0" fontId="49" fillId="0" borderId="29" xfId="0" applyFont="1" applyBorder="1" applyAlignment="1">
      <alignment vertical="center" wrapText="1"/>
    </xf>
    <xf numFmtId="0" fontId="44" fillId="0" borderId="31" xfId="0" applyFont="1" applyBorder="1" applyAlignment="1">
      <alignment vertical="center" wrapText="1"/>
    </xf>
    <xf numFmtId="0" fontId="44" fillId="0" borderId="1" xfId="0" applyFont="1" applyBorder="1" applyAlignment="1">
      <alignment vertical="top"/>
    </xf>
    <xf numFmtId="0" fontId="44" fillId="0" borderId="0" xfId="0" applyFont="1" applyAlignment="1">
      <alignment vertical="top"/>
    </xf>
    <xf numFmtId="0" fontId="44" fillId="0" borderId="24" xfId="0" applyFont="1" applyBorder="1" applyAlignment="1">
      <alignment horizontal="left" vertical="center"/>
    </xf>
    <xf numFmtId="0" fontId="44" fillId="0" borderId="25" xfId="0" applyFont="1" applyBorder="1" applyAlignment="1">
      <alignment horizontal="left" vertical="center"/>
    </xf>
    <xf numFmtId="0" fontId="44" fillId="0" borderId="26" xfId="0" applyFont="1" applyBorder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4" fillId="0" borderId="28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6" fillId="0" borderId="29" xfId="0" applyFont="1" applyBorder="1" applyAlignment="1">
      <alignment horizontal="center" vertical="center"/>
    </xf>
    <xf numFmtId="0" fontId="50" fillId="0" borderId="29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48" fillId="0" borderId="27" xfId="0" applyFont="1" applyBorder="1" applyAlignment="1">
      <alignment horizontal="left" vertical="center"/>
    </xf>
    <xf numFmtId="0" fontId="47" fillId="0" borderId="1" xfId="0" applyFont="1" applyFill="1" applyBorder="1" applyAlignment="1">
      <alignment horizontal="left" vertical="center"/>
    </xf>
    <xf numFmtId="0" fontId="47" fillId="0" borderId="1" xfId="0" applyFont="1" applyFill="1" applyBorder="1" applyAlignment="1">
      <alignment horizontal="center" vertical="center"/>
    </xf>
    <xf numFmtId="0" fontId="44" fillId="0" borderId="30" xfId="0" applyFont="1" applyBorder="1" applyAlignment="1">
      <alignment horizontal="left" vertical="center"/>
    </xf>
    <xf numFmtId="0" fontId="49" fillId="0" borderId="29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left" vertical="center" wrapText="1"/>
    </xf>
    <xf numFmtId="0" fontId="44" fillId="0" borderId="25" xfId="0" applyFont="1" applyBorder="1" applyAlignment="1">
      <alignment horizontal="left" vertical="center" wrapText="1"/>
    </xf>
    <xf numFmtId="0" fontId="44" fillId="0" borderId="26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 wrapText="1"/>
    </xf>
    <xf numFmtId="0" fontId="50" fillId="0" borderId="27" xfId="0" applyFont="1" applyBorder="1" applyAlignment="1">
      <alignment horizontal="left" vertical="center" wrapText="1"/>
    </xf>
    <xf numFmtId="0" fontId="50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/>
    </xf>
    <xf numFmtId="0" fontId="48" fillId="0" borderId="28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/>
    </xf>
    <xf numFmtId="0" fontId="48" fillId="0" borderId="30" xfId="0" applyFont="1" applyBorder="1" applyAlignment="1">
      <alignment horizontal="left" vertical="center" wrapText="1"/>
    </xf>
    <xf numFmtId="0" fontId="48" fillId="0" borderId="29" xfId="0" applyFont="1" applyBorder="1" applyAlignment="1">
      <alignment horizontal="left" vertical="center" wrapText="1"/>
    </xf>
    <xf numFmtId="0" fontId="48" fillId="0" borderId="3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top"/>
    </xf>
    <xf numFmtId="0" fontId="47" fillId="0" borderId="1" xfId="0" applyFont="1" applyBorder="1" applyAlignment="1">
      <alignment horizontal="center" vertical="top"/>
    </xf>
    <xf numFmtId="0" fontId="48" fillId="0" borderId="30" xfId="0" applyFont="1" applyBorder="1" applyAlignment="1">
      <alignment horizontal="left" vertical="center"/>
    </xf>
    <xf numFmtId="0" fontId="48" fillId="0" borderId="31" xfId="0" applyFont="1" applyBorder="1" applyAlignment="1">
      <alignment horizontal="left" vertical="center"/>
    </xf>
    <xf numFmtId="0" fontId="48" fillId="0" borderId="1" xfId="0" applyFont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46" fillId="0" borderId="1" xfId="0" applyFont="1" applyBorder="1" applyAlignment="1">
      <alignment vertical="center"/>
    </xf>
    <xf numFmtId="0" fontId="50" fillId="0" borderId="29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7" fillId="0" borderId="1" xfId="0" applyFont="1" applyBorder="1" applyAlignment="1">
      <alignment vertical="top"/>
    </xf>
    <xf numFmtId="49" fontId="47" fillId="0" borderId="1" xfId="0" applyNumberFormat="1" applyFont="1" applyBorder="1" applyAlignment="1">
      <alignment horizontal="left" vertical="center"/>
    </xf>
    <xf numFmtId="0" fontId="53" fillId="0" borderId="27" xfId="0" applyFont="1" applyBorder="1" applyAlignment="1" applyProtection="1">
      <alignment horizontal="left" vertical="center"/>
    </xf>
    <xf numFmtId="0" fontId="54" fillId="0" borderId="1" xfId="0" applyFont="1" applyBorder="1" applyAlignment="1" applyProtection="1">
      <alignment vertical="top"/>
    </xf>
    <xf numFmtId="0" fontId="54" fillId="0" borderId="1" xfId="0" applyFont="1" applyBorder="1" applyAlignment="1" applyProtection="1">
      <alignment horizontal="left" vertical="center"/>
    </xf>
    <xf numFmtId="0" fontId="54" fillId="0" borderId="1" xfId="0" applyFont="1" applyBorder="1" applyAlignment="1" applyProtection="1">
      <alignment horizontal="center" vertical="center"/>
    </xf>
    <xf numFmtId="49" fontId="54" fillId="0" borderId="1" xfId="0" applyNumberFormat="1" applyFont="1" applyBorder="1" applyAlignment="1" applyProtection="1">
      <alignment horizontal="left" vertical="center"/>
    </xf>
    <xf numFmtId="0" fontId="53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6" fillId="0" borderId="29" xfId="0" applyFont="1" applyBorder="1" applyAlignment="1">
      <alignment horizontal="left"/>
    </xf>
    <xf numFmtId="0" fontId="50" fillId="0" borderId="29" xfId="0" applyFont="1" applyBorder="1" applyAlignment="1"/>
    <xf numFmtId="0" fontId="44" fillId="0" borderId="27" xfId="0" applyFont="1" applyBorder="1" applyAlignment="1">
      <alignment vertical="top"/>
    </xf>
    <xf numFmtId="0" fontId="44" fillId="0" borderId="28" xfId="0" applyFont="1" applyBorder="1" applyAlignment="1">
      <alignment vertical="top"/>
    </xf>
    <xf numFmtId="0" fontId="44" fillId="0" borderId="30" xfId="0" applyFont="1" applyBorder="1" applyAlignment="1">
      <alignment vertical="top"/>
    </xf>
    <xf numFmtId="0" fontId="44" fillId="0" borderId="29" xfId="0" applyFont="1" applyBorder="1" applyAlignment="1">
      <alignment vertical="top"/>
    </xf>
    <xf numFmtId="0" fontId="44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styles" Target="styles.xml" /><Relationship Id="rId44" Type="http://schemas.openxmlformats.org/officeDocument/2006/relationships/theme" Target="theme/theme1.xml" /><Relationship Id="rId45" Type="http://schemas.openxmlformats.org/officeDocument/2006/relationships/calcChain" Target="calcChain.xml" /><Relationship Id="rId4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81472291" TargetMode="External" /><Relationship Id="rId2" Type="http://schemas.openxmlformats.org/officeDocument/2006/relationships/hyperlink" Target="https://podminky.urs.cz/item/CS_URS_2025_01/771577211" TargetMode="External" /><Relationship Id="rId3" Type="http://schemas.openxmlformats.org/officeDocument/2006/relationships/hyperlink" Target="https://podminky.urs.cz/item/CS_URS_2025_01/781472291" TargetMode="External" /><Relationship Id="rId4" Type="http://schemas.openxmlformats.org/officeDocument/2006/relationships/hyperlink" Target="https://podminky.urs.cz/item/CS_URS_2025_01/771577211" TargetMode="External" /><Relationship Id="rId5" Type="http://schemas.openxmlformats.org/officeDocument/2006/relationships/hyperlink" Target="https://podminky.urs.cz/item/CS_URS_2025_01/781472291" TargetMode="External" /><Relationship Id="rId6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65046111" TargetMode="External" /><Relationship Id="rId2" Type="http://schemas.openxmlformats.org/officeDocument/2006/relationships/hyperlink" Target="https://podminky.urs.cz/item/CS_URS_2025_01/965046119" TargetMode="External" /><Relationship Id="rId3" Type="http://schemas.openxmlformats.org/officeDocument/2006/relationships/hyperlink" Target="https://podminky.urs.cz/item/CS_URS_2025_01/965081611" TargetMode="External" /><Relationship Id="rId4" Type="http://schemas.openxmlformats.org/officeDocument/2006/relationships/hyperlink" Target="https://podminky.urs.cz/item/CS_URS_2025_01/968072455" TargetMode="External" /><Relationship Id="rId5" Type="http://schemas.openxmlformats.org/officeDocument/2006/relationships/hyperlink" Target="https://podminky.urs.cz/item/CS_URS_2025_01/751398821" TargetMode="External" /><Relationship Id="rId6" Type="http://schemas.openxmlformats.org/officeDocument/2006/relationships/hyperlink" Target="https://podminky.urs.cz/item/CS_URS_2025_01/766691812" TargetMode="External" /><Relationship Id="rId7" Type="http://schemas.openxmlformats.org/officeDocument/2006/relationships/hyperlink" Target="https://podminky.urs.cz/item/CS_URS_2025_01/767132812" TargetMode="External" /><Relationship Id="rId8" Type="http://schemas.openxmlformats.org/officeDocument/2006/relationships/hyperlink" Target="https://podminky.urs.cz/item/CS_URS_2025_01/978013191" TargetMode="External" /><Relationship Id="rId9" Type="http://schemas.openxmlformats.org/officeDocument/2006/relationships/hyperlink" Target="https://podminky.urs.cz/item/CS_URS_2025_01/978059541" TargetMode="External" /><Relationship Id="rId10" Type="http://schemas.openxmlformats.org/officeDocument/2006/relationships/hyperlink" Target="https://podminky.urs.cz/item/CS_URS_2025_01/962031132" TargetMode="External" /><Relationship Id="rId11" Type="http://schemas.openxmlformats.org/officeDocument/2006/relationships/hyperlink" Target="https://podminky.urs.cz/item/CS_URS_2025_01/971033521" TargetMode="External" /><Relationship Id="rId12" Type="http://schemas.openxmlformats.org/officeDocument/2006/relationships/hyperlink" Target="https://podminky.urs.cz/item/CS_URS_2025_01/974032664" TargetMode="External" /><Relationship Id="rId13" Type="http://schemas.openxmlformats.org/officeDocument/2006/relationships/hyperlink" Target="https://podminky.urs.cz/item/CS_URS_2025_01/997013212" TargetMode="External" /><Relationship Id="rId14" Type="http://schemas.openxmlformats.org/officeDocument/2006/relationships/hyperlink" Target="https://podminky.urs.cz/item/CS_URS_2025_01/997013501" TargetMode="External" /><Relationship Id="rId15" Type="http://schemas.openxmlformats.org/officeDocument/2006/relationships/hyperlink" Target="https://podminky.urs.cz/item/CS_URS_2025_01/997013509" TargetMode="External" /><Relationship Id="rId16" Type="http://schemas.openxmlformats.org/officeDocument/2006/relationships/hyperlink" Target="https://podminky.urs.cz/item/CS_URS_2025_01/997013631" TargetMode="External" /><Relationship Id="rId17" Type="http://schemas.openxmlformats.org/officeDocument/2006/relationships/hyperlink" Target="https://podminky.urs.cz/item/CS_URS_2025_01/340271021" TargetMode="External" /><Relationship Id="rId18" Type="http://schemas.openxmlformats.org/officeDocument/2006/relationships/hyperlink" Target="https://podminky.urs.cz/item/CS_URS_2025_01/317121151" TargetMode="External" /><Relationship Id="rId19" Type="http://schemas.openxmlformats.org/officeDocument/2006/relationships/hyperlink" Target="https://podminky.urs.cz/item/CS_URS_2025_01/622143004" TargetMode="External" /><Relationship Id="rId20" Type="http://schemas.openxmlformats.org/officeDocument/2006/relationships/hyperlink" Target="https://podminky.urs.cz/item/CS_URS_2025_01/622143005" TargetMode="External" /><Relationship Id="rId21" Type="http://schemas.openxmlformats.org/officeDocument/2006/relationships/hyperlink" Target="https://podminky.urs.cz/item/CS_URS_2025_01/629991012" TargetMode="External" /><Relationship Id="rId22" Type="http://schemas.openxmlformats.org/officeDocument/2006/relationships/hyperlink" Target="https://podminky.urs.cz/item/CS_URS_2025_01/619995001" TargetMode="External" /><Relationship Id="rId23" Type="http://schemas.openxmlformats.org/officeDocument/2006/relationships/hyperlink" Target="https://podminky.urs.cz/item/CS_URS_2025_01/612321111" TargetMode="External" /><Relationship Id="rId24" Type="http://schemas.openxmlformats.org/officeDocument/2006/relationships/hyperlink" Target="https://podminky.urs.cz/item/CS_URS_2025_01/612321191" TargetMode="External" /><Relationship Id="rId25" Type="http://schemas.openxmlformats.org/officeDocument/2006/relationships/hyperlink" Target="https://podminky.urs.cz/item/CS_URS_2025_01/612131121" TargetMode="External" /><Relationship Id="rId26" Type="http://schemas.openxmlformats.org/officeDocument/2006/relationships/hyperlink" Target="https://podminky.urs.cz/item/CS_URS_2025_01/612341121" TargetMode="External" /><Relationship Id="rId27" Type="http://schemas.openxmlformats.org/officeDocument/2006/relationships/hyperlink" Target="https://podminky.urs.cz/item/CS_URS_2025_01/612341191" TargetMode="External" /><Relationship Id="rId28" Type="http://schemas.openxmlformats.org/officeDocument/2006/relationships/hyperlink" Target="https://podminky.urs.cz/item/CS_URS_2025_01/632451101" TargetMode="External" /><Relationship Id="rId29" Type="http://schemas.openxmlformats.org/officeDocument/2006/relationships/hyperlink" Target="https://podminky.urs.cz/item/CS_URS_2025_01/771121011" TargetMode="External" /><Relationship Id="rId30" Type="http://schemas.openxmlformats.org/officeDocument/2006/relationships/hyperlink" Target="https://podminky.urs.cz/item/CS_URS_2025_01/642944121" TargetMode="External" /><Relationship Id="rId31" Type="http://schemas.openxmlformats.org/officeDocument/2006/relationships/hyperlink" Target="https://podminky.urs.cz/item/CS_URS_2025_01/783301313" TargetMode="External" /><Relationship Id="rId32" Type="http://schemas.openxmlformats.org/officeDocument/2006/relationships/hyperlink" Target="https://podminky.urs.cz/item/CS_URS_2025_01/783314101" TargetMode="External" /><Relationship Id="rId33" Type="http://schemas.openxmlformats.org/officeDocument/2006/relationships/hyperlink" Target="https://podminky.urs.cz/item/CS_URS_2025_01/783315101" TargetMode="External" /><Relationship Id="rId34" Type="http://schemas.openxmlformats.org/officeDocument/2006/relationships/hyperlink" Target="https://podminky.urs.cz/item/CS_URS_2025_01/783317101" TargetMode="External" /><Relationship Id="rId35" Type="http://schemas.openxmlformats.org/officeDocument/2006/relationships/hyperlink" Target="https://podminky.urs.cz/item/CS_URS_2025_01/952901111" TargetMode="External" /><Relationship Id="rId36" Type="http://schemas.openxmlformats.org/officeDocument/2006/relationships/hyperlink" Target="https://podminky.urs.cz/item/CS_URS_2025_01/949101111" TargetMode="External" /><Relationship Id="rId37" Type="http://schemas.openxmlformats.org/officeDocument/2006/relationships/hyperlink" Target="https://podminky.urs.cz/item/CS_URS_2025_01/998018002" TargetMode="External" /><Relationship Id="rId38" Type="http://schemas.openxmlformats.org/officeDocument/2006/relationships/hyperlink" Target="https://podminky.urs.cz/item/CS_URS_2025_01/998725122" TargetMode="External" /><Relationship Id="rId39" Type="http://schemas.openxmlformats.org/officeDocument/2006/relationships/hyperlink" Target="https://podminky.urs.cz/item/CS_URS_2025_01/725291667" TargetMode="External" /><Relationship Id="rId40" Type="http://schemas.openxmlformats.org/officeDocument/2006/relationships/hyperlink" Target="https://podminky.urs.cz/item/CS_URS_2025_01/725291652" TargetMode="External" /><Relationship Id="rId41" Type="http://schemas.openxmlformats.org/officeDocument/2006/relationships/hyperlink" Target="https://podminky.urs.cz/item/CS_URS_2025_01/725291653" TargetMode="External" /><Relationship Id="rId42" Type="http://schemas.openxmlformats.org/officeDocument/2006/relationships/hyperlink" Target="https://podminky.urs.cz/item/CS_URS_2025_01/725291680" TargetMode="External" /><Relationship Id="rId43" Type="http://schemas.openxmlformats.org/officeDocument/2006/relationships/hyperlink" Target="https://podminky.urs.cz/item/CS_URS_2025_01/781491011" TargetMode="External" /><Relationship Id="rId44" Type="http://schemas.openxmlformats.org/officeDocument/2006/relationships/hyperlink" Target="https://podminky.urs.cz/item/CS_URS_2025_01/998763332" TargetMode="External" /><Relationship Id="rId45" Type="http://schemas.openxmlformats.org/officeDocument/2006/relationships/hyperlink" Target="https://podminky.urs.cz/item/CS_URS_2025_01/763131451" TargetMode="External" /><Relationship Id="rId46" Type="http://schemas.openxmlformats.org/officeDocument/2006/relationships/hyperlink" Target="https://podminky.urs.cz/item/CS_URS_2025_01/763131714" TargetMode="External" /><Relationship Id="rId47" Type="http://schemas.openxmlformats.org/officeDocument/2006/relationships/hyperlink" Target="https://podminky.urs.cz/item/CS_URS_2025_01/763131761" TargetMode="External" /><Relationship Id="rId48" Type="http://schemas.openxmlformats.org/officeDocument/2006/relationships/hyperlink" Target="https://podminky.urs.cz/item/CS_URS_2025_01/763172353" TargetMode="External" /><Relationship Id="rId49" Type="http://schemas.openxmlformats.org/officeDocument/2006/relationships/hyperlink" Target="https://podminky.urs.cz/item/CS_URS_2025_01/763172355" TargetMode="External" /><Relationship Id="rId50" Type="http://schemas.openxmlformats.org/officeDocument/2006/relationships/hyperlink" Target="https://podminky.urs.cz/item/CS_URS_2025_01/763121590" TargetMode="External" /><Relationship Id="rId51" Type="http://schemas.openxmlformats.org/officeDocument/2006/relationships/hyperlink" Target="https://podminky.urs.cz/item/CS_URS_2025_01/763173112" TargetMode="External" /><Relationship Id="rId52" Type="http://schemas.openxmlformats.org/officeDocument/2006/relationships/hyperlink" Target="https://podminky.urs.cz/item/CS_URS_2025_01/763173111" TargetMode="External" /><Relationship Id="rId53" Type="http://schemas.openxmlformats.org/officeDocument/2006/relationships/hyperlink" Target="https://podminky.urs.cz/item/CS_URS_2025_01/763412114" TargetMode="External" /><Relationship Id="rId54" Type="http://schemas.openxmlformats.org/officeDocument/2006/relationships/hyperlink" Target="https://podminky.urs.cz/item/CS_URS_2025_01/763412124" TargetMode="External" /><Relationship Id="rId55" Type="http://schemas.openxmlformats.org/officeDocument/2006/relationships/hyperlink" Target="https://podminky.urs.cz/item/CS_URS_2025_01/998766122" TargetMode="External" /><Relationship Id="rId56" Type="http://schemas.openxmlformats.org/officeDocument/2006/relationships/hyperlink" Target="https://podminky.urs.cz/item/CS_URS_2025_01/766660001" TargetMode="External" /><Relationship Id="rId57" Type="http://schemas.openxmlformats.org/officeDocument/2006/relationships/hyperlink" Target="https://podminky.urs.cz/item/CS_URS_2025_01/766660728" TargetMode="External" /><Relationship Id="rId58" Type="http://schemas.openxmlformats.org/officeDocument/2006/relationships/hyperlink" Target="https://podminky.urs.cz/item/CS_URS_2025_01/766660729" TargetMode="External" /><Relationship Id="rId59" Type="http://schemas.openxmlformats.org/officeDocument/2006/relationships/hyperlink" Target="https://podminky.urs.cz/item/CS_URS_2025_01/771111011" TargetMode="External" /><Relationship Id="rId60" Type="http://schemas.openxmlformats.org/officeDocument/2006/relationships/hyperlink" Target="https://podminky.urs.cz/item/CS_URS_2025_01/771121015" TargetMode="External" /><Relationship Id="rId61" Type="http://schemas.openxmlformats.org/officeDocument/2006/relationships/hyperlink" Target="https://podminky.urs.cz/item/CS_URS_2025_01/771574416" TargetMode="External" /><Relationship Id="rId62" Type="http://schemas.openxmlformats.org/officeDocument/2006/relationships/hyperlink" Target="https://podminky.urs.cz/item/CS_URS_2025_01/998771122" TargetMode="External" /><Relationship Id="rId63" Type="http://schemas.openxmlformats.org/officeDocument/2006/relationships/hyperlink" Target="https://podminky.urs.cz/item/CS_URS_2025_01/771591207" TargetMode="External" /><Relationship Id="rId64" Type="http://schemas.openxmlformats.org/officeDocument/2006/relationships/hyperlink" Target="https://podminky.urs.cz/item/CS_URS_2025_01/781131207" TargetMode="External" /><Relationship Id="rId65" Type="http://schemas.openxmlformats.org/officeDocument/2006/relationships/hyperlink" Target="https://podminky.urs.cz/item/CS_URS_2025_01/781131237" TargetMode="External" /><Relationship Id="rId66" Type="http://schemas.openxmlformats.org/officeDocument/2006/relationships/hyperlink" Target="https://podminky.urs.cz/item/CS_URS_2025_01/781121011" TargetMode="External" /><Relationship Id="rId67" Type="http://schemas.openxmlformats.org/officeDocument/2006/relationships/hyperlink" Target="https://podminky.urs.cz/item/CS_URS_2025_01/781472221" TargetMode="External" /><Relationship Id="rId68" Type="http://schemas.openxmlformats.org/officeDocument/2006/relationships/hyperlink" Target="https://podminky.urs.cz/item/CS_URS_2025_01/781492211" TargetMode="External" /><Relationship Id="rId69" Type="http://schemas.openxmlformats.org/officeDocument/2006/relationships/hyperlink" Target="https://podminky.urs.cz/item/CS_URS_2025_01/781495115" TargetMode="External" /><Relationship Id="rId70" Type="http://schemas.openxmlformats.org/officeDocument/2006/relationships/hyperlink" Target="https://podminky.urs.cz/item/CS_URS_2025_01/781495142" TargetMode="External" /><Relationship Id="rId71" Type="http://schemas.openxmlformats.org/officeDocument/2006/relationships/hyperlink" Target="https://podminky.urs.cz/item/CS_URS_2025_01/781495143" TargetMode="External" /><Relationship Id="rId72" Type="http://schemas.openxmlformats.org/officeDocument/2006/relationships/hyperlink" Target="https://podminky.urs.cz/item/CS_URS_2025_01/781571121" TargetMode="External" /><Relationship Id="rId73" Type="http://schemas.openxmlformats.org/officeDocument/2006/relationships/hyperlink" Target="https://podminky.urs.cz/item/CS_URS_2025_01/998781122" TargetMode="External" /><Relationship Id="rId74" Type="http://schemas.openxmlformats.org/officeDocument/2006/relationships/hyperlink" Target="https://podminky.urs.cz/item/CS_URS_2025_01/784111001" TargetMode="External" /><Relationship Id="rId75" Type="http://schemas.openxmlformats.org/officeDocument/2006/relationships/hyperlink" Target="https://podminky.urs.cz/item/CS_URS_2025_01/784171101" TargetMode="External" /><Relationship Id="rId76" Type="http://schemas.openxmlformats.org/officeDocument/2006/relationships/hyperlink" Target="https://podminky.urs.cz/item/CS_URS_2025_01/784171121" TargetMode="External" /><Relationship Id="rId77" Type="http://schemas.openxmlformats.org/officeDocument/2006/relationships/hyperlink" Target="https://podminky.urs.cz/item/CS_URS_2025_01/784181101" TargetMode="External" /><Relationship Id="rId78" Type="http://schemas.openxmlformats.org/officeDocument/2006/relationships/hyperlink" Target="https://podminky.urs.cz/item/CS_URS_2025_01/784211101" TargetMode="External" /><Relationship Id="rId79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65046111" TargetMode="External" /><Relationship Id="rId2" Type="http://schemas.openxmlformats.org/officeDocument/2006/relationships/hyperlink" Target="https://podminky.urs.cz/item/CS_URS_2025_01/965046119" TargetMode="External" /><Relationship Id="rId3" Type="http://schemas.openxmlformats.org/officeDocument/2006/relationships/hyperlink" Target="https://podminky.urs.cz/item/CS_URS_2025_01/965081611" TargetMode="External" /><Relationship Id="rId4" Type="http://schemas.openxmlformats.org/officeDocument/2006/relationships/hyperlink" Target="https://podminky.urs.cz/item/CS_URS_2025_01/968072455" TargetMode="External" /><Relationship Id="rId5" Type="http://schemas.openxmlformats.org/officeDocument/2006/relationships/hyperlink" Target="https://podminky.urs.cz/item/CS_URS_2025_01/751398821" TargetMode="External" /><Relationship Id="rId6" Type="http://schemas.openxmlformats.org/officeDocument/2006/relationships/hyperlink" Target="https://podminky.urs.cz/item/CS_URS_2025_01/766691812" TargetMode="External" /><Relationship Id="rId7" Type="http://schemas.openxmlformats.org/officeDocument/2006/relationships/hyperlink" Target="https://podminky.urs.cz/item/CS_URS_2025_01/767132812" TargetMode="External" /><Relationship Id="rId8" Type="http://schemas.openxmlformats.org/officeDocument/2006/relationships/hyperlink" Target="https://podminky.urs.cz/item/CS_URS_2025_01/978059541" TargetMode="External" /><Relationship Id="rId9" Type="http://schemas.openxmlformats.org/officeDocument/2006/relationships/hyperlink" Target="https://podminky.urs.cz/item/CS_URS_2025_01/978035117" TargetMode="External" /><Relationship Id="rId10" Type="http://schemas.openxmlformats.org/officeDocument/2006/relationships/hyperlink" Target="https://podminky.urs.cz/item/CS_URS_2025_01/962031132" TargetMode="External" /><Relationship Id="rId11" Type="http://schemas.openxmlformats.org/officeDocument/2006/relationships/hyperlink" Target="https://podminky.urs.cz/item/CS_URS_2025_01/971033521" TargetMode="External" /><Relationship Id="rId12" Type="http://schemas.openxmlformats.org/officeDocument/2006/relationships/hyperlink" Target="https://podminky.urs.cz/item/CS_URS_2025_01/974032664" TargetMode="External" /><Relationship Id="rId13" Type="http://schemas.openxmlformats.org/officeDocument/2006/relationships/hyperlink" Target="https://podminky.urs.cz/item/CS_URS_2025_01/997013212" TargetMode="External" /><Relationship Id="rId14" Type="http://schemas.openxmlformats.org/officeDocument/2006/relationships/hyperlink" Target="https://podminky.urs.cz/item/CS_URS_2025_01/997013501" TargetMode="External" /><Relationship Id="rId15" Type="http://schemas.openxmlformats.org/officeDocument/2006/relationships/hyperlink" Target="https://podminky.urs.cz/item/CS_URS_2025_01/997013509" TargetMode="External" /><Relationship Id="rId16" Type="http://schemas.openxmlformats.org/officeDocument/2006/relationships/hyperlink" Target="https://podminky.urs.cz/item/CS_URS_2025_01/997013631" TargetMode="External" /><Relationship Id="rId17" Type="http://schemas.openxmlformats.org/officeDocument/2006/relationships/hyperlink" Target="https://podminky.urs.cz/item/CS_URS_2025_01/340271021" TargetMode="External" /><Relationship Id="rId18" Type="http://schemas.openxmlformats.org/officeDocument/2006/relationships/hyperlink" Target="https://podminky.urs.cz/item/CS_URS_2025_01/317121151" TargetMode="External" /><Relationship Id="rId19" Type="http://schemas.openxmlformats.org/officeDocument/2006/relationships/hyperlink" Target="https://podminky.urs.cz/item/CS_URS_2025_01/622143004" TargetMode="External" /><Relationship Id="rId20" Type="http://schemas.openxmlformats.org/officeDocument/2006/relationships/hyperlink" Target="https://podminky.urs.cz/item/CS_URS_2025_01/622143005" TargetMode="External" /><Relationship Id="rId21" Type="http://schemas.openxmlformats.org/officeDocument/2006/relationships/hyperlink" Target="https://podminky.urs.cz/item/CS_URS_2025_01/629991012" TargetMode="External" /><Relationship Id="rId22" Type="http://schemas.openxmlformats.org/officeDocument/2006/relationships/hyperlink" Target="https://podminky.urs.cz/item/CS_URS_2025_01/619995001" TargetMode="External" /><Relationship Id="rId23" Type="http://schemas.openxmlformats.org/officeDocument/2006/relationships/hyperlink" Target="https://podminky.urs.cz/item/CS_URS_2025_01/612321111" TargetMode="External" /><Relationship Id="rId24" Type="http://schemas.openxmlformats.org/officeDocument/2006/relationships/hyperlink" Target="https://podminky.urs.cz/item/CS_URS_2025_01/612321191" TargetMode="External" /><Relationship Id="rId25" Type="http://schemas.openxmlformats.org/officeDocument/2006/relationships/hyperlink" Target="https://podminky.urs.cz/item/CS_URS_2025_01/612131121" TargetMode="External" /><Relationship Id="rId26" Type="http://schemas.openxmlformats.org/officeDocument/2006/relationships/hyperlink" Target="https://podminky.urs.cz/item/CS_URS_2025_01/611131121" TargetMode="External" /><Relationship Id="rId27" Type="http://schemas.openxmlformats.org/officeDocument/2006/relationships/hyperlink" Target="https://podminky.urs.cz/item/CS_URS_2025_01/611311131" TargetMode="External" /><Relationship Id="rId28" Type="http://schemas.openxmlformats.org/officeDocument/2006/relationships/hyperlink" Target="https://podminky.urs.cz/item/CS_URS_2025_01/632451101" TargetMode="External" /><Relationship Id="rId29" Type="http://schemas.openxmlformats.org/officeDocument/2006/relationships/hyperlink" Target="https://podminky.urs.cz/item/CS_URS_2025_01/771121015" TargetMode="External" /><Relationship Id="rId30" Type="http://schemas.openxmlformats.org/officeDocument/2006/relationships/hyperlink" Target="https://podminky.urs.cz/item/CS_URS_2025_01/642944121" TargetMode="External" /><Relationship Id="rId31" Type="http://schemas.openxmlformats.org/officeDocument/2006/relationships/hyperlink" Target="https://podminky.urs.cz/item/CS_URS_2025_01/783301313" TargetMode="External" /><Relationship Id="rId32" Type="http://schemas.openxmlformats.org/officeDocument/2006/relationships/hyperlink" Target="https://podminky.urs.cz/item/CS_URS_2025_01/783314101" TargetMode="External" /><Relationship Id="rId33" Type="http://schemas.openxmlformats.org/officeDocument/2006/relationships/hyperlink" Target="https://podminky.urs.cz/item/CS_URS_2025_01/783315101" TargetMode="External" /><Relationship Id="rId34" Type="http://schemas.openxmlformats.org/officeDocument/2006/relationships/hyperlink" Target="https://podminky.urs.cz/item/CS_URS_2025_01/783317101" TargetMode="External" /><Relationship Id="rId35" Type="http://schemas.openxmlformats.org/officeDocument/2006/relationships/hyperlink" Target="https://podminky.urs.cz/item/CS_URS_2025_01/952901111" TargetMode="External" /><Relationship Id="rId36" Type="http://schemas.openxmlformats.org/officeDocument/2006/relationships/hyperlink" Target="https://podminky.urs.cz/item/CS_URS_2025_01/949101111" TargetMode="External" /><Relationship Id="rId37" Type="http://schemas.openxmlformats.org/officeDocument/2006/relationships/hyperlink" Target="https://podminky.urs.cz/item/CS_URS_2025_01/998018002" TargetMode="External" /><Relationship Id="rId38" Type="http://schemas.openxmlformats.org/officeDocument/2006/relationships/hyperlink" Target="https://podminky.urs.cz/item/CS_URS_2025_01/998725122" TargetMode="External" /><Relationship Id="rId39" Type="http://schemas.openxmlformats.org/officeDocument/2006/relationships/hyperlink" Target="https://podminky.urs.cz/item/CS_URS_2025_01/725291667" TargetMode="External" /><Relationship Id="rId40" Type="http://schemas.openxmlformats.org/officeDocument/2006/relationships/hyperlink" Target="https://podminky.urs.cz/item/CS_URS_2025_01/725291652" TargetMode="External" /><Relationship Id="rId41" Type="http://schemas.openxmlformats.org/officeDocument/2006/relationships/hyperlink" Target="https://podminky.urs.cz/item/CS_URS_2025_01/725291653" TargetMode="External" /><Relationship Id="rId42" Type="http://schemas.openxmlformats.org/officeDocument/2006/relationships/hyperlink" Target="https://podminky.urs.cz/item/CS_URS_2025_01/725291680" TargetMode="External" /><Relationship Id="rId43" Type="http://schemas.openxmlformats.org/officeDocument/2006/relationships/hyperlink" Target="https://podminky.urs.cz/item/CS_URS_2025_01/998763332" TargetMode="External" /><Relationship Id="rId44" Type="http://schemas.openxmlformats.org/officeDocument/2006/relationships/hyperlink" Target="https://podminky.urs.cz/item/CS_URS_2025_01/763121590" TargetMode="External" /><Relationship Id="rId45" Type="http://schemas.openxmlformats.org/officeDocument/2006/relationships/hyperlink" Target="https://podminky.urs.cz/item/CS_URS_2025_01/763173112" TargetMode="External" /><Relationship Id="rId46" Type="http://schemas.openxmlformats.org/officeDocument/2006/relationships/hyperlink" Target="https://podminky.urs.cz/item/CS_URS_2025_01/763173111" TargetMode="External" /><Relationship Id="rId47" Type="http://schemas.openxmlformats.org/officeDocument/2006/relationships/hyperlink" Target="https://podminky.urs.cz/item/CS_URS_2025_01/763412114" TargetMode="External" /><Relationship Id="rId48" Type="http://schemas.openxmlformats.org/officeDocument/2006/relationships/hyperlink" Target="https://podminky.urs.cz/item/CS_URS_2025_01/763412124" TargetMode="External" /><Relationship Id="rId49" Type="http://schemas.openxmlformats.org/officeDocument/2006/relationships/hyperlink" Target="https://podminky.urs.cz/item/CS_URS_2025_01/998766122" TargetMode="External" /><Relationship Id="rId50" Type="http://schemas.openxmlformats.org/officeDocument/2006/relationships/hyperlink" Target="https://podminky.urs.cz/item/CS_URS_2025_01/766660001" TargetMode="External" /><Relationship Id="rId51" Type="http://schemas.openxmlformats.org/officeDocument/2006/relationships/hyperlink" Target="https://podminky.urs.cz/item/CS_URS_2025_01/766660728" TargetMode="External" /><Relationship Id="rId52" Type="http://schemas.openxmlformats.org/officeDocument/2006/relationships/hyperlink" Target="https://podminky.urs.cz/item/CS_URS_2025_01/766660729" TargetMode="External" /><Relationship Id="rId53" Type="http://schemas.openxmlformats.org/officeDocument/2006/relationships/hyperlink" Target="https://podminky.urs.cz/item/CS_URS_2025_01/771111011" TargetMode="External" /><Relationship Id="rId54" Type="http://schemas.openxmlformats.org/officeDocument/2006/relationships/hyperlink" Target="https://podminky.urs.cz/item/CS_URS_2025_01/771121015" TargetMode="External" /><Relationship Id="rId55" Type="http://schemas.openxmlformats.org/officeDocument/2006/relationships/hyperlink" Target="https://podminky.urs.cz/item/CS_URS_2025_01/771574416" TargetMode="External" /><Relationship Id="rId56" Type="http://schemas.openxmlformats.org/officeDocument/2006/relationships/hyperlink" Target="https://podminky.urs.cz/item/CS_URS_2025_01/771274113" TargetMode="External" /><Relationship Id="rId57" Type="http://schemas.openxmlformats.org/officeDocument/2006/relationships/hyperlink" Target="https://podminky.urs.cz/item/CS_URS_2025_01/771274231" TargetMode="External" /><Relationship Id="rId58" Type="http://schemas.openxmlformats.org/officeDocument/2006/relationships/hyperlink" Target="https://podminky.urs.cz/item/CS_URS_2025_01/771161022" TargetMode="External" /><Relationship Id="rId59" Type="http://schemas.openxmlformats.org/officeDocument/2006/relationships/hyperlink" Target="https://podminky.urs.cz/item/CS_URS_2025_01/998771122" TargetMode="External" /><Relationship Id="rId60" Type="http://schemas.openxmlformats.org/officeDocument/2006/relationships/hyperlink" Target="https://podminky.urs.cz/item/CS_URS_2025_01/771591207" TargetMode="External" /><Relationship Id="rId61" Type="http://schemas.openxmlformats.org/officeDocument/2006/relationships/hyperlink" Target="https://podminky.urs.cz/item/CS_URS_2025_01/781131207" TargetMode="External" /><Relationship Id="rId62" Type="http://schemas.openxmlformats.org/officeDocument/2006/relationships/hyperlink" Target="https://podminky.urs.cz/item/CS_URS_2025_01/781131237" TargetMode="External" /><Relationship Id="rId63" Type="http://schemas.openxmlformats.org/officeDocument/2006/relationships/hyperlink" Target="https://podminky.urs.cz/item/CS_URS_2025_01/781121011" TargetMode="External" /><Relationship Id="rId64" Type="http://schemas.openxmlformats.org/officeDocument/2006/relationships/hyperlink" Target="https://podminky.urs.cz/item/CS_URS_2025_01/781472221" TargetMode="External" /><Relationship Id="rId65" Type="http://schemas.openxmlformats.org/officeDocument/2006/relationships/hyperlink" Target="https://podminky.urs.cz/item/CS_URS_2025_01/781492211" TargetMode="External" /><Relationship Id="rId66" Type="http://schemas.openxmlformats.org/officeDocument/2006/relationships/hyperlink" Target="https://podminky.urs.cz/item/CS_URS_2025_01/781495115" TargetMode="External" /><Relationship Id="rId67" Type="http://schemas.openxmlformats.org/officeDocument/2006/relationships/hyperlink" Target="https://podminky.urs.cz/item/CS_URS_2025_01/781495142" TargetMode="External" /><Relationship Id="rId68" Type="http://schemas.openxmlformats.org/officeDocument/2006/relationships/hyperlink" Target="https://podminky.urs.cz/item/CS_URS_2025_01/781495143" TargetMode="External" /><Relationship Id="rId69" Type="http://schemas.openxmlformats.org/officeDocument/2006/relationships/hyperlink" Target="https://podminky.urs.cz/item/CS_URS_2025_01/781571121" TargetMode="External" /><Relationship Id="rId70" Type="http://schemas.openxmlformats.org/officeDocument/2006/relationships/hyperlink" Target="https://podminky.urs.cz/item/CS_URS_2025_01/998781122" TargetMode="External" /><Relationship Id="rId71" Type="http://schemas.openxmlformats.org/officeDocument/2006/relationships/hyperlink" Target="https://podminky.urs.cz/item/CS_URS_2025_01/784111001" TargetMode="External" /><Relationship Id="rId72" Type="http://schemas.openxmlformats.org/officeDocument/2006/relationships/hyperlink" Target="https://podminky.urs.cz/item/CS_URS_2025_01/784171101" TargetMode="External" /><Relationship Id="rId73" Type="http://schemas.openxmlformats.org/officeDocument/2006/relationships/hyperlink" Target="https://podminky.urs.cz/item/CS_URS_2025_01/784171121" TargetMode="External" /><Relationship Id="rId74" Type="http://schemas.openxmlformats.org/officeDocument/2006/relationships/hyperlink" Target="https://podminky.urs.cz/item/CS_URS_2025_01/784181101" TargetMode="External" /><Relationship Id="rId75" Type="http://schemas.openxmlformats.org/officeDocument/2006/relationships/hyperlink" Target="https://podminky.urs.cz/item/CS_URS_2025_01/784211101" TargetMode="External" /><Relationship Id="rId76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65046111" TargetMode="External" /><Relationship Id="rId2" Type="http://schemas.openxmlformats.org/officeDocument/2006/relationships/hyperlink" Target="https://podminky.urs.cz/item/CS_URS_2025_01/965046119" TargetMode="External" /><Relationship Id="rId3" Type="http://schemas.openxmlformats.org/officeDocument/2006/relationships/hyperlink" Target="https://podminky.urs.cz/item/CS_URS_2025_01/776201811" TargetMode="External" /><Relationship Id="rId4" Type="http://schemas.openxmlformats.org/officeDocument/2006/relationships/hyperlink" Target="https://podminky.urs.cz/item/CS_URS_2025_01/965081611" TargetMode="External" /><Relationship Id="rId5" Type="http://schemas.openxmlformats.org/officeDocument/2006/relationships/hyperlink" Target="https://podminky.urs.cz/item/CS_URS_2025_01/968072455" TargetMode="External" /><Relationship Id="rId6" Type="http://schemas.openxmlformats.org/officeDocument/2006/relationships/hyperlink" Target="https://podminky.urs.cz/item/CS_URS_2025_01/751398821" TargetMode="External" /><Relationship Id="rId7" Type="http://schemas.openxmlformats.org/officeDocument/2006/relationships/hyperlink" Target="https://podminky.urs.cz/item/CS_URS_2025_01/766691812" TargetMode="External" /><Relationship Id="rId8" Type="http://schemas.openxmlformats.org/officeDocument/2006/relationships/hyperlink" Target="https://podminky.urs.cz/item/CS_URS_2025_01/767132812" TargetMode="External" /><Relationship Id="rId9" Type="http://schemas.openxmlformats.org/officeDocument/2006/relationships/hyperlink" Target="https://podminky.urs.cz/item/CS_URS_2025_01/767996701" TargetMode="External" /><Relationship Id="rId10" Type="http://schemas.openxmlformats.org/officeDocument/2006/relationships/hyperlink" Target="https://podminky.urs.cz/item/CS_URS_2025_01/978013191" TargetMode="External" /><Relationship Id="rId11" Type="http://schemas.openxmlformats.org/officeDocument/2006/relationships/hyperlink" Target="https://podminky.urs.cz/item/CS_URS_2025_01/978059541" TargetMode="External" /><Relationship Id="rId12" Type="http://schemas.openxmlformats.org/officeDocument/2006/relationships/hyperlink" Target="https://podminky.urs.cz/item/CS_URS_2025_01/962031132" TargetMode="External" /><Relationship Id="rId13" Type="http://schemas.openxmlformats.org/officeDocument/2006/relationships/hyperlink" Target="https://podminky.urs.cz/item/CS_URS_2025_01/971033521" TargetMode="External" /><Relationship Id="rId14" Type="http://schemas.openxmlformats.org/officeDocument/2006/relationships/hyperlink" Target="https://podminky.urs.cz/item/CS_URS_2025_01/974032664" TargetMode="External" /><Relationship Id="rId15" Type="http://schemas.openxmlformats.org/officeDocument/2006/relationships/hyperlink" Target="https://podminky.urs.cz/item/CS_URS_2025_01/997013212" TargetMode="External" /><Relationship Id="rId16" Type="http://schemas.openxmlformats.org/officeDocument/2006/relationships/hyperlink" Target="https://podminky.urs.cz/item/CS_URS_2025_01/997013501" TargetMode="External" /><Relationship Id="rId17" Type="http://schemas.openxmlformats.org/officeDocument/2006/relationships/hyperlink" Target="https://podminky.urs.cz/item/CS_URS_2025_01/997013509" TargetMode="External" /><Relationship Id="rId18" Type="http://schemas.openxmlformats.org/officeDocument/2006/relationships/hyperlink" Target="https://podminky.urs.cz/item/CS_URS_2025_01/997013631" TargetMode="External" /><Relationship Id="rId19" Type="http://schemas.openxmlformats.org/officeDocument/2006/relationships/hyperlink" Target="https://podminky.urs.cz/item/CS_URS_2025_01/340271021" TargetMode="External" /><Relationship Id="rId20" Type="http://schemas.openxmlformats.org/officeDocument/2006/relationships/hyperlink" Target="https://podminky.urs.cz/item/CS_URS_2025_01/317121151" TargetMode="External" /><Relationship Id="rId21" Type="http://schemas.openxmlformats.org/officeDocument/2006/relationships/hyperlink" Target="https://podminky.urs.cz/item/CS_URS_2025_01/622143004" TargetMode="External" /><Relationship Id="rId22" Type="http://schemas.openxmlformats.org/officeDocument/2006/relationships/hyperlink" Target="https://podminky.urs.cz/item/CS_URS_2025_01/622143005" TargetMode="External" /><Relationship Id="rId23" Type="http://schemas.openxmlformats.org/officeDocument/2006/relationships/hyperlink" Target="https://podminky.urs.cz/item/CS_URS_2025_01/629991012" TargetMode="External" /><Relationship Id="rId24" Type="http://schemas.openxmlformats.org/officeDocument/2006/relationships/hyperlink" Target="https://podminky.urs.cz/item/CS_URS_2025_01/619995001" TargetMode="External" /><Relationship Id="rId25" Type="http://schemas.openxmlformats.org/officeDocument/2006/relationships/hyperlink" Target="https://podminky.urs.cz/item/CS_URS_2025_01/612321111" TargetMode="External" /><Relationship Id="rId26" Type="http://schemas.openxmlformats.org/officeDocument/2006/relationships/hyperlink" Target="https://podminky.urs.cz/item/CS_URS_2025_01/612321191" TargetMode="External" /><Relationship Id="rId27" Type="http://schemas.openxmlformats.org/officeDocument/2006/relationships/hyperlink" Target="https://podminky.urs.cz/item/CS_URS_2025_01/612131121" TargetMode="External" /><Relationship Id="rId28" Type="http://schemas.openxmlformats.org/officeDocument/2006/relationships/hyperlink" Target="https://podminky.urs.cz/item/CS_URS_2025_01/612341121" TargetMode="External" /><Relationship Id="rId29" Type="http://schemas.openxmlformats.org/officeDocument/2006/relationships/hyperlink" Target="https://podminky.urs.cz/item/CS_URS_2025_01/612341191" TargetMode="External" /><Relationship Id="rId30" Type="http://schemas.openxmlformats.org/officeDocument/2006/relationships/hyperlink" Target="https://podminky.urs.cz/item/CS_URS_2025_01/632451101" TargetMode="External" /><Relationship Id="rId31" Type="http://schemas.openxmlformats.org/officeDocument/2006/relationships/hyperlink" Target="https://podminky.urs.cz/item/CS_URS_2025_01/771121015" TargetMode="External" /><Relationship Id="rId32" Type="http://schemas.openxmlformats.org/officeDocument/2006/relationships/hyperlink" Target="https://podminky.urs.cz/item/CS_URS_2025_01/642944121" TargetMode="External" /><Relationship Id="rId33" Type="http://schemas.openxmlformats.org/officeDocument/2006/relationships/hyperlink" Target="https://podminky.urs.cz/item/CS_URS_2025_01/783301313" TargetMode="External" /><Relationship Id="rId34" Type="http://schemas.openxmlformats.org/officeDocument/2006/relationships/hyperlink" Target="https://podminky.urs.cz/item/CS_URS_2025_01/783314101" TargetMode="External" /><Relationship Id="rId35" Type="http://schemas.openxmlformats.org/officeDocument/2006/relationships/hyperlink" Target="https://podminky.urs.cz/item/CS_URS_2025_01/783315101" TargetMode="External" /><Relationship Id="rId36" Type="http://schemas.openxmlformats.org/officeDocument/2006/relationships/hyperlink" Target="https://podminky.urs.cz/item/CS_URS_2025_01/783317101" TargetMode="External" /><Relationship Id="rId37" Type="http://schemas.openxmlformats.org/officeDocument/2006/relationships/hyperlink" Target="https://podminky.urs.cz/item/CS_URS_2025_01/952901111" TargetMode="External" /><Relationship Id="rId38" Type="http://schemas.openxmlformats.org/officeDocument/2006/relationships/hyperlink" Target="https://podminky.urs.cz/item/CS_URS_2025_01/949101111" TargetMode="External" /><Relationship Id="rId39" Type="http://schemas.openxmlformats.org/officeDocument/2006/relationships/hyperlink" Target="https://podminky.urs.cz/item/CS_URS_2025_01/998018002" TargetMode="External" /><Relationship Id="rId40" Type="http://schemas.openxmlformats.org/officeDocument/2006/relationships/hyperlink" Target="https://podminky.urs.cz/item/CS_URS_2025_01/998725122" TargetMode="External" /><Relationship Id="rId41" Type="http://schemas.openxmlformats.org/officeDocument/2006/relationships/hyperlink" Target="https://podminky.urs.cz/item/CS_URS_2025_01/725291667" TargetMode="External" /><Relationship Id="rId42" Type="http://schemas.openxmlformats.org/officeDocument/2006/relationships/hyperlink" Target="https://podminky.urs.cz/item/CS_URS_2025_01/725291652" TargetMode="External" /><Relationship Id="rId43" Type="http://schemas.openxmlformats.org/officeDocument/2006/relationships/hyperlink" Target="https://podminky.urs.cz/item/CS_URS_2025_01/725291653" TargetMode="External" /><Relationship Id="rId44" Type="http://schemas.openxmlformats.org/officeDocument/2006/relationships/hyperlink" Target="https://podminky.urs.cz/item/CS_URS_2025_01/725291680" TargetMode="External" /><Relationship Id="rId45" Type="http://schemas.openxmlformats.org/officeDocument/2006/relationships/hyperlink" Target="https://podminky.urs.cz/item/CS_URS_2025_01/781491011" TargetMode="External" /><Relationship Id="rId46" Type="http://schemas.openxmlformats.org/officeDocument/2006/relationships/hyperlink" Target="https://podminky.urs.cz/item/CS_URS_2025_01/998763332" TargetMode="External" /><Relationship Id="rId47" Type="http://schemas.openxmlformats.org/officeDocument/2006/relationships/hyperlink" Target="https://podminky.urs.cz/item/CS_URS_2025_01/763131451" TargetMode="External" /><Relationship Id="rId48" Type="http://schemas.openxmlformats.org/officeDocument/2006/relationships/hyperlink" Target="https://podminky.urs.cz/item/CS_URS_2025_01/763131714" TargetMode="External" /><Relationship Id="rId49" Type="http://schemas.openxmlformats.org/officeDocument/2006/relationships/hyperlink" Target="https://podminky.urs.cz/item/CS_URS_2025_01/763131761" TargetMode="External" /><Relationship Id="rId50" Type="http://schemas.openxmlformats.org/officeDocument/2006/relationships/hyperlink" Target="https://podminky.urs.cz/item/CS_URS_2025_01/763172353" TargetMode="External" /><Relationship Id="rId51" Type="http://schemas.openxmlformats.org/officeDocument/2006/relationships/hyperlink" Target="https://podminky.urs.cz/item/CS_URS_2025_01/763172355" TargetMode="External" /><Relationship Id="rId52" Type="http://schemas.openxmlformats.org/officeDocument/2006/relationships/hyperlink" Target="https://podminky.urs.cz/item/CS_URS_2025_01/763121590" TargetMode="External" /><Relationship Id="rId53" Type="http://schemas.openxmlformats.org/officeDocument/2006/relationships/hyperlink" Target="https://podminky.urs.cz/item/CS_URS_2025_01/763173112" TargetMode="External" /><Relationship Id="rId54" Type="http://schemas.openxmlformats.org/officeDocument/2006/relationships/hyperlink" Target="https://podminky.urs.cz/item/CS_URS_2025_01/763173111" TargetMode="External" /><Relationship Id="rId55" Type="http://schemas.openxmlformats.org/officeDocument/2006/relationships/hyperlink" Target="https://podminky.urs.cz/item/CS_URS_2025_01/763412114" TargetMode="External" /><Relationship Id="rId56" Type="http://schemas.openxmlformats.org/officeDocument/2006/relationships/hyperlink" Target="https://podminky.urs.cz/item/CS_URS_2025_01/763412124" TargetMode="External" /><Relationship Id="rId57" Type="http://schemas.openxmlformats.org/officeDocument/2006/relationships/hyperlink" Target="https://podminky.urs.cz/item/CS_URS_2025_01/998766122" TargetMode="External" /><Relationship Id="rId58" Type="http://schemas.openxmlformats.org/officeDocument/2006/relationships/hyperlink" Target="https://podminky.urs.cz/item/CS_URS_2025_01/766660001" TargetMode="External" /><Relationship Id="rId59" Type="http://schemas.openxmlformats.org/officeDocument/2006/relationships/hyperlink" Target="https://podminky.urs.cz/item/CS_URS_2025_01/766660728" TargetMode="External" /><Relationship Id="rId60" Type="http://schemas.openxmlformats.org/officeDocument/2006/relationships/hyperlink" Target="https://podminky.urs.cz/item/CS_URS_2025_01/766660729" TargetMode="External" /><Relationship Id="rId61" Type="http://schemas.openxmlformats.org/officeDocument/2006/relationships/hyperlink" Target="https://podminky.urs.cz/item/CS_URS_2025_01/771121015" TargetMode="External" /><Relationship Id="rId62" Type="http://schemas.openxmlformats.org/officeDocument/2006/relationships/hyperlink" Target="https://podminky.urs.cz/item/CS_URS_2025_01/771574416" TargetMode="External" /><Relationship Id="rId63" Type="http://schemas.openxmlformats.org/officeDocument/2006/relationships/hyperlink" Target="https://podminky.urs.cz/item/CS_URS_2025_01/771274113" TargetMode="External" /><Relationship Id="rId64" Type="http://schemas.openxmlformats.org/officeDocument/2006/relationships/hyperlink" Target="https://podminky.urs.cz/item/CS_URS_2025_01/771274231" TargetMode="External" /><Relationship Id="rId65" Type="http://schemas.openxmlformats.org/officeDocument/2006/relationships/hyperlink" Target="https://podminky.urs.cz/item/CS_URS_2025_01/771161022" TargetMode="External" /><Relationship Id="rId66" Type="http://schemas.openxmlformats.org/officeDocument/2006/relationships/hyperlink" Target="https://podminky.urs.cz/item/CS_URS_2025_01/998771122" TargetMode="External" /><Relationship Id="rId67" Type="http://schemas.openxmlformats.org/officeDocument/2006/relationships/hyperlink" Target="https://podminky.urs.cz/item/CS_URS_2025_01/771591207" TargetMode="External" /><Relationship Id="rId68" Type="http://schemas.openxmlformats.org/officeDocument/2006/relationships/hyperlink" Target="https://podminky.urs.cz/item/CS_URS_2025_01/781131207" TargetMode="External" /><Relationship Id="rId69" Type="http://schemas.openxmlformats.org/officeDocument/2006/relationships/hyperlink" Target="https://podminky.urs.cz/item/CS_URS_2025_01/781131237" TargetMode="External" /><Relationship Id="rId70" Type="http://schemas.openxmlformats.org/officeDocument/2006/relationships/hyperlink" Target="https://podminky.urs.cz/item/CS_URS_2025_01/781121011" TargetMode="External" /><Relationship Id="rId71" Type="http://schemas.openxmlformats.org/officeDocument/2006/relationships/hyperlink" Target="https://podminky.urs.cz/item/CS_URS_2025_01/781472221" TargetMode="External" /><Relationship Id="rId72" Type="http://schemas.openxmlformats.org/officeDocument/2006/relationships/hyperlink" Target="https://podminky.urs.cz/item/CS_URS_2025_01/781492211" TargetMode="External" /><Relationship Id="rId73" Type="http://schemas.openxmlformats.org/officeDocument/2006/relationships/hyperlink" Target="https://podminky.urs.cz/item/CS_URS_2025_01/781495115" TargetMode="External" /><Relationship Id="rId74" Type="http://schemas.openxmlformats.org/officeDocument/2006/relationships/hyperlink" Target="https://podminky.urs.cz/item/CS_URS_2025_01/781495142" TargetMode="External" /><Relationship Id="rId75" Type="http://schemas.openxmlformats.org/officeDocument/2006/relationships/hyperlink" Target="https://podminky.urs.cz/item/CS_URS_2025_01/781495143" TargetMode="External" /><Relationship Id="rId76" Type="http://schemas.openxmlformats.org/officeDocument/2006/relationships/hyperlink" Target="https://podminky.urs.cz/item/CS_URS_2025_01/781571121" TargetMode="External" /><Relationship Id="rId77" Type="http://schemas.openxmlformats.org/officeDocument/2006/relationships/hyperlink" Target="https://podminky.urs.cz/item/CS_URS_2025_01/998781122" TargetMode="External" /><Relationship Id="rId78" Type="http://schemas.openxmlformats.org/officeDocument/2006/relationships/hyperlink" Target="https://podminky.urs.cz/item/CS_URS_2025_01/784111001" TargetMode="External" /><Relationship Id="rId79" Type="http://schemas.openxmlformats.org/officeDocument/2006/relationships/hyperlink" Target="https://podminky.urs.cz/item/CS_URS_2025_01/784171101" TargetMode="External" /><Relationship Id="rId80" Type="http://schemas.openxmlformats.org/officeDocument/2006/relationships/hyperlink" Target="https://podminky.urs.cz/item/CS_URS_2025_01/784171121" TargetMode="External" /><Relationship Id="rId81" Type="http://schemas.openxmlformats.org/officeDocument/2006/relationships/hyperlink" Target="https://podminky.urs.cz/item/CS_URS_2025_01/784181101" TargetMode="External" /><Relationship Id="rId82" Type="http://schemas.openxmlformats.org/officeDocument/2006/relationships/hyperlink" Target="https://podminky.urs.cz/item/CS_URS_2025_01/784211101" TargetMode="External" /><Relationship Id="rId83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25121502.1" TargetMode="External" /><Relationship Id="rId2" Type="http://schemas.openxmlformats.org/officeDocument/2006/relationships/hyperlink" Target="https://podminky.urs.cz/item/CS_URS_2025_01/725211603" TargetMode="External" /><Relationship Id="rId3" Type="http://schemas.openxmlformats.org/officeDocument/2006/relationships/hyperlink" Target="https://podminky.urs.cz/item/CS_URS_2025_01/725822611.2" TargetMode="External" /><Relationship Id="rId4" Type="http://schemas.openxmlformats.org/officeDocument/2006/relationships/hyperlink" Target="https://podminky.urs.cz/item/CS_URS_2025_01/725819401" TargetMode="External" /><Relationship Id="rId5" Type="http://schemas.openxmlformats.org/officeDocument/2006/relationships/hyperlink" Target="https://podminky.urs.cz/item/CS_URS_2025_01/722232043.GCM" TargetMode="External" /><Relationship Id="rId6" Type="http://schemas.openxmlformats.org/officeDocument/2006/relationships/hyperlink" Target="https://podminky.urs.cz/item/CS_URS_2025_01/722231221" TargetMode="External" /><Relationship Id="rId7" Type="http://schemas.openxmlformats.org/officeDocument/2006/relationships/hyperlink" Target="https://podminky.urs.cz/item/CS_URS_2025_01/725530823" TargetMode="External" /><Relationship Id="rId8" Type="http://schemas.openxmlformats.org/officeDocument/2006/relationships/hyperlink" Target="https://podminky.urs.cz/item/CS_URS_2025_01/725210821.1" TargetMode="External" /><Relationship Id="rId9" Type="http://schemas.openxmlformats.org/officeDocument/2006/relationships/hyperlink" Target="https://podminky.urs.cz/item/CS_URS_2025_01/725110814" TargetMode="External" /><Relationship Id="rId10" Type="http://schemas.openxmlformats.org/officeDocument/2006/relationships/hyperlink" Target="https://podminky.urs.cz/item/CS_URS_2025_01/725130811.1" TargetMode="External" /><Relationship Id="rId11" Type="http://schemas.openxmlformats.org/officeDocument/2006/relationships/hyperlink" Target="https://podminky.urs.cz/item/CS_URS_2025_01/722170804" TargetMode="External" /><Relationship Id="rId12" Type="http://schemas.openxmlformats.org/officeDocument/2006/relationships/hyperlink" Target="https://podminky.urs.cz/item/CS_URS_2025_01/722174001" TargetMode="External" /><Relationship Id="rId13" Type="http://schemas.openxmlformats.org/officeDocument/2006/relationships/hyperlink" Target="https://podminky.urs.cz/item/CS_URS_2025_01/722174002" TargetMode="External" /><Relationship Id="rId14" Type="http://schemas.openxmlformats.org/officeDocument/2006/relationships/hyperlink" Target="https://podminky.urs.cz/item/CS_URS_2025_01/722174003.1" TargetMode="External" /><Relationship Id="rId15" Type="http://schemas.openxmlformats.org/officeDocument/2006/relationships/hyperlink" Target="https://podminky.urs.cz/item/CS_URS_2025_01/722181221" TargetMode="External" /><Relationship Id="rId16" Type="http://schemas.openxmlformats.org/officeDocument/2006/relationships/hyperlink" Target="https://podminky.urs.cz/item/CS_URS_2025_01/722181231" TargetMode="External" /><Relationship Id="rId17" Type="http://schemas.openxmlformats.org/officeDocument/2006/relationships/hyperlink" Target="https://podminky.urs.cz/item/CS_URS_2025_01/722181231.1" TargetMode="External" /><Relationship Id="rId18" Type="http://schemas.openxmlformats.org/officeDocument/2006/relationships/hyperlink" Target="https://podminky.urs.cz/item/CS_URS_2025_01/722181232.1" TargetMode="External" /><Relationship Id="rId19" Type="http://schemas.openxmlformats.org/officeDocument/2006/relationships/hyperlink" Target="https://podminky.urs.cz/item/CS_URS_2025_01/721140802" TargetMode="External" /><Relationship Id="rId20" Type="http://schemas.openxmlformats.org/officeDocument/2006/relationships/hyperlink" Target="https://podminky.urs.cz/item/CS_URS_2025_01/721174043" TargetMode="External" /><Relationship Id="rId21" Type="http://schemas.openxmlformats.org/officeDocument/2006/relationships/hyperlink" Target="https://podminky.urs.cz/item/CS_URS_2025_01/721174044.1" TargetMode="External" /><Relationship Id="rId22" Type="http://schemas.openxmlformats.org/officeDocument/2006/relationships/hyperlink" Target="https://podminky.urs.cz/item/CS_URS_2025_01/721174045" TargetMode="External" /><Relationship Id="rId23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030001000" TargetMode="External" /><Relationship Id="rId2" Type="http://schemas.openxmlformats.org/officeDocument/2006/relationships/hyperlink" Target="https://podminky.urs.cz/item/CS_URS_2025_01/070001000" TargetMode="External" /><Relationship Id="rId3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71577211" TargetMode="External" /><Relationship Id="rId2" Type="http://schemas.openxmlformats.org/officeDocument/2006/relationships/hyperlink" Target="https://podminky.urs.cz/item/CS_URS_2025_01/781472291" TargetMode="External" /><Relationship Id="rId3" Type="http://schemas.openxmlformats.org/officeDocument/2006/relationships/hyperlink" Target="https://podminky.urs.cz/item/CS_URS_2025_01/781472291" TargetMode="External" /><Relationship Id="rId4" Type="http://schemas.openxmlformats.org/officeDocument/2006/relationships/hyperlink" Target="https://podminky.urs.cz/item/CS_URS_2025_01/771577211" TargetMode="External" /><Relationship Id="rId5" Type="http://schemas.openxmlformats.org/officeDocument/2006/relationships/hyperlink" Target="https://podminky.urs.cz/item/CS_URS_2025_01/781472291" TargetMode="External" /><Relationship Id="rId6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65081213" TargetMode="External" /><Relationship Id="rId2" Type="http://schemas.openxmlformats.org/officeDocument/2006/relationships/hyperlink" Target="https://podminky.urs.cz/item/CS_URS_2025_01/965046111" TargetMode="External" /><Relationship Id="rId3" Type="http://schemas.openxmlformats.org/officeDocument/2006/relationships/hyperlink" Target="https://podminky.urs.cz/item/CS_URS_2025_01/965046119" TargetMode="External" /><Relationship Id="rId4" Type="http://schemas.openxmlformats.org/officeDocument/2006/relationships/hyperlink" Target="https://podminky.urs.cz/item/CS_URS_2025_01/968072455" TargetMode="External" /><Relationship Id="rId5" Type="http://schemas.openxmlformats.org/officeDocument/2006/relationships/hyperlink" Target="https://podminky.urs.cz/item/CS_URS_2025_01/751398821" TargetMode="External" /><Relationship Id="rId6" Type="http://schemas.openxmlformats.org/officeDocument/2006/relationships/hyperlink" Target="https://podminky.urs.cz/item/CS_URS_2025_01/978013191" TargetMode="External" /><Relationship Id="rId7" Type="http://schemas.openxmlformats.org/officeDocument/2006/relationships/hyperlink" Target="https://podminky.urs.cz/item/CS_URS_2025_01/978059541" TargetMode="External" /><Relationship Id="rId8" Type="http://schemas.openxmlformats.org/officeDocument/2006/relationships/hyperlink" Target="https://podminky.urs.cz/item/CS_URS_2025_01/962031132" TargetMode="External" /><Relationship Id="rId9" Type="http://schemas.openxmlformats.org/officeDocument/2006/relationships/hyperlink" Target="https://podminky.urs.cz/item/CS_URS_2025_01/997013212" TargetMode="External" /><Relationship Id="rId10" Type="http://schemas.openxmlformats.org/officeDocument/2006/relationships/hyperlink" Target="https://podminky.urs.cz/item/CS_URS_2025_01/997013501" TargetMode="External" /><Relationship Id="rId11" Type="http://schemas.openxmlformats.org/officeDocument/2006/relationships/hyperlink" Target="https://podminky.urs.cz/item/CS_URS_2025_01/997013509" TargetMode="External" /><Relationship Id="rId12" Type="http://schemas.openxmlformats.org/officeDocument/2006/relationships/hyperlink" Target="https://podminky.urs.cz/item/CS_URS_2025_01/997013631" TargetMode="External" /><Relationship Id="rId13" Type="http://schemas.openxmlformats.org/officeDocument/2006/relationships/hyperlink" Target="https://podminky.urs.cz/item/CS_URS_2025_01/622143004" TargetMode="External" /><Relationship Id="rId14" Type="http://schemas.openxmlformats.org/officeDocument/2006/relationships/hyperlink" Target="https://podminky.urs.cz/item/CS_URS_2025_01/622143005" TargetMode="External" /><Relationship Id="rId15" Type="http://schemas.openxmlformats.org/officeDocument/2006/relationships/hyperlink" Target="https://podminky.urs.cz/item/CS_URS_2025_01/629991012" TargetMode="External" /><Relationship Id="rId16" Type="http://schemas.openxmlformats.org/officeDocument/2006/relationships/hyperlink" Target="https://podminky.urs.cz/item/CS_URS_2025_01/619995001" TargetMode="External" /><Relationship Id="rId17" Type="http://schemas.openxmlformats.org/officeDocument/2006/relationships/hyperlink" Target="https://podminky.urs.cz/item/CS_URS_2025_01/612321111" TargetMode="External" /><Relationship Id="rId18" Type="http://schemas.openxmlformats.org/officeDocument/2006/relationships/hyperlink" Target="https://podminky.urs.cz/item/CS_URS_2025_01/612321191" TargetMode="External" /><Relationship Id="rId19" Type="http://schemas.openxmlformats.org/officeDocument/2006/relationships/hyperlink" Target="https://podminky.urs.cz/item/CS_URS_2025_01/612131121" TargetMode="External" /><Relationship Id="rId20" Type="http://schemas.openxmlformats.org/officeDocument/2006/relationships/hyperlink" Target="https://podminky.urs.cz/item/CS_URS_2025_01/612341121" TargetMode="External" /><Relationship Id="rId21" Type="http://schemas.openxmlformats.org/officeDocument/2006/relationships/hyperlink" Target="https://podminky.urs.cz/item/CS_URS_2025_01/612341191" TargetMode="External" /><Relationship Id="rId22" Type="http://schemas.openxmlformats.org/officeDocument/2006/relationships/hyperlink" Target="https://podminky.urs.cz/item/CS_URS_2025_01/632451101" TargetMode="External" /><Relationship Id="rId23" Type="http://schemas.openxmlformats.org/officeDocument/2006/relationships/hyperlink" Target="https://podminky.urs.cz/item/CS_URS_2025_01/771121011" TargetMode="External" /><Relationship Id="rId24" Type="http://schemas.openxmlformats.org/officeDocument/2006/relationships/hyperlink" Target="https://podminky.urs.cz/item/CS_URS_2025_01/642944121" TargetMode="External" /><Relationship Id="rId25" Type="http://schemas.openxmlformats.org/officeDocument/2006/relationships/hyperlink" Target="https://podminky.urs.cz/item/CS_URS_2025_01/783301313" TargetMode="External" /><Relationship Id="rId26" Type="http://schemas.openxmlformats.org/officeDocument/2006/relationships/hyperlink" Target="https://podminky.urs.cz/item/CS_URS_2025_01/783314101" TargetMode="External" /><Relationship Id="rId27" Type="http://schemas.openxmlformats.org/officeDocument/2006/relationships/hyperlink" Target="https://podminky.urs.cz/item/CS_URS_2025_01/783315101" TargetMode="External" /><Relationship Id="rId28" Type="http://schemas.openxmlformats.org/officeDocument/2006/relationships/hyperlink" Target="https://podminky.urs.cz/item/CS_URS_2025_01/783317101" TargetMode="External" /><Relationship Id="rId29" Type="http://schemas.openxmlformats.org/officeDocument/2006/relationships/hyperlink" Target="https://podminky.urs.cz/item/CS_URS_2025_01/952901111" TargetMode="External" /><Relationship Id="rId30" Type="http://schemas.openxmlformats.org/officeDocument/2006/relationships/hyperlink" Target="https://podminky.urs.cz/item/CS_URS_2025_01/949101111" TargetMode="External" /><Relationship Id="rId31" Type="http://schemas.openxmlformats.org/officeDocument/2006/relationships/hyperlink" Target="https://podminky.urs.cz/item/CS_URS_2025_01/998018002" TargetMode="External" /><Relationship Id="rId32" Type="http://schemas.openxmlformats.org/officeDocument/2006/relationships/hyperlink" Target="https://podminky.urs.cz/item/CS_URS_2025_01/998725122" TargetMode="External" /><Relationship Id="rId33" Type="http://schemas.openxmlformats.org/officeDocument/2006/relationships/hyperlink" Target="https://podminky.urs.cz/item/CS_URS_2025_01/725291667" TargetMode="External" /><Relationship Id="rId34" Type="http://schemas.openxmlformats.org/officeDocument/2006/relationships/hyperlink" Target="https://podminky.urs.cz/item/CS_URS_2025_01/725291652" TargetMode="External" /><Relationship Id="rId35" Type="http://schemas.openxmlformats.org/officeDocument/2006/relationships/hyperlink" Target="https://podminky.urs.cz/item/CS_URS_2025_01/725291653" TargetMode="External" /><Relationship Id="rId36" Type="http://schemas.openxmlformats.org/officeDocument/2006/relationships/hyperlink" Target="https://podminky.urs.cz/item/CS_URS_2025_01/725291680" TargetMode="External" /><Relationship Id="rId37" Type="http://schemas.openxmlformats.org/officeDocument/2006/relationships/hyperlink" Target="https://podminky.urs.cz/item/CS_URS_2025_01/998763332" TargetMode="External" /><Relationship Id="rId38" Type="http://schemas.openxmlformats.org/officeDocument/2006/relationships/hyperlink" Target="https://podminky.urs.cz/item/CS_URS_2025_01/763131451" TargetMode="External" /><Relationship Id="rId39" Type="http://schemas.openxmlformats.org/officeDocument/2006/relationships/hyperlink" Target="https://podminky.urs.cz/item/CS_URS_2025_01/763131714" TargetMode="External" /><Relationship Id="rId40" Type="http://schemas.openxmlformats.org/officeDocument/2006/relationships/hyperlink" Target="https://podminky.urs.cz/item/CS_URS_2025_01/763172355" TargetMode="External" /><Relationship Id="rId41" Type="http://schemas.openxmlformats.org/officeDocument/2006/relationships/hyperlink" Target="https://podminky.urs.cz/item/CS_URS_2025_01/763172353" TargetMode="External" /><Relationship Id="rId42" Type="http://schemas.openxmlformats.org/officeDocument/2006/relationships/hyperlink" Target="https://podminky.urs.cz/item/CS_URS_2025_01/763412114" TargetMode="External" /><Relationship Id="rId43" Type="http://schemas.openxmlformats.org/officeDocument/2006/relationships/hyperlink" Target="https://podminky.urs.cz/item/CS_URS_2025_01/763412124" TargetMode="External" /><Relationship Id="rId44" Type="http://schemas.openxmlformats.org/officeDocument/2006/relationships/hyperlink" Target="https://podminky.urs.cz/item/CS_URS_2025_01/998766122" TargetMode="External" /><Relationship Id="rId45" Type="http://schemas.openxmlformats.org/officeDocument/2006/relationships/hyperlink" Target="https://podminky.urs.cz/item/CS_URS_2025_01/766660001" TargetMode="External" /><Relationship Id="rId46" Type="http://schemas.openxmlformats.org/officeDocument/2006/relationships/hyperlink" Target="https://podminky.urs.cz/item/CS_URS_2025_01/766660728" TargetMode="External" /><Relationship Id="rId47" Type="http://schemas.openxmlformats.org/officeDocument/2006/relationships/hyperlink" Target="https://podminky.urs.cz/item/CS_URS_2025_01/766660729" TargetMode="External" /><Relationship Id="rId48" Type="http://schemas.openxmlformats.org/officeDocument/2006/relationships/hyperlink" Target="https://podminky.urs.cz/item/CS_URS_2025_01/771111011" TargetMode="External" /><Relationship Id="rId49" Type="http://schemas.openxmlformats.org/officeDocument/2006/relationships/hyperlink" Target="https://podminky.urs.cz/item/CS_URS_2025_01/771121011" TargetMode="External" /><Relationship Id="rId50" Type="http://schemas.openxmlformats.org/officeDocument/2006/relationships/hyperlink" Target="https://podminky.urs.cz/item/CS_URS_2025_01/771574416" TargetMode="External" /><Relationship Id="rId51" Type="http://schemas.openxmlformats.org/officeDocument/2006/relationships/hyperlink" Target="https://podminky.urs.cz/item/CS_URS_2025_01/998771122" TargetMode="External" /><Relationship Id="rId52" Type="http://schemas.openxmlformats.org/officeDocument/2006/relationships/hyperlink" Target="https://podminky.urs.cz/item/CS_URS_2025_01/771591207" TargetMode="External" /><Relationship Id="rId53" Type="http://schemas.openxmlformats.org/officeDocument/2006/relationships/hyperlink" Target="https://podminky.urs.cz/item/CS_URS_2025_01/781131207" TargetMode="External" /><Relationship Id="rId54" Type="http://schemas.openxmlformats.org/officeDocument/2006/relationships/hyperlink" Target="https://podminky.urs.cz/item/CS_URS_2025_01/781131237" TargetMode="External" /><Relationship Id="rId55" Type="http://schemas.openxmlformats.org/officeDocument/2006/relationships/hyperlink" Target="https://podminky.urs.cz/item/CS_URS_2025_01/781121011" TargetMode="External" /><Relationship Id="rId56" Type="http://schemas.openxmlformats.org/officeDocument/2006/relationships/hyperlink" Target="https://podminky.urs.cz/item/CS_URS_2025_01/781472221" TargetMode="External" /><Relationship Id="rId57" Type="http://schemas.openxmlformats.org/officeDocument/2006/relationships/hyperlink" Target="https://podminky.urs.cz/item/CS_URS_2025_01/781492211" TargetMode="External" /><Relationship Id="rId58" Type="http://schemas.openxmlformats.org/officeDocument/2006/relationships/hyperlink" Target="https://podminky.urs.cz/item/CS_URS_2025_01/781495115" TargetMode="External" /><Relationship Id="rId59" Type="http://schemas.openxmlformats.org/officeDocument/2006/relationships/hyperlink" Target="https://podminky.urs.cz/item/CS_URS_2025_01/781495142" TargetMode="External" /><Relationship Id="rId60" Type="http://schemas.openxmlformats.org/officeDocument/2006/relationships/hyperlink" Target="https://podminky.urs.cz/item/CS_URS_2025_01/781495143" TargetMode="External" /><Relationship Id="rId61" Type="http://schemas.openxmlformats.org/officeDocument/2006/relationships/hyperlink" Target="https://podminky.urs.cz/item/CS_URS_2025_01/781571121" TargetMode="External" /><Relationship Id="rId62" Type="http://schemas.openxmlformats.org/officeDocument/2006/relationships/hyperlink" Target="https://podminky.urs.cz/item/CS_URS_2025_01/998781122" TargetMode="External" /><Relationship Id="rId63" Type="http://schemas.openxmlformats.org/officeDocument/2006/relationships/hyperlink" Target="https://podminky.urs.cz/item/CS_URS_2025_01/784111001" TargetMode="External" /><Relationship Id="rId64" Type="http://schemas.openxmlformats.org/officeDocument/2006/relationships/hyperlink" Target="https://podminky.urs.cz/item/CS_URS_2025_01/784171101" TargetMode="External" /><Relationship Id="rId65" Type="http://schemas.openxmlformats.org/officeDocument/2006/relationships/hyperlink" Target="https://podminky.urs.cz/item/CS_URS_2025_01/784171121" TargetMode="External" /><Relationship Id="rId66" Type="http://schemas.openxmlformats.org/officeDocument/2006/relationships/hyperlink" Target="https://podminky.urs.cz/item/CS_URS_2025_01/784181101" TargetMode="External" /><Relationship Id="rId67" Type="http://schemas.openxmlformats.org/officeDocument/2006/relationships/hyperlink" Target="https://podminky.urs.cz/item/CS_URS_2025_01/784211101" TargetMode="External" /><Relationship Id="rId68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65046111" TargetMode="External" /><Relationship Id="rId2" Type="http://schemas.openxmlformats.org/officeDocument/2006/relationships/hyperlink" Target="https://podminky.urs.cz/item/CS_URS_2025_01/965046119" TargetMode="External" /><Relationship Id="rId3" Type="http://schemas.openxmlformats.org/officeDocument/2006/relationships/hyperlink" Target="https://podminky.urs.cz/item/CS_URS_2025_01/965081611" TargetMode="External" /><Relationship Id="rId4" Type="http://schemas.openxmlformats.org/officeDocument/2006/relationships/hyperlink" Target="https://podminky.urs.cz/item/CS_URS_2025_01/776201812" TargetMode="External" /><Relationship Id="rId5" Type="http://schemas.openxmlformats.org/officeDocument/2006/relationships/hyperlink" Target="https://podminky.urs.cz/item/CS_URS_2025_01/968072455" TargetMode="External" /><Relationship Id="rId6" Type="http://schemas.openxmlformats.org/officeDocument/2006/relationships/hyperlink" Target="https://podminky.urs.cz/item/CS_URS_2025_01/766691812" TargetMode="External" /><Relationship Id="rId7" Type="http://schemas.openxmlformats.org/officeDocument/2006/relationships/hyperlink" Target="https://podminky.urs.cz/item/CS_URS_2025_01/978035127" TargetMode="External" /><Relationship Id="rId8" Type="http://schemas.openxmlformats.org/officeDocument/2006/relationships/hyperlink" Target="https://podminky.urs.cz/item/CS_URS_2025_01/978013141" TargetMode="External" /><Relationship Id="rId9" Type="http://schemas.openxmlformats.org/officeDocument/2006/relationships/hyperlink" Target="https://podminky.urs.cz/item/CS_URS_2025_01/971033521" TargetMode="External" /><Relationship Id="rId10" Type="http://schemas.openxmlformats.org/officeDocument/2006/relationships/hyperlink" Target="https://podminky.urs.cz/item/CS_URS_2025_01/997013212" TargetMode="External" /><Relationship Id="rId11" Type="http://schemas.openxmlformats.org/officeDocument/2006/relationships/hyperlink" Target="https://podminky.urs.cz/item/CS_URS_2025_01/997013501" TargetMode="External" /><Relationship Id="rId12" Type="http://schemas.openxmlformats.org/officeDocument/2006/relationships/hyperlink" Target="https://podminky.urs.cz/item/CS_URS_2025_01/997013509" TargetMode="External" /><Relationship Id="rId13" Type="http://schemas.openxmlformats.org/officeDocument/2006/relationships/hyperlink" Target="https://podminky.urs.cz/item/CS_URS_2025_01/997013631" TargetMode="External" /><Relationship Id="rId14" Type="http://schemas.openxmlformats.org/officeDocument/2006/relationships/hyperlink" Target="https://podminky.urs.cz/item/CS_URS_2025_01/340271021" TargetMode="External" /><Relationship Id="rId15" Type="http://schemas.openxmlformats.org/officeDocument/2006/relationships/hyperlink" Target="https://podminky.urs.cz/item/CS_URS_2025_01/622143004" TargetMode="External" /><Relationship Id="rId16" Type="http://schemas.openxmlformats.org/officeDocument/2006/relationships/hyperlink" Target="https://podminky.urs.cz/item/CS_URS_2025_01/622143005" TargetMode="External" /><Relationship Id="rId17" Type="http://schemas.openxmlformats.org/officeDocument/2006/relationships/hyperlink" Target="https://podminky.urs.cz/item/CS_URS_2025_01/629991012" TargetMode="External" /><Relationship Id="rId18" Type="http://schemas.openxmlformats.org/officeDocument/2006/relationships/hyperlink" Target="https://podminky.urs.cz/item/CS_URS_2025_01/612341121" TargetMode="External" /><Relationship Id="rId19" Type="http://schemas.openxmlformats.org/officeDocument/2006/relationships/hyperlink" Target="https://podminky.urs.cz/item/CS_URS_2025_01/612341191" TargetMode="External" /><Relationship Id="rId20" Type="http://schemas.openxmlformats.org/officeDocument/2006/relationships/hyperlink" Target="https://podminky.urs.cz/item/CS_URS_2025_01/619995001" TargetMode="External" /><Relationship Id="rId21" Type="http://schemas.openxmlformats.org/officeDocument/2006/relationships/hyperlink" Target="https://podminky.urs.cz/item/CS_URS_2025_01/612321111" TargetMode="External" /><Relationship Id="rId22" Type="http://schemas.openxmlformats.org/officeDocument/2006/relationships/hyperlink" Target="https://podminky.urs.cz/item/CS_URS_2025_01/612321191" TargetMode="External" /><Relationship Id="rId23" Type="http://schemas.openxmlformats.org/officeDocument/2006/relationships/hyperlink" Target="https://podminky.urs.cz/item/CS_URS_2025_01/612131121" TargetMode="External" /><Relationship Id="rId24" Type="http://schemas.openxmlformats.org/officeDocument/2006/relationships/hyperlink" Target="https://podminky.urs.cz/item/CS_URS_2025_01/611131121" TargetMode="External" /><Relationship Id="rId25" Type="http://schemas.openxmlformats.org/officeDocument/2006/relationships/hyperlink" Target="https://podminky.urs.cz/item/CS_URS_2025_01/611311131" TargetMode="External" /><Relationship Id="rId26" Type="http://schemas.openxmlformats.org/officeDocument/2006/relationships/hyperlink" Target="https://podminky.urs.cz/item/CS_URS_2025_01/632451101" TargetMode="External" /><Relationship Id="rId27" Type="http://schemas.openxmlformats.org/officeDocument/2006/relationships/hyperlink" Target="https://podminky.urs.cz/item/CS_URS_2025_01/771121015" TargetMode="External" /><Relationship Id="rId28" Type="http://schemas.openxmlformats.org/officeDocument/2006/relationships/hyperlink" Target="https://podminky.urs.cz/item/CS_URS_2025_01/642944121" TargetMode="External" /><Relationship Id="rId29" Type="http://schemas.openxmlformats.org/officeDocument/2006/relationships/hyperlink" Target="https://podminky.urs.cz/item/CS_URS_2025_01/783301313" TargetMode="External" /><Relationship Id="rId30" Type="http://schemas.openxmlformats.org/officeDocument/2006/relationships/hyperlink" Target="https://podminky.urs.cz/item/CS_URS_2025_01/783314101" TargetMode="External" /><Relationship Id="rId31" Type="http://schemas.openxmlformats.org/officeDocument/2006/relationships/hyperlink" Target="https://podminky.urs.cz/item/CS_URS_2025_01/783315101" TargetMode="External" /><Relationship Id="rId32" Type="http://schemas.openxmlformats.org/officeDocument/2006/relationships/hyperlink" Target="https://podminky.urs.cz/item/CS_URS_2025_01/783317101" TargetMode="External" /><Relationship Id="rId33" Type="http://schemas.openxmlformats.org/officeDocument/2006/relationships/hyperlink" Target="https://podminky.urs.cz/item/CS_URS_2025_01/952901111" TargetMode="External" /><Relationship Id="rId34" Type="http://schemas.openxmlformats.org/officeDocument/2006/relationships/hyperlink" Target="https://podminky.urs.cz/item/CS_URS_2025_01/949101111" TargetMode="External" /><Relationship Id="rId35" Type="http://schemas.openxmlformats.org/officeDocument/2006/relationships/hyperlink" Target="https://podminky.urs.cz/item/CS_URS_2025_01/998018002" TargetMode="External" /><Relationship Id="rId36" Type="http://schemas.openxmlformats.org/officeDocument/2006/relationships/hyperlink" Target="https://podminky.urs.cz/item/CS_URS_2025_01/998725122" TargetMode="External" /><Relationship Id="rId37" Type="http://schemas.openxmlformats.org/officeDocument/2006/relationships/hyperlink" Target="https://podminky.urs.cz/item/CS_URS_2025_01/725291667" TargetMode="External" /><Relationship Id="rId38" Type="http://schemas.openxmlformats.org/officeDocument/2006/relationships/hyperlink" Target="https://podminky.urs.cz/item/CS_URS_2025_01/725291652" TargetMode="External" /><Relationship Id="rId39" Type="http://schemas.openxmlformats.org/officeDocument/2006/relationships/hyperlink" Target="https://podminky.urs.cz/item/CS_URS_2025_01/725291653" TargetMode="External" /><Relationship Id="rId40" Type="http://schemas.openxmlformats.org/officeDocument/2006/relationships/hyperlink" Target="https://podminky.urs.cz/item/CS_URS_2025_01/725291680" TargetMode="External" /><Relationship Id="rId41" Type="http://schemas.openxmlformats.org/officeDocument/2006/relationships/hyperlink" Target="https://podminky.urs.cz/item/CS_URS_2025_01/998763332" TargetMode="External" /><Relationship Id="rId42" Type="http://schemas.openxmlformats.org/officeDocument/2006/relationships/hyperlink" Target="https://podminky.urs.cz/item/CS_URS_2025_01/763131451" TargetMode="External" /><Relationship Id="rId43" Type="http://schemas.openxmlformats.org/officeDocument/2006/relationships/hyperlink" Target="https://podminky.urs.cz/item/CS_URS_2025_01/763131714" TargetMode="External" /><Relationship Id="rId44" Type="http://schemas.openxmlformats.org/officeDocument/2006/relationships/hyperlink" Target="https://podminky.urs.cz/item/CS_URS_2025_01/763131761" TargetMode="External" /><Relationship Id="rId45" Type="http://schemas.openxmlformats.org/officeDocument/2006/relationships/hyperlink" Target="https://podminky.urs.cz/item/CS_URS_2025_01/763131721" TargetMode="External" /><Relationship Id="rId46" Type="http://schemas.openxmlformats.org/officeDocument/2006/relationships/hyperlink" Target="https://podminky.urs.cz/item/CS_URS_2025_01/763172322" TargetMode="External" /><Relationship Id="rId47" Type="http://schemas.openxmlformats.org/officeDocument/2006/relationships/hyperlink" Target="https://podminky.urs.cz/item/CS_URS_2025_01/763172352" TargetMode="External" /><Relationship Id="rId48" Type="http://schemas.openxmlformats.org/officeDocument/2006/relationships/hyperlink" Target="https://podminky.urs.cz/item/CS_URS_2025_01/763172353" TargetMode="External" /><Relationship Id="rId49" Type="http://schemas.openxmlformats.org/officeDocument/2006/relationships/hyperlink" Target="https://podminky.urs.cz/item/CS_URS_2025_01/998766122" TargetMode="External" /><Relationship Id="rId50" Type="http://schemas.openxmlformats.org/officeDocument/2006/relationships/hyperlink" Target="https://podminky.urs.cz/item/CS_URS_2025_01/766660001" TargetMode="External" /><Relationship Id="rId51" Type="http://schemas.openxmlformats.org/officeDocument/2006/relationships/hyperlink" Target="https://podminky.urs.cz/item/CS_URS_2025_01/766660728" TargetMode="External" /><Relationship Id="rId52" Type="http://schemas.openxmlformats.org/officeDocument/2006/relationships/hyperlink" Target="https://podminky.urs.cz/item/CS_URS_2025_01/766660729" TargetMode="External" /><Relationship Id="rId53" Type="http://schemas.openxmlformats.org/officeDocument/2006/relationships/hyperlink" Target="https://podminky.urs.cz/item/CS_URS_2025_01/771111011" TargetMode="External" /><Relationship Id="rId54" Type="http://schemas.openxmlformats.org/officeDocument/2006/relationships/hyperlink" Target="https://podminky.urs.cz/item/CS_URS_2025_01/771121015" TargetMode="External" /><Relationship Id="rId55" Type="http://schemas.openxmlformats.org/officeDocument/2006/relationships/hyperlink" Target="https://podminky.urs.cz/item/CS_URS_2025_01/771574416" TargetMode="External" /><Relationship Id="rId56" Type="http://schemas.openxmlformats.org/officeDocument/2006/relationships/hyperlink" Target="https://podminky.urs.cz/item/CS_URS_2024_02/771474112" TargetMode="External" /><Relationship Id="rId57" Type="http://schemas.openxmlformats.org/officeDocument/2006/relationships/hyperlink" Target="https://podminky.urs.cz/item/CS_URS_2024_02/771591115" TargetMode="External" /><Relationship Id="rId58" Type="http://schemas.openxmlformats.org/officeDocument/2006/relationships/hyperlink" Target="https://podminky.urs.cz/item/CS_URS_2024_02/771591117" TargetMode="External" /><Relationship Id="rId59" Type="http://schemas.openxmlformats.org/officeDocument/2006/relationships/hyperlink" Target="https://podminky.urs.cz/item/CS_URS_2025_01/998771122" TargetMode="External" /><Relationship Id="rId60" Type="http://schemas.openxmlformats.org/officeDocument/2006/relationships/hyperlink" Target="https://podminky.urs.cz/item/CS_URS_2025_01/771591207" TargetMode="External" /><Relationship Id="rId61" Type="http://schemas.openxmlformats.org/officeDocument/2006/relationships/hyperlink" Target="https://podminky.urs.cz/item/CS_URS_2025_01/781131207" TargetMode="External" /><Relationship Id="rId62" Type="http://schemas.openxmlformats.org/officeDocument/2006/relationships/hyperlink" Target="https://podminky.urs.cz/item/CS_URS_2025_01/781131237" TargetMode="External" /><Relationship Id="rId63" Type="http://schemas.openxmlformats.org/officeDocument/2006/relationships/hyperlink" Target="https://podminky.urs.cz/item/CS_URS_2025_01/781121011" TargetMode="External" /><Relationship Id="rId64" Type="http://schemas.openxmlformats.org/officeDocument/2006/relationships/hyperlink" Target="https://podminky.urs.cz/item/CS_URS_2025_01/781472221" TargetMode="External" /><Relationship Id="rId65" Type="http://schemas.openxmlformats.org/officeDocument/2006/relationships/hyperlink" Target="https://podminky.urs.cz/item/CS_URS_2025_01/781492211" TargetMode="External" /><Relationship Id="rId66" Type="http://schemas.openxmlformats.org/officeDocument/2006/relationships/hyperlink" Target="https://podminky.urs.cz/item/CS_URS_2025_01/781495115" TargetMode="External" /><Relationship Id="rId67" Type="http://schemas.openxmlformats.org/officeDocument/2006/relationships/hyperlink" Target="https://podminky.urs.cz/item/CS_URS_2025_01/781495142" TargetMode="External" /><Relationship Id="rId68" Type="http://schemas.openxmlformats.org/officeDocument/2006/relationships/hyperlink" Target="https://podminky.urs.cz/item/CS_URS_2025_01/781495143" TargetMode="External" /><Relationship Id="rId69" Type="http://schemas.openxmlformats.org/officeDocument/2006/relationships/hyperlink" Target="https://podminky.urs.cz/item/CS_URS_2025_01/781571121" TargetMode="External" /><Relationship Id="rId70" Type="http://schemas.openxmlformats.org/officeDocument/2006/relationships/hyperlink" Target="https://podminky.urs.cz/item/CS_URS_2025_01/998781122" TargetMode="External" /><Relationship Id="rId71" Type="http://schemas.openxmlformats.org/officeDocument/2006/relationships/hyperlink" Target="https://podminky.urs.cz/item/CS_URS_2025_01/784111001" TargetMode="External" /><Relationship Id="rId72" Type="http://schemas.openxmlformats.org/officeDocument/2006/relationships/hyperlink" Target="https://podminky.urs.cz/item/CS_URS_2025_01/784171101" TargetMode="External" /><Relationship Id="rId73" Type="http://schemas.openxmlformats.org/officeDocument/2006/relationships/hyperlink" Target="https://podminky.urs.cz/item/CS_URS_2025_01/784171121" TargetMode="External" /><Relationship Id="rId74" Type="http://schemas.openxmlformats.org/officeDocument/2006/relationships/hyperlink" Target="https://podminky.urs.cz/item/CS_URS_2025_01/784181101" TargetMode="External" /><Relationship Id="rId75" Type="http://schemas.openxmlformats.org/officeDocument/2006/relationships/hyperlink" Target="https://podminky.urs.cz/item/CS_URS_2025_01/784211101" TargetMode="External" /><Relationship Id="rId76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030001000" TargetMode="External" /><Relationship Id="rId2" Type="http://schemas.openxmlformats.org/officeDocument/2006/relationships/hyperlink" Target="https://podminky.urs.cz/item/CS_URS_2025_01/070001000" TargetMode="External" /><Relationship Id="rId3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71577211" TargetMode="External" /><Relationship Id="rId2" Type="http://schemas.openxmlformats.org/officeDocument/2006/relationships/hyperlink" Target="https://podminky.urs.cz/item/CS_URS_2025_01/781472291" TargetMode="External" /><Relationship Id="rId3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65081213" TargetMode="External" /><Relationship Id="rId2" Type="http://schemas.openxmlformats.org/officeDocument/2006/relationships/hyperlink" Target="https://podminky.urs.cz/item/CS_URS_2025_01/965046111" TargetMode="External" /><Relationship Id="rId3" Type="http://schemas.openxmlformats.org/officeDocument/2006/relationships/hyperlink" Target="https://podminky.urs.cz/item/CS_URS_2025_01/965046119" TargetMode="External" /><Relationship Id="rId4" Type="http://schemas.openxmlformats.org/officeDocument/2006/relationships/hyperlink" Target="https://podminky.urs.cz/item/CS_URS_2025_01/968072455" TargetMode="External" /><Relationship Id="rId5" Type="http://schemas.openxmlformats.org/officeDocument/2006/relationships/hyperlink" Target="https://podminky.urs.cz/item/CS_URS_2025_01/751398821" TargetMode="External" /><Relationship Id="rId6" Type="http://schemas.openxmlformats.org/officeDocument/2006/relationships/hyperlink" Target="https://podminky.urs.cz/item/CS_URS_2025_01/978013191" TargetMode="External" /><Relationship Id="rId7" Type="http://schemas.openxmlformats.org/officeDocument/2006/relationships/hyperlink" Target="https://podminky.urs.cz/item/CS_URS_2025_01/978059541" TargetMode="External" /><Relationship Id="rId8" Type="http://schemas.openxmlformats.org/officeDocument/2006/relationships/hyperlink" Target="https://podminky.urs.cz/item/CS_URS_2025_01/962031132" TargetMode="External" /><Relationship Id="rId9" Type="http://schemas.openxmlformats.org/officeDocument/2006/relationships/hyperlink" Target="https://podminky.urs.cz/item/CS_URS_2025_01/997013212" TargetMode="External" /><Relationship Id="rId10" Type="http://schemas.openxmlformats.org/officeDocument/2006/relationships/hyperlink" Target="https://podminky.urs.cz/item/CS_URS_2025_01/997013501" TargetMode="External" /><Relationship Id="rId11" Type="http://schemas.openxmlformats.org/officeDocument/2006/relationships/hyperlink" Target="https://podminky.urs.cz/item/CS_URS_2025_01/997013509" TargetMode="External" /><Relationship Id="rId12" Type="http://schemas.openxmlformats.org/officeDocument/2006/relationships/hyperlink" Target="https://podminky.urs.cz/item/CS_URS_2025_01/997013631" TargetMode="External" /><Relationship Id="rId13" Type="http://schemas.openxmlformats.org/officeDocument/2006/relationships/hyperlink" Target="https://podminky.urs.cz/item/CS_URS_2025_01/317142422" TargetMode="External" /><Relationship Id="rId14" Type="http://schemas.openxmlformats.org/officeDocument/2006/relationships/hyperlink" Target="https://podminky.urs.cz/item/CS_URS_2025_01/342272225" TargetMode="External" /><Relationship Id="rId15" Type="http://schemas.openxmlformats.org/officeDocument/2006/relationships/hyperlink" Target="https://podminky.urs.cz/item/CS_URS_2025_01/342291111" TargetMode="External" /><Relationship Id="rId16" Type="http://schemas.openxmlformats.org/officeDocument/2006/relationships/hyperlink" Target="https://podminky.urs.cz/item/CS_URS_2025_01/342291121" TargetMode="External" /><Relationship Id="rId17" Type="http://schemas.openxmlformats.org/officeDocument/2006/relationships/hyperlink" Target="https://podminky.urs.cz/item/CS_URS_2025_01/622143005" TargetMode="External" /><Relationship Id="rId18" Type="http://schemas.openxmlformats.org/officeDocument/2006/relationships/hyperlink" Target="https://podminky.urs.cz/item/CS_URS_2025_01/612321111" TargetMode="External" /><Relationship Id="rId19" Type="http://schemas.openxmlformats.org/officeDocument/2006/relationships/hyperlink" Target="https://podminky.urs.cz/item/CS_URS_2025_01/612321191" TargetMode="External" /><Relationship Id="rId20" Type="http://schemas.openxmlformats.org/officeDocument/2006/relationships/hyperlink" Target="https://podminky.urs.cz/item/CS_URS_2025_01/612131121" TargetMode="External" /><Relationship Id="rId21" Type="http://schemas.openxmlformats.org/officeDocument/2006/relationships/hyperlink" Target="https://podminky.urs.cz/item/CS_URS_2025_01/612341121" TargetMode="External" /><Relationship Id="rId22" Type="http://schemas.openxmlformats.org/officeDocument/2006/relationships/hyperlink" Target="https://podminky.urs.cz/item/CS_URS_2025_01/612341191" TargetMode="External" /><Relationship Id="rId23" Type="http://schemas.openxmlformats.org/officeDocument/2006/relationships/hyperlink" Target="https://podminky.urs.cz/item/CS_URS_2025_01/632451101" TargetMode="External" /><Relationship Id="rId24" Type="http://schemas.openxmlformats.org/officeDocument/2006/relationships/hyperlink" Target="https://podminky.urs.cz/item/CS_URS_2025_01/771121011" TargetMode="External" /><Relationship Id="rId25" Type="http://schemas.openxmlformats.org/officeDocument/2006/relationships/hyperlink" Target="https://podminky.urs.cz/item/CS_URS_2025_01/642942111" TargetMode="External" /><Relationship Id="rId26" Type="http://schemas.openxmlformats.org/officeDocument/2006/relationships/hyperlink" Target="https://podminky.urs.cz/item/CS_URS_2025_01/783301313" TargetMode="External" /><Relationship Id="rId27" Type="http://schemas.openxmlformats.org/officeDocument/2006/relationships/hyperlink" Target="https://podminky.urs.cz/item/CS_URS_2025_01/783314101" TargetMode="External" /><Relationship Id="rId28" Type="http://schemas.openxmlformats.org/officeDocument/2006/relationships/hyperlink" Target="https://podminky.urs.cz/item/CS_URS_2025_01/783315101" TargetMode="External" /><Relationship Id="rId29" Type="http://schemas.openxmlformats.org/officeDocument/2006/relationships/hyperlink" Target="https://podminky.urs.cz/item/CS_URS_2025_01/783317101" TargetMode="External" /><Relationship Id="rId30" Type="http://schemas.openxmlformats.org/officeDocument/2006/relationships/hyperlink" Target="https://podminky.urs.cz/item/CS_URS_2025_01/952901111" TargetMode="External" /><Relationship Id="rId31" Type="http://schemas.openxmlformats.org/officeDocument/2006/relationships/hyperlink" Target="https://podminky.urs.cz/item/CS_URS_2025_01/949101111" TargetMode="External" /><Relationship Id="rId32" Type="http://schemas.openxmlformats.org/officeDocument/2006/relationships/hyperlink" Target="https://podminky.urs.cz/item/CS_URS_2025_01/998018002" TargetMode="External" /><Relationship Id="rId33" Type="http://schemas.openxmlformats.org/officeDocument/2006/relationships/hyperlink" Target="https://podminky.urs.cz/item/CS_URS_2025_01/998725122" TargetMode="External" /><Relationship Id="rId34" Type="http://schemas.openxmlformats.org/officeDocument/2006/relationships/hyperlink" Target="https://podminky.urs.cz/item/CS_URS_2025_01/725291667" TargetMode="External" /><Relationship Id="rId35" Type="http://schemas.openxmlformats.org/officeDocument/2006/relationships/hyperlink" Target="https://podminky.urs.cz/item/CS_URS_2025_01/725291652" TargetMode="External" /><Relationship Id="rId36" Type="http://schemas.openxmlformats.org/officeDocument/2006/relationships/hyperlink" Target="https://podminky.urs.cz/item/CS_URS_2025_01/725291653" TargetMode="External" /><Relationship Id="rId37" Type="http://schemas.openxmlformats.org/officeDocument/2006/relationships/hyperlink" Target="https://podminky.urs.cz/item/CS_URS_2025_01/725291680" TargetMode="External" /><Relationship Id="rId38" Type="http://schemas.openxmlformats.org/officeDocument/2006/relationships/hyperlink" Target="https://podminky.urs.cz/item/CS_URS_2025_01/781491011" TargetMode="External" /><Relationship Id="rId39" Type="http://schemas.openxmlformats.org/officeDocument/2006/relationships/hyperlink" Target="https://podminky.urs.cz/item/CS_URS_2025_01/998763332" TargetMode="External" /><Relationship Id="rId40" Type="http://schemas.openxmlformats.org/officeDocument/2006/relationships/hyperlink" Target="https://podminky.urs.cz/item/CS_URS_2025_01/763131451" TargetMode="External" /><Relationship Id="rId41" Type="http://schemas.openxmlformats.org/officeDocument/2006/relationships/hyperlink" Target="https://podminky.urs.cz/item/CS_URS_2025_01/763131714" TargetMode="External" /><Relationship Id="rId42" Type="http://schemas.openxmlformats.org/officeDocument/2006/relationships/hyperlink" Target="https://podminky.urs.cz/item/CS_URS_2025_01/763131761" TargetMode="External" /><Relationship Id="rId43" Type="http://schemas.openxmlformats.org/officeDocument/2006/relationships/hyperlink" Target="https://podminky.urs.cz/item/CS_URS_2025_01/763172353" TargetMode="External" /><Relationship Id="rId44" Type="http://schemas.openxmlformats.org/officeDocument/2006/relationships/hyperlink" Target="https://podminky.urs.cz/item/CS_URS_2025_01/763172355" TargetMode="External" /><Relationship Id="rId45" Type="http://schemas.openxmlformats.org/officeDocument/2006/relationships/hyperlink" Target="https://podminky.urs.cz/item/CS_URS_2025_01/998766122" TargetMode="External" /><Relationship Id="rId46" Type="http://schemas.openxmlformats.org/officeDocument/2006/relationships/hyperlink" Target="https://podminky.urs.cz/item/CS_URS_2025_01/766660001" TargetMode="External" /><Relationship Id="rId47" Type="http://schemas.openxmlformats.org/officeDocument/2006/relationships/hyperlink" Target="https://podminky.urs.cz/item/CS_URS_2025_01/766660728" TargetMode="External" /><Relationship Id="rId48" Type="http://schemas.openxmlformats.org/officeDocument/2006/relationships/hyperlink" Target="https://podminky.urs.cz/item/CS_URS_2025_01/766660729" TargetMode="External" /><Relationship Id="rId49" Type="http://schemas.openxmlformats.org/officeDocument/2006/relationships/hyperlink" Target="https://podminky.urs.cz/item/CS_URS_2025_01/771111011" TargetMode="External" /><Relationship Id="rId50" Type="http://schemas.openxmlformats.org/officeDocument/2006/relationships/hyperlink" Target="https://podminky.urs.cz/item/CS_URS_2025_01/771121011" TargetMode="External" /><Relationship Id="rId51" Type="http://schemas.openxmlformats.org/officeDocument/2006/relationships/hyperlink" Target="https://podminky.urs.cz/item/CS_URS_2025_01/771574416" TargetMode="External" /><Relationship Id="rId52" Type="http://schemas.openxmlformats.org/officeDocument/2006/relationships/hyperlink" Target="https://podminky.urs.cz/item/CS_URS_2025_01/998771122" TargetMode="External" /><Relationship Id="rId53" Type="http://schemas.openxmlformats.org/officeDocument/2006/relationships/hyperlink" Target="https://podminky.urs.cz/item/CS_URS_2025_01/771591207" TargetMode="External" /><Relationship Id="rId54" Type="http://schemas.openxmlformats.org/officeDocument/2006/relationships/hyperlink" Target="https://podminky.urs.cz/item/CS_URS_2025_01/781131207" TargetMode="External" /><Relationship Id="rId55" Type="http://schemas.openxmlformats.org/officeDocument/2006/relationships/hyperlink" Target="https://podminky.urs.cz/item/CS_URS_2025_01/781131237" TargetMode="External" /><Relationship Id="rId56" Type="http://schemas.openxmlformats.org/officeDocument/2006/relationships/hyperlink" Target="https://podminky.urs.cz/item/CS_URS_2025_01/781121011" TargetMode="External" /><Relationship Id="rId57" Type="http://schemas.openxmlformats.org/officeDocument/2006/relationships/hyperlink" Target="https://podminky.urs.cz/item/CS_URS_2025_01/781472221" TargetMode="External" /><Relationship Id="rId58" Type="http://schemas.openxmlformats.org/officeDocument/2006/relationships/hyperlink" Target="https://podminky.urs.cz/item/CS_URS_2025_01/781495115" TargetMode="External" /><Relationship Id="rId59" Type="http://schemas.openxmlformats.org/officeDocument/2006/relationships/hyperlink" Target="https://podminky.urs.cz/item/CS_URS_2025_01/781495142" TargetMode="External" /><Relationship Id="rId60" Type="http://schemas.openxmlformats.org/officeDocument/2006/relationships/hyperlink" Target="https://podminky.urs.cz/item/CS_URS_2025_01/781495143" TargetMode="External" /><Relationship Id="rId61" Type="http://schemas.openxmlformats.org/officeDocument/2006/relationships/hyperlink" Target="https://podminky.urs.cz/item/CS_URS_2025_01/781571111" TargetMode="External" /><Relationship Id="rId62" Type="http://schemas.openxmlformats.org/officeDocument/2006/relationships/hyperlink" Target="https://podminky.urs.cz/item/CS_URS_2025_01/998781122" TargetMode="External" /><Relationship Id="rId63" Type="http://schemas.openxmlformats.org/officeDocument/2006/relationships/hyperlink" Target="https://podminky.urs.cz/item/CS_URS_2025_01/784111001" TargetMode="External" /><Relationship Id="rId64" Type="http://schemas.openxmlformats.org/officeDocument/2006/relationships/hyperlink" Target="https://podminky.urs.cz/item/CS_URS_2025_01/784171101" TargetMode="External" /><Relationship Id="rId65" Type="http://schemas.openxmlformats.org/officeDocument/2006/relationships/hyperlink" Target="https://podminky.urs.cz/item/CS_URS_2025_01/784171121" TargetMode="External" /><Relationship Id="rId66" Type="http://schemas.openxmlformats.org/officeDocument/2006/relationships/hyperlink" Target="https://podminky.urs.cz/item/CS_URS_2025_01/784181101" TargetMode="External" /><Relationship Id="rId67" Type="http://schemas.openxmlformats.org/officeDocument/2006/relationships/hyperlink" Target="https://podminky.urs.cz/item/CS_URS_2025_01/784211101" TargetMode="External" /><Relationship Id="rId68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65081213" TargetMode="External" /><Relationship Id="rId2" Type="http://schemas.openxmlformats.org/officeDocument/2006/relationships/hyperlink" Target="https://podminky.urs.cz/item/CS_URS_2025_01/965081611" TargetMode="External" /><Relationship Id="rId3" Type="http://schemas.openxmlformats.org/officeDocument/2006/relationships/hyperlink" Target="https://podminky.urs.cz/item/CS_URS_2025_01/965046111" TargetMode="External" /><Relationship Id="rId4" Type="http://schemas.openxmlformats.org/officeDocument/2006/relationships/hyperlink" Target="https://podminky.urs.cz/item/CS_URS_2025_01/965046119" TargetMode="External" /><Relationship Id="rId5" Type="http://schemas.openxmlformats.org/officeDocument/2006/relationships/hyperlink" Target="https://podminky.urs.cz/item/CS_URS_2025_01/968072455" TargetMode="External" /><Relationship Id="rId6" Type="http://schemas.openxmlformats.org/officeDocument/2006/relationships/hyperlink" Target="https://podminky.urs.cz/item/CS_URS_2025_01/978013191" TargetMode="External" /><Relationship Id="rId7" Type="http://schemas.openxmlformats.org/officeDocument/2006/relationships/hyperlink" Target="https://podminky.urs.cz/item/CS_URS_2025_01/978059541" TargetMode="External" /><Relationship Id="rId8" Type="http://schemas.openxmlformats.org/officeDocument/2006/relationships/hyperlink" Target="https://podminky.urs.cz/item/CS_URS_2025_01/962031132" TargetMode="External" /><Relationship Id="rId9" Type="http://schemas.openxmlformats.org/officeDocument/2006/relationships/hyperlink" Target="https://podminky.urs.cz/item/CS_URS_2025_01/997013212" TargetMode="External" /><Relationship Id="rId10" Type="http://schemas.openxmlformats.org/officeDocument/2006/relationships/hyperlink" Target="https://podminky.urs.cz/item/CS_URS_2025_01/997013501" TargetMode="External" /><Relationship Id="rId11" Type="http://schemas.openxmlformats.org/officeDocument/2006/relationships/hyperlink" Target="https://podminky.urs.cz/item/CS_URS_2025_01/997013509" TargetMode="External" /><Relationship Id="rId12" Type="http://schemas.openxmlformats.org/officeDocument/2006/relationships/hyperlink" Target="https://podminky.urs.cz/item/CS_URS_2025_01/997013631" TargetMode="External" /><Relationship Id="rId13" Type="http://schemas.openxmlformats.org/officeDocument/2006/relationships/hyperlink" Target="https://podminky.urs.cz/item/CS_URS_2025_01/317142422" TargetMode="External" /><Relationship Id="rId14" Type="http://schemas.openxmlformats.org/officeDocument/2006/relationships/hyperlink" Target="https://podminky.urs.cz/item/CS_URS_2025_01/342272225" TargetMode="External" /><Relationship Id="rId15" Type="http://schemas.openxmlformats.org/officeDocument/2006/relationships/hyperlink" Target="https://podminky.urs.cz/item/CS_URS_2025_01/342291111" TargetMode="External" /><Relationship Id="rId16" Type="http://schemas.openxmlformats.org/officeDocument/2006/relationships/hyperlink" Target="https://podminky.urs.cz/item/CS_URS_2025_01/342291121" TargetMode="External" /><Relationship Id="rId17" Type="http://schemas.openxmlformats.org/officeDocument/2006/relationships/hyperlink" Target="https://podminky.urs.cz/item/CS_URS_2025_01/622143004" TargetMode="External" /><Relationship Id="rId18" Type="http://schemas.openxmlformats.org/officeDocument/2006/relationships/hyperlink" Target="https://podminky.urs.cz/item/CS_URS_2025_01/622143005" TargetMode="External" /><Relationship Id="rId19" Type="http://schemas.openxmlformats.org/officeDocument/2006/relationships/hyperlink" Target="https://podminky.urs.cz/item/CS_URS_2025_01/629991012" TargetMode="External" /><Relationship Id="rId20" Type="http://schemas.openxmlformats.org/officeDocument/2006/relationships/hyperlink" Target="https://podminky.urs.cz/item/CS_URS_2025_01/612321111" TargetMode="External" /><Relationship Id="rId21" Type="http://schemas.openxmlformats.org/officeDocument/2006/relationships/hyperlink" Target="https://podminky.urs.cz/item/CS_URS_2025_01/612321191" TargetMode="External" /><Relationship Id="rId22" Type="http://schemas.openxmlformats.org/officeDocument/2006/relationships/hyperlink" Target="https://podminky.urs.cz/item/CS_URS_2025_01/612131121" TargetMode="External" /><Relationship Id="rId23" Type="http://schemas.openxmlformats.org/officeDocument/2006/relationships/hyperlink" Target="https://podminky.urs.cz/item/CS_URS_2025_01/612341121" TargetMode="External" /><Relationship Id="rId24" Type="http://schemas.openxmlformats.org/officeDocument/2006/relationships/hyperlink" Target="https://podminky.urs.cz/item/CS_URS_2025_01/612341191" TargetMode="External" /><Relationship Id="rId25" Type="http://schemas.openxmlformats.org/officeDocument/2006/relationships/hyperlink" Target="https://podminky.urs.cz/item/CS_URS_2025_01/632451101" TargetMode="External" /><Relationship Id="rId26" Type="http://schemas.openxmlformats.org/officeDocument/2006/relationships/hyperlink" Target="https://podminky.urs.cz/item/CS_URS_2025_01/771121011" TargetMode="External" /><Relationship Id="rId27" Type="http://schemas.openxmlformats.org/officeDocument/2006/relationships/hyperlink" Target="https://podminky.urs.cz/item/CS_URS_2025_01/642942111" TargetMode="External" /><Relationship Id="rId28" Type="http://schemas.openxmlformats.org/officeDocument/2006/relationships/hyperlink" Target="https://podminky.urs.cz/item/CS_URS_2025_01/783301313" TargetMode="External" /><Relationship Id="rId29" Type="http://schemas.openxmlformats.org/officeDocument/2006/relationships/hyperlink" Target="https://podminky.urs.cz/item/CS_URS_2025_01/783314101" TargetMode="External" /><Relationship Id="rId30" Type="http://schemas.openxmlformats.org/officeDocument/2006/relationships/hyperlink" Target="https://podminky.urs.cz/item/CS_URS_2025_01/783315101" TargetMode="External" /><Relationship Id="rId31" Type="http://schemas.openxmlformats.org/officeDocument/2006/relationships/hyperlink" Target="https://podminky.urs.cz/item/CS_URS_2025_01/783317101" TargetMode="External" /><Relationship Id="rId32" Type="http://schemas.openxmlformats.org/officeDocument/2006/relationships/hyperlink" Target="https://podminky.urs.cz/item/CS_URS_2025_01/952901111" TargetMode="External" /><Relationship Id="rId33" Type="http://schemas.openxmlformats.org/officeDocument/2006/relationships/hyperlink" Target="https://podminky.urs.cz/item/CS_URS_2025_01/949101111" TargetMode="External" /><Relationship Id="rId34" Type="http://schemas.openxmlformats.org/officeDocument/2006/relationships/hyperlink" Target="https://podminky.urs.cz/item/CS_URS_2025_01/998018002" TargetMode="External" /><Relationship Id="rId35" Type="http://schemas.openxmlformats.org/officeDocument/2006/relationships/hyperlink" Target="https://podminky.urs.cz/item/CS_URS_2025_01/998725122" TargetMode="External" /><Relationship Id="rId36" Type="http://schemas.openxmlformats.org/officeDocument/2006/relationships/hyperlink" Target="https://podminky.urs.cz/item/CS_URS_2025_01/725291667" TargetMode="External" /><Relationship Id="rId37" Type="http://schemas.openxmlformats.org/officeDocument/2006/relationships/hyperlink" Target="https://podminky.urs.cz/item/CS_URS_2025_01/725291652" TargetMode="External" /><Relationship Id="rId38" Type="http://schemas.openxmlformats.org/officeDocument/2006/relationships/hyperlink" Target="https://podminky.urs.cz/item/CS_URS_2025_01/725291653" TargetMode="External" /><Relationship Id="rId39" Type="http://schemas.openxmlformats.org/officeDocument/2006/relationships/hyperlink" Target="https://podminky.urs.cz/item/CS_URS_2025_01/725291680" TargetMode="External" /><Relationship Id="rId40" Type="http://schemas.openxmlformats.org/officeDocument/2006/relationships/hyperlink" Target="https://podminky.urs.cz/item/CS_URS_2025_01/781491011" TargetMode="External" /><Relationship Id="rId41" Type="http://schemas.openxmlformats.org/officeDocument/2006/relationships/hyperlink" Target="https://podminky.urs.cz/item/CS_URS_2025_01/998763332" TargetMode="External" /><Relationship Id="rId42" Type="http://schemas.openxmlformats.org/officeDocument/2006/relationships/hyperlink" Target="https://podminky.urs.cz/item/CS_URS_2025_01/763131451" TargetMode="External" /><Relationship Id="rId43" Type="http://schemas.openxmlformats.org/officeDocument/2006/relationships/hyperlink" Target="https://podminky.urs.cz/item/CS_URS_2025_01/763131714" TargetMode="External" /><Relationship Id="rId44" Type="http://schemas.openxmlformats.org/officeDocument/2006/relationships/hyperlink" Target="https://podminky.urs.cz/item/CS_URS_2025_01/763131761" TargetMode="External" /><Relationship Id="rId45" Type="http://schemas.openxmlformats.org/officeDocument/2006/relationships/hyperlink" Target="https://podminky.urs.cz/item/CS_URS_2025_01/763172352" TargetMode="External" /><Relationship Id="rId46" Type="http://schemas.openxmlformats.org/officeDocument/2006/relationships/hyperlink" Target="https://podminky.urs.cz/item/CS_URS_2025_01/763172353" TargetMode="External" /><Relationship Id="rId47" Type="http://schemas.openxmlformats.org/officeDocument/2006/relationships/hyperlink" Target="https://podminky.urs.cz/item/CS_URS_2025_01/763412114" TargetMode="External" /><Relationship Id="rId48" Type="http://schemas.openxmlformats.org/officeDocument/2006/relationships/hyperlink" Target="https://podminky.urs.cz/item/CS_URS_2025_01/763412124" TargetMode="External" /><Relationship Id="rId49" Type="http://schemas.openxmlformats.org/officeDocument/2006/relationships/hyperlink" Target="https://podminky.urs.cz/item/CS_URS_2025_01/998766122" TargetMode="External" /><Relationship Id="rId50" Type="http://schemas.openxmlformats.org/officeDocument/2006/relationships/hyperlink" Target="https://podminky.urs.cz/item/CS_URS_2025_01/766660001" TargetMode="External" /><Relationship Id="rId51" Type="http://schemas.openxmlformats.org/officeDocument/2006/relationships/hyperlink" Target="https://podminky.urs.cz/item/CS_URS_2025_01/766660728" TargetMode="External" /><Relationship Id="rId52" Type="http://schemas.openxmlformats.org/officeDocument/2006/relationships/hyperlink" Target="https://podminky.urs.cz/item/CS_URS_2025_01/766660729" TargetMode="External" /><Relationship Id="rId53" Type="http://schemas.openxmlformats.org/officeDocument/2006/relationships/hyperlink" Target="https://podminky.urs.cz/item/CS_URS_2025_01/771121011" TargetMode="External" /><Relationship Id="rId54" Type="http://schemas.openxmlformats.org/officeDocument/2006/relationships/hyperlink" Target="https://podminky.urs.cz/item/CS_URS_2025_01/771111011" TargetMode="External" /><Relationship Id="rId55" Type="http://schemas.openxmlformats.org/officeDocument/2006/relationships/hyperlink" Target="https://podminky.urs.cz/item/CS_URS_2025_01/771574416" TargetMode="External" /><Relationship Id="rId56" Type="http://schemas.openxmlformats.org/officeDocument/2006/relationships/hyperlink" Target="https://podminky.urs.cz/item/CS_URS_2024_02/771474112" TargetMode="External" /><Relationship Id="rId57" Type="http://schemas.openxmlformats.org/officeDocument/2006/relationships/hyperlink" Target="https://podminky.urs.cz/item/CS_URS_2024_02/771591115" TargetMode="External" /><Relationship Id="rId58" Type="http://schemas.openxmlformats.org/officeDocument/2006/relationships/hyperlink" Target="https://podminky.urs.cz/item/CS_URS_2024_02/771591117" TargetMode="External" /><Relationship Id="rId59" Type="http://schemas.openxmlformats.org/officeDocument/2006/relationships/hyperlink" Target="https://podminky.urs.cz/item/CS_URS_2025_01/998771122" TargetMode="External" /><Relationship Id="rId60" Type="http://schemas.openxmlformats.org/officeDocument/2006/relationships/hyperlink" Target="https://podminky.urs.cz/item/CS_URS_2025_01/771591207" TargetMode="External" /><Relationship Id="rId61" Type="http://schemas.openxmlformats.org/officeDocument/2006/relationships/hyperlink" Target="https://podminky.urs.cz/item/CS_URS_2025_01/781131207" TargetMode="External" /><Relationship Id="rId62" Type="http://schemas.openxmlformats.org/officeDocument/2006/relationships/hyperlink" Target="https://podminky.urs.cz/item/CS_URS_2025_01/781131237" TargetMode="External" /><Relationship Id="rId63" Type="http://schemas.openxmlformats.org/officeDocument/2006/relationships/hyperlink" Target="https://podminky.urs.cz/item/CS_URS_2025_01/781121011" TargetMode="External" /><Relationship Id="rId64" Type="http://schemas.openxmlformats.org/officeDocument/2006/relationships/hyperlink" Target="https://podminky.urs.cz/item/CS_URS_2025_01/781472221" TargetMode="External" /><Relationship Id="rId65" Type="http://schemas.openxmlformats.org/officeDocument/2006/relationships/hyperlink" Target="https://podminky.urs.cz/item/CS_URS_2025_01/781492211" TargetMode="External" /><Relationship Id="rId66" Type="http://schemas.openxmlformats.org/officeDocument/2006/relationships/hyperlink" Target="https://podminky.urs.cz/item/CS_URS_2025_01/781495115" TargetMode="External" /><Relationship Id="rId67" Type="http://schemas.openxmlformats.org/officeDocument/2006/relationships/hyperlink" Target="https://podminky.urs.cz/item/CS_URS_2025_01/781495142" TargetMode="External" /><Relationship Id="rId68" Type="http://schemas.openxmlformats.org/officeDocument/2006/relationships/hyperlink" Target="https://podminky.urs.cz/item/CS_URS_2025_01/781495143" TargetMode="External" /><Relationship Id="rId69" Type="http://schemas.openxmlformats.org/officeDocument/2006/relationships/hyperlink" Target="https://podminky.urs.cz/item/CS_URS_2025_01/781571111" TargetMode="External" /><Relationship Id="rId70" Type="http://schemas.openxmlformats.org/officeDocument/2006/relationships/hyperlink" Target="https://podminky.urs.cz/item/CS_URS_2025_01/781571121" TargetMode="External" /><Relationship Id="rId71" Type="http://schemas.openxmlformats.org/officeDocument/2006/relationships/hyperlink" Target="https://podminky.urs.cz/item/CS_URS_2025_01/998781122" TargetMode="External" /><Relationship Id="rId72" Type="http://schemas.openxmlformats.org/officeDocument/2006/relationships/hyperlink" Target="https://podminky.urs.cz/item/CS_URS_2025_01/784111001" TargetMode="External" /><Relationship Id="rId73" Type="http://schemas.openxmlformats.org/officeDocument/2006/relationships/hyperlink" Target="https://podminky.urs.cz/item/CS_URS_2025_01/784171101" TargetMode="External" /><Relationship Id="rId74" Type="http://schemas.openxmlformats.org/officeDocument/2006/relationships/hyperlink" Target="https://podminky.urs.cz/item/CS_URS_2025_01/784171121" TargetMode="External" /><Relationship Id="rId75" Type="http://schemas.openxmlformats.org/officeDocument/2006/relationships/hyperlink" Target="https://podminky.urs.cz/item/CS_URS_2025_01/784181101" TargetMode="External" /><Relationship Id="rId76" Type="http://schemas.openxmlformats.org/officeDocument/2006/relationships/hyperlink" Target="https://podminky.urs.cz/item/CS_URS_2025_01/784211101" TargetMode="External" /><Relationship Id="rId77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65081213" TargetMode="External" /><Relationship Id="rId2" Type="http://schemas.openxmlformats.org/officeDocument/2006/relationships/hyperlink" Target="https://podminky.urs.cz/item/CS_URS_2025_01/965046111" TargetMode="External" /><Relationship Id="rId3" Type="http://schemas.openxmlformats.org/officeDocument/2006/relationships/hyperlink" Target="https://podminky.urs.cz/item/CS_URS_2025_01/965046119" TargetMode="External" /><Relationship Id="rId4" Type="http://schemas.openxmlformats.org/officeDocument/2006/relationships/hyperlink" Target="https://podminky.urs.cz/item/CS_URS_2025_01/968072455" TargetMode="External" /><Relationship Id="rId5" Type="http://schemas.openxmlformats.org/officeDocument/2006/relationships/hyperlink" Target="https://podminky.urs.cz/item/CS_URS_2025_01/751398821" TargetMode="External" /><Relationship Id="rId6" Type="http://schemas.openxmlformats.org/officeDocument/2006/relationships/hyperlink" Target="https://podminky.urs.cz/item/CS_URS_2025_01/978013191" TargetMode="External" /><Relationship Id="rId7" Type="http://schemas.openxmlformats.org/officeDocument/2006/relationships/hyperlink" Target="https://podminky.urs.cz/item/CS_URS_2025_01/978059541" TargetMode="External" /><Relationship Id="rId8" Type="http://schemas.openxmlformats.org/officeDocument/2006/relationships/hyperlink" Target="https://podminky.urs.cz/item/CS_URS_2025_01/962031132" TargetMode="External" /><Relationship Id="rId9" Type="http://schemas.openxmlformats.org/officeDocument/2006/relationships/hyperlink" Target="https://podminky.urs.cz/item/CS_URS_2025_01/962081131" TargetMode="External" /><Relationship Id="rId10" Type="http://schemas.openxmlformats.org/officeDocument/2006/relationships/hyperlink" Target="https://podminky.urs.cz/item/CS_URS_2025_01/962032253" TargetMode="External" /><Relationship Id="rId11" Type="http://schemas.openxmlformats.org/officeDocument/2006/relationships/hyperlink" Target="https://podminky.urs.cz/item/CS_URS_2025_01/997013212" TargetMode="External" /><Relationship Id="rId12" Type="http://schemas.openxmlformats.org/officeDocument/2006/relationships/hyperlink" Target="https://podminky.urs.cz/item/CS_URS_2025_01/997013501" TargetMode="External" /><Relationship Id="rId13" Type="http://schemas.openxmlformats.org/officeDocument/2006/relationships/hyperlink" Target="https://podminky.urs.cz/item/CS_URS_2025_01/997013509" TargetMode="External" /><Relationship Id="rId14" Type="http://schemas.openxmlformats.org/officeDocument/2006/relationships/hyperlink" Target="https://podminky.urs.cz/item/CS_URS_2025_01/997013631" TargetMode="External" /><Relationship Id="rId15" Type="http://schemas.openxmlformats.org/officeDocument/2006/relationships/hyperlink" Target="https://podminky.urs.cz/item/CS_URS_2025_01/622143004" TargetMode="External" /><Relationship Id="rId16" Type="http://schemas.openxmlformats.org/officeDocument/2006/relationships/hyperlink" Target="https://podminky.urs.cz/item/CS_URS_2025_01/622143005" TargetMode="External" /><Relationship Id="rId17" Type="http://schemas.openxmlformats.org/officeDocument/2006/relationships/hyperlink" Target="https://podminky.urs.cz/item/CS_URS_2025_01/629991012" TargetMode="External" /><Relationship Id="rId18" Type="http://schemas.openxmlformats.org/officeDocument/2006/relationships/hyperlink" Target="https://podminky.urs.cz/item/CS_URS_2025_01/619995001" TargetMode="External" /><Relationship Id="rId19" Type="http://schemas.openxmlformats.org/officeDocument/2006/relationships/hyperlink" Target="https://podminky.urs.cz/item/CS_URS_2025_01/612321111" TargetMode="External" /><Relationship Id="rId20" Type="http://schemas.openxmlformats.org/officeDocument/2006/relationships/hyperlink" Target="https://podminky.urs.cz/item/CS_URS_2025_01/612321191" TargetMode="External" /><Relationship Id="rId21" Type="http://schemas.openxmlformats.org/officeDocument/2006/relationships/hyperlink" Target="https://podminky.urs.cz/item/CS_URS_2025_01/612131121" TargetMode="External" /><Relationship Id="rId22" Type="http://schemas.openxmlformats.org/officeDocument/2006/relationships/hyperlink" Target="https://podminky.urs.cz/item/CS_URS_2025_01/612341121" TargetMode="External" /><Relationship Id="rId23" Type="http://schemas.openxmlformats.org/officeDocument/2006/relationships/hyperlink" Target="https://podminky.urs.cz/item/CS_URS_2025_01/612341191" TargetMode="External" /><Relationship Id="rId24" Type="http://schemas.openxmlformats.org/officeDocument/2006/relationships/hyperlink" Target="https://podminky.urs.cz/item/CS_URS_2025_01/632451101" TargetMode="External" /><Relationship Id="rId25" Type="http://schemas.openxmlformats.org/officeDocument/2006/relationships/hyperlink" Target="https://podminky.urs.cz/item/CS_URS_2025_01/771121011" TargetMode="External" /><Relationship Id="rId26" Type="http://schemas.openxmlformats.org/officeDocument/2006/relationships/hyperlink" Target="https://podminky.urs.cz/item/CS_URS_2025_01/642944121" TargetMode="External" /><Relationship Id="rId27" Type="http://schemas.openxmlformats.org/officeDocument/2006/relationships/hyperlink" Target="https://podminky.urs.cz/item/CS_URS_2025_01/783301313" TargetMode="External" /><Relationship Id="rId28" Type="http://schemas.openxmlformats.org/officeDocument/2006/relationships/hyperlink" Target="https://podminky.urs.cz/item/CS_URS_2025_01/783314101" TargetMode="External" /><Relationship Id="rId29" Type="http://schemas.openxmlformats.org/officeDocument/2006/relationships/hyperlink" Target="https://podminky.urs.cz/item/CS_URS_2025_01/783315101" TargetMode="External" /><Relationship Id="rId30" Type="http://schemas.openxmlformats.org/officeDocument/2006/relationships/hyperlink" Target="https://podminky.urs.cz/item/CS_URS_2025_01/783317101" TargetMode="External" /><Relationship Id="rId31" Type="http://schemas.openxmlformats.org/officeDocument/2006/relationships/hyperlink" Target="https://podminky.urs.cz/item/CS_URS_2025_01/952901111" TargetMode="External" /><Relationship Id="rId32" Type="http://schemas.openxmlformats.org/officeDocument/2006/relationships/hyperlink" Target="https://podminky.urs.cz/item/CS_URS_2025_01/949101111" TargetMode="External" /><Relationship Id="rId33" Type="http://schemas.openxmlformats.org/officeDocument/2006/relationships/hyperlink" Target="https://podminky.urs.cz/item/CS_URS_2025_01/998018002" TargetMode="External" /><Relationship Id="rId34" Type="http://schemas.openxmlformats.org/officeDocument/2006/relationships/hyperlink" Target="https://podminky.urs.cz/item/CS_URS_2025_01/998725122" TargetMode="External" /><Relationship Id="rId35" Type="http://schemas.openxmlformats.org/officeDocument/2006/relationships/hyperlink" Target="https://podminky.urs.cz/item/CS_URS_2025_01/725291667" TargetMode="External" /><Relationship Id="rId36" Type="http://schemas.openxmlformats.org/officeDocument/2006/relationships/hyperlink" Target="https://podminky.urs.cz/item/CS_URS_2025_01/725291652" TargetMode="External" /><Relationship Id="rId37" Type="http://schemas.openxmlformats.org/officeDocument/2006/relationships/hyperlink" Target="https://podminky.urs.cz/item/CS_URS_2025_01/725291669" TargetMode="External" /><Relationship Id="rId38" Type="http://schemas.openxmlformats.org/officeDocument/2006/relationships/hyperlink" Target="https://podminky.urs.cz/item/CS_URS_2024_02/725291670" TargetMode="External" /><Relationship Id="rId39" Type="http://schemas.openxmlformats.org/officeDocument/2006/relationships/hyperlink" Target="https://podminky.urs.cz/item/CS_URS_2025_01/725291653" TargetMode="External" /><Relationship Id="rId40" Type="http://schemas.openxmlformats.org/officeDocument/2006/relationships/hyperlink" Target="https://podminky.urs.cz/item/CS_URS_2025_01/725291680" TargetMode="External" /><Relationship Id="rId41" Type="http://schemas.openxmlformats.org/officeDocument/2006/relationships/hyperlink" Target="https://podminky.urs.cz/item/CS_URS_2025_01/781491011" TargetMode="External" /><Relationship Id="rId42" Type="http://schemas.openxmlformats.org/officeDocument/2006/relationships/hyperlink" Target="https://podminky.urs.cz/item/CS_URS_2025_01/998763332" TargetMode="External" /><Relationship Id="rId43" Type="http://schemas.openxmlformats.org/officeDocument/2006/relationships/hyperlink" Target="https://podminky.urs.cz/item/CS_URS_2025_01/763131451" TargetMode="External" /><Relationship Id="rId44" Type="http://schemas.openxmlformats.org/officeDocument/2006/relationships/hyperlink" Target="https://podminky.urs.cz/item/CS_URS_2025_01/763131714" TargetMode="External" /><Relationship Id="rId45" Type="http://schemas.openxmlformats.org/officeDocument/2006/relationships/hyperlink" Target="https://podminky.urs.cz/item/CS_URS_2025_01/763172355" TargetMode="External" /><Relationship Id="rId46" Type="http://schemas.openxmlformats.org/officeDocument/2006/relationships/hyperlink" Target="https://podminky.urs.cz/item/CS_URS_2025_01/763172353" TargetMode="External" /><Relationship Id="rId47" Type="http://schemas.openxmlformats.org/officeDocument/2006/relationships/hyperlink" Target="https://podminky.urs.cz/item/CS_URS_2025_01/763412114" TargetMode="External" /><Relationship Id="rId48" Type="http://schemas.openxmlformats.org/officeDocument/2006/relationships/hyperlink" Target="https://podminky.urs.cz/item/CS_URS_2025_01/763412124" TargetMode="External" /><Relationship Id="rId49" Type="http://schemas.openxmlformats.org/officeDocument/2006/relationships/hyperlink" Target="https://podminky.urs.cz/item/CS_URS_2025_01/998766122" TargetMode="External" /><Relationship Id="rId50" Type="http://schemas.openxmlformats.org/officeDocument/2006/relationships/hyperlink" Target="https://podminky.urs.cz/item/CS_URS_2025_01/766660002" TargetMode="External" /><Relationship Id="rId51" Type="http://schemas.openxmlformats.org/officeDocument/2006/relationships/hyperlink" Target="https://podminky.urs.cz/item/CS_URS_2025_01/766660001" TargetMode="External" /><Relationship Id="rId52" Type="http://schemas.openxmlformats.org/officeDocument/2006/relationships/hyperlink" Target="https://podminky.urs.cz/item/CS_URS_2025_01/766660728" TargetMode="External" /><Relationship Id="rId53" Type="http://schemas.openxmlformats.org/officeDocument/2006/relationships/hyperlink" Target="https://podminky.urs.cz/item/CS_URS_2025_01/766660729" TargetMode="External" /><Relationship Id="rId54" Type="http://schemas.openxmlformats.org/officeDocument/2006/relationships/hyperlink" Target="https://podminky.urs.cz/item/CS_URS_2025_01/771111011" TargetMode="External" /><Relationship Id="rId55" Type="http://schemas.openxmlformats.org/officeDocument/2006/relationships/hyperlink" Target="https://podminky.urs.cz/item/CS_URS_2025_01/771121011" TargetMode="External" /><Relationship Id="rId56" Type="http://schemas.openxmlformats.org/officeDocument/2006/relationships/hyperlink" Target="https://podminky.urs.cz/item/CS_URS_2025_01/771574416" TargetMode="External" /><Relationship Id="rId57" Type="http://schemas.openxmlformats.org/officeDocument/2006/relationships/hyperlink" Target="https://podminky.urs.cz/item/CS_URS_2025_01/998771122" TargetMode="External" /><Relationship Id="rId58" Type="http://schemas.openxmlformats.org/officeDocument/2006/relationships/hyperlink" Target="https://podminky.urs.cz/item/CS_URS_2025_01/771591207" TargetMode="External" /><Relationship Id="rId59" Type="http://schemas.openxmlformats.org/officeDocument/2006/relationships/hyperlink" Target="https://podminky.urs.cz/item/CS_URS_2025_01/781131207" TargetMode="External" /><Relationship Id="rId60" Type="http://schemas.openxmlformats.org/officeDocument/2006/relationships/hyperlink" Target="https://podminky.urs.cz/item/CS_URS_2025_01/781131237" TargetMode="External" /><Relationship Id="rId61" Type="http://schemas.openxmlformats.org/officeDocument/2006/relationships/hyperlink" Target="https://podminky.urs.cz/item/CS_URS_2025_01/781121011" TargetMode="External" /><Relationship Id="rId62" Type="http://schemas.openxmlformats.org/officeDocument/2006/relationships/hyperlink" Target="https://podminky.urs.cz/item/CS_URS_2025_01/781472221" TargetMode="External" /><Relationship Id="rId63" Type="http://schemas.openxmlformats.org/officeDocument/2006/relationships/hyperlink" Target="https://podminky.urs.cz/item/CS_URS_2025_01/781492211" TargetMode="External" /><Relationship Id="rId64" Type="http://schemas.openxmlformats.org/officeDocument/2006/relationships/hyperlink" Target="https://podminky.urs.cz/item/CS_URS_2025_01/781495115" TargetMode="External" /><Relationship Id="rId65" Type="http://schemas.openxmlformats.org/officeDocument/2006/relationships/hyperlink" Target="https://podminky.urs.cz/item/CS_URS_2025_01/781495142" TargetMode="External" /><Relationship Id="rId66" Type="http://schemas.openxmlformats.org/officeDocument/2006/relationships/hyperlink" Target="https://podminky.urs.cz/item/CS_URS_2025_01/781495143" TargetMode="External" /><Relationship Id="rId67" Type="http://schemas.openxmlformats.org/officeDocument/2006/relationships/hyperlink" Target="https://podminky.urs.cz/item/CS_URS_2025_01/781571121" TargetMode="External" /><Relationship Id="rId68" Type="http://schemas.openxmlformats.org/officeDocument/2006/relationships/hyperlink" Target="https://podminky.urs.cz/item/CS_URS_2025_01/998781122" TargetMode="External" /><Relationship Id="rId69" Type="http://schemas.openxmlformats.org/officeDocument/2006/relationships/hyperlink" Target="https://podminky.urs.cz/item/CS_URS_2025_01/784111001" TargetMode="External" /><Relationship Id="rId70" Type="http://schemas.openxmlformats.org/officeDocument/2006/relationships/hyperlink" Target="https://podminky.urs.cz/item/CS_URS_2025_01/784171101" TargetMode="External" /><Relationship Id="rId71" Type="http://schemas.openxmlformats.org/officeDocument/2006/relationships/hyperlink" Target="https://podminky.urs.cz/item/CS_URS_2025_01/784171121" TargetMode="External" /><Relationship Id="rId72" Type="http://schemas.openxmlformats.org/officeDocument/2006/relationships/hyperlink" Target="https://podminky.urs.cz/item/CS_URS_2025_01/784181101" TargetMode="External" /><Relationship Id="rId73" Type="http://schemas.openxmlformats.org/officeDocument/2006/relationships/hyperlink" Target="https://podminky.urs.cz/item/CS_URS_2025_01/784211101" TargetMode="External" /><Relationship Id="rId74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25121502.1" TargetMode="External" /><Relationship Id="rId2" Type="http://schemas.openxmlformats.org/officeDocument/2006/relationships/hyperlink" Target="https://podminky.urs.cz/item/CS_URS_2025_01/725211701" TargetMode="External" /><Relationship Id="rId3" Type="http://schemas.openxmlformats.org/officeDocument/2006/relationships/hyperlink" Target="https://podminky.urs.cz/item/CS_URS_2025_01/725211701.1" TargetMode="External" /><Relationship Id="rId4" Type="http://schemas.openxmlformats.org/officeDocument/2006/relationships/hyperlink" Target="https://podminky.urs.cz/item/CS_URS_2025_01/725211603" TargetMode="External" /><Relationship Id="rId5" Type="http://schemas.openxmlformats.org/officeDocument/2006/relationships/hyperlink" Target="https://podminky.urs.cz/item/CS_URS_2025_01/725822611.2" TargetMode="External" /><Relationship Id="rId6" Type="http://schemas.openxmlformats.org/officeDocument/2006/relationships/hyperlink" Target="https://podminky.urs.cz/item/CS_URS_2025_01/725841322" TargetMode="External" /><Relationship Id="rId7" Type="http://schemas.openxmlformats.org/officeDocument/2006/relationships/hyperlink" Target="https://podminky.urs.cz/item/CS_URS_2025_01/725819401" TargetMode="External" /><Relationship Id="rId8" Type="http://schemas.openxmlformats.org/officeDocument/2006/relationships/hyperlink" Target="https://podminky.urs.cz/item/CS_URS_2025_01/725532114" TargetMode="External" /><Relationship Id="rId9" Type="http://schemas.openxmlformats.org/officeDocument/2006/relationships/hyperlink" Target="https://podminky.urs.cz/item/CS_URS_2025_01/722232043.GCM" TargetMode="External" /><Relationship Id="rId10" Type="http://schemas.openxmlformats.org/officeDocument/2006/relationships/hyperlink" Target="https://podminky.urs.cz/item/CS_URS_2025_01/722231221" TargetMode="External" /><Relationship Id="rId11" Type="http://schemas.openxmlformats.org/officeDocument/2006/relationships/hyperlink" Target="https://podminky.urs.cz/item/CS_URS_2025_01/725530823" TargetMode="External" /><Relationship Id="rId12" Type="http://schemas.openxmlformats.org/officeDocument/2006/relationships/hyperlink" Target="https://podminky.urs.cz/item/CS_URS_2025_01/725210821.1" TargetMode="External" /><Relationship Id="rId13" Type="http://schemas.openxmlformats.org/officeDocument/2006/relationships/hyperlink" Target="https://podminky.urs.cz/item/CS_URS_2025_01/725110814" TargetMode="External" /><Relationship Id="rId14" Type="http://schemas.openxmlformats.org/officeDocument/2006/relationships/hyperlink" Target="https://podminky.urs.cz/item/CS_URS_2025_01/725130811.1" TargetMode="External" /><Relationship Id="rId15" Type="http://schemas.openxmlformats.org/officeDocument/2006/relationships/hyperlink" Target="https://podminky.urs.cz/item/CS_URS_2025_01/722170804" TargetMode="External" /><Relationship Id="rId16" Type="http://schemas.openxmlformats.org/officeDocument/2006/relationships/hyperlink" Target="https://podminky.urs.cz/item/CS_URS_2025_01/722174002" TargetMode="External" /><Relationship Id="rId17" Type="http://schemas.openxmlformats.org/officeDocument/2006/relationships/hyperlink" Target="https://podminky.urs.cz/item/CS_URS_2025_01/722174003.1" TargetMode="External" /><Relationship Id="rId18" Type="http://schemas.openxmlformats.org/officeDocument/2006/relationships/hyperlink" Target="https://podminky.urs.cz/item/CS_URS_2025_01/722181231.1" TargetMode="External" /><Relationship Id="rId19" Type="http://schemas.openxmlformats.org/officeDocument/2006/relationships/hyperlink" Target="https://podminky.urs.cz/item/CS_URS_2025_01/722181241.1" TargetMode="External" /><Relationship Id="rId20" Type="http://schemas.openxmlformats.org/officeDocument/2006/relationships/hyperlink" Target="https://podminky.urs.cz/item/CS_URS_2025_01/722181232.1" TargetMode="External" /><Relationship Id="rId21" Type="http://schemas.openxmlformats.org/officeDocument/2006/relationships/hyperlink" Target="https://podminky.urs.cz/item/CS_URS_2025_01/721140802" TargetMode="External" /><Relationship Id="rId22" Type="http://schemas.openxmlformats.org/officeDocument/2006/relationships/hyperlink" Target="https://podminky.urs.cz/item/CS_URS_2025_01/721174043" TargetMode="External" /><Relationship Id="rId23" Type="http://schemas.openxmlformats.org/officeDocument/2006/relationships/hyperlink" Target="https://podminky.urs.cz/item/CS_URS_2025_01/721174045" TargetMode="External" /><Relationship Id="rId24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030001000" TargetMode="External" /><Relationship Id="rId2" Type="http://schemas.openxmlformats.org/officeDocument/2006/relationships/hyperlink" Target="https://podminky.urs.cz/item/CS_URS_2025_01/070001000" TargetMode="External" /><Relationship Id="rId3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71577211" TargetMode="External" /><Relationship Id="rId2" Type="http://schemas.openxmlformats.org/officeDocument/2006/relationships/hyperlink" Target="https://podminky.urs.cz/item/CS_URS_2025_01/781472291" TargetMode="External" /><Relationship Id="rId3" Type="http://schemas.openxmlformats.org/officeDocument/2006/relationships/hyperlink" Target="https://podminky.urs.cz/item/CS_URS_2025_01/771577211" TargetMode="External" /><Relationship Id="rId4" Type="http://schemas.openxmlformats.org/officeDocument/2006/relationships/hyperlink" Target="https://podminky.urs.cz/item/CS_URS_2025_01/781472291" TargetMode="External" /><Relationship Id="rId5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65046111" TargetMode="External" /><Relationship Id="rId2" Type="http://schemas.openxmlformats.org/officeDocument/2006/relationships/hyperlink" Target="https://podminky.urs.cz/item/CS_URS_2025_01/965046119" TargetMode="External" /><Relationship Id="rId3" Type="http://schemas.openxmlformats.org/officeDocument/2006/relationships/hyperlink" Target="https://podminky.urs.cz/item/CS_URS_2025_01/968072455" TargetMode="External" /><Relationship Id="rId4" Type="http://schemas.openxmlformats.org/officeDocument/2006/relationships/hyperlink" Target="https://podminky.urs.cz/item/CS_URS_2025_01/978035127" TargetMode="External" /><Relationship Id="rId5" Type="http://schemas.openxmlformats.org/officeDocument/2006/relationships/hyperlink" Target="https://podminky.urs.cz/item/CS_URS_2025_01/978059541" TargetMode="External" /><Relationship Id="rId6" Type="http://schemas.openxmlformats.org/officeDocument/2006/relationships/hyperlink" Target="https://podminky.urs.cz/item/CS_URS_2025_01/978013141" TargetMode="External" /><Relationship Id="rId7" Type="http://schemas.openxmlformats.org/officeDocument/2006/relationships/hyperlink" Target="https://podminky.urs.cz/item/CS_URS_2025_01/962031021" TargetMode="External" /><Relationship Id="rId8" Type="http://schemas.openxmlformats.org/officeDocument/2006/relationships/hyperlink" Target="https://podminky.urs.cz/item/CS_URS_2025_01/997013212" TargetMode="External" /><Relationship Id="rId9" Type="http://schemas.openxmlformats.org/officeDocument/2006/relationships/hyperlink" Target="https://podminky.urs.cz/item/CS_URS_2025_01/997013501" TargetMode="External" /><Relationship Id="rId10" Type="http://schemas.openxmlformats.org/officeDocument/2006/relationships/hyperlink" Target="https://podminky.urs.cz/item/CS_URS_2025_01/997013509" TargetMode="External" /><Relationship Id="rId11" Type="http://schemas.openxmlformats.org/officeDocument/2006/relationships/hyperlink" Target="https://podminky.urs.cz/item/CS_URS_2025_01/997013631" TargetMode="External" /><Relationship Id="rId12" Type="http://schemas.openxmlformats.org/officeDocument/2006/relationships/hyperlink" Target="https://podminky.urs.cz/item/CS_URS_2025_01/342272225" TargetMode="External" /><Relationship Id="rId13" Type="http://schemas.openxmlformats.org/officeDocument/2006/relationships/hyperlink" Target="https://podminky.urs.cz/item/CS_URS_2025_01/622143004" TargetMode="External" /><Relationship Id="rId14" Type="http://schemas.openxmlformats.org/officeDocument/2006/relationships/hyperlink" Target="https://podminky.urs.cz/item/CS_URS_2025_01/622143005" TargetMode="External" /><Relationship Id="rId15" Type="http://schemas.openxmlformats.org/officeDocument/2006/relationships/hyperlink" Target="https://podminky.urs.cz/item/CS_URS_2025_01/629991012" TargetMode="External" /><Relationship Id="rId16" Type="http://schemas.openxmlformats.org/officeDocument/2006/relationships/hyperlink" Target="https://podminky.urs.cz/item/CS_URS_2025_01/612341121" TargetMode="External" /><Relationship Id="rId17" Type="http://schemas.openxmlformats.org/officeDocument/2006/relationships/hyperlink" Target="https://podminky.urs.cz/item/CS_URS_2025_01/612341191" TargetMode="External" /><Relationship Id="rId18" Type="http://schemas.openxmlformats.org/officeDocument/2006/relationships/hyperlink" Target="https://podminky.urs.cz/item/CS_URS_2025_01/619995001" TargetMode="External" /><Relationship Id="rId19" Type="http://schemas.openxmlformats.org/officeDocument/2006/relationships/hyperlink" Target="https://podminky.urs.cz/item/CS_URS_2025_01/612321111" TargetMode="External" /><Relationship Id="rId20" Type="http://schemas.openxmlformats.org/officeDocument/2006/relationships/hyperlink" Target="https://podminky.urs.cz/item/CS_URS_2025_01/612321191" TargetMode="External" /><Relationship Id="rId21" Type="http://schemas.openxmlformats.org/officeDocument/2006/relationships/hyperlink" Target="https://podminky.urs.cz/item/CS_URS_2025_01/612131121" TargetMode="External" /><Relationship Id="rId22" Type="http://schemas.openxmlformats.org/officeDocument/2006/relationships/hyperlink" Target="https://podminky.urs.cz/item/CS_URS_2025_01/611131121" TargetMode="External" /><Relationship Id="rId23" Type="http://schemas.openxmlformats.org/officeDocument/2006/relationships/hyperlink" Target="https://podminky.urs.cz/item/CS_URS_2025_01/611311131" TargetMode="External" /><Relationship Id="rId24" Type="http://schemas.openxmlformats.org/officeDocument/2006/relationships/hyperlink" Target="https://podminky.urs.cz/item/CS_URS_2025_01/632451101" TargetMode="External" /><Relationship Id="rId25" Type="http://schemas.openxmlformats.org/officeDocument/2006/relationships/hyperlink" Target="https://podminky.urs.cz/item/CS_URS_2025_01/771121015" TargetMode="External" /><Relationship Id="rId26" Type="http://schemas.openxmlformats.org/officeDocument/2006/relationships/hyperlink" Target="https://podminky.urs.cz/item/CS_URS_2025_01/642944121" TargetMode="External" /><Relationship Id="rId27" Type="http://schemas.openxmlformats.org/officeDocument/2006/relationships/hyperlink" Target="https://podminky.urs.cz/item/CS_URS_2025_01/783301313" TargetMode="External" /><Relationship Id="rId28" Type="http://schemas.openxmlformats.org/officeDocument/2006/relationships/hyperlink" Target="https://podminky.urs.cz/item/CS_URS_2025_01/783314101" TargetMode="External" /><Relationship Id="rId29" Type="http://schemas.openxmlformats.org/officeDocument/2006/relationships/hyperlink" Target="https://podminky.urs.cz/item/CS_URS_2025_01/783315101" TargetMode="External" /><Relationship Id="rId30" Type="http://schemas.openxmlformats.org/officeDocument/2006/relationships/hyperlink" Target="https://podminky.urs.cz/item/CS_URS_2025_01/783317101" TargetMode="External" /><Relationship Id="rId31" Type="http://schemas.openxmlformats.org/officeDocument/2006/relationships/hyperlink" Target="https://podminky.urs.cz/item/CS_URS_2025_01/952901111" TargetMode="External" /><Relationship Id="rId32" Type="http://schemas.openxmlformats.org/officeDocument/2006/relationships/hyperlink" Target="https://podminky.urs.cz/item/CS_URS_2025_01/949101111" TargetMode="External" /><Relationship Id="rId33" Type="http://schemas.openxmlformats.org/officeDocument/2006/relationships/hyperlink" Target="https://podminky.urs.cz/item/CS_URS_2025_01/998018002" TargetMode="External" /><Relationship Id="rId34" Type="http://schemas.openxmlformats.org/officeDocument/2006/relationships/hyperlink" Target="https://podminky.urs.cz/item/CS_URS_2025_01/998725122" TargetMode="External" /><Relationship Id="rId35" Type="http://schemas.openxmlformats.org/officeDocument/2006/relationships/hyperlink" Target="https://podminky.urs.cz/item/CS_URS_2025_01/725291667" TargetMode="External" /><Relationship Id="rId36" Type="http://schemas.openxmlformats.org/officeDocument/2006/relationships/hyperlink" Target="https://podminky.urs.cz/item/CS_URS_2025_01/725291652" TargetMode="External" /><Relationship Id="rId37" Type="http://schemas.openxmlformats.org/officeDocument/2006/relationships/hyperlink" Target="https://podminky.urs.cz/item/CS_URS_2025_01/725291680" TargetMode="External" /><Relationship Id="rId38" Type="http://schemas.openxmlformats.org/officeDocument/2006/relationships/hyperlink" Target="https://podminky.urs.cz/item/CS_URS_2025_01/998763332" TargetMode="External" /><Relationship Id="rId39" Type="http://schemas.openxmlformats.org/officeDocument/2006/relationships/hyperlink" Target="https://podminky.urs.cz/item/CS_URS_2025_01/763131451" TargetMode="External" /><Relationship Id="rId40" Type="http://schemas.openxmlformats.org/officeDocument/2006/relationships/hyperlink" Target="https://podminky.urs.cz/item/CS_URS_2025_01/763131714" TargetMode="External" /><Relationship Id="rId41" Type="http://schemas.openxmlformats.org/officeDocument/2006/relationships/hyperlink" Target="https://podminky.urs.cz/item/CS_URS_2025_01/763131721" TargetMode="External" /><Relationship Id="rId42" Type="http://schemas.openxmlformats.org/officeDocument/2006/relationships/hyperlink" Target="https://podminky.urs.cz/item/CS_URS_2025_01/763172353" TargetMode="External" /><Relationship Id="rId43" Type="http://schemas.openxmlformats.org/officeDocument/2006/relationships/hyperlink" Target="https://podminky.urs.cz/item/CS_URS_2025_01/763172355" TargetMode="External" /><Relationship Id="rId44" Type="http://schemas.openxmlformats.org/officeDocument/2006/relationships/hyperlink" Target="https://podminky.urs.cz/item/CS_URS_2025_01/998766122" TargetMode="External" /><Relationship Id="rId45" Type="http://schemas.openxmlformats.org/officeDocument/2006/relationships/hyperlink" Target="https://podminky.urs.cz/item/CS_URS_2025_01/766660001" TargetMode="External" /><Relationship Id="rId46" Type="http://schemas.openxmlformats.org/officeDocument/2006/relationships/hyperlink" Target="https://podminky.urs.cz/item/CS_URS_2025_01/766660728" TargetMode="External" /><Relationship Id="rId47" Type="http://schemas.openxmlformats.org/officeDocument/2006/relationships/hyperlink" Target="https://podminky.urs.cz/item/CS_URS_2025_01/766660729" TargetMode="External" /><Relationship Id="rId48" Type="http://schemas.openxmlformats.org/officeDocument/2006/relationships/hyperlink" Target="https://podminky.urs.cz/item/CS_URS_2025_01/771111011" TargetMode="External" /><Relationship Id="rId49" Type="http://schemas.openxmlformats.org/officeDocument/2006/relationships/hyperlink" Target="https://podminky.urs.cz/item/CS_URS_2025_01/771121015" TargetMode="External" /><Relationship Id="rId50" Type="http://schemas.openxmlformats.org/officeDocument/2006/relationships/hyperlink" Target="https://podminky.urs.cz/item/CS_URS_2025_01/771574416" TargetMode="External" /><Relationship Id="rId51" Type="http://schemas.openxmlformats.org/officeDocument/2006/relationships/hyperlink" Target="https://podminky.urs.cz/item/CS_URS_2025_01/998771122" TargetMode="External" /><Relationship Id="rId52" Type="http://schemas.openxmlformats.org/officeDocument/2006/relationships/hyperlink" Target="https://podminky.urs.cz/item/CS_URS_2025_01/771591207" TargetMode="External" /><Relationship Id="rId53" Type="http://schemas.openxmlformats.org/officeDocument/2006/relationships/hyperlink" Target="https://podminky.urs.cz/item/CS_URS_2025_01/781131207" TargetMode="External" /><Relationship Id="rId54" Type="http://schemas.openxmlformats.org/officeDocument/2006/relationships/hyperlink" Target="https://podminky.urs.cz/item/CS_URS_2025_01/781131237" TargetMode="External" /><Relationship Id="rId55" Type="http://schemas.openxmlformats.org/officeDocument/2006/relationships/hyperlink" Target="https://podminky.urs.cz/item/CS_URS_2025_01/781121011" TargetMode="External" /><Relationship Id="rId56" Type="http://schemas.openxmlformats.org/officeDocument/2006/relationships/hyperlink" Target="https://podminky.urs.cz/item/CS_URS_2025_01/781472221" TargetMode="External" /><Relationship Id="rId57" Type="http://schemas.openxmlformats.org/officeDocument/2006/relationships/hyperlink" Target="https://podminky.urs.cz/item/CS_URS_2025_01/781492211" TargetMode="External" /><Relationship Id="rId58" Type="http://schemas.openxmlformats.org/officeDocument/2006/relationships/hyperlink" Target="https://podminky.urs.cz/item/CS_URS_2025_01/781495115" TargetMode="External" /><Relationship Id="rId59" Type="http://schemas.openxmlformats.org/officeDocument/2006/relationships/hyperlink" Target="https://podminky.urs.cz/item/CS_URS_2025_01/781495142" TargetMode="External" /><Relationship Id="rId60" Type="http://schemas.openxmlformats.org/officeDocument/2006/relationships/hyperlink" Target="https://podminky.urs.cz/item/CS_URS_2025_01/781571121" TargetMode="External" /><Relationship Id="rId61" Type="http://schemas.openxmlformats.org/officeDocument/2006/relationships/hyperlink" Target="https://podminky.urs.cz/item/CS_URS_2025_01/781571111" TargetMode="External" /><Relationship Id="rId62" Type="http://schemas.openxmlformats.org/officeDocument/2006/relationships/hyperlink" Target="https://podminky.urs.cz/item/CS_URS_2025_01/998781122" TargetMode="External" /><Relationship Id="rId63" Type="http://schemas.openxmlformats.org/officeDocument/2006/relationships/hyperlink" Target="https://podminky.urs.cz/item/CS_URS_2025_01/784111001" TargetMode="External" /><Relationship Id="rId64" Type="http://schemas.openxmlformats.org/officeDocument/2006/relationships/hyperlink" Target="https://podminky.urs.cz/item/CS_URS_2025_01/784171101" TargetMode="External" /><Relationship Id="rId65" Type="http://schemas.openxmlformats.org/officeDocument/2006/relationships/hyperlink" Target="https://podminky.urs.cz/item/CS_URS_2025_01/784171121" TargetMode="External" /><Relationship Id="rId66" Type="http://schemas.openxmlformats.org/officeDocument/2006/relationships/hyperlink" Target="https://podminky.urs.cz/item/CS_URS_2025_01/784181101" TargetMode="External" /><Relationship Id="rId67" Type="http://schemas.openxmlformats.org/officeDocument/2006/relationships/hyperlink" Target="https://podminky.urs.cz/item/CS_URS_2025_01/784211101" TargetMode="External" /><Relationship Id="rId68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21211401" TargetMode="External" /><Relationship Id="rId2" Type="http://schemas.openxmlformats.org/officeDocument/2006/relationships/hyperlink" Target="https://podminky.urs.cz/item/CS_URS_2025_01/725841322.1" TargetMode="External" /><Relationship Id="rId3" Type="http://schemas.openxmlformats.org/officeDocument/2006/relationships/hyperlink" Target="https://podminky.urs.cz/item/CS_URS_2025_01/725211603" TargetMode="External" /><Relationship Id="rId4" Type="http://schemas.openxmlformats.org/officeDocument/2006/relationships/hyperlink" Target="https://podminky.urs.cz/item/CS_URS_2025_01/725822611.2" TargetMode="External" /><Relationship Id="rId5" Type="http://schemas.openxmlformats.org/officeDocument/2006/relationships/hyperlink" Target="https://podminky.urs.cz/item/CS_URS_2025_01/725819401" TargetMode="External" /><Relationship Id="rId6" Type="http://schemas.openxmlformats.org/officeDocument/2006/relationships/hyperlink" Target="https://podminky.urs.cz/item/CS_URS_2025_01/725532120" TargetMode="External" /><Relationship Id="rId7" Type="http://schemas.openxmlformats.org/officeDocument/2006/relationships/hyperlink" Target="https://podminky.urs.cz/item/CS_URS_2025_01/722231221" TargetMode="External" /><Relationship Id="rId8" Type="http://schemas.openxmlformats.org/officeDocument/2006/relationships/hyperlink" Target="https://podminky.urs.cz/item/CS_URS_2025_01/725514802" TargetMode="External" /><Relationship Id="rId9" Type="http://schemas.openxmlformats.org/officeDocument/2006/relationships/hyperlink" Target="https://podminky.urs.cz/item/CS_URS_2025_01/725210821.1" TargetMode="External" /><Relationship Id="rId10" Type="http://schemas.openxmlformats.org/officeDocument/2006/relationships/hyperlink" Target="https://podminky.urs.cz/item/CS_URS_2025_01/725110814.2" TargetMode="External" /><Relationship Id="rId11" Type="http://schemas.openxmlformats.org/officeDocument/2006/relationships/hyperlink" Target="https://podminky.urs.cz/item/CS_URS_2025_01/722170804" TargetMode="External" /><Relationship Id="rId12" Type="http://schemas.openxmlformats.org/officeDocument/2006/relationships/hyperlink" Target="https://podminky.urs.cz/item/CS_URS_2025_01/722174001" TargetMode="External" /><Relationship Id="rId13" Type="http://schemas.openxmlformats.org/officeDocument/2006/relationships/hyperlink" Target="https://podminky.urs.cz/item/CS_URS_2025_01/722174002" TargetMode="External" /><Relationship Id="rId14" Type="http://schemas.openxmlformats.org/officeDocument/2006/relationships/hyperlink" Target="https://podminky.urs.cz/item/CS_URS_2025_01/722181221" TargetMode="External" /><Relationship Id="rId15" Type="http://schemas.openxmlformats.org/officeDocument/2006/relationships/hyperlink" Target="https://podminky.urs.cz/item/CS_URS_2025_01/722181231" TargetMode="External" /><Relationship Id="rId16" Type="http://schemas.openxmlformats.org/officeDocument/2006/relationships/hyperlink" Target="https://podminky.urs.cz/item/CS_URS_2025_01/722181231.1" TargetMode="External" /><Relationship Id="rId17" Type="http://schemas.openxmlformats.org/officeDocument/2006/relationships/hyperlink" Target="https://podminky.urs.cz/item/CS_URS_2025_01/722181241" TargetMode="External" /><Relationship Id="rId18" Type="http://schemas.openxmlformats.org/officeDocument/2006/relationships/hyperlink" Target="https://podminky.urs.cz/item/CS_URS_2025_01/721140802" TargetMode="External" /><Relationship Id="rId19" Type="http://schemas.openxmlformats.org/officeDocument/2006/relationships/hyperlink" Target="https://podminky.urs.cz/item/CS_URS_2025_01/721174043" TargetMode="External" /><Relationship Id="rId20" Type="http://schemas.openxmlformats.org/officeDocument/2006/relationships/hyperlink" Target="https://podminky.urs.cz/item/CS_URS_2025_01/721174045" TargetMode="External" /><Relationship Id="rId21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030001000" TargetMode="External" /><Relationship Id="rId2" Type="http://schemas.openxmlformats.org/officeDocument/2006/relationships/hyperlink" Target="https://podminky.urs.cz/item/CS_URS_2025_01/070001000" TargetMode="External" /><Relationship Id="rId3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65081213" TargetMode="External" /><Relationship Id="rId2" Type="http://schemas.openxmlformats.org/officeDocument/2006/relationships/hyperlink" Target="https://podminky.urs.cz/item/CS_URS_2025_01/965046111" TargetMode="External" /><Relationship Id="rId3" Type="http://schemas.openxmlformats.org/officeDocument/2006/relationships/hyperlink" Target="https://podminky.urs.cz/item/CS_URS_2025_01/965046119" TargetMode="External" /><Relationship Id="rId4" Type="http://schemas.openxmlformats.org/officeDocument/2006/relationships/hyperlink" Target="https://podminky.urs.cz/item/CS_URS_2025_01/968072455" TargetMode="External" /><Relationship Id="rId5" Type="http://schemas.openxmlformats.org/officeDocument/2006/relationships/hyperlink" Target="https://podminky.urs.cz/item/CS_URS_2025_01/751398821" TargetMode="External" /><Relationship Id="rId6" Type="http://schemas.openxmlformats.org/officeDocument/2006/relationships/hyperlink" Target="https://podminky.urs.cz/item/CS_URS_2025_01/978013191" TargetMode="External" /><Relationship Id="rId7" Type="http://schemas.openxmlformats.org/officeDocument/2006/relationships/hyperlink" Target="https://podminky.urs.cz/item/CS_URS_2025_01/978059541" TargetMode="External" /><Relationship Id="rId8" Type="http://schemas.openxmlformats.org/officeDocument/2006/relationships/hyperlink" Target="https://podminky.urs.cz/item/CS_URS_2025_01/962031132" TargetMode="External" /><Relationship Id="rId9" Type="http://schemas.openxmlformats.org/officeDocument/2006/relationships/hyperlink" Target="https://podminky.urs.cz/item/CS_URS_2025_01/962081131" TargetMode="External" /><Relationship Id="rId10" Type="http://schemas.openxmlformats.org/officeDocument/2006/relationships/hyperlink" Target="https://podminky.urs.cz/item/CS_URS_2025_01/962032253" TargetMode="External" /><Relationship Id="rId11" Type="http://schemas.openxmlformats.org/officeDocument/2006/relationships/hyperlink" Target="https://podminky.urs.cz/item/CS_URS_2025_01/997013212" TargetMode="External" /><Relationship Id="rId12" Type="http://schemas.openxmlformats.org/officeDocument/2006/relationships/hyperlink" Target="https://podminky.urs.cz/item/CS_URS_2025_01/997013501" TargetMode="External" /><Relationship Id="rId13" Type="http://schemas.openxmlformats.org/officeDocument/2006/relationships/hyperlink" Target="https://podminky.urs.cz/item/CS_URS_2025_01/997013509" TargetMode="External" /><Relationship Id="rId14" Type="http://schemas.openxmlformats.org/officeDocument/2006/relationships/hyperlink" Target="https://podminky.urs.cz/item/CS_URS_2025_01/997013631" TargetMode="External" /><Relationship Id="rId15" Type="http://schemas.openxmlformats.org/officeDocument/2006/relationships/hyperlink" Target="https://podminky.urs.cz/item/CS_URS_2025_01/622143004" TargetMode="External" /><Relationship Id="rId16" Type="http://schemas.openxmlformats.org/officeDocument/2006/relationships/hyperlink" Target="https://podminky.urs.cz/item/CS_URS_2025_01/622143005" TargetMode="External" /><Relationship Id="rId17" Type="http://schemas.openxmlformats.org/officeDocument/2006/relationships/hyperlink" Target="https://podminky.urs.cz/item/CS_URS_2025_01/629991012" TargetMode="External" /><Relationship Id="rId18" Type="http://schemas.openxmlformats.org/officeDocument/2006/relationships/hyperlink" Target="https://podminky.urs.cz/item/CS_URS_2025_01/619995001" TargetMode="External" /><Relationship Id="rId19" Type="http://schemas.openxmlformats.org/officeDocument/2006/relationships/hyperlink" Target="https://podminky.urs.cz/item/CS_URS_2025_01/612321111" TargetMode="External" /><Relationship Id="rId20" Type="http://schemas.openxmlformats.org/officeDocument/2006/relationships/hyperlink" Target="https://podminky.urs.cz/item/CS_URS_2025_01/612321191" TargetMode="External" /><Relationship Id="rId21" Type="http://schemas.openxmlformats.org/officeDocument/2006/relationships/hyperlink" Target="https://podminky.urs.cz/item/CS_URS_2025_01/612131121" TargetMode="External" /><Relationship Id="rId22" Type="http://schemas.openxmlformats.org/officeDocument/2006/relationships/hyperlink" Target="https://podminky.urs.cz/item/CS_URS_2025_01/612341121" TargetMode="External" /><Relationship Id="rId23" Type="http://schemas.openxmlformats.org/officeDocument/2006/relationships/hyperlink" Target="https://podminky.urs.cz/item/CS_URS_2025_01/612341191" TargetMode="External" /><Relationship Id="rId24" Type="http://schemas.openxmlformats.org/officeDocument/2006/relationships/hyperlink" Target="https://podminky.urs.cz/item/CS_URS_2025_01/632451101" TargetMode="External" /><Relationship Id="rId25" Type="http://schemas.openxmlformats.org/officeDocument/2006/relationships/hyperlink" Target="https://podminky.urs.cz/item/CS_URS_2025_01/771121011" TargetMode="External" /><Relationship Id="rId26" Type="http://schemas.openxmlformats.org/officeDocument/2006/relationships/hyperlink" Target="https://podminky.urs.cz/item/CS_URS_2025_01/642944121" TargetMode="External" /><Relationship Id="rId27" Type="http://schemas.openxmlformats.org/officeDocument/2006/relationships/hyperlink" Target="https://podminky.urs.cz/item/CS_URS_2025_01/783301313" TargetMode="External" /><Relationship Id="rId28" Type="http://schemas.openxmlformats.org/officeDocument/2006/relationships/hyperlink" Target="https://podminky.urs.cz/item/CS_URS_2025_01/783314101" TargetMode="External" /><Relationship Id="rId29" Type="http://schemas.openxmlformats.org/officeDocument/2006/relationships/hyperlink" Target="https://podminky.urs.cz/item/CS_URS_2025_01/783315101" TargetMode="External" /><Relationship Id="rId30" Type="http://schemas.openxmlformats.org/officeDocument/2006/relationships/hyperlink" Target="https://podminky.urs.cz/item/CS_URS_2025_01/783317101" TargetMode="External" /><Relationship Id="rId31" Type="http://schemas.openxmlformats.org/officeDocument/2006/relationships/hyperlink" Target="https://podminky.urs.cz/item/CS_URS_2025_01/952901111" TargetMode="External" /><Relationship Id="rId32" Type="http://schemas.openxmlformats.org/officeDocument/2006/relationships/hyperlink" Target="https://podminky.urs.cz/item/CS_URS_2025_01/949101111" TargetMode="External" /><Relationship Id="rId33" Type="http://schemas.openxmlformats.org/officeDocument/2006/relationships/hyperlink" Target="https://podminky.urs.cz/item/CS_URS_2025_01/998018002" TargetMode="External" /><Relationship Id="rId34" Type="http://schemas.openxmlformats.org/officeDocument/2006/relationships/hyperlink" Target="https://podminky.urs.cz/item/CS_URS_2025_01/998725122" TargetMode="External" /><Relationship Id="rId35" Type="http://schemas.openxmlformats.org/officeDocument/2006/relationships/hyperlink" Target="https://podminky.urs.cz/item/CS_URS_2025_01/725291667" TargetMode="External" /><Relationship Id="rId36" Type="http://schemas.openxmlformats.org/officeDocument/2006/relationships/hyperlink" Target="https://podminky.urs.cz/item/CS_URS_2025_01/725291652" TargetMode="External" /><Relationship Id="rId37" Type="http://schemas.openxmlformats.org/officeDocument/2006/relationships/hyperlink" Target="https://podminky.urs.cz/item/CS_URS_2025_01/725291653" TargetMode="External" /><Relationship Id="rId38" Type="http://schemas.openxmlformats.org/officeDocument/2006/relationships/hyperlink" Target="https://podminky.urs.cz/item/CS_URS_2025_01/725291680" TargetMode="External" /><Relationship Id="rId39" Type="http://schemas.openxmlformats.org/officeDocument/2006/relationships/hyperlink" Target="https://podminky.urs.cz/item/CS_URS_2025_01/781491011" TargetMode="External" /><Relationship Id="rId40" Type="http://schemas.openxmlformats.org/officeDocument/2006/relationships/hyperlink" Target="https://podminky.urs.cz/item/CS_URS_2025_01/998763332" TargetMode="External" /><Relationship Id="rId41" Type="http://schemas.openxmlformats.org/officeDocument/2006/relationships/hyperlink" Target="https://podminky.urs.cz/item/CS_URS_2025_01/763131451" TargetMode="External" /><Relationship Id="rId42" Type="http://schemas.openxmlformats.org/officeDocument/2006/relationships/hyperlink" Target="https://podminky.urs.cz/item/CS_URS_2025_01/763131714" TargetMode="External" /><Relationship Id="rId43" Type="http://schemas.openxmlformats.org/officeDocument/2006/relationships/hyperlink" Target="https://podminky.urs.cz/item/CS_URS_2025_01/763172353" TargetMode="External" /><Relationship Id="rId44" Type="http://schemas.openxmlformats.org/officeDocument/2006/relationships/hyperlink" Target="https://podminky.urs.cz/item/CS_URS_2025_01/763172355" TargetMode="External" /><Relationship Id="rId45" Type="http://schemas.openxmlformats.org/officeDocument/2006/relationships/hyperlink" Target="https://podminky.urs.cz/item/CS_URS_2025_01/763412114" TargetMode="External" /><Relationship Id="rId46" Type="http://schemas.openxmlformats.org/officeDocument/2006/relationships/hyperlink" Target="https://podminky.urs.cz/item/CS_URS_2025_01/763412124" TargetMode="External" /><Relationship Id="rId47" Type="http://schemas.openxmlformats.org/officeDocument/2006/relationships/hyperlink" Target="https://podminky.urs.cz/item/CS_URS_2025_01/998766122" TargetMode="External" /><Relationship Id="rId48" Type="http://schemas.openxmlformats.org/officeDocument/2006/relationships/hyperlink" Target="https://podminky.urs.cz/item/CS_URS_2025_01/766660002" TargetMode="External" /><Relationship Id="rId49" Type="http://schemas.openxmlformats.org/officeDocument/2006/relationships/hyperlink" Target="https://podminky.urs.cz/item/CS_URS_2025_01/766660001" TargetMode="External" /><Relationship Id="rId50" Type="http://schemas.openxmlformats.org/officeDocument/2006/relationships/hyperlink" Target="https://podminky.urs.cz/item/CS_URS_2025_01/766660728" TargetMode="External" /><Relationship Id="rId51" Type="http://schemas.openxmlformats.org/officeDocument/2006/relationships/hyperlink" Target="https://podminky.urs.cz/item/CS_URS_2025_01/766660729" TargetMode="External" /><Relationship Id="rId52" Type="http://schemas.openxmlformats.org/officeDocument/2006/relationships/hyperlink" Target="https://podminky.urs.cz/item/CS_URS_2025_01/771111011" TargetMode="External" /><Relationship Id="rId53" Type="http://schemas.openxmlformats.org/officeDocument/2006/relationships/hyperlink" Target="https://podminky.urs.cz/item/CS_URS_2025_01/771121011" TargetMode="External" /><Relationship Id="rId54" Type="http://schemas.openxmlformats.org/officeDocument/2006/relationships/hyperlink" Target="https://podminky.urs.cz/item/CS_URS_2025_01/771574416" TargetMode="External" /><Relationship Id="rId55" Type="http://schemas.openxmlformats.org/officeDocument/2006/relationships/hyperlink" Target="https://podminky.urs.cz/item/CS_URS_2025_01/998771122" TargetMode="External" /><Relationship Id="rId56" Type="http://schemas.openxmlformats.org/officeDocument/2006/relationships/hyperlink" Target="https://podminky.urs.cz/item/CS_URS_2025_01/771591207" TargetMode="External" /><Relationship Id="rId57" Type="http://schemas.openxmlformats.org/officeDocument/2006/relationships/hyperlink" Target="https://podminky.urs.cz/item/CS_URS_2025_01/781131207" TargetMode="External" /><Relationship Id="rId58" Type="http://schemas.openxmlformats.org/officeDocument/2006/relationships/hyperlink" Target="https://podminky.urs.cz/item/CS_URS_2025_01/781131237" TargetMode="External" /><Relationship Id="rId59" Type="http://schemas.openxmlformats.org/officeDocument/2006/relationships/hyperlink" Target="https://podminky.urs.cz/item/CS_URS_2025_01/781121011" TargetMode="External" /><Relationship Id="rId60" Type="http://schemas.openxmlformats.org/officeDocument/2006/relationships/hyperlink" Target="https://podminky.urs.cz/item/CS_URS_2025_01/781472221" TargetMode="External" /><Relationship Id="rId61" Type="http://schemas.openxmlformats.org/officeDocument/2006/relationships/hyperlink" Target="https://podminky.urs.cz/item/CS_URS_2025_01/781492211" TargetMode="External" /><Relationship Id="rId62" Type="http://schemas.openxmlformats.org/officeDocument/2006/relationships/hyperlink" Target="https://podminky.urs.cz/item/CS_URS_2025_01/781495115" TargetMode="External" /><Relationship Id="rId63" Type="http://schemas.openxmlformats.org/officeDocument/2006/relationships/hyperlink" Target="https://podminky.urs.cz/item/CS_URS_2025_01/781495142" TargetMode="External" /><Relationship Id="rId64" Type="http://schemas.openxmlformats.org/officeDocument/2006/relationships/hyperlink" Target="https://podminky.urs.cz/item/CS_URS_2025_01/781495143" TargetMode="External" /><Relationship Id="rId65" Type="http://schemas.openxmlformats.org/officeDocument/2006/relationships/hyperlink" Target="https://podminky.urs.cz/item/CS_URS_2025_01/781571121" TargetMode="External" /><Relationship Id="rId66" Type="http://schemas.openxmlformats.org/officeDocument/2006/relationships/hyperlink" Target="https://podminky.urs.cz/item/CS_URS_2025_01/998781122" TargetMode="External" /><Relationship Id="rId67" Type="http://schemas.openxmlformats.org/officeDocument/2006/relationships/hyperlink" Target="https://podminky.urs.cz/item/CS_URS_2025_01/784111001" TargetMode="External" /><Relationship Id="rId68" Type="http://schemas.openxmlformats.org/officeDocument/2006/relationships/hyperlink" Target="https://podminky.urs.cz/item/CS_URS_2025_01/784171101" TargetMode="External" /><Relationship Id="rId69" Type="http://schemas.openxmlformats.org/officeDocument/2006/relationships/hyperlink" Target="https://podminky.urs.cz/item/CS_URS_2025_01/784171121" TargetMode="External" /><Relationship Id="rId70" Type="http://schemas.openxmlformats.org/officeDocument/2006/relationships/hyperlink" Target="https://podminky.urs.cz/item/CS_URS_2025_01/784181101" TargetMode="External" /><Relationship Id="rId71" Type="http://schemas.openxmlformats.org/officeDocument/2006/relationships/hyperlink" Target="https://podminky.urs.cz/item/CS_URS_2025_01/784211101" TargetMode="External" /><Relationship Id="rId72" Type="http://schemas.openxmlformats.org/officeDocument/2006/relationships/drawing" Target="../drawings/drawing4.xml" /></Relationships>
</file>

<file path=xl/worksheets/_rels/sheet4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71577211" TargetMode="External" /><Relationship Id="rId2" Type="http://schemas.openxmlformats.org/officeDocument/2006/relationships/hyperlink" Target="https://podminky.urs.cz/item/CS_URS_2025_01/781472291" TargetMode="External" /><Relationship Id="rId3" Type="http://schemas.openxmlformats.org/officeDocument/2006/relationships/drawing" Target="../drawings/drawing40.xml" /></Relationships>
</file>

<file path=xl/worksheets/_rels/sheet41.xml.rels>&#65279;<?xml version="1.0" encoding="utf-8"?><Relationships xmlns="http://schemas.openxmlformats.org/package/2006/relationships"><Relationship Id="rId1" Type="http://schemas.openxmlformats.org/officeDocument/2006/relationships/drawing" Target="../drawings/drawing41.xml" /></Relationships>
</file>

<file path=xl/worksheets/_rels/sheet4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25211603" TargetMode="External" /><Relationship Id="rId2" Type="http://schemas.openxmlformats.org/officeDocument/2006/relationships/hyperlink" Target="https://podminky.urs.cz/item/CS_URS_2025_01/725822611" TargetMode="External" /><Relationship Id="rId3" Type="http://schemas.openxmlformats.org/officeDocument/2006/relationships/hyperlink" Target="https://podminky.urs.cz/item/CS_URS_2025_01/725819401" TargetMode="External" /><Relationship Id="rId4" Type="http://schemas.openxmlformats.org/officeDocument/2006/relationships/hyperlink" Target="https://podminky.urs.cz/item/CS_URS_2025_01/725532101" TargetMode="External" /><Relationship Id="rId5" Type="http://schemas.openxmlformats.org/officeDocument/2006/relationships/hyperlink" Target="https://podminky.urs.cz/item/CS_URS_2025_01/722231221" TargetMode="External" /><Relationship Id="rId6" Type="http://schemas.openxmlformats.org/officeDocument/2006/relationships/hyperlink" Target="https://podminky.urs.cz/item/CS_URS_2025_01/725530823" TargetMode="External" /><Relationship Id="rId7" Type="http://schemas.openxmlformats.org/officeDocument/2006/relationships/hyperlink" Target="https://podminky.urs.cz/item/CS_URS_2025_01/725110814" TargetMode="External" /><Relationship Id="rId8" Type="http://schemas.openxmlformats.org/officeDocument/2006/relationships/hyperlink" Target="https://podminky.urs.cz/item/CS_URS_2025_01/722170804" TargetMode="External" /><Relationship Id="rId9" Type="http://schemas.openxmlformats.org/officeDocument/2006/relationships/hyperlink" Target="https://podminky.urs.cz/item/CS_URS_2025_01/722174001" TargetMode="External" /><Relationship Id="rId10" Type="http://schemas.openxmlformats.org/officeDocument/2006/relationships/hyperlink" Target="https://podminky.urs.cz/item/CS_URS_2025_01/722174002" TargetMode="External" /><Relationship Id="rId11" Type="http://schemas.openxmlformats.org/officeDocument/2006/relationships/hyperlink" Target="https://podminky.urs.cz/item/CS_URS_2025_01/722181221" TargetMode="External" /><Relationship Id="rId12" Type="http://schemas.openxmlformats.org/officeDocument/2006/relationships/hyperlink" Target="https://podminky.urs.cz/item/CS_URS_2025_01/722181231" TargetMode="External" /><Relationship Id="rId13" Type="http://schemas.openxmlformats.org/officeDocument/2006/relationships/hyperlink" Target="https://podminky.urs.cz/item/CS_URS_2025_01/722181241" TargetMode="External" /><Relationship Id="rId14" Type="http://schemas.openxmlformats.org/officeDocument/2006/relationships/hyperlink" Target="https://podminky.urs.cz/item/CS_URS_2025_01/721140802" TargetMode="External" /><Relationship Id="rId15" Type="http://schemas.openxmlformats.org/officeDocument/2006/relationships/hyperlink" Target="https://podminky.urs.cz/item/CS_URS_2025_01/721174043" TargetMode="External" /><Relationship Id="rId16" Type="http://schemas.openxmlformats.org/officeDocument/2006/relationships/hyperlink" Target="https://podminky.urs.cz/item/CS_URS_2025_01/721174045" TargetMode="External" /><Relationship Id="rId17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030001000" TargetMode="External" /><Relationship Id="rId2" Type="http://schemas.openxmlformats.org/officeDocument/2006/relationships/hyperlink" Target="https://podminky.urs.cz/item/CS_URS_2025_01/070001000" TargetMode="External" /><Relationship Id="rId3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19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19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22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27</v>
      </c>
      <c r="AL11" s="25"/>
      <c r="AM11" s="25"/>
      <c r="AN11" s="30" t="s">
        <v>19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28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29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29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27</v>
      </c>
      <c r="AL14" s="25"/>
      <c r="AM14" s="25"/>
      <c r="AN14" s="37" t="s">
        <v>29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30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19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22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27</v>
      </c>
      <c r="AL17" s="25"/>
      <c r="AM17" s="25"/>
      <c r="AN17" s="30" t="s">
        <v>19</v>
      </c>
      <c r="AO17" s="25"/>
      <c r="AP17" s="25"/>
      <c r="AQ17" s="25"/>
      <c r="AR17" s="23"/>
      <c r="BE17" s="34"/>
      <c r="BS17" s="20" t="s">
        <v>31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32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19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22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27</v>
      </c>
      <c r="AL20" s="25"/>
      <c r="AM20" s="25"/>
      <c r="AN20" s="30" t="s">
        <v>19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33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34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35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36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37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38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39</v>
      </c>
      <c r="E29" s="50"/>
      <c r="F29" s="35" t="s">
        <v>40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41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42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43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44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45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46</v>
      </c>
      <c r="U35" s="57"/>
      <c r="V35" s="57"/>
      <c r="W35" s="57"/>
      <c r="X35" s="59" t="s">
        <v>47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48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roz71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Rekonstrukce sociálního zařízení včetně rozvodů vody a kanalizace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 xml:space="preserve"> 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6. 6. 2025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 xml:space="preserve"> 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30</v>
      </c>
      <c r="AJ49" s="43"/>
      <c r="AK49" s="43"/>
      <c r="AL49" s="43"/>
      <c r="AM49" s="76" t="str">
        <f>IF(E17="","",E17)</f>
        <v xml:space="preserve"> </v>
      </c>
      <c r="AN49" s="67"/>
      <c r="AO49" s="67"/>
      <c r="AP49" s="67"/>
      <c r="AQ49" s="43"/>
      <c r="AR49" s="47"/>
      <c r="AS49" s="77" t="s">
        <v>49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28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32</v>
      </c>
      <c r="AJ50" s="43"/>
      <c r="AK50" s="43"/>
      <c r="AL50" s="43"/>
      <c r="AM50" s="76" t="str">
        <f>IF(E20="","",E20)</f>
        <v xml:space="preserve"> 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50</v>
      </c>
      <c r="D52" s="90"/>
      <c r="E52" s="90"/>
      <c r="F52" s="90"/>
      <c r="G52" s="90"/>
      <c r="H52" s="91"/>
      <c r="I52" s="92" t="s">
        <v>51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52</v>
      </c>
      <c r="AH52" s="90"/>
      <c r="AI52" s="90"/>
      <c r="AJ52" s="90"/>
      <c r="AK52" s="90"/>
      <c r="AL52" s="90"/>
      <c r="AM52" s="90"/>
      <c r="AN52" s="92" t="s">
        <v>53</v>
      </c>
      <c r="AO52" s="90"/>
      <c r="AP52" s="90"/>
      <c r="AQ52" s="94" t="s">
        <v>54</v>
      </c>
      <c r="AR52" s="47"/>
      <c r="AS52" s="95" t="s">
        <v>55</v>
      </c>
      <c r="AT52" s="96" t="s">
        <v>56</v>
      </c>
      <c r="AU52" s="96" t="s">
        <v>57</v>
      </c>
      <c r="AV52" s="96" t="s">
        <v>58</v>
      </c>
      <c r="AW52" s="96" t="s">
        <v>59</v>
      </c>
      <c r="AX52" s="96" t="s">
        <v>60</v>
      </c>
      <c r="AY52" s="96" t="s">
        <v>61</v>
      </c>
      <c r="AZ52" s="96" t="s">
        <v>62</v>
      </c>
      <c r="BA52" s="96" t="s">
        <v>63</v>
      </c>
      <c r="BB52" s="96" t="s">
        <v>64</v>
      </c>
      <c r="BC52" s="96" t="s">
        <v>65</v>
      </c>
      <c r="BD52" s="97" t="s">
        <v>66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67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ROUND(AG55+AG65+AG75+AG82+AG91,2)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19</v>
      </c>
      <c r="AR54" s="107"/>
      <c r="AS54" s="108">
        <f>ROUND(AS55+AS65+AS75+AS82+AS91,2)</f>
        <v>0</v>
      </c>
      <c r="AT54" s="109">
        <f>ROUND(SUM(AV54:AW54),2)</f>
        <v>0</v>
      </c>
      <c r="AU54" s="110">
        <f>ROUND(AU55+AU65+AU75+AU82+AU91,5)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ROUND(AZ55+AZ65+AZ75+AZ82+AZ91,2)</f>
        <v>0</v>
      </c>
      <c r="BA54" s="109">
        <f>ROUND(BA55+BA65+BA75+BA82+BA91,2)</f>
        <v>0</v>
      </c>
      <c r="BB54" s="109">
        <f>ROUND(BB55+BB65+BB75+BB82+BB91,2)</f>
        <v>0</v>
      </c>
      <c r="BC54" s="109">
        <f>ROUND(BC55+BC65+BC75+BC82+BC91,2)</f>
        <v>0</v>
      </c>
      <c r="BD54" s="111">
        <f>ROUND(BD55+BD65+BD75+BD82+BD91,2)</f>
        <v>0</v>
      </c>
      <c r="BE54" s="6"/>
      <c r="BS54" s="112" t="s">
        <v>68</v>
      </c>
      <c r="BT54" s="112" t="s">
        <v>69</v>
      </c>
      <c r="BU54" s="113" t="s">
        <v>70</v>
      </c>
      <c r="BV54" s="112" t="s">
        <v>71</v>
      </c>
      <c r="BW54" s="112" t="s">
        <v>5</v>
      </c>
      <c r="BX54" s="112" t="s">
        <v>72</v>
      </c>
      <c r="CL54" s="112" t="s">
        <v>19</v>
      </c>
    </row>
    <row r="55" s="7" customFormat="1" ht="16.5" customHeight="1">
      <c r="A55" s="7"/>
      <c r="B55" s="114"/>
      <c r="C55" s="115"/>
      <c r="D55" s="116" t="s">
        <v>73</v>
      </c>
      <c r="E55" s="116"/>
      <c r="F55" s="116"/>
      <c r="G55" s="116"/>
      <c r="H55" s="116"/>
      <c r="I55" s="117"/>
      <c r="J55" s="116" t="s">
        <v>74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ROUND(SUM(AG56:AG64),2)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75</v>
      </c>
      <c r="AR55" s="121"/>
      <c r="AS55" s="122">
        <f>ROUND(SUM(AS56:AS64),2)</f>
        <v>0</v>
      </c>
      <c r="AT55" s="123">
        <f>ROUND(SUM(AV55:AW55),2)</f>
        <v>0</v>
      </c>
      <c r="AU55" s="124">
        <f>ROUND(SUM(AU56:AU64),5)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ROUND(SUM(AZ56:AZ64),2)</f>
        <v>0</v>
      </c>
      <c r="BA55" s="123">
        <f>ROUND(SUM(BA56:BA64),2)</f>
        <v>0</v>
      </c>
      <c r="BB55" s="123">
        <f>ROUND(SUM(BB56:BB64),2)</f>
        <v>0</v>
      </c>
      <c r="BC55" s="123">
        <f>ROUND(SUM(BC56:BC64),2)</f>
        <v>0</v>
      </c>
      <c r="BD55" s="125">
        <f>ROUND(SUM(BD56:BD64),2)</f>
        <v>0</v>
      </c>
      <c r="BE55" s="7"/>
      <c r="BS55" s="126" t="s">
        <v>68</v>
      </c>
      <c r="BT55" s="126" t="s">
        <v>76</v>
      </c>
      <c r="BU55" s="126" t="s">
        <v>70</v>
      </c>
      <c r="BV55" s="126" t="s">
        <v>71</v>
      </c>
      <c r="BW55" s="126" t="s">
        <v>77</v>
      </c>
      <c r="BX55" s="126" t="s">
        <v>5</v>
      </c>
      <c r="CL55" s="126" t="s">
        <v>19</v>
      </c>
      <c r="CM55" s="126" t="s">
        <v>78</v>
      </c>
    </row>
    <row r="56" s="4" customFormat="1" ht="16.5" customHeight="1">
      <c r="A56" s="127" t="s">
        <v>79</v>
      </c>
      <c r="B56" s="66"/>
      <c r="C56" s="128"/>
      <c r="D56" s="128"/>
      <c r="E56" s="129" t="s">
        <v>80</v>
      </c>
      <c r="F56" s="129"/>
      <c r="G56" s="129"/>
      <c r="H56" s="129"/>
      <c r="I56" s="129"/>
      <c r="J56" s="128"/>
      <c r="K56" s="129" t="s">
        <v>81</v>
      </c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30">
        <f>'A1 - Větev WC dívky 1 PP'!J32</f>
        <v>0</v>
      </c>
      <c r="AH56" s="128"/>
      <c r="AI56" s="128"/>
      <c r="AJ56" s="128"/>
      <c r="AK56" s="128"/>
      <c r="AL56" s="128"/>
      <c r="AM56" s="128"/>
      <c r="AN56" s="130">
        <f>SUM(AG56,AT56)</f>
        <v>0</v>
      </c>
      <c r="AO56" s="128"/>
      <c r="AP56" s="128"/>
      <c r="AQ56" s="131" t="s">
        <v>82</v>
      </c>
      <c r="AR56" s="68"/>
      <c r="AS56" s="132">
        <v>0</v>
      </c>
      <c r="AT56" s="133">
        <f>ROUND(SUM(AV56:AW56),2)</f>
        <v>0</v>
      </c>
      <c r="AU56" s="134">
        <f>'A1 - Větev WC dívky 1 PP'!P110</f>
        <v>0</v>
      </c>
      <c r="AV56" s="133">
        <f>'A1 - Větev WC dívky 1 PP'!J35</f>
        <v>0</v>
      </c>
      <c r="AW56" s="133">
        <f>'A1 - Větev WC dívky 1 PP'!J36</f>
        <v>0</v>
      </c>
      <c r="AX56" s="133">
        <f>'A1 - Větev WC dívky 1 PP'!J37</f>
        <v>0</v>
      </c>
      <c r="AY56" s="133">
        <f>'A1 - Větev WC dívky 1 PP'!J38</f>
        <v>0</v>
      </c>
      <c r="AZ56" s="133">
        <f>'A1 - Větev WC dívky 1 PP'!F35</f>
        <v>0</v>
      </c>
      <c r="BA56" s="133">
        <f>'A1 - Větev WC dívky 1 PP'!F36</f>
        <v>0</v>
      </c>
      <c r="BB56" s="133">
        <f>'A1 - Větev WC dívky 1 PP'!F37</f>
        <v>0</v>
      </c>
      <c r="BC56" s="133">
        <f>'A1 - Větev WC dívky 1 PP'!F38</f>
        <v>0</v>
      </c>
      <c r="BD56" s="135">
        <f>'A1 - Větev WC dívky 1 PP'!F39</f>
        <v>0</v>
      </c>
      <c r="BE56" s="4"/>
      <c r="BT56" s="136" t="s">
        <v>78</v>
      </c>
      <c r="BV56" s="136" t="s">
        <v>71</v>
      </c>
      <c r="BW56" s="136" t="s">
        <v>83</v>
      </c>
      <c r="BX56" s="136" t="s">
        <v>77</v>
      </c>
      <c r="CL56" s="136" t="s">
        <v>19</v>
      </c>
    </row>
    <row r="57" s="4" customFormat="1" ht="16.5" customHeight="1">
      <c r="A57" s="127" t="s">
        <v>79</v>
      </c>
      <c r="B57" s="66"/>
      <c r="C57" s="128"/>
      <c r="D57" s="128"/>
      <c r="E57" s="129" t="s">
        <v>84</v>
      </c>
      <c r="F57" s="129"/>
      <c r="G57" s="129"/>
      <c r="H57" s="129"/>
      <c r="I57" s="129"/>
      <c r="J57" s="128"/>
      <c r="K57" s="129" t="s">
        <v>85</v>
      </c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30">
        <f>'A2 - Větev WC dívky 1 NP'!J32</f>
        <v>0</v>
      </c>
      <c r="AH57" s="128"/>
      <c r="AI57" s="128"/>
      <c r="AJ57" s="128"/>
      <c r="AK57" s="128"/>
      <c r="AL57" s="128"/>
      <c r="AM57" s="128"/>
      <c r="AN57" s="130">
        <f>SUM(AG57,AT57)</f>
        <v>0</v>
      </c>
      <c r="AO57" s="128"/>
      <c r="AP57" s="128"/>
      <c r="AQ57" s="131" t="s">
        <v>82</v>
      </c>
      <c r="AR57" s="68"/>
      <c r="AS57" s="132">
        <v>0</v>
      </c>
      <c r="AT57" s="133">
        <f>ROUND(SUM(AV57:AW57),2)</f>
        <v>0</v>
      </c>
      <c r="AU57" s="134">
        <f>'A2 - Větev WC dívky 1 NP'!P110</f>
        <v>0</v>
      </c>
      <c r="AV57" s="133">
        <f>'A2 - Větev WC dívky 1 NP'!J35</f>
        <v>0</v>
      </c>
      <c r="AW57" s="133">
        <f>'A2 - Větev WC dívky 1 NP'!J36</f>
        <v>0</v>
      </c>
      <c r="AX57" s="133">
        <f>'A2 - Větev WC dívky 1 NP'!J37</f>
        <v>0</v>
      </c>
      <c r="AY57" s="133">
        <f>'A2 - Větev WC dívky 1 NP'!J38</f>
        <v>0</v>
      </c>
      <c r="AZ57" s="133">
        <f>'A2 - Větev WC dívky 1 NP'!F35</f>
        <v>0</v>
      </c>
      <c r="BA57" s="133">
        <f>'A2 - Větev WC dívky 1 NP'!F36</f>
        <v>0</v>
      </c>
      <c r="BB57" s="133">
        <f>'A2 - Větev WC dívky 1 NP'!F37</f>
        <v>0</v>
      </c>
      <c r="BC57" s="133">
        <f>'A2 - Větev WC dívky 1 NP'!F38</f>
        <v>0</v>
      </c>
      <c r="BD57" s="135">
        <f>'A2 - Větev WC dívky 1 NP'!F39</f>
        <v>0</v>
      </c>
      <c r="BE57" s="4"/>
      <c r="BT57" s="136" t="s">
        <v>78</v>
      </c>
      <c r="BV57" s="136" t="s">
        <v>71</v>
      </c>
      <c r="BW57" s="136" t="s">
        <v>86</v>
      </c>
      <c r="BX57" s="136" t="s">
        <v>77</v>
      </c>
      <c r="CL57" s="136" t="s">
        <v>19</v>
      </c>
    </row>
    <row r="58" s="4" customFormat="1" ht="16.5" customHeight="1">
      <c r="A58" s="127" t="s">
        <v>79</v>
      </c>
      <c r="B58" s="66"/>
      <c r="C58" s="128"/>
      <c r="D58" s="128"/>
      <c r="E58" s="129" t="s">
        <v>87</v>
      </c>
      <c r="F58" s="129"/>
      <c r="G58" s="129"/>
      <c r="H58" s="129"/>
      <c r="I58" s="129"/>
      <c r="J58" s="128"/>
      <c r="K58" s="129" t="s">
        <v>88</v>
      </c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0">
        <f>'A3 - Větev WC dívky 2 NP'!J32</f>
        <v>0</v>
      </c>
      <c r="AH58" s="128"/>
      <c r="AI58" s="128"/>
      <c r="AJ58" s="128"/>
      <c r="AK58" s="128"/>
      <c r="AL58" s="128"/>
      <c r="AM58" s="128"/>
      <c r="AN58" s="130">
        <f>SUM(AG58,AT58)</f>
        <v>0</v>
      </c>
      <c r="AO58" s="128"/>
      <c r="AP58" s="128"/>
      <c r="AQ58" s="131" t="s">
        <v>82</v>
      </c>
      <c r="AR58" s="68"/>
      <c r="AS58" s="132">
        <v>0</v>
      </c>
      <c r="AT58" s="133">
        <f>ROUND(SUM(AV58:AW58),2)</f>
        <v>0</v>
      </c>
      <c r="AU58" s="134">
        <f>'A3 - Větev WC dívky 2 NP'!P110</f>
        <v>0</v>
      </c>
      <c r="AV58" s="133">
        <f>'A3 - Větev WC dívky 2 NP'!J35</f>
        <v>0</v>
      </c>
      <c r="AW58" s="133">
        <f>'A3 - Větev WC dívky 2 NP'!J36</f>
        <v>0</v>
      </c>
      <c r="AX58" s="133">
        <f>'A3 - Větev WC dívky 2 NP'!J37</f>
        <v>0</v>
      </c>
      <c r="AY58" s="133">
        <f>'A3 - Větev WC dívky 2 NP'!J38</f>
        <v>0</v>
      </c>
      <c r="AZ58" s="133">
        <f>'A3 - Větev WC dívky 2 NP'!F35</f>
        <v>0</v>
      </c>
      <c r="BA58" s="133">
        <f>'A3 - Větev WC dívky 2 NP'!F36</f>
        <v>0</v>
      </c>
      <c r="BB58" s="133">
        <f>'A3 - Větev WC dívky 2 NP'!F37</f>
        <v>0</v>
      </c>
      <c r="BC58" s="133">
        <f>'A3 - Větev WC dívky 2 NP'!F38</f>
        <v>0</v>
      </c>
      <c r="BD58" s="135">
        <f>'A3 - Větev WC dívky 2 NP'!F39</f>
        <v>0</v>
      </c>
      <c r="BE58" s="4"/>
      <c r="BT58" s="136" t="s">
        <v>78</v>
      </c>
      <c r="BV58" s="136" t="s">
        <v>71</v>
      </c>
      <c r="BW58" s="136" t="s">
        <v>89</v>
      </c>
      <c r="BX58" s="136" t="s">
        <v>77</v>
      </c>
      <c r="CL58" s="136" t="s">
        <v>19</v>
      </c>
    </row>
    <row r="59" s="4" customFormat="1" ht="16.5" customHeight="1">
      <c r="A59" s="127" t="s">
        <v>79</v>
      </c>
      <c r="B59" s="66"/>
      <c r="C59" s="128"/>
      <c r="D59" s="128"/>
      <c r="E59" s="129" t="s">
        <v>90</v>
      </c>
      <c r="F59" s="129"/>
      <c r="G59" s="129"/>
      <c r="H59" s="129"/>
      <c r="I59" s="129"/>
      <c r="J59" s="128"/>
      <c r="K59" s="129" t="s">
        <v>91</v>
      </c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0">
        <f>'A4 - Elektroinstalace'!J32</f>
        <v>0</v>
      </c>
      <c r="AH59" s="128"/>
      <c r="AI59" s="128"/>
      <c r="AJ59" s="128"/>
      <c r="AK59" s="128"/>
      <c r="AL59" s="128"/>
      <c r="AM59" s="128"/>
      <c r="AN59" s="130">
        <f>SUM(AG59,AT59)</f>
        <v>0</v>
      </c>
      <c r="AO59" s="128"/>
      <c r="AP59" s="128"/>
      <c r="AQ59" s="131" t="s">
        <v>82</v>
      </c>
      <c r="AR59" s="68"/>
      <c r="AS59" s="132">
        <v>0</v>
      </c>
      <c r="AT59" s="133">
        <f>ROUND(SUM(AV59:AW59),2)</f>
        <v>0</v>
      </c>
      <c r="AU59" s="134">
        <f>'A4 - Elektroinstalace'!P86</f>
        <v>0</v>
      </c>
      <c r="AV59" s="133">
        <f>'A4 - Elektroinstalace'!J35</f>
        <v>0</v>
      </c>
      <c r="AW59" s="133">
        <f>'A4 - Elektroinstalace'!J36</f>
        <v>0</v>
      </c>
      <c r="AX59" s="133">
        <f>'A4 - Elektroinstalace'!J37</f>
        <v>0</v>
      </c>
      <c r="AY59" s="133">
        <f>'A4 - Elektroinstalace'!J38</f>
        <v>0</v>
      </c>
      <c r="AZ59" s="133">
        <f>'A4 - Elektroinstalace'!F35</f>
        <v>0</v>
      </c>
      <c r="BA59" s="133">
        <f>'A4 - Elektroinstalace'!F36</f>
        <v>0</v>
      </c>
      <c r="BB59" s="133">
        <f>'A4 - Elektroinstalace'!F37</f>
        <v>0</v>
      </c>
      <c r="BC59" s="133">
        <f>'A4 - Elektroinstalace'!F38</f>
        <v>0</v>
      </c>
      <c r="BD59" s="135">
        <f>'A4 - Elektroinstalace'!F39</f>
        <v>0</v>
      </c>
      <c r="BE59" s="4"/>
      <c r="BT59" s="136" t="s">
        <v>78</v>
      </c>
      <c r="BV59" s="136" t="s">
        <v>71</v>
      </c>
      <c r="BW59" s="136" t="s">
        <v>92</v>
      </c>
      <c r="BX59" s="136" t="s">
        <v>77</v>
      </c>
      <c r="CL59" s="136" t="s">
        <v>19</v>
      </c>
    </row>
    <row r="60" s="4" customFormat="1" ht="16.5" customHeight="1">
      <c r="A60" s="127" t="s">
        <v>79</v>
      </c>
      <c r="B60" s="66"/>
      <c r="C60" s="128"/>
      <c r="D60" s="128"/>
      <c r="E60" s="129" t="s">
        <v>93</v>
      </c>
      <c r="F60" s="129"/>
      <c r="G60" s="129"/>
      <c r="H60" s="129"/>
      <c r="I60" s="129"/>
      <c r="J60" s="128"/>
      <c r="K60" s="129" t="s">
        <v>94</v>
      </c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30">
        <f>'A5 - Vytápění '!J32</f>
        <v>0</v>
      </c>
      <c r="AH60" s="128"/>
      <c r="AI60" s="128"/>
      <c r="AJ60" s="128"/>
      <c r="AK60" s="128"/>
      <c r="AL60" s="128"/>
      <c r="AM60" s="128"/>
      <c r="AN60" s="130">
        <f>SUM(AG60,AT60)</f>
        <v>0</v>
      </c>
      <c r="AO60" s="128"/>
      <c r="AP60" s="128"/>
      <c r="AQ60" s="131" t="s">
        <v>82</v>
      </c>
      <c r="AR60" s="68"/>
      <c r="AS60" s="132">
        <v>0</v>
      </c>
      <c r="AT60" s="133">
        <f>ROUND(SUM(AV60:AW60),2)</f>
        <v>0</v>
      </c>
      <c r="AU60" s="134">
        <f>'A5 - Vytápění '!P86</f>
        <v>0</v>
      </c>
      <c r="AV60" s="133">
        <f>'A5 - Vytápění '!J35</f>
        <v>0</v>
      </c>
      <c r="AW60" s="133">
        <f>'A5 - Vytápění '!J36</f>
        <v>0</v>
      </c>
      <c r="AX60" s="133">
        <f>'A5 - Vytápění '!J37</f>
        <v>0</v>
      </c>
      <c r="AY60" s="133">
        <f>'A5 - Vytápění '!J38</f>
        <v>0</v>
      </c>
      <c r="AZ60" s="133">
        <f>'A5 - Vytápění '!F35</f>
        <v>0</v>
      </c>
      <c r="BA60" s="133">
        <f>'A5 - Vytápění '!F36</f>
        <v>0</v>
      </c>
      <c r="BB60" s="133">
        <f>'A5 - Vytápění '!F37</f>
        <v>0</v>
      </c>
      <c r="BC60" s="133">
        <f>'A5 - Vytápění '!F38</f>
        <v>0</v>
      </c>
      <c r="BD60" s="135">
        <f>'A5 - Vytápění '!F39</f>
        <v>0</v>
      </c>
      <c r="BE60" s="4"/>
      <c r="BT60" s="136" t="s">
        <v>78</v>
      </c>
      <c r="BV60" s="136" t="s">
        <v>71</v>
      </c>
      <c r="BW60" s="136" t="s">
        <v>95</v>
      </c>
      <c r="BX60" s="136" t="s">
        <v>77</v>
      </c>
      <c r="CL60" s="136" t="s">
        <v>19</v>
      </c>
    </row>
    <row r="61" s="4" customFormat="1" ht="16.5" customHeight="1">
      <c r="A61" s="127" t="s">
        <v>79</v>
      </c>
      <c r="B61" s="66"/>
      <c r="C61" s="128"/>
      <c r="D61" s="128"/>
      <c r="E61" s="129" t="s">
        <v>96</v>
      </c>
      <c r="F61" s="129"/>
      <c r="G61" s="129"/>
      <c r="H61" s="129"/>
      <c r="I61" s="129"/>
      <c r="J61" s="128"/>
      <c r="K61" s="129" t="s">
        <v>97</v>
      </c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>
        <f>'A6 - VZT'!J32</f>
        <v>0</v>
      </c>
      <c r="AH61" s="128"/>
      <c r="AI61" s="128"/>
      <c r="AJ61" s="128"/>
      <c r="AK61" s="128"/>
      <c r="AL61" s="128"/>
      <c r="AM61" s="128"/>
      <c r="AN61" s="130">
        <f>SUM(AG61,AT61)</f>
        <v>0</v>
      </c>
      <c r="AO61" s="128"/>
      <c r="AP61" s="128"/>
      <c r="AQ61" s="131" t="s">
        <v>82</v>
      </c>
      <c r="AR61" s="68"/>
      <c r="AS61" s="132">
        <v>0</v>
      </c>
      <c r="AT61" s="133">
        <f>ROUND(SUM(AV61:AW61),2)</f>
        <v>0</v>
      </c>
      <c r="AU61" s="134">
        <f>'A6 - VZT'!P90</f>
        <v>0</v>
      </c>
      <c r="AV61" s="133">
        <f>'A6 - VZT'!J35</f>
        <v>0</v>
      </c>
      <c r="AW61" s="133">
        <f>'A6 - VZT'!J36</f>
        <v>0</v>
      </c>
      <c r="AX61" s="133">
        <f>'A6 - VZT'!J37</f>
        <v>0</v>
      </c>
      <c r="AY61" s="133">
        <f>'A6 - VZT'!J38</f>
        <v>0</v>
      </c>
      <c r="AZ61" s="133">
        <f>'A6 - VZT'!F35</f>
        <v>0</v>
      </c>
      <c r="BA61" s="133">
        <f>'A6 - VZT'!F36</f>
        <v>0</v>
      </c>
      <c r="BB61" s="133">
        <f>'A6 - VZT'!F37</f>
        <v>0</v>
      </c>
      <c r="BC61" s="133">
        <f>'A6 - VZT'!F38</f>
        <v>0</v>
      </c>
      <c r="BD61" s="135">
        <f>'A6 - VZT'!F39</f>
        <v>0</v>
      </c>
      <c r="BE61" s="4"/>
      <c r="BT61" s="136" t="s">
        <v>78</v>
      </c>
      <c r="BV61" s="136" t="s">
        <v>71</v>
      </c>
      <c r="BW61" s="136" t="s">
        <v>98</v>
      </c>
      <c r="BX61" s="136" t="s">
        <v>77</v>
      </c>
      <c r="CL61" s="136" t="s">
        <v>19</v>
      </c>
    </row>
    <row r="62" s="4" customFormat="1" ht="16.5" customHeight="1">
      <c r="A62" s="127" t="s">
        <v>79</v>
      </c>
      <c r="B62" s="66"/>
      <c r="C62" s="128"/>
      <c r="D62" s="128"/>
      <c r="E62" s="129" t="s">
        <v>99</v>
      </c>
      <c r="F62" s="129"/>
      <c r="G62" s="129"/>
      <c r="H62" s="129"/>
      <c r="I62" s="129"/>
      <c r="J62" s="128"/>
      <c r="K62" s="129" t="s">
        <v>100</v>
      </c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30">
        <f>'A7 - ZTI'!J32</f>
        <v>0</v>
      </c>
      <c r="AH62" s="128"/>
      <c r="AI62" s="128"/>
      <c r="AJ62" s="128"/>
      <c r="AK62" s="128"/>
      <c r="AL62" s="128"/>
      <c r="AM62" s="128"/>
      <c r="AN62" s="130">
        <f>SUM(AG62,AT62)</f>
        <v>0</v>
      </c>
      <c r="AO62" s="128"/>
      <c r="AP62" s="128"/>
      <c r="AQ62" s="131" t="s">
        <v>82</v>
      </c>
      <c r="AR62" s="68"/>
      <c r="AS62" s="132">
        <v>0</v>
      </c>
      <c r="AT62" s="133">
        <f>ROUND(SUM(AV62:AW62),2)</f>
        <v>0</v>
      </c>
      <c r="AU62" s="134">
        <f>'A7 - ZTI'!P86</f>
        <v>0</v>
      </c>
      <c r="AV62" s="133">
        <f>'A7 - ZTI'!J35</f>
        <v>0</v>
      </c>
      <c r="AW62" s="133">
        <f>'A7 - ZTI'!J36</f>
        <v>0</v>
      </c>
      <c r="AX62" s="133">
        <f>'A7 - ZTI'!J37</f>
        <v>0</v>
      </c>
      <c r="AY62" s="133">
        <f>'A7 - ZTI'!J38</f>
        <v>0</v>
      </c>
      <c r="AZ62" s="133">
        <f>'A7 - ZTI'!F35</f>
        <v>0</v>
      </c>
      <c r="BA62" s="133">
        <f>'A7 - ZTI'!F36</f>
        <v>0</v>
      </c>
      <c r="BB62" s="133">
        <f>'A7 - ZTI'!F37</f>
        <v>0</v>
      </c>
      <c r="BC62" s="133">
        <f>'A7 - ZTI'!F38</f>
        <v>0</v>
      </c>
      <c r="BD62" s="135">
        <f>'A7 - ZTI'!F39</f>
        <v>0</v>
      </c>
      <c r="BE62" s="4"/>
      <c r="BT62" s="136" t="s">
        <v>78</v>
      </c>
      <c r="BV62" s="136" t="s">
        <v>71</v>
      </c>
      <c r="BW62" s="136" t="s">
        <v>101</v>
      </c>
      <c r="BX62" s="136" t="s">
        <v>77</v>
      </c>
      <c r="CL62" s="136" t="s">
        <v>19</v>
      </c>
    </row>
    <row r="63" s="4" customFormat="1" ht="16.5" customHeight="1">
      <c r="A63" s="127" t="s">
        <v>79</v>
      </c>
      <c r="B63" s="66"/>
      <c r="C63" s="128"/>
      <c r="D63" s="128"/>
      <c r="E63" s="129" t="s">
        <v>102</v>
      </c>
      <c r="F63" s="129"/>
      <c r="G63" s="129"/>
      <c r="H63" s="129"/>
      <c r="I63" s="129"/>
      <c r="J63" s="128"/>
      <c r="K63" s="129" t="s">
        <v>103</v>
      </c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30">
        <f>'A8 - VRN'!J32</f>
        <v>0</v>
      </c>
      <c r="AH63" s="128"/>
      <c r="AI63" s="128"/>
      <c r="AJ63" s="128"/>
      <c r="AK63" s="128"/>
      <c r="AL63" s="128"/>
      <c r="AM63" s="128"/>
      <c r="AN63" s="130">
        <f>SUM(AG63,AT63)</f>
        <v>0</v>
      </c>
      <c r="AO63" s="128"/>
      <c r="AP63" s="128"/>
      <c r="AQ63" s="131" t="s">
        <v>82</v>
      </c>
      <c r="AR63" s="68"/>
      <c r="AS63" s="132">
        <v>0</v>
      </c>
      <c r="AT63" s="133">
        <f>ROUND(SUM(AV63:AW63),2)</f>
        <v>0</v>
      </c>
      <c r="AU63" s="134">
        <f>'A8 - VRN'!P88</f>
        <v>0</v>
      </c>
      <c r="AV63" s="133">
        <f>'A8 - VRN'!J35</f>
        <v>0</v>
      </c>
      <c r="AW63" s="133">
        <f>'A8 - VRN'!J36</f>
        <v>0</v>
      </c>
      <c r="AX63" s="133">
        <f>'A8 - VRN'!J37</f>
        <v>0</v>
      </c>
      <c r="AY63" s="133">
        <f>'A8 - VRN'!J38</f>
        <v>0</v>
      </c>
      <c r="AZ63" s="133">
        <f>'A8 - VRN'!F35</f>
        <v>0</v>
      </c>
      <c r="BA63" s="133">
        <f>'A8 - VRN'!F36</f>
        <v>0</v>
      </c>
      <c r="BB63" s="133">
        <f>'A8 - VRN'!F37</f>
        <v>0</v>
      </c>
      <c r="BC63" s="133">
        <f>'A8 - VRN'!F38</f>
        <v>0</v>
      </c>
      <c r="BD63" s="135">
        <f>'A8 - VRN'!F39</f>
        <v>0</v>
      </c>
      <c r="BE63" s="4"/>
      <c r="BT63" s="136" t="s">
        <v>78</v>
      </c>
      <c r="BV63" s="136" t="s">
        <v>71</v>
      </c>
      <c r="BW63" s="136" t="s">
        <v>104</v>
      </c>
      <c r="BX63" s="136" t="s">
        <v>77</v>
      </c>
      <c r="CL63" s="136" t="s">
        <v>19</v>
      </c>
    </row>
    <row r="64" s="4" customFormat="1" ht="16.5" customHeight="1">
      <c r="A64" s="127" t="s">
        <v>79</v>
      </c>
      <c r="B64" s="66"/>
      <c r="C64" s="128"/>
      <c r="D64" s="128"/>
      <c r="E64" s="129" t="s">
        <v>105</v>
      </c>
      <c r="F64" s="129"/>
      <c r="G64" s="129"/>
      <c r="H64" s="129"/>
      <c r="I64" s="129"/>
      <c r="J64" s="128"/>
      <c r="K64" s="129" t="s">
        <v>106</v>
      </c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30">
        <f>'A9 - Doplnění '!J32</f>
        <v>0</v>
      </c>
      <c r="AH64" s="128"/>
      <c r="AI64" s="128"/>
      <c r="AJ64" s="128"/>
      <c r="AK64" s="128"/>
      <c r="AL64" s="128"/>
      <c r="AM64" s="128"/>
      <c r="AN64" s="130">
        <f>SUM(AG64,AT64)</f>
        <v>0</v>
      </c>
      <c r="AO64" s="128"/>
      <c r="AP64" s="128"/>
      <c r="AQ64" s="131" t="s">
        <v>82</v>
      </c>
      <c r="AR64" s="68"/>
      <c r="AS64" s="132">
        <v>0</v>
      </c>
      <c r="AT64" s="133">
        <f>ROUND(SUM(AV64:AW64),2)</f>
        <v>0</v>
      </c>
      <c r="AU64" s="134">
        <f>'A9 - Doplnění '!P89</f>
        <v>0</v>
      </c>
      <c r="AV64" s="133">
        <f>'A9 - Doplnění '!J35</f>
        <v>0</v>
      </c>
      <c r="AW64" s="133">
        <f>'A9 - Doplnění '!J36</f>
        <v>0</v>
      </c>
      <c r="AX64" s="133">
        <f>'A9 - Doplnění '!J37</f>
        <v>0</v>
      </c>
      <c r="AY64" s="133">
        <f>'A9 - Doplnění '!J38</f>
        <v>0</v>
      </c>
      <c r="AZ64" s="133">
        <f>'A9 - Doplnění '!F35</f>
        <v>0</v>
      </c>
      <c r="BA64" s="133">
        <f>'A9 - Doplnění '!F36</f>
        <v>0</v>
      </c>
      <c r="BB64" s="133">
        <f>'A9 - Doplnění '!F37</f>
        <v>0</v>
      </c>
      <c r="BC64" s="133">
        <f>'A9 - Doplnění '!F38</f>
        <v>0</v>
      </c>
      <c r="BD64" s="135">
        <f>'A9 - Doplnění '!F39</f>
        <v>0</v>
      </c>
      <c r="BE64" s="4"/>
      <c r="BT64" s="136" t="s">
        <v>78</v>
      </c>
      <c r="BV64" s="136" t="s">
        <v>71</v>
      </c>
      <c r="BW64" s="136" t="s">
        <v>107</v>
      </c>
      <c r="BX64" s="136" t="s">
        <v>77</v>
      </c>
      <c r="CL64" s="136" t="s">
        <v>19</v>
      </c>
    </row>
    <row r="65" s="7" customFormat="1" ht="16.5" customHeight="1">
      <c r="A65" s="7"/>
      <c r="B65" s="114"/>
      <c r="C65" s="115"/>
      <c r="D65" s="116" t="s">
        <v>108</v>
      </c>
      <c r="E65" s="116"/>
      <c r="F65" s="116"/>
      <c r="G65" s="116"/>
      <c r="H65" s="116"/>
      <c r="I65" s="117"/>
      <c r="J65" s="116" t="s">
        <v>109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8">
        <f>ROUND(SUM(AG66:AG74),2)</f>
        <v>0</v>
      </c>
      <c r="AH65" s="117"/>
      <c r="AI65" s="117"/>
      <c r="AJ65" s="117"/>
      <c r="AK65" s="117"/>
      <c r="AL65" s="117"/>
      <c r="AM65" s="117"/>
      <c r="AN65" s="119">
        <f>SUM(AG65,AT65)</f>
        <v>0</v>
      </c>
      <c r="AO65" s="117"/>
      <c r="AP65" s="117"/>
      <c r="AQ65" s="120" t="s">
        <v>75</v>
      </c>
      <c r="AR65" s="121"/>
      <c r="AS65" s="122">
        <f>ROUND(SUM(AS66:AS74),2)</f>
        <v>0</v>
      </c>
      <c r="AT65" s="123">
        <f>ROUND(SUM(AV65:AW65),2)</f>
        <v>0</v>
      </c>
      <c r="AU65" s="124">
        <f>ROUND(SUM(AU66:AU74),5)</f>
        <v>0</v>
      </c>
      <c r="AV65" s="123">
        <f>ROUND(AZ65*L29,2)</f>
        <v>0</v>
      </c>
      <c r="AW65" s="123">
        <f>ROUND(BA65*L30,2)</f>
        <v>0</v>
      </c>
      <c r="AX65" s="123">
        <f>ROUND(BB65*L29,2)</f>
        <v>0</v>
      </c>
      <c r="AY65" s="123">
        <f>ROUND(BC65*L30,2)</f>
        <v>0</v>
      </c>
      <c r="AZ65" s="123">
        <f>ROUND(SUM(AZ66:AZ74),2)</f>
        <v>0</v>
      </c>
      <c r="BA65" s="123">
        <f>ROUND(SUM(BA66:BA74),2)</f>
        <v>0</v>
      </c>
      <c r="BB65" s="123">
        <f>ROUND(SUM(BB66:BB74),2)</f>
        <v>0</v>
      </c>
      <c r="BC65" s="123">
        <f>ROUND(SUM(BC66:BC74),2)</f>
        <v>0</v>
      </c>
      <c r="BD65" s="125">
        <f>ROUND(SUM(BD66:BD74),2)</f>
        <v>0</v>
      </c>
      <c r="BE65" s="7"/>
      <c r="BS65" s="126" t="s">
        <v>68</v>
      </c>
      <c r="BT65" s="126" t="s">
        <v>76</v>
      </c>
      <c r="BU65" s="126" t="s">
        <v>70</v>
      </c>
      <c r="BV65" s="126" t="s">
        <v>71</v>
      </c>
      <c r="BW65" s="126" t="s">
        <v>110</v>
      </c>
      <c r="BX65" s="126" t="s">
        <v>5</v>
      </c>
      <c r="CL65" s="126" t="s">
        <v>19</v>
      </c>
      <c r="CM65" s="126" t="s">
        <v>78</v>
      </c>
    </row>
    <row r="66" s="4" customFormat="1" ht="16.5" customHeight="1">
      <c r="A66" s="127" t="s">
        <v>79</v>
      </c>
      <c r="B66" s="66"/>
      <c r="C66" s="128"/>
      <c r="D66" s="128"/>
      <c r="E66" s="129" t="s">
        <v>111</v>
      </c>
      <c r="F66" s="129"/>
      <c r="G66" s="129"/>
      <c r="H66" s="129"/>
      <c r="I66" s="129"/>
      <c r="J66" s="128"/>
      <c r="K66" s="129" t="s">
        <v>112</v>
      </c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30">
        <f>'B1 - Větev WC chlapci 1 PP'!J32</f>
        <v>0</v>
      </c>
      <c r="AH66" s="128"/>
      <c r="AI66" s="128"/>
      <c r="AJ66" s="128"/>
      <c r="AK66" s="128"/>
      <c r="AL66" s="128"/>
      <c r="AM66" s="128"/>
      <c r="AN66" s="130">
        <f>SUM(AG66,AT66)</f>
        <v>0</v>
      </c>
      <c r="AO66" s="128"/>
      <c r="AP66" s="128"/>
      <c r="AQ66" s="131" t="s">
        <v>82</v>
      </c>
      <c r="AR66" s="68"/>
      <c r="AS66" s="132">
        <v>0</v>
      </c>
      <c r="AT66" s="133">
        <f>ROUND(SUM(AV66:AW66),2)</f>
        <v>0</v>
      </c>
      <c r="AU66" s="134">
        <f>'B1 - Větev WC chlapci 1 PP'!P112</f>
        <v>0</v>
      </c>
      <c r="AV66" s="133">
        <f>'B1 - Větev WC chlapci 1 PP'!J35</f>
        <v>0</v>
      </c>
      <c r="AW66" s="133">
        <f>'B1 - Větev WC chlapci 1 PP'!J36</f>
        <v>0</v>
      </c>
      <c r="AX66" s="133">
        <f>'B1 - Větev WC chlapci 1 PP'!J37</f>
        <v>0</v>
      </c>
      <c r="AY66" s="133">
        <f>'B1 - Větev WC chlapci 1 PP'!J38</f>
        <v>0</v>
      </c>
      <c r="AZ66" s="133">
        <f>'B1 - Větev WC chlapci 1 PP'!F35</f>
        <v>0</v>
      </c>
      <c r="BA66" s="133">
        <f>'B1 - Větev WC chlapci 1 PP'!F36</f>
        <v>0</v>
      </c>
      <c r="BB66" s="133">
        <f>'B1 - Větev WC chlapci 1 PP'!F37</f>
        <v>0</v>
      </c>
      <c r="BC66" s="133">
        <f>'B1 - Větev WC chlapci 1 PP'!F38</f>
        <v>0</v>
      </c>
      <c r="BD66" s="135">
        <f>'B1 - Větev WC chlapci 1 PP'!F39</f>
        <v>0</v>
      </c>
      <c r="BE66" s="4"/>
      <c r="BT66" s="136" t="s">
        <v>78</v>
      </c>
      <c r="BV66" s="136" t="s">
        <v>71</v>
      </c>
      <c r="BW66" s="136" t="s">
        <v>113</v>
      </c>
      <c r="BX66" s="136" t="s">
        <v>110</v>
      </c>
      <c r="CL66" s="136" t="s">
        <v>19</v>
      </c>
    </row>
    <row r="67" s="4" customFormat="1" ht="16.5" customHeight="1">
      <c r="A67" s="127" t="s">
        <v>79</v>
      </c>
      <c r="B67" s="66"/>
      <c r="C67" s="128"/>
      <c r="D67" s="128"/>
      <c r="E67" s="129" t="s">
        <v>114</v>
      </c>
      <c r="F67" s="129"/>
      <c r="G67" s="129"/>
      <c r="H67" s="129"/>
      <c r="I67" s="129"/>
      <c r="J67" s="128"/>
      <c r="K67" s="129" t="s">
        <v>115</v>
      </c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30">
        <f>'B2 - Větev WC chlapci 1 NP'!J32</f>
        <v>0</v>
      </c>
      <c r="AH67" s="128"/>
      <c r="AI67" s="128"/>
      <c r="AJ67" s="128"/>
      <c r="AK67" s="128"/>
      <c r="AL67" s="128"/>
      <c r="AM67" s="128"/>
      <c r="AN67" s="130">
        <f>SUM(AG67,AT67)</f>
        <v>0</v>
      </c>
      <c r="AO67" s="128"/>
      <c r="AP67" s="128"/>
      <c r="AQ67" s="131" t="s">
        <v>82</v>
      </c>
      <c r="AR67" s="68"/>
      <c r="AS67" s="132">
        <v>0</v>
      </c>
      <c r="AT67" s="133">
        <f>ROUND(SUM(AV67:AW67),2)</f>
        <v>0</v>
      </c>
      <c r="AU67" s="134">
        <f>'B2 - Větev WC chlapci 1 NP'!P111</f>
        <v>0</v>
      </c>
      <c r="AV67" s="133">
        <f>'B2 - Větev WC chlapci 1 NP'!J35</f>
        <v>0</v>
      </c>
      <c r="AW67" s="133">
        <f>'B2 - Větev WC chlapci 1 NP'!J36</f>
        <v>0</v>
      </c>
      <c r="AX67" s="133">
        <f>'B2 - Větev WC chlapci 1 NP'!J37</f>
        <v>0</v>
      </c>
      <c r="AY67" s="133">
        <f>'B2 - Větev WC chlapci 1 NP'!J38</f>
        <v>0</v>
      </c>
      <c r="AZ67" s="133">
        <f>'B2 - Větev WC chlapci 1 NP'!F35</f>
        <v>0</v>
      </c>
      <c r="BA67" s="133">
        <f>'B2 - Větev WC chlapci 1 NP'!F36</f>
        <v>0</v>
      </c>
      <c r="BB67" s="133">
        <f>'B2 - Větev WC chlapci 1 NP'!F37</f>
        <v>0</v>
      </c>
      <c r="BC67" s="133">
        <f>'B2 - Větev WC chlapci 1 NP'!F38</f>
        <v>0</v>
      </c>
      <c r="BD67" s="135">
        <f>'B2 - Větev WC chlapci 1 NP'!F39</f>
        <v>0</v>
      </c>
      <c r="BE67" s="4"/>
      <c r="BT67" s="136" t="s">
        <v>78</v>
      </c>
      <c r="BV67" s="136" t="s">
        <v>71</v>
      </c>
      <c r="BW67" s="136" t="s">
        <v>116</v>
      </c>
      <c r="BX67" s="136" t="s">
        <v>110</v>
      </c>
      <c r="CL67" s="136" t="s">
        <v>19</v>
      </c>
    </row>
    <row r="68" s="4" customFormat="1" ht="16.5" customHeight="1">
      <c r="A68" s="127" t="s">
        <v>79</v>
      </c>
      <c r="B68" s="66"/>
      <c r="C68" s="128"/>
      <c r="D68" s="128"/>
      <c r="E68" s="129" t="s">
        <v>117</v>
      </c>
      <c r="F68" s="129"/>
      <c r="G68" s="129"/>
      <c r="H68" s="129"/>
      <c r="I68" s="129"/>
      <c r="J68" s="128"/>
      <c r="K68" s="129" t="s">
        <v>118</v>
      </c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30">
        <f>'B3 - Větev WC chlapci 2 NP'!J32</f>
        <v>0</v>
      </c>
      <c r="AH68" s="128"/>
      <c r="AI68" s="128"/>
      <c r="AJ68" s="128"/>
      <c r="AK68" s="128"/>
      <c r="AL68" s="128"/>
      <c r="AM68" s="128"/>
      <c r="AN68" s="130">
        <f>SUM(AG68,AT68)</f>
        <v>0</v>
      </c>
      <c r="AO68" s="128"/>
      <c r="AP68" s="128"/>
      <c r="AQ68" s="131" t="s">
        <v>82</v>
      </c>
      <c r="AR68" s="68"/>
      <c r="AS68" s="132">
        <v>0</v>
      </c>
      <c r="AT68" s="133">
        <f>ROUND(SUM(AV68:AW68),2)</f>
        <v>0</v>
      </c>
      <c r="AU68" s="134">
        <f>'B3 - Větev WC chlapci 2 NP'!P112</f>
        <v>0</v>
      </c>
      <c r="AV68" s="133">
        <f>'B3 - Větev WC chlapci 2 NP'!J35</f>
        <v>0</v>
      </c>
      <c r="AW68" s="133">
        <f>'B3 - Větev WC chlapci 2 NP'!J36</f>
        <v>0</v>
      </c>
      <c r="AX68" s="133">
        <f>'B3 - Větev WC chlapci 2 NP'!J37</f>
        <v>0</v>
      </c>
      <c r="AY68" s="133">
        <f>'B3 - Větev WC chlapci 2 NP'!J38</f>
        <v>0</v>
      </c>
      <c r="AZ68" s="133">
        <f>'B3 - Větev WC chlapci 2 NP'!F35</f>
        <v>0</v>
      </c>
      <c r="BA68" s="133">
        <f>'B3 - Větev WC chlapci 2 NP'!F36</f>
        <v>0</v>
      </c>
      <c r="BB68" s="133">
        <f>'B3 - Větev WC chlapci 2 NP'!F37</f>
        <v>0</v>
      </c>
      <c r="BC68" s="133">
        <f>'B3 - Větev WC chlapci 2 NP'!F38</f>
        <v>0</v>
      </c>
      <c r="BD68" s="135">
        <f>'B3 - Větev WC chlapci 2 NP'!F39</f>
        <v>0</v>
      </c>
      <c r="BE68" s="4"/>
      <c r="BT68" s="136" t="s">
        <v>78</v>
      </c>
      <c r="BV68" s="136" t="s">
        <v>71</v>
      </c>
      <c r="BW68" s="136" t="s">
        <v>119</v>
      </c>
      <c r="BX68" s="136" t="s">
        <v>110</v>
      </c>
      <c r="CL68" s="136" t="s">
        <v>19</v>
      </c>
    </row>
    <row r="69" s="4" customFormat="1" ht="16.5" customHeight="1">
      <c r="A69" s="127" t="s">
        <v>79</v>
      </c>
      <c r="B69" s="66"/>
      <c r="C69" s="128"/>
      <c r="D69" s="128"/>
      <c r="E69" s="129" t="s">
        <v>120</v>
      </c>
      <c r="F69" s="129"/>
      <c r="G69" s="129"/>
      <c r="H69" s="129"/>
      <c r="I69" s="129"/>
      <c r="J69" s="128"/>
      <c r="K69" s="129" t="s">
        <v>91</v>
      </c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30">
        <f>'B4 - Elektroinstalace'!J32</f>
        <v>0</v>
      </c>
      <c r="AH69" s="128"/>
      <c r="AI69" s="128"/>
      <c r="AJ69" s="128"/>
      <c r="AK69" s="128"/>
      <c r="AL69" s="128"/>
      <c r="AM69" s="128"/>
      <c r="AN69" s="130">
        <f>SUM(AG69,AT69)</f>
        <v>0</v>
      </c>
      <c r="AO69" s="128"/>
      <c r="AP69" s="128"/>
      <c r="AQ69" s="131" t="s">
        <v>82</v>
      </c>
      <c r="AR69" s="68"/>
      <c r="AS69" s="132">
        <v>0</v>
      </c>
      <c r="AT69" s="133">
        <f>ROUND(SUM(AV69:AW69),2)</f>
        <v>0</v>
      </c>
      <c r="AU69" s="134">
        <f>'B4 - Elektroinstalace'!P86</f>
        <v>0</v>
      </c>
      <c r="AV69" s="133">
        <f>'B4 - Elektroinstalace'!J35</f>
        <v>0</v>
      </c>
      <c r="AW69" s="133">
        <f>'B4 - Elektroinstalace'!J36</f>
        <v>0</v>
      </c>
      <c r="AX69" s="133">
        <f>'B4 - Elektroinstalace'!J37</f>
        <v>0</v>
      </c>
      <c r="AY69" s="133">
        <f>'B4 - Elektroinstalace'!J38</f>
        <v>0</v>
      </c>
      <c r="AZ69" s="133">
        <f>'B4 - Elektroinstalace'!F35</f>
        <v>0</v>
      </c>
      <c r="BA69" s="133">
        <f>'B4 - Elektroinstalace'!F36</f>
        <v>0</v>
      </c>
      <c r="BB69" s="133">
        <f>'B4 - Elektroinstalace'!F37</f>
        <v>0</v>
      </c>
      <c r="BC69" s="133">
        <f>'B4 - Elektroinstalace'!F38</f>
        <v>0</v>
      </c>
      <c r="BD69" s="135">
        <f>'B4 - Elektroinstalace'!F39</f>
        <v>0</v>
      </c>
      <c r="BE69" s="4"/>
      <c r="BT69" s="136" t="s">
        <v>78</v>
      </c>
      <c r="BV69" s="136" t="s">
        <v>71</v>
      </c>
      <c r="BW69" s="136" t="s">
        <v>121</v>
      </c>
      <c r="BX69" s="136" t="s">
        <v>110</v>
      </c>
      <c r="CL69" s="136" t="s">
        <v>19</v>
      </c>
    </row>
    <row r="70" s="4" customFormat="1" ht="16.5" customHeight="1">
      <c r="A70" s="127" t="s">
        <v>79</v>
      </c>
      <c r="B70" s="66"/>
      <c r="C70" s="128"/>
      <c r="D70" s="128"/>
      <c r="E70" s="129" t="s">
        <v>122</v>
      </c>
      <c r="F70" s="129"/>
      <c r="G70" s="129"/>
      <c r="H70" s="129"/>
      <c r="I70" s="129"/>
      <c r="J70" s="128"/>
      <c r="K70" s="129" t="s">
        <v>123</v>
      </c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30">
        <f>'B5 - Vytápění'!J32</f>
        <v>0</v>
      </c>
      <c r="AH70" s="128"/>
      <c r="AI70" s="128"/>
      <c r="AJ70" s="128"/>
      <c r="AK70" s="128"/>
      <c r="AL70" s="128"/>
      <c r="AM70" s="128"/>
      <c r="AN70" s="130">
        <f>SUM(AG70,AT70)</f>
        <v>0</v>
      </c>
      <c r="AO70" s="128"/>
      <c r="AP70" s="128"/>
      <c r="AQ70" s="131" t="s">
        <v>82</v>
      </c>
      <c r="AR70" s="68"/>
      <c r="AS70" s="132">
        <v>0</v>
      </c>
      <c r="AT70" s="133">
        <f>ROUND(SUM(AV70:AW70),2)</f>
        <v>0</v>
      </c>
      <c r="AU70" s="134">
        <f>'B5 - Vytápění'!P86</f>
        <v>0</v>
      </c>
      <c r="AV70" s="133">
        <f>'B5 - Vytápění'!J35</f>
        <v>0</v>
      </c>
      <c r="AW70" s="133">
        <f>'B5 - Vytápění'!J36</f>
        <v>0</v>
      </c>
      <c r="AX70" s="133">
        <f>'B5 - Vytápění'!J37</f>
        <v>0</v>
      </c>
      <c r="AY70" s="133">
        <f>'B5 - Vytápění'!J38</f>
        <v>0</v>
      </c>
      <c r="AZ70" s="133">
        <f>'B5 - Vytápění'!F35</f>
        <v>0</v>
      </c>
      <c r="BA70" s="133">
        <f>'B5 - Vytápění'!F36</f>
        <v>0</v>
      </c>
      <c r="BB70" s="133">
        <f>'B5 - Vytápění'!F37</f>
        <v>0</v>
      </c>
      <c r="BC70" s="133">
        <f>'B5 - Vytápění'!F38</f>
        <v>0</v>
      </c>
      <c r="BD70" s="135">
        <f>'B5 - Vytápění'!F39</f>
        <v>0</v>
      </c>
      <c r="BE70" s="4"/>
      <c r="BT70" s="136" t="s">
        <v>78</v>
      </c>
      <c r="BV70" s="136" t="s">
        <v>71</v>
      </c>
      <c r="BW70" s="136" t="s">
        <v>124</v>
      </c>
      <c r="BX70" s="136" t="s">
        <v>110</v>
      </c>
      <c r="CL70" s="136" t="s">
        <v>19</v>
      </c>
    </row>
    <row r="71" s="4" customFormat="1" ht="16.5" customHeight="1">
      <c r="A71" s="127" t="s">
        <v>79</v>
      </c>
      <c r="B71" s="66"/>
      <c r="C71" s="128"/>
      <c r="D71" s="128"/>
      <c r="E71" s="129" t="s">
        <v>125</v>
      </c>
      <c r="F71" s="129"/>
      <c r="G71" s="129"/>
      <c r="H71" s="129"/>
      <c r="I71" s="129"/>
      <c r="J71" s="128"/>
      <c r="K71" s="129" t="s">
        <v>97</v>
      </c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30">
        <f>'B6 - VZT'!J32</f>
        <v>0</v>
      </c>
      <c r="AH71" s="128"/>
      <c r="AI71" s="128"/>
      <c r="AJ71" s="128"/>
      <c r="AK71" s="128"/>
      <c r="AL71" s="128"/>
      <c r="AM71" s="128"/>
      <c r="AN71" s="130">
        <f>SUM(AG71,AT71)</f>
        <v>0</v>
      </c>
      <c r="AO71" s="128"/>
      <c r="AP71" s="128"/>
      <c r="AQ71" s="131" t="s">
        <v>82</v>
      </c>
      <c r="AR71" s="68"/>
      <c r="AS71" s="132">
        <v>0</v>
      </c>
      <c r="AT71" s="133">
        <f>ROUND(SUM(AV71:AW71),2)</f>
        <v>0</v>
      </c>
      <c r="AU71" s="134">
        <f>'B6 - VZT'!P90</f>
        <v>0</v>
      </c>
      <c r="AV71" s="133">
        <f>'B6 - VZT'!J35</f>
        <v>0</v>
      </c>
      <c r="AW71" s="133">
        <f>'B6 - VZT'!J36</f>
        <v>0</v>
      </c>
      <c r="AX71" s="133">
        <f>'B6 - VZT'!J37</f>
        <v>0</v>
      </c>
      <c r="AY71" s="133">
        <f>'B6 - VZT'!J38</f>
        <v>0</v>
      </c>
      <c r="AZ71" s="133">
        <f>'B6 - VZT'!F35</f>
        <v>0</v>
      </c>
      <c r="BA71" s="133">
        <f>'B6 - VZT'!F36</f>
        <v>0</v>
      </c>
      <c r="BB71" s="133">
        <f>'B6 - VZT'!F37</f>
        <v>0</v>
      </c>
      <c r="BC71" s="133">
        <f>'B6 - VZT'!F38</f>
        <v>0</v>
      </c>
      <c r="BD71" s="135">
        <f>'B6 - VZT'!F39</f>
        <v>0</v>
      </c>
      <c r="BE71" s="4"/>
      <c r="BT71" s="136" t="s">
        <v>78</v>
      </c>
      <c r="BV71" s="136" t="s">
        <v>71</v>
      </c>
      <c r="BW71" s="136" t="s">
        <v>126</v>
      </c>
      <c r="BX71" s="136" t="s">
        <v>110</v>
      </c>
      <c r="CL71" s="136" t="s">
        <v>19</v>
      </c>
    </row>
    <row r="72" s="4" customFormat="1" ht="16.5" customHeight="1">
      <c r="A72" s="127" t="s">
        <v>79</v>
      </c>
      <c r="B72" s="66"/>
      <c r="C72" s="128"/>
      <c r="D72" s="128"/>
      <c r="E72" s="129" t="s">
        <v>127</v>
      </c>
      <c r="F72" s="129"/>
      <c r="G72" s="129"/>
      <c r="H72" s="129"/>
      <c r="I72" s="129"/>
      <c r="J72" s="128"/>
      <c r="K72" s="129" t="s">
        <v>100</v>
      </c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30">
        <f>'B7 - ZTI'!J32</f>
        <v>0</v>
      </c>
      <c r="AH72" s="128"/>
      <c r="AI72" s="128"/>
      <c r="AJ72" s="128"/>
      <c r="AK72" s="128"/>
      <c r="AL72" s="128"/>
      <c r="AM72" s="128"/>
      <c r="AN72" s="130">
        <f>SUM(AG72,AT72)</f>
        <v>0</v>
      </c>
      <c r="AO72" s="128"/>
      <c r="AP72" s="128"/>
      <c r="AQ72" s="131" t="s">
        <v>82</v>
      </c>
      <c r="AR72" s="68"/>
      <c r="AS72" s="132">
        <v>0</v>
      </c>
      <c r="AT72" s="133">
        <f>ROUND(SUM(AV72:AW72),2)</f>
        <v>0</v>
      </c>
      <c r="AU72" s="134">
        <f>'B7 - ZTI'!P86</f>
        <v>0</v>
      </c>
      <c r="AV72" s="133">
        <f>'B7 - ZTI'!J35</f>
        <v>0</v>
      </c>
      <c r="AW72" s="133">
        <f>'B7 - ZTI'!J36</f>
        <v>0</v>
      </c>
      <c r="AX72" s="133">
        <f>'B7 - ZTI'!J37</f>
        <v>0</v>
      </c>
      <c r="AY72" s="133">
        <f>'B7 - ZTI'!J38</f>
        <v>0</v>
      </c>
      <c r="AZ72" s="133">
        <f>'B7 - ZTI'!F35</f>
        <v>0</v>
      </c>
      <c r="BA72" s="133">
        <f>'B7 - ZTI'!F36</f>
        <v>0</v>
      </c>
      <c r="BB72" s="133">
        <f>'B7 - ZTI'!F37</f>
        <v>0</v>
      </c>
      <c r="BC72" s="133">
        <f>'B7 - ZTI'!F38</f>
        <v>0</v>
      </c>
      <c r="BD72" s="135">
        <f>'B7 - ZTI'!F39</f>
        <v>0</v>
      </c>
      <c r="BE72" s="4"/>
      <c r="BT72" s="136" t="s">
        <v>78</v>
      </c>
      <c r="BV72" s="136" t="s">
        <v>71</v>
      </c>
      <c r="BW72" s="136" t="s">
        <v>128</v>
      </c>
      <c r="BX72" s="136" t="s">
        <v>110</v>
      </c>
      <c r="CL72" s="136" t="s">
        <v>19</v>
      </c>
    </row>
    <row r="73" s="4" customFormat="1" ht="16.5" customHeight="1">
      <c r="A73" s="127" t="s">
        <v>79</v>
      </c>
      <c r="B73" s="66"/>
      <c r="C73" s="128"/>
      <c r="D73" s="128"/>
      <c r="E73" s="129" t="s">
        <v>129</v>
      </c>
      <c r="F73" s="129"/>
      <c r="G73" s="129"/>
      <c r="H73" s="129"/>
      <c r="I73" s="129"/>
      <c r="J73" s="128"/>
      <c r="K73" s="129" t="s">
        <v>103</v>
      </c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30">
        <f>'B8 - VRN'!J32</f>
        <v>0</v>
      </c>
      <c r="AH73" s="128"/>
      <c r="AI73" s="128"/>
      <c r="AJ73" s="128"/>
      <c r="AK73" s="128"/>
      <c r="AL73" s="128"/>
      <c r="AM73" s="128"/>
      <c r="AN73" s="130">
        <f>SUM(AG73,AT73)</f>
        <v>0</v>
      </c>
      <c r="AO73" s="128"/>
      <c r="AP73" s="128"/>
      <c r="AQ73" s="131" t="s">
        <v>82</v>
      </c>
      <c r="AR73" s="68"/>
      <c r="AS73" s="132">
        <v>0</v>
      </c>
      <c r="AT73" s="133">
        <f>ROUND(SUM(AV73:AW73),2)</f>
        <v>0</v>
      </c>
      <c r="AU73" s="134">
        <f>'B8 - VRN'!P88</f>
        <v>0</v>
      </c>
      <c r="AV73" s="133">
        <f>'B8 - VRN'!J35</f>
        <v>0</v>
      </c>
      <c r="AW73" s="133">
        <f>'B8 - VRN'!J36</f>
        <v>0</v>
      </c>
      <c r="AX73" s="133">
        <f>'B8 - VRN'!J37</f>
        <v>0</v>
      </c>
      <c r="AY73" s="133">
        <f>'B8 - VRN'!J38</f>
        <v>0</v>
      </c>
      <c r="AZ73" s="133">
        <f>'B8 - VRN'!F35</f>
        <v>0</v>
      </c>
      <c r="BA73" s="133">
        <f>'B8 - VRN'!F36</f>
        <v>0</v>
      </c>
      <c r="BB73" s="133">
        <f>'B8 - VRN'!F37</f>
        <v>0</v>
      </c>
      <c r="BC73" s="133">
        <f>'B8 - VRN'!F38</f>
        <v>0</v>
      </c>
      <c r="BD73" s="135">
        <f>'B8 - VRN'!F39</f>
        <v>0</v>
      </c>
      <c r="BE73" s="4"/>
      <c r="BT73" s="136" t="s">
        <v>78</v>
      </c>
      <c r="BV73" s="136" t="s">
        <v>71</v>
      </c>
      <c r="BW73" s="136" t="s">
        <v>130</v>
      </c>
      <c r="BX73" s="136" t="s">
        <v>110</v>
      </c>
      <c r="CL73" s="136" t="s">
        <v>19</v>
      </c>
    </row>
    <row r="74" s="4" customFormat="1" ht="16.5" customHeight="1">
      <c r="A74" s="127" t="s">
        <v>79</v>
      </c>
      <c r="B74" s="66"/>
      <c r="C74" s="128"/>
      <c r="D74" s="128"/>
      <c r="E74" s="129" t="s">
        <v>131</v>
      </c>
      <c r="F74" s="129"/>
      <c r="G74" s="129"/>
      <c r="H74" s="129"/>
      <c r="I74" s="129"/>
      <c r="J74" s="128"/>
      <c r="K74" s="129" t="s">
        <v>106</v>
      </c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30">
        <f>'B9 - Doplnění '!J32</f>
        <v>0</v>
      </c>
      <c r="AH74" s="128"/>
      <c r="AI74" s="128"/>
      <c r="AJ74" s="128"/>
      <c r="AK74" s="128"/>
      <c r="AL74" s="128"/>
      <c r="AM74" s="128"/>
      <c r="AN74" s="130">
        <f>SUM(AG74,AT74)</f>
        <v>0</v>
      </c>
      <c r="AO74" s="128"/>
      <c r="AP74" s="128"/>
      <c r="AQ74" s="131" t="s">
        <v>82</v>
      </c>
      <c r="AR74" s="68"/>
      <c r="AS74" s="132">
        <v>0</v>
      </c>
      <c r="AT74" s="133">
        <f>ROUND(SUM(AV74:AW74),2)</f>
        <v>0</v>
      </c>
      <c r="AU74" s="134">
        <f>'B9 - Doplnění '!P89</f>
        <v>0</v>
      </c>
      <c r="AV74" s="133">
        <f>'B9 - Doplnění '!J35</f>
        <v>0</v>
      </c>
      <c r="AW74" s="133">
        <f>'B9 - Doplnění '!J36</f>
        <v>0</v>
      </c>
      <c r="AX74" s="133">
        <f>'B9 - Doplnění '!J37</f>
        <v>0</v>
      </c>
      <c r="AY74" s="133">
        <f>'B9 - Doplnění '!J38</f>
        <v>0</v>
      </c>
      <c r="AZ74" s="133">
        <f>'B9 - Doplnění '!F35</f>
        <v>0</v>
      </c>
      <c r="BA74" s="133">
        <f>'B9 - Doplnění '!F36</f>
        <v>0</v>
      </c>
      <c r="BB74" s="133">
        <f>'B9 - Doplnění '!F37</f>
        <v>0</v>
      </c>
      <c r="BC74" s="133">
        <f>'B9 - Doplnění '!F38</f>
        <v>0</v>
      </c>
      <c r="BD74" s="135">
        <f>'B9 - Doplnění '!F39</f>
        <v>0</v>
      </c>
      <c r="BE74" s="4"/>
      <c r="BT74" s="136" t="s">
        <v>78</v>
      </c>
      <c r="BV74" s="136" t="s">
        <v>71</v>
      </c>
      <c r="BW74" s="136" t="s">
        <v>132</v>
      </c>
      <c r="BX74" s="136" t="s">
        <v>110</v>
      </c>
      <c r="CL74" s="136" t="s">
        <v>19</v>
      </c>
    </row>
    <row r="75" s="7" customFormat="1" ht="16.5" customHeight="1">
      <c r="A75" s="7"/>
      <c r="B75" s="114"/>
      <c r="C75" s="115"/>
      <c r="D75" s="116" t="s">
        <v>133</v>
      </c>
      <c r="E75" s="116"/>
      <c r="F75" s="116"/>
      <c r="G75" s="116"/>
      <c r="H75" s="116"/>
      <c r="I75" s="117"/>
      <c r="J75" s="116" t="s">
        <v>134</v>
      </c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8">
        <f>ROUND(SUM(AG76:AG81),2)</f>
        <v>0</v>
      </c>
      <c r="AH75" s="117"/>
      <c r="AI75" s="117"/>
      <c r="AJ75" s="117"/>
      <c r="AK75" s="117"/>
      <c r="AL75" s="117"/>
      <c r="AM75" s="117"/>
      <c r="AN75" s="119">
        <f>SUM(AG75,AT75)</f>
        <v>0</v>
      </c>
      <c r="AO75" s="117"/>
      <c r="AP75" s="117"/>
      <c r="AQ75" s="120" t="s">
        <v>75</v>
      </c>
      <c r="AR75" s="121"/>
      <c r="AS75" s="122">
        <f>ROUND(SUM(AS76:AS81),2)</f>
        <v>0</v>
      </c>
      <c r="AT75" s="123">
        <f>ROUND(SUM(AV75:AW75),2)</f>
        <v>0</v>
      </c>
      <c r="AU75" s="124">
        <f>ROUND(SUM(AU76:AU81),5)</f>
        <v>0</v>
      </c>
      <c r="AV75" s="123">
        <f>ROUND(AZ75*L29,2)</f>
        <v>0</v>
      </c>
      <c r="AW75" s="123">
        <f>ROUND(BA75*L30,2)</f>
        <v>0</v>
      </c>
      <c r="AX75" s="123">
        <f>ROUND(BB75*L29,2)</f>
        <v>0</v>
      </c>
      <c r="AY75" s="123">
        <f>ROUND(BC75*L30,2)</f>
        <v>0</v>
      </c>
      <c r="AZ75" s="123">
        <f>ROUND(SUM(AZ76:AZ81),2)</f>
        <v>0</v>
      </c>
      <c r="BA75" s="123">
        <f>ROUND(SUM(BA76:BA81),2)</f>
        <v>0</v>
      </c>
      <c r="BB75" s="123">
        <f>ROUND(SUM(BB76:BB81),2)</f>
        <v>0</v>
      </c>
      <c r="BC75" s="123">
        <f>ROUND(SUM(BC76:BC81),2)</f>
        <v>0</v>
      </c>
      <c r="BD75" s="125">
        <f>ROUND(SUM(BD76:BD81),2)</f>
        <v>0</v>
      </c>
      <c r="BE75" s="7"/>
      <c r="BS75" s="126" t="s">
        <v>68</v>
      </c>
      <c r="BT75" s="126" t="s">
        <v>76</v>
      </c>
      <c r="BU75" s="126" t="s">
        <v>70</v>
      </c>
      <c r="BV75" s="126" t="s">
        <v>71</v>
      </c>
      <c r="BW75" s="126" t="s">
        <v>135</v>
      </c>
      <c r="BX75" s="126" t="s">
        <v>5</v>
      </c>
      <c r="CL75" s="126" t="s">
        <v>19</v>
      </c>
      <c r="CM75" s="126" t="s">
        <v>78</v>
      </c>
    </row>
    <row r="76" s="4" customFormat="1" ht="16.5" customHeight="1">
      <c r="A76" s="127" t="s">
        <v>79</v>
      </c>
      <c r="B76" s="66"/>
      <c r="C76" s="128"/>
      <c r="D76" s="128"/>
      <c r="E76" s="129" t="s">
        <v>136</v>
      </c>
      <c r="F76" s="129"/>
      <c r="G76" s="129"/>
      <c r="H76" s="129"/>
      <c r="I76" s="129"/>
      <c r="J76" s="128"/>
      <c r="K76" s="129" t="s">
        <v>137</v>
      </c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30">
        <f>'C1 - WC, mezipatro'!J32</f>
        <v>0</v>
      </c>
      <c r="AH76" s="128"/>
      <c r="AI76" s="128"/>
      <c r="AJ76" s="128"/>
      <c r="AK76" s="128"/>
      <c r="AL76" s="128"/>
      <c r="AM76" s="128"/>
      <c r="AN76" s="130">
        <f>SUM(AG76,AT76)</f>
        <v>0</v>
      </c>
      <c r="AO76" s="128"/>
      <c r="AP76" s="128"/>
      <c r="AQ76" s="131" t="s">
        <v>82</v>
      </c>
      <c r="AR76" s="68"/>
      <c r="AS76" s="132">
        <v>0</v>
      </c>
      <c r="AT76" s="133">
        <f>ROUND(SUM(AV76:AW76),2)</f>
        <v>0</v>
      </c>
      <c r="AU76" s="134">
        <f>'C1 - WC, mezipatro'!P110</f>
        <v>0</v>
      </c>
      <c r="AV76" s="133">
        <f>'C1 - WC, mezipatro'!J35</f>
        <v>0</v>
      </c>
      <c r="AW76" s="133">
        <f>'C1 - WC, mezipatro'!J36</f>
        <v>0</v>
      </c>
      <c r="AX76" s="133">
        <f>'C1 - WC, mezipatro'!J37</f>
        <v>0</v>
      </c>
      <c r="AY76" s="133">
        <f>'C1 - WC, mezipatro'!J38</f>
        <v>0</v>
      </c>
      <c r="AZ76" s="133">
        <f>'C1 - WC, mezipatro'!F35</f>
        <v>0</v>
      </c>
      <c r="BA76" s="133">
        <f>'C1 - WC, mezipatro'!F36</f>
        <v>0</v>
      </c>
      <c r="BB76" s="133">
        <f>'C1 - WC, mezipatro'!F37</f>
        <v>0</v>
      </c>
      <c r="BC76" s="133">
        <f>'C1 - WC, mezipatro'!F38</f>
        <v>0</v>
      </c>
      <c r="BD76" s="135">
        <f>'C1 - WC, mezipatro'!F39</f>
        <v>0</v>
      </c>
      <c r="BE76" s="4"/>
      <c r="BT76" s="136" t="s">
        <v>78</v>
      </c>
      <c r="BV76" s="136" t="s">
        <v>71</v>
      </c>
      <c r="BW76" s="136" t="s">
        <v>138</v>
      </c>
      <c r="BX76" s="136" t="s">
        <v>135</v>
      </c>
      <c r="CL76" s="136" t="s">
        <v>19</v>
      </c>
    </row>
    <row r="77" s="4" customFormat="1" ht="16.5" customHeight="1">
      <c r="A77" s="127" t="s">
        <v>79</v>
      </c>
      <c r="B77" s="66"/>
      <c r="C77" s="128"/>
      <c r="D77" s="128"/>
      <c r="E77" s="129" t="s">
        <v>139</v>
      </c>
      <c r="F77" s="129"/>
      <c r="G77" s="129"/>
      <c r="H77" s="129"/>
      <c r="I77" s="129"/>
      <c r="J77" s="128"/>
      <c r="K77" s="129" t="s">
        <v>140</v>
      </c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30">
        <f>'C2 - Elektroinstalace- WC'!J32</f>
        <v>0</v>
      </c>
      <c r="AH77" s="128"/>
      <c r="AI77" s="128"/>
      <c r="AJ77" s="128"/>
      <c r="AK77" s="128"/>
      <c r="AL77" s="128"/>
      <c r="AM77" s="128"/>
      <c r="AN77" s="130">
        <f>SUM(AG77,AT77)</f>
        <v>0</v>
      </c>
      <c r="AO77" s="128"/>
      <c r="AP77" s="128"/>
      <c r="AQ77" s="131" t="s">
        <v>82</v>
      </c>
      <c r="AR77" s="68"/>
      <c r="AS77" s="132">
        <v>0</v>
      </c>
      <c r="AT77" s="133">
        <f>ROUND(SUM(AV77:AW77),2)</f>
        <v>0</v>
      </c>
      <c r="AU77" s="134">
        <f>'C2 - Elektroinstalace- WC'!P86</f>
        <v>0</v>
      </c>
      <c r="AV77" s="133">
        <f>'C2 - Elektroinstalace- WC'!J35</f>
        <v>0</v>
      </c>
      <c r="AW77" s="133">
        <f>'C2 - Elektroinstalace- WC'!J36</f>
        <v>0</v>
      </c>
      <c r="AX77" s="133">
        <f>'C2 - Elektroinstalace- WC'!J37</f>
        <v>0</v>
      </c>
      <c r="AY77" s="133">
        <f>'C2 - Elektroinstalace- WC'!J38</f>
        <v>0</v>
      </c>
      <c r="AZ77" s="133">
        <f>'C2 - Elektroinstalace- WC'!F35</f>
        <v>0</v>
      </c>
      <c r="BA77" s="133">
        <f>'C2 - Elektroinstalace- WC'!F36</f>
        <v>0</v>
      </c>
      <c r="BB77" s="133">
        <f>'C2 - Elektroinstalace- WC'!F37</f>
        <v>0</v>
      </c>
      <c r="BC77" s="133">
        <f>'C2 - Elektroinstalace- WC'!F38</f>
        <v>0</v>
      </c>
      <c r="BD77" s="135">
        <f>'C2 - Elektroinstalace- WC'!F39</f>
        <v>0</v>
      </c>
      <c r="BE77" s="4"/>
      <c r="BT77" s="136" t="s">
        <v>78</v>
      </c>
      <c r="BV77" s="136" t="s">
        <v>71</v>
      </c>
      <c r="BW77" s="136" t="s">
        <v>141</v>
      </c>
      <c r="BX77" s="136" t="s">
        <v>135</v>
      </c>
      <c r="CL77" s="136" t="s">
        <v>19</v>
      </c>
    </row>
    <row r="78" s="4" customFormat="1" ht="16.5" customHeight="1">
      <c r="A78" s="127" t="s">
        <v>79</v>
      </c>
      <c r="B78" s="66"/>
      <c r="C78" s="128"/>
      <c r="D78" s="128"/>
      <c r="E78" s="129" t="s">
        <v>142</v>
      </c>
      <c r="F78" s="129"/>
      <c r="G78" s="129"/>
      <c r="H78" s="129"/>
      <c r="I78" s="129"/>
      <c r="J78" s="128"/>
      <c r="K78" s="129" t="s">
        <v>143</v>
      </c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30">
        <f>'C3 - Vytápění- WC'!J32</f>
        <v>0</v>
      </c>
      <c r="AH78" s="128"/>
      <c r="AI78" s="128"/>
      <c r="AJ78" s="128"/>
      <c r="AK78" s="128"/>
      <c r="AL78" s="128"/>
      <c r="AM78" s="128"/>
      <c r="AN78" s="130">
        <f>SUM(AG78,AT78)</f>
        <v>0</v>
      </c>
      <c r="AO78" s="128"/>
      <c r="AP78" s="128"/>
      <c r="AQ78" s="131" t="s">
        <v>82</v>
      </c>
      <c r="AR78" s="68"/>
      <c r="AS78" s="132">
        <v>0</v>
      </c>
      <c r="AT78" s="133">
        <f>ROUND(SUM(AV78:AW78),2)</f>
        <v>0</v>
      </c>
      <c r="AU78" s="134">
        <f>'C3 - Vytápění- WC'!P86</f>
        <v>0</v>
      </c>
      <c r="AV78" s="133">
        <f>'C3 - Vytápění- WC'!J35</f>
        <v>0</v>
      </c>
      <c r="AW78" s="133">
        <f>'C3 - Vytápění- WC'!J36</f>
        <v>0</v>
      </c>
      <c r="AX78" s="133">
        <f>'C3 - Vytápění- WC'!J37</f>
        <v>0</v>
      </c>
      <c r="AY78" s="133">
        <f>'C3 - Vytápění- WC'!J38</f>
        <v>0</v>
      </c>
      <c r="AZ78" s="133">
        <f>'C3 - Vytápění- WC'!F35</f>
        <v>0</v>
      </c>
      <c r="BA78" s="133">
        <f>'C3 - Vytápění- WC'!F36</f>
        <v>0</v>
      </c>
      <c r="BB78" s="133">
        <f>'C3 - Vytápění- WC'!F37</f>
        <v>0</v>
      </c>
      <c r="BC78" s="133">
        <f>'C3 - Vytápění- WC'!F38</f>
        <v>0</v>
      </c>
      <c r="BD78" s="135">
        <f>'C3 - Vytápění- WC'!F39</f>
        <v>0</v>
      </c>
      <c r="BE78" s="4"/>
      <c r="BT78" s="136" t="s">
        <v>78</v>
      </c>
      <c r="BV78" s="136" t="s">
        <v>71</v>
      </c>
      <c r="BW78" s="136" t="s">
        <v>144</v>
      </c>
      <c r="BX78" s="136" t="s">
        <v>135</v>
      </c>
      <c r="CL78" s="136" t="s">
        <v>19</v>
      </c>
    </row>
    <row r="79" s="4" customFormat="1" ht="16.5" customHeight="1">
      <c r="A79" s="127" t="s">
        <v>79</v>
      </c>
      <c r="B79" s="66"/>
      <c r="C79" s="128"/>
      <c r="D79" s="128"/>
      <c r="E79" s="129" t="s">
        <v>145</v>
      </c>
      <c r="F79" s="129"/>
      <c r="G79" s="129"/>
      <c r="H79" s="129"/>
      <c r="I79" s="129"/>
      <c r="J79" s="128"/>
      <c r="K79" s="129" t="s">
        <v>146</v>
      </c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30">
        <f>'C4 - VZT - WC'!J32</f>
        <v>0</v>
      </c>
      <c r="AH79" s="128"/>
      <c r="AI79" s="128"/>
      <c r="AJ79" s="128"/>
      <c r="AK79" s="128"/>
      <c r="AL79" s="128"/>
      <c r="AM79" s="128"/>
      <c r="AN79" s="130">
        <f>SUM(AG79,AT79)</f>
        <v>0</v>
      </c>
      <c r="AO79" s="128"/>
      <c r="AP79" s="128"/>
      <c r="AQ79" s="131" t="s">
        <v>82</v>
      </c>
      <c r="AR79" s="68"/>
      <c r="AS79" s="132">
        <v>0</v>
      </c>
      <c r="AT79" s="133">
        <f>ROUND(SUM(AV79:AW79),2)</f>
        <v>0</v>
      </c>
      <c r="AU79" s="134">
        <f>'C4 - VZT - WC'!P91</f>
        <v>0</v>
      </c>
      <c r="AV79" s="133">
        <f>'C4 - VZT - WC'!J35</f>
        <v>0</v>
      </c>
      <c r="AW79" s="133">
        <f>'C4 - VZT - WC'!J36</f>
        <v>0</v>
      </c>
      <c r="AX79" s="133">
        <f>'C4 - VZT - WC'!J37</f>
        <v>0</v>
      </c>
      <c r="AY79" s="133">
        <f>'C4 - VZT - WC'!J38</f>
        <v>0</v>
      </c>
      <c r="AZ79" s="133">
        <f>'C4 - VZT - WC'!F35</f>
        <v>0</v>
      </c>
      <c r="BA79" s="133">
        <f>'C4 - VZT - WC'!F36</f>
        <v>0</v>
      </c>
      <c r="BB79" s="133">
        <f>'C4 - VZT - WC'!F37</f>
        <v>0</v>
      </c>
      <c r="BC79" s="133">
        <f>'C4 - VZT - WC'!F38</f>
        <v>0</v>
      </c>
      <c r="BD79" s="135">
        <f>'C4 - VZT - WC'!F39</f>
        <v>0</v>
      </c>
      <c r="BE79" s="4"/>
      <c r="BT79" s="136" t="s">
        <v>78</v>
      </c>
      <c r="BV79" s="136" t="s">
        <v>71</v>
      </c>
      <c r="BW79" s="136" t="s">
        <v>147</v>
      </c>
      <c r="BX79" s="136" t="s">
        <v>135</v>
      </c>
      <c r="CL79" s="136" t="s">
        <v>19</v>
      </c>
    </row>
    <row r="80" s="4" customFormat="1" ht="16.5" customHeight="1">
      <c r="A80" s="127" t="s">
        <v>79</v>
      </c>
      <c r="B80" s="66"/>
      <c r="C80" s="128"/>
      <c r="D80" s="128"/>
      <c r="E80" s="129" t="s">
        <v>148</v>
      </c>
      <c r="F80" s="129"/>
      <c r="G80" s="129"/>
      <c r="H80" s="129"/>
      <c r="I80" s="129"/>
      <c r="J80" s="128"/>
      <c r="K80" s="129" t="s">
        <v>103</v>
      </c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30">
        <f>'C5 - VRN'!J32</f>
        <v>0</v>
      </c>
      <c r="AH80" s="128"/>
      <c r="AI80" s="128"/>
      <c r="AJ80" s="128"/>
      <c r="AK80" s="128"/>
      <c r="AL80" s="128"/>
      <c r="AM80" s="128"/>
      <c r="AN80" s="130">
        <f>SUM(AG80,AT80)</f>
        <v>0</v>
      </c>
      <c r="AO80" s="128"/>
      <c r="AP80" s="128"/>
      <c r="AQ80" s="131" t="s">
        <v>82</v>
      </c>
      <c r="AR80" s="68"/>
      <c r="AS80" s="132">
        <v>0</v>
      </c>
      <c r="AT80" s="133">
        <f>ROUND(SUM(AV80:AW80),2)</f>
        <v>0</v>
      </c>
      <c r="AU80" s="134">
        <f>'C5 - VRN'!P88</f>
        <v>0</v>
      </c>
      <c r="AV80" s="133">
        <f>'C5 - VRN'!J35</f>
        <v>0</v>
      </c>
      <c r="AW80" s="133">
        <f>'C5 - VRN'!J36</f>
        <v>0</v>
      </c>
      <c r="AX80" s="133">
        <f>'C5 - VRN'!J37</f>
        <v>0</v>
      </c>
      <c r="AY80" s="133">
        <f>'C5 - VRN'!J38</f>
        <v>0</v>
      </c>
      <c r="AZ80" s="133">
        <f>'C5 - VRN'!F35</f>
        <v>0</v>
      </c>
      <c r="BA80" s="133">
        <f>'C5 - VRN'!F36</f>
        <v>0</v>
      </c>
      <c r="BB80" s="133">
        <f>'C5 - VRN'!F37</f>
        <v>0</v>
      </c>
      <c r="BC80" s="133">
        <f>'C5 - VRN'!F38</f>
        <v>0</v>
      </c>
      <c r="BD80" s="135">
        <f>'C5 - VRN'!F39</f>
        <v>0</v>
      </c>
      <c r="BE80" s="4"/>
      <c r="BT80" s="136" t="s">
        <v>78</v>
      </c>
      <c r="BV80" s="136" t="s">
        <v>71</v>
      </c>
      <c r="BW80" s="136" t="s">
        <v>149</v>
      </c>
      <c r="BX80" s="136" t="s">
        <v>135</v>
      </c>
      <c r="CL80" s="136" t="s">
        <v>19</v>
      </c>
    </row>
    <row r="81" s="4" customFormat="1" ht="16.5" customHeight="1">
      <c r="A81" s="127" t="s">
        <v>79</v>
      </c>
      <c r="B81" s="66"/>
      <c r="C81" s="128"/>
      <c r="D81" s="128"/>
      <c r="E81" s="129" t="s">
        <v>150</v>
      </c>
      <c r="F81" s="129"/>
      <c r="G81" s="129"/>
      <c r="H81" s="129"/>
      <c r="I81" s="129"/>
      <c r="J81" s="128"/>
      <c r="K81" s="129" t="s">
        <v>106</v>
      </c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30">
        <f>'C6 - Doplnění '!J32</f>
        <v>0</v>
      </c>
      <c r="AH81" s="128"/>
      <c r="AI81" s="128"/>
      <c r="AJ81" s="128"/>
      <c r="AK81" s="128"/>
      <c r="AL81" s="128"/>
      <c r="AM81" s="128"/>
      <c r="AN81" s="130">
        <f>SUM(AG81,AT81)</f>
        <v>0</v>
      </c>
      <c r="AO81" s="128"/>
      <c r="AP81" s="128"/>
      <c r="AQ81" s="131" t="s">
        <v>82</v>
      </c>
      <c r="AR81" s="68"/>
      <c r="AS81" s="132">
        <v>0</v>
      </c>
      <c r="AT81" s="133">
        <f>ROUND(SUM(AV81:AW81),2)</f>
        <v>0</v>
      </c>
      <c r="AU81" s="134">
        <f>'C6 - Doplnění '!P87</f>
        <v>0</v>
      </c>
      <c r="AV81" s="133">
        <f>'C6 - Doplnění '!J35</f>
        <v>0</v>
      </c>
      <c r="AW81" s="133">
        <f>'C6 - Doplnění '!J36</f>
        <v>0</v>
      </c>
      <c r="AX81" s="133">
        <f>'C6 - Doplnění '!J37</f>
        <v>0</v>
      </c>
      <c r="AY81" s="133">
        <f>'C6 - Doplnění '!J38</f>
        <v>0</v>
      </c>
      <c r="AZ81" s="133">
        <f>'C6 - Doplnění '!F35</f>
        <v>0</v>
      </c>
      <c r="BA81" s="133">
        <f>'C6 - Doplnění '!F36</f>
        <v>0</v>
      </c>
      <c r="BB81" s="133">
        <f>'C6 - Doplnění '!F37</f>
        <v>0</v>
      </c>
      <c r="BC81" s="133">
        <f>'C6 - Doplnění '!F38</f>
        <v>0</v>
      </c>
      <c r="BD81" s="135">
        <f>'C6 - Doplnění '!F39</f>
        <v>0</v>
      </c>
      <c r="BE81" s="4"/>
      <c r="BT81" s="136" t="s">
        <v>78</v>
      </c>
      <c r="BV81" s="136" t="s">
        <v>71</v>
      </c>
      <c r="BW81" s="136" t="s">
        <v>151</v>
      </c>
      <c r="BX81" s="136" t="s">
        <v>135</v>
      </c>
      <c r="CL81" s="136" t="s">
        <v>19</v>
      </c>
    </row>
    <row r="82" s="7" customFormat="1" ht="16.5" customHeight="1">
      <c r="A82" s="7"/>
      <c r="B82" s="114"/>
      <c r="C82" s="115"/>
      <c r="D82" s="116" t="s">
        <v>68</v>
      </c>
      <c r="E82" s="116"/>
      <c r="F82" s="116"/>
      <c r="G82" s="116"/>
      <c r="H82" s="116"/>
      <c r="I82" s="117"/>
      <c r="J82" s="116" t="s">
        <v>152</v>
      </c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8">
        <f>ROUND(SUM(AG83:AG90),2)</f>
        <v>0</v>
      </c>
      <c r="AH82" s="117"/>
      <c r="AI82" s="117"/>
      <c r="AJ82" s="117"/>
      <c r="AK82" s="117"/>
      <c r="AL82" s="117"/>
      <c r="AM82" s="117"/>
      <c r="AN82" s="119">
        <f>SUM(AG82,AT82)</f>
        <v>0</v>
      </c>
      <c r="AO82" s="117"/>
      <c r="AP82" s="117"/>
      <c r="AQ82" s="120" t="s">
        <v>75</v>
      </c>
      <c r="AR82" s="121"/>
      <c r="AS82" s="122">
        <f>ROUND(SUM(AS83:AS90),2)</f>
        <v>0</v>
      </c>
      <c r="AT82" s="123">
        <f>ROUND(SUM(AV82:AW82),2)</f>
        <v>0</v>
      </c>
      <c r="AU82" s="124">
        <f>ROUND(SUM(AU83:AU90),5)</f>
        <v>0</v>
      </c>
      <c r="AV82" s="123">
        <f>ROUND(AZ82*L29,2)</f>
        <v>0</v>
      </c>
      <c r="AW82" s="123">
        <f>ROUND(BA82*L30,2)</f>
        <v>0</v>
      </c>
      <c r="AX82" s="123">
        <f>ROUND(BB82*L29,2)</f>
        <v>0</v>
      </c>
      <c r="AY82" s="123">
        <f>ROUND(BC82*L30,2)</f>
        <v>0</v>
      </c>
      <c r="AZ82" s="123">
        <f>ROUND(SUM(AZ83:AZ90),2)</f>
        <v>0</v>
      </c>
      <c r="BA82" s="123">
        <f>ROUND(SUM(BA83:BA90),2)</f>
        <v>0</v>
      </c>
      <c r="BB82" s="123">
        <f>ROUND(SUM(BB83:BB90),2)</f>
        <v>0</v>
      </c>
      <c r="BC82" s="123">
        <f>ROUND(SUM(BC83:BC90),2)</f>
        <v>0</v>
      </c>
      <c r="BD82" s="125">
        <f>ROUND(SUM(BD83:BD90),2)</f>
        <v>0</v>
      </c>
      <c r="BE82" s="7"/>
      <c r="BS82" s="126" t="s">
        <v>68</v>
      </c>
      <c r="BT82" s="126" t="s">
        <v>76</v>
      </c>
      <c r="BU82" s="126" t="s">
        <v>70</v>
      </c>
      <c r="BV82" s="126" t="s">
        <v>71</v>
      </c>
      <c r="BW82" s="126" t="s">
        <v>153</v>
      </c>
      <c r="BX82" s="126" t="s">
        <v>5</v>
      </c>
      <c r="CL82" s="126" t="s">
        <v>19</v>
      </c>
      <c r="CM82" s="126" t="s">
        <v>78</v>
      </c>
    </row>
    <row r="83" s="4" customFormat="1" ht="16.5" customHeight="1">
      <c r="A83" s="127" t="s">
        <v>79</v>
      </c>
      <c r="B83" s="66"/>
      <c r="C83" s="128"/>
      <c r="D83" s="128"/>
      <c r="E83" s="129" t="s">
        <v>154</v>
      </c>
      <c r="F83" s="129"/>
      <c r="G83" s="129"/>
      <c r="H83" s="129"/>
      <c r="I83" s="129"/>
      <c r="J83" s="128"/>
      <c r="K83" s="129" t="s">
        <v>155</v>
      </c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30">
        <f>'D1 -  WC - personál'!J32</f>
        <v>0</v>
      </c>
      <c r="AH83" s="128"/>
      <c r="AI83" s="128"/>
      <c r="AJ83" s="128"/>
      <c r="AK83" s="128"/>
      <c r="AL83" s="128"/>
      <c r="AM83" s="128"/>
      <c r="AN83" s="130">
        <f>SUM(AG83,AT83)</f>
        <v>0</v>
      </c>
      <c r="AO83" s="128"/>
      <c r="AP83" s="128"/>
      <c r="AQ83" s="131" t="s">
        <v>82</v>
      </c>
      <c r="AR83" s="68"/>
      <c r="AS83" s="132">
        <v>0</v>
      </c>
      <c r="AT83" s="133">
        <f>ROUND(SUM(AV83:AW83),2)</f>
        <v>0</v>
      </c>
      <c r="AU83" s="134">
        <f>'D1 -  WC - personál'!P110</f>
        <v>0</v>
      </c>
      <c r="AV83" s="133">
        <f>'D1 -  WC - personál'!J35</f>
        <v>0</v>
      </c>
      <c r="AW83" s="133">
        <f>'D1 -  WC - personál'!J36</f>
        <v>0</v>
      </c>
      <c r="AX83" s="133">
        <f>'D1 -  WC - personál'!J37</f>
        <v>0</v>
      </c>
      <c r="AY83" s="133">
        <f>'D1 -  WC - personál'!J38</f>
        <v>0</v>
      </c>
      <c r="AZ83" s="133">
        <f>'D1 -  WC - personál'!F35</f>
        <v>0</v>
      </c>
      <c r="BA83" s="133">
        <f>'D1 -  WC - personál'!F36</f>
        <v>0</v>
      </c>
      <c r="BB83" s="133">
        <f>'D1 -  WC - personál'!F37</f>
        <v>0</v>
      </c>
      <c r="BC83" s="133">
        <f>'D1 -  WC - personál'!F38</f>
        <v>0</v>
      </c>
      <c r="BD83" s="135">
        <f>'D1 -  WC - personál'!F39</f>
        <v>0</v>
      </c>
      <c r="BE83" s="4"/>
      <c r="BT83" s="136" t="s">
        <v>78</v>
      </c>
      <c r="BV83" s="136" t="s">
        <v>71</v>
      </c>
      <c r="BW83" s="136" t="s">
        <v>156</v>
      </c>
      <c r="BX83" s="136" t="s">
        <v>153</v>
      </c>
      <c r="CL83" s="136" t="s">
        <v>19</v>
      </c>
    </row>
    <row r="84" s="4" customFormat="1" ht="16.5" customHeight="1">
      <c r="A84" s="127" t="s">
        <v>79</v>
      </c>
      <c r="B84" s="66"/>
      <c r="C84" s="128"/>
      <c r="D84" s="128"/>
      <c r="E84" s="129" t="s">
        <v>157</v>
      </c>
      <c r="F84" s="129"/>
      <c r="G84" s="129"/>
      <c r="H84" s="129"/>
      <c r="I84" s="129"/>
      <c r="J84" s="128"/>
      <c r="K84" s="129" t="s">
        <v>158</v>
      </c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30">
        <f>'D2 - WC - návštěvníci'!J32</f>
        <v>0</v>
      </c>
      <c r="AH84" s="128"/>
      <c r="AI84" s="128"/>
      <c r="AJ84" s="128"/>
      <c r="AK84" s="128"/>
      <c r="AL84" s="128"/>
      <c r="AM84" s="128"/>
      <c r="AN84" s="130">
        <f>SUM(AG84,AT84)</f>
        <v>0</v>
      </c>
      <c r="AO84" s="128"/>
      <c r="AP84" s="128"/>
      <c r="AQ84" s="131" t="s">
        <v>82</v>
      </c>
      <c r="AR84" s="68"/>
      <c r="AS84" s="132">
        <v>0</v>
      </c>
      <c r="AT84" s="133">
        <f>ROUND(SUM(AV84:AW84),2)</f>
        <v>0</v>
      </c>
      <c r="AU84" s="134">
        <f>'D2 - WC - návštěvníci'!P111</f>
        <v>0</v>
      </c>
      <c r="AV84" s="133">
        <f>'D2 - WC - návštěvníci'!J35</f>
        <v>0</v>
      </c>
      <c r="AW84" s="133">
        <f>'D2 - WC - návštěvníci'!J36</f>
        <v>0</v>
      </c>
      <c r="AX84" s="133">
        <f>'D2 - WC - návštěvníci'!J37</f>
        <v>0</v>
      </c>
      <c r="AY84" s="133">
        <f>'D2 - WC - návštěvníci'!J38</f>
        <v>0</v>
      </c>
      <c r="AZ84" s="133">
        <f>'D2 - WC - návštěvníci'!F35</f>
        <v>0</v>
      </c>
      <c r="BA84" s="133">
        <f>'D2 - WC - návštěvníci'!F36</f>
        <v>0</v>
      </c>
      <c r="BB84" s="133">
        <f>'D2 - WC - návštěvníci'!F37</f>
        <v>0</v>
      </c>
      <c r="BC84" s="133">
        <f>'D2 - WC - návštěvníci'!F38</f>
        <v>0</v>
      </c>
      <c r="BD84" s="135">
        <f>'D2 - WC - návštěvníci'!F39</f>
        <v>0</v>
      </c>
      <c r="BE84" s="4"/>
      <c r="BT84" s="136" t="s">
        <v>78</v>
      </c>
      <c r="BV84" s="136" t="s">
        <v>71</v>
      </c>
      <c r="BW84" s="136" t="s">
        <v>159</v>
      </c>
      <c r="BX84" s="136" t="s">
        <v>153</v>
      </c>
      <c r="CL84" s="136" t="s">
        <v>19</v>
      </c>
    </row>
    <row r="85" s="4" customFormat="1" ht="16.5" customHeight="1">
      <c r="A85" s="127" t="s">
        <v>79</v>
      </c>
      <c r="B85" s="66"/>
      <c r="C85" s="128"/>
      <c r="D85" s="128"/>
      <c r="E85" s="129" t="s">
        <v>160</v>
      </c>
      <c r="F85" s="129"/>
      <c r="G85" s="129"/>
      <c r="H85" s="129"/>
      <c r="I85" s="129"/>
      <c r="J85" s="128"/>
      <c r="K85" s="129" t="s">
        <v>161</v>
      </c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30">
        <f>'D3 - Elektro '!J32</f>
        <v>0</v>
      </c>
      <c r="AH85" s="128"/>
      <c r="AI85" s="128"/>
      <c r="AJ85" s="128"/>
      <c r="AK85" s="128"/>
      <c r="AL85" s="128"/>
      <c r="AM85" s="128"/>
      <c r="AN85" s="130">
        <f>SUM(AG85,AT85)</f>
        <v>0</v>
      </c>
      <c r="AO85" s="128"/>
      <c r="AP85" s="128"/>
      <c r="AQ85" s="131" t="s">
        <v>82</v>
      </c>
      <c r="AR85" s="68"/>
      <c r="AS85" s="132">
        <v>0</v>
      </c>
      <c r="AT85" s="133">
        <f>ROUND(SUM(AV85:AW85),2)</f>
        <v>0</v>
      </c>
      <c r="AU85" s="134">
        <f>'D3 - Elektro '!P86</f>
        <v>0</v>
      </c>
      <c r="AV85" s="133">
        <f>'D3 - Elektro '!J35</f>
        <v>0</v>
      </c>
      <c r="AW85" s="133">
        <f>'D3 - Elektro '!J36</f>
        <v>0</v>
      </c>
      <c r="AX85" s="133">
        <f>'D3 - Elektro '!J37</f>
        <v>0</v>
      </c>
      <c r="AY85" s="133">
        <f>'D3 - Elektro '!J38</f>
        <v>0</v>
      </c>
      <c r="AZ85" s="133">
        <f>'D3 - Elektro '!F35</f>
        <v>0</v>
      </c>
      <c r="BA85" s="133">
        <f>'D3 - Elektro '!F36</f>
        <v>0</v>
      </c>
      <c r="BB85" s="133">
        <f>'D3 - Elektro '!F37</f>
        <v>0</v>
      </c>
      <c r="BC85" s="133">
        <f>'D3 - Elektro '!F38</f>
        <v>0</v>
      </c>
      <c r="BD85" s="135">
        <f>'D3 - Elektro '!F39</f>
        <v>0</v>
      </c>
      <c r="BE85" s="4"/>
      <c r="BT85" s="136" t="s">
        <v>78</v>
      </c>
      <c r="BV85" s="136" t="s">
        <v>71</v>
      </c>
      <c r="BW85" s="136" t="s">
        <v>162</v>
      </c>
      <c r="BX85" s="136" t="s">
        <v>153</v>
      </c>
      <c r="CL85" s="136" t="s">
        <v>19</v>
      </c>
    </row>
    <row r="86" s="4" customFormat="1" ht="16.5" customHeight="1">
      <c r="A86" s="127" t="s">
        <v>79</v>
      </c>
      <c r="B86" s="66"/>
      <c r="C86" s="128"/>
      <c r="D86" s="128"/>
      <c r="E86" s="129" t="s">
        <v>163</v>
      </c>
      <c r="F86" s="129"/>
      <c r="G86" s="129"/>
      <c r="H86" s="129"/>
      <c r="I86" s="129"/>
      <c r="J86" s="128"/>
      <c r="K86" s="129" t="s">
        <v>123</v>
      </c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30">
        <f>'D4 - Vytápění'!J32</f>
        <v>0</v>
      </c>
      <c r="AH86" s="128"/>
      <c r="AI86" s="128"/>
      <c r="AJ86" s="128"/>
      <c r="AK86" s="128"/>
      <c r="AL86" s="128"/>
      <c r="AM86" s="128"/>
      <c r="AN86" s="130">
        <f>SUM(AG86,AT86)</f>
        <v>0</v>
      </c>
      <c r="AO86" s="128"/>
      <c r="AP86" s="128"/>
      <c r="AQ86" s="131" t="s">
        <v>82</v>
      </c>
      <c r="AR86" s="68"/>
      <c r="AS86" s="132">
        <v>0</v>
      </c>
      <c r="AT86" s="133">
        <f>ROUND(SUM(AV86:AW86),2)</f>
        <v>0</v>
      </c>
      <c r="AU86" s="134">
        <f>'D4 - Vytápění'!P86</f>
        <v>0</v>
      </c>
      <c r="AV86" s="133">
        <f>'D4 - Vytápění'!J35</f>
        <v>0</v>
      </c>
      <c r="AW86" s="133">
        <f>'D4 - Vytápění'!J36</f>
        <v>0</v>
      </c>
      <c r="AX86" s="133">
        <f>'D4 - Vytápění'!J37</f>
        <v>0</v>
      </c>
      <c r="AY86" s="133">
        <f>'D4 - Vytápění'!J38</f>
        <v>0</v>
      </c>
      <c r="AZ86" s="133">
        <f>'D4 - Vytápění'!F35</f>
        <v>0</v>
      </c>
      <c r="BA86" s="133">
        <f>'D4 - Vytápění'!F36</f>
        <v>0</v>
      </c>
      <c r="BB86" s="133">
        <f>'D4 - Vytápění'!F37</f>
        <v>0</v>
      </c>
      <c r="BC86" s="133">
        <f>'D4 - Vytápění'!F38</f>
        <v>0</v>
      </c>
      <c r="BD86" s="135">
        <f>'D4 - Vytápění'!F39</f>
        <v>0</v>
      </c>
      <c r="BE86" s="4"/>
      <c r="BT86" s="136" t="s">
        <v>78</v>
      </c>
      <c r="BV86" s="136" t="s">
        <v>71</v>
      </c>
      <c r="BW86" s="136" t="s">
        <v>164</v>
      </c>
      <c r="BX86" s="136" t="s">
        <v>153</v>
      </c>
      <c r="CL86" s="136" t="s">
        <v>19</v>
      </c>
    </row>
    <row r="87" s="4" customFormat="1" ht="16.5" customHeight="1">
      <c r="A87" s="127" t="s">
        <v>79</v>
      </c>
      <c r="B87" s="66"/>
      <c r="C87" s="128"/>
      <c r="D87" s="128"/>
      <c r="E87" s="129" t="s">
        <v>165</v>
      </c>
      <c r="F87" s="129"/>
      <c r="G87" s="129"/>
      <c r="H87" s="129"/>
      <c r="I87" s="129"/>
      <c r="J87" s="128"/>
      <c r="K87" s="129" t="s">
        <v>97</v>
      </c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30">
        <f>'D5 - VZT'!J32</f>
        <v>0</v>
      </c>
      <c r="AH87" s="128"/>
      <c r="AI87" s="128"/>
      <c r="AJ87" s="128"/>
      <c r="AK87" s="128"/>
      <c r="AL87" s="128"/>
      <c r="AM87" s="128"/>
      <c r="AN87" s="130">
        <f>SUM(AG87,AT87)</f>
        <v>0</v>
      </c>
      <c r="AO87" s="128"/>
      <c r="AP87" s="128"/>
      <c r="AQ87" s="131" t="s">
        <v>82</v>
      </c>
      <c r="AR87" s="68"/>
      <c r="AS87" s="132">
        <v>0</v>
      </c>
      <c r="AT87" s="133">
        <f>ROUND(SUM(AV87:AW87),2)</f>
        <v>0</v>
      </c>
      <c r="AU87" s="134">
        <f>'D5 - VZT'!P94</f>
        <v>0</v>
      </c>
      <c r="AV87" s="133">
        <f>'D5 - VZT'!J35</f>
        <v>0</v>
      </c>
      <c r="AW87" s="133">
        <f>'D5 - VZT'!J36</f>
        <v>0</v>
      </c>
      <c r="AX87" s="133">
        <f>'D5 - VZT'!J37</f>
        <v>0</v>
      </c>
      <c r="AY87" s="133">
        <f>'D5 - VZT'!J38</f>
        <v>0</v>
      </c>
      <c r="AZ87" s="133">
        <f>'D5 - VZT'!F35</f>
        <v>0</v>
      </c>
      <c r="BA87" s="133">
        <f>'D5 - VZT'!F36</f>
        <v>0</v>
      </c>
      <c r="BB87" s="133">
        <f>'D5 - VZT'!F37</f>
        <v>0</v>
      </c>
      <c r="BC87" s="133">
        <f>'D5 - VZT'!F38</f>
        <v>0</v>
      </c>
      <c r="BD87" s="135">
        <f>'D5 - VZT'!F39</f>
        <v>0</v>
      </c>
      <c r="BE87" s="4"/>
      <c r="BT87" s="136" t="s">
        <v>78</v>
      </c>
      <c r="BV87" s="136" t="s">
        <v>71</v>
      </c>
      <c r="BW87" s="136" t="s">
        <v>166</v>
      </c>
      <c r="BX87" s="136" t="s">
        <v>153</v>
      </c>
      <c r="CL87" s="136" t="s">
        <v>19</v>
      </c>
    </row>
    <row r="88" s="4" customFormat="1" ht="16.5" customHeight="1">
      <c r="A88" s="127" t="s">
        <v>79</v>
      </c>
      <c r="B88" s="66"/>
      <c r="C88" s="128"/>
      <c r="D88" s="128"/>
      <c r="E88" s="129" t="s">
        <v>167</v>
      </c>
      <c r="F88" s="129"/>
      <c r="G88" s="129"/>
      <c r="H88" s="129"/>
      <c r="I88" s="129"/>
      <c r="J88" s="128"/>
      <c r="K88" s="129" t="s">
        <v>100</v>
      </c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30">
        <f>'D6 - ZTI'!J32</f>
        <v>0</v>
      </c>
      <c r="AH88" s="128"/>
      <c r="AI88" s="128"/>
      <c r="AJ88" s="128"/>
      <c r="AK88" s="128"/>
      <c r="AL88" s="128"/>
      <c r="AM88" s="128"/>
      <c r="AN88" s="130">
        <f>SUM(AG88,AT88)</f>
        <v>0</v>
      </c>
      <c r="AO88" s="128"/>
      <c r="AP88" s="128"/>
      <c r="AQ88" s="131" t="s">
        <v>82</v>
      </c>
      <c r="AR88" s="68"/>
      <c r="AS88" s="132">
        <v>0</v>
      </c>
      <c r="AT88" s="133">
        <f>ROUND(SUM(AV88:AW88),2)</f>
        <v>0</v>
      </c>
      <c r="AU88" s="134">
        <f>'D6 - ZTI'!P86</f>
        <v>0</v>
      </c>
      <c r="AV88" s="133">
        <f>'D6 - ZTI'!J35</f>
        <v>0</v>
      </c>
      <c r="AW88" s="133">
        <f>'D6 - ZTI'!J36</f>
        <v>0</v>
      </c>
      <c r="AX88" s="133">
        <f>'D6 - ZTI'!J37</f>
        <v>0</v>
      </c>
      <c r="AY88" s="133">
        <f>'D6 - ZTI'!J38</f>
        <v>0</v>
      </c>
      <c r="AZ88" s="133">
        <f>'D6 - ZTI'!F35</f>
        <v>0</v>
      </c>
      <c r="BA88" s="133">
        <f>'D6 - ZTI'!F36</f>
        <v>0</v>
      </c>
      <c r="BB88" s="133">
        <f>'D6 - ZTI'!F37</f>
        <v>0</v>
      </c>
      <c r="BC88" s="133">
        <f>'D6 - ZTI'!F38</f>
        <v>0</v>
      </c>
      <c r="BD88" s="135">
        <f>'D6 - ZTI'!F39</f>
        <v>0</v>
      </c>
      <c r="BE88" s="4"/>
      <c r="BT88" s="136" t="s">
        <v>78</v>
      </c>
      <c r="BV88" s="136" t="s">
        <v>71</v>
      </c>
      <c r="BW88" s="136" t="s">
        <v>168</v>
      </c>
      <c r="BX88" s="136" t="s">
        <v>153</v>
      </c>
      <c r="CL88" s="136" t="s">
        <v>19</v>
      </c>
    </row>
    <row r="89" s="4" customFormat="1" ht="16.5" customHeight="1">
      <c r="A89" s="127" t="s">
        <v>79</v>
      </c>
      <c r="B89" s="66"/>
      <c r="C89" s="128"/>
      <c r="D89" s="128"/>
      <c r="E89" s="129" t="s">
        <v>169</v>
      </c>
      <c r="F89" s="129"/>
      <c r="G89" s="129"/>
      <c r="H89" s="129"/>
      <c r="I89" s="129"/>
      <c r="J89" s="128"/>
      <c r="K89" s="129" t="s">
        <v>103</v>
      </c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30">
        <f>'D7 - VRN'!J32</f>
        <v>0</v>
      </c>
      <c r="AH89" s="128"/>
      <c r="AI89" s="128"/>
      <c r="AJ89" s="128"/>
      <c r="AK89" s="128"/>
      <c r="AL89" s="128"/>
      <c r="AM89" s="128"/>
      <c r="AN89" s="130">
        <f>SUM(AG89,AT89)</f>
        <v>0</v>
      </c>
      <c r="AO89" s="128"/>
      <c r="AP89" s="128"/>
      <c r="AQ89" s="131" t="s">
        <v>82</v>
      </c>
      <c r="AR89" s="68"/>
      <c r="AS89" s="132">
        <v>0</v>
      </c>
      <c r="AT89" s="133">
        <f>ROUND(SUM(AV89:AW89),2)</f>
        <v>0</v>
      </c>
      <c r="AU89" s="134">
        <f>'D7 - VRN'!P88</f>
        <v>0</v>
      </c>
      <c r="AV89" s="133">
        <f>'D7 - VRN'!J35</f>
        <v>0</v>
      </c>
      <c r="AW89" s="133">
        <f>'D7 - VRN'!J36</f>
        <v>0</v>
      </c>
      <c r="AX89" s="133">
        <f>'D7 - VRN'!J37</f>
        <v>0</v>
      </c>
      <c r="AY89" s="133">
        <f>'D7 - VRN'!J38</f>
        <v>0</v>
      </c>
      <c r="AZ89" s="133">
        <f>'D7 - VRN'!F35</f>
        <v>0</v>
      </c>
      <c r="BA89" s="133">
        <f>'D7 - VRN'!F36</f>
        <v>0</v>
      </c>
      <c r="BB89" s="133">
        <f>'D7 - VRN'!F37</f>
        <v>0</v>
      </c>
      <c r="BC89" s="133">
        <f>'D7 - VRN'!F38</f>
        <v>0</v>
      </c>
      <c r="BD89" s="135">
        <f>'D7 - VRN'!F39</f>
        <v>0</v>
      </c>
      <c r="BE89" s="4"/>
      <c r="BT89" s="136" t="s">
        <v>78</v>
      </c>
      <c r="BV89" s="136" t="s">
        <v>71</v>
      </c>
      <c r="BW89" s="136" t="s">
        <v>170</v>
      </c>
      <c r="BX89" s="136" t="s">
        <v>153</v>
      </c>
      <c r="CL89" s="136" t="s">
        <v>19</v>
      </c>
    </row>
    <row r="90" s="4" customFormat="1" ht="16.5" customHeight="1">
      <c r="A90" s="127" t="s">
        <v>79</v>
      </c>
      <c r="B90" s="66"/>
      <c r="C90" s="128"/>
      <c r="D90" s="128"/>
      <c r="E90" s="129" t="s">
        <v>171</v>
      </c>
      <c r="F90" s="129"/>
      <c r="G90" s="129"/>
      <c r="H90" s="129"/>
      <c r="I90" s="129"/>
      <c r="J90" s="128"/>
      <c r="K90" s="129" t="s">
        <v>106</v>
      </c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30">
        <f>'D8 - Doplnění '!J32</f>
        <v>0</v>
      </c>
      <c r="AH90" s="128"/>
      <c r="AI90" s="128"/>
      <c r="AJ90" s="128"/>
      <c r="AK90" s="128"/>
      <c r="AL90" s="128"/>
      <c r="AM90" s="128"/>
      <c r="AN90" s="130">
        <f>SUM(AG90,AT90)</f>
        <v>0</v>
      </c>
      <c r="AO90" s="128"/>
      <c r="AP90" s="128"/>
      <c r="AQ90" s="131" t="s">
        <v>82</v>
      </c>
      <c r="AR90" s="68"/>
      <c r="AS90" s="132">
        <v>0</v>
      </c>
      <c r="AT90" s="133">
        <f>ROUND(SUM(AV90:AW90),2)</f>
        <v>0</v>
      </c>
      <c r="AU90" s="134">
        <f>'D8 - Doplnění '!P88</f>
        <v>0</v>
      </c>
      <c r="AV90" s="133">
        <f>'D8 - Doplnění '!J35</f>
        <v>0</v>
      </c>
      <c r="AW90" s="133">
        <f>'D8 - Doplnění '!J36</f>
        <v>0</v>
      </c>
      <c r="AX90" s="133">
        <f>'D8 - Doplnění '!J37</f>
        <v>0</v>
      </c>
      <c r="AY90" s="133">
        <f>'D8 - Doplnění '!J38</f>
        <v>0</v>
      </c>
      <c r="AZ90" s="133">
        <f>'D8 - Doplnění '!F35</f>
        <v>0</v>
      </c>
      <c r="BA90" s="133">
        <f>'D8 - Doplnění '!F36</f>
        <v>0</v>
      </c>
      <c r="BB90" s="133">
        <f>'D8 - Doplnění '!F37</f>
        <v>0</v>
      </c>
      <c r="BC90" s="133">
        <f>'D8 - Doplnění '!F38</f>
        <v>0</v>
      </c>
      <c r="BD90" s="135">
        <f>'D8 - Doplnění '!F39</f>
        <v>0</v>
      </c>
      <c r="BE90" s="4"/>
      <c r="BT90" s="136" t="s">
        <v>78</v>
      </c>
      <c r="BV90" s="136" t="s">
        <v>71</v>
      </c>
      <c r="BW90" s="136" t="s">
        <v>172</v>
      </c>
      <c r="BX90" s="136" t="s">
        <v>153</v>
      </c>
      <c r="CL90" s="136" t="s">
        <v>19</v>
      </c>
    </row>
    <row r="91" s="7" customFormat="1" ht="16.5" customHeight="1">
      <c r="A91" s="7"/>
      <c r="B91" s="114"/>
      <c r="C91" s="115"/>
      <c r="D91" s="116" t="s">
        <v>173</v>
      </c>
      <c r="E91" s="116"/>
      <c r="F91" s="116"/>
      <c r="G91" s="116"/>
      <c r="H91" s="116"/>
      <c r="I91" s="117"/>
      <c r="J91" s="116" t="s">
        <v>174</v>
      </c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8">
        <f>ROUND(SUM(AG92:AG98),2)</f>
        <v>0</v>
      </c>
      <c r="AH91" s="117"/>
      <c r="AI91" s="117"/>
      <c r="AJ91" s="117"/>
      <c r="AK91" s="117"/>
      <c r="AL91" s="117"/>
      <c r="AM91" s="117"/>
      <c r="AN91" s="119">
        <f>SUM(AG91,AT91)</f>
        <v>0</v>
      </c>
      <c r="AO91" s="117"/>
      <c r="AP91" s="117"/>
      <c r="AQ91" s="120" t="s">
        <v>75</v>
      </c>
      <c r="AR91" s="121"/>
      <c r="AS91" s="122">
        <f>ROUND(SUM(AS92:AS98),2)</f>
        <v>0</v>
      </c>
      <c r="AT91" s="123">
        <f>ROUND(SUM(AV91:AW91),2)</f>
        <v>0</v>
      </c>
      <c r="AU91" s="124">
        <f>ROUND(SUM(AU92:AU98),5)</f>
        <v>0</v>
      </c>
      <c r="AV91" s="123">
        <f>ROUND(AZ91*L29,2)</f>
        <v>0</v>
      </c>
      <c r="AW91" s="123">
        <f>ROUND(BA91*L30,2)</f>
        <v>0</v>
      </c>
      <c r="AX91" s="123">
        <f>ROUND(BB91*L29,2)</f>
        <v>0</v>
      </c>
      <c r="AY91" s="123">
        <f>ROUND(BC91*L30,2)</f>
        <v>0</v>
      </c>
      <c r="AZ91" s="123">
        <f>ROUND(SUM(AZ92:AZ98),2)</f>
        <v>0</v>
      </c>
      <c r="BA91" s="123">
        <f>ROUND(SUM(BA92:BA98),2)</f>
        <v>0</v>
      </c>
      <c r="BB91" s="123">
        <f>ROUND(SUM(BB92:BB98),2)</f>
        <v>0</v>
      </c>
      <c r="BC91" s="123">
        <f>ROUND(SUM(BC92:BC98),2)</f>
        <v>0</v>
      </c>
      <c r="BD91" s="125">
        <f>ROUND(SUM(BD92:BD98),2)</f>
        <v>0</v>
      </c>
      <c r="BE91" s="7"/>
      <c r="BS91" s="126" t="s">
        <v>68</v>
      </c>
      <c r="BT91" s="126" t="s">
        <v>76</v>
      </c>
      <c r="BU91" s="126" t="s">
        <v>70</v>
      </c>
      <c r="BV91" s="126" t="s">
        <v>71</v>
      </c>
      <c r="BW91" s="126" t="s">
        <v>175</v>
      </c>
      <c r="BX91" s="126" t="s">
        <v>5</v>
      </c>
      <c r="CL91" s="126" t="s">
        <v>19</v>
      </c>
      <c r="CM91" s="126" t="s">
        <v>78</v>
      </c>
    </row>
    <row r="92" s="4" customFormat="1" ht="16.5" customHeight="1">
      <c r="A92" s="127" t="s">
        <v>79</v>
      </c>
      <c r="B92" s="66"/>
      <c r="C92" s="128"/>
      <c r="D92" s="128"/>
      <c r="E92" s="129" t="s">
        <v>176</v>
      </c>
      <c r="F92" s="129"/>
      <c r="G92" s="129"/>
      <c r="H92" s="129"/>
      <c r="I92" s="129"/>
      <c r="J92" s="128"/>
      <c r="K92" s="129" t="s">
        <v>177</v>
      </c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30">
        <f>'E1 - Sprcha'!J32</f>
        <v>0</v>
      </c>
      <c r="AH92" s="128"/>
      <c r="AI92" s="128"/>
      <c r="AJ92" s="128"/>
      <c r="AK92" s="128"/>
      <c r="AL92" s="128"/>
      <c r="AM92" s="128"/>
      <c r="AN92" s="130">
        <f>SUM(AG92,AT92)</f>
        <v>0</v>
      </c>
      <c r="AO92" s="128"/>
      <c r="AP92" s="128"/>
      <c r="AQ92" s="131" t="s">
        <v>82</v>
      </c>
      <c r="AR92" s="68"/>
      <c r="AS92" s="132">
        <v>0</v>
      </c>
      <c r="AT92" s="133">
        <f>ROUND(SUM(AV92:AW92),2)</f>
        <v>0</v>
      </c>
      <c r="AU92" s="134">
        <f>'E1 - Sprcha'!P110</f>
        <v>0</v>
      </c>
      <c r="AV92" s="133">
        <f>'E1 - Sprcha'!J35</f>
        <v>0</v>
      </c>
      <c r="AW92" s="133">
        <f>'E1 - Sprcha'!J36</f>
        <v>0</v>
      </c>
      <c r="AX92" s="133">
        <f>'E1 - Sprcha'!J37</f>
        <v>0</v>
      </c>
      <c r="AY92" s="133">
        <f>'E1 - Sprcha'!J38</f>
        <v>0</v>
      </c>
      <c r="AZ92" s="133">
        <f>'E1 - Sprcha'!F35</f>
        <v>0</v>
      </c>
      <c r="BA92" s="133">
        <f>'E1 - Sprcha'!F36</f>
        <v>0</v>
      </c>
      <c r="BB92" s="133">
        <f>'E1 - Sprcha'!F37</f>
        <v>0</v>
      </c>
      <c r="BC92" s="133">
        <f>'E1 - Sprcha'!F38</f>
        <v>0</v>
      </c>
      <c r="BD92" s="135">
        <f>'E1 - Sprcha'!F39</f>
        <v>0</v>
      </c>
      <c r="BE92" s="4"/>
      <c r="BT92" s="136" t="s">
        <v>78</v>
      </c>
      <c r="BV92" s="136" t="s">
        <v>71</v>
      </c>
      <c r="BW92" s="136" t="s">
        <v>178</v>
      </c>
      <c r="BX92" s="136" t="s">
        <v>175</v>
      </c>
      <c r="CL92" s="136" t="s">
        <v>19</v>
      </c>
    </row>
    <row r="93" s="4" customFormat="1" ht="16.5" customHeight="1">
      <c r="A93" s="127" t="s">
        <v>79</v>
      </c>
      <c r="B93" s="66"/>
      <c r="C93" s="128"/>
      <c r="D93" s="128"/>
      <c r="E93" s="129" t="s">
        <v>179</v>
      </c>
      <c r="F93" s="129"/>
      <c r="G93" s="129"/>
      <c r="H93" s="129"/>
      <c r="I93" s="129"/>
      <c r="J93" s="128"/>
      <c r="K93" s="129" t="s">
        <v>180</v>
      </c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30">
        <f>'E2 - Elektroinstalace- sp...'!J32</f>
        <v>0</v>
      </c>
      <c r="AH93" s="128"/>
      <c r="AI93" s="128"/>
      <c r="AJ93" s="128"/>
      <c r="AK93" s="128"/>
      <c r="AL93" s="128"/>
      <c r="AM93" s="128"/>
      <c r="AN93" s="130">
        <f>SUM(AG93,AT93)</f>
        <v>0</v>
      </c>
      <c r="AO93" s="128"/>
      <c r="AP93" s="128"/>
      <c r="AQ93" s="131" t="s">
        <v>82</v>
      </c>
      <c r="AR93" s="68"/>
      <c r="AS93" s="132">
        <v>0</v>
      </c>
      <c r="AT93" s="133">
        <f>ROUND(SUM(AV93:AW93),2)</f>
        <v>0</v>
      </c>
      <c r="AU93" s="134">
        <f>'E2 - Elektroinstalace- sp...'!P86</f>
        <v>0</v>
      </c>
      <c r="AV93" s="133">
        <f>'E2 - Elektroinstalace- sp...'!J35</f>
        <v>0</v>
      </c>
      <c r="AW93" s="133">
        <f>'E2 - Elektroinstalace- sp...'!J36</f>
        <v>0</v>
      </c>
      <c r="AX93" s="133">
        <f>'E2 - Elektroinstalace- sp...'!J37</f>
        <v>0</v>
      </c>
      <c r="AY93" s="133">
        <f>'E2 - Elektroinstalace- sp...'!J38</f>
        <v>0</v>
      </c>
      <c r="AZ93" s="133">
        <f>'E2 - Elektroinstalace- sp...'!F35</f>
        <v>0</v>
      </c>
      <c r="BA93" s="133">
        <f>'E2 - Elektroinstalace- sp...'!F36</f>
        <v>0</v>
      </c>
      <c r="BB93" s="133">
        <f>'E2 - Elektroinstalace- sp...'!F37</f>
        <v>0</v>
      </c>
      <c r="BC93" s="133">
        <f>'E2 - Elektroinstalace- sp...'!F38</f>
        <v>0</v>
      </c>
      <c r="BD93" s="135">
        <f>'E2 - Elektroinstalace- sp...'!F39</f>
        <v>0</v>
      </c>
      <c r="BE93" s="4"/>
      <c r="BT93" s="136" t="s">
        <v>78</v>
      </c>
      <c r="BV93" s="136" t="s">
        <v>71</v>
      </c>
      <c r="BW93" s="136" t="s">
        <v>181</v>
      </c>
      <c r="BX93" s="136" t="s">
        <v>175</v>
      </c>
      <c r="CL93" s="136" t="s">
        <v>19</v>
      </c>
    </row>
    <row r="94" s="4" customFormat="1" ht="16.5" customHeight="1">
      <c r="A94" s="127" t="s">
        <v>79</v>
      </c>
      <c r="B94" s="66"/>
      <c r="C94" s="128"/>
      <c r="D94" s="128"/>
      <c r="E94" s="129" t="s">
        <v>182</v>
      </c>
      <c r="F94" s="129"/>
      <c r="G94" s="129"/>
      <c r="H94" s="129"/>
      <c r="I94" s="129"/>
      <c r="J94" s="128"/>
      <c r="K94" s="129" t="s">
        <v>183</v>
      </c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30">
        <f>'E3 - Vytápění - sprcha'!J32</f>
        <v>0</v>
      </c>
      <c r="AH94" s="128"/>
      <c r="AI94" s="128"/>
      <c r="AJ94" s="128"/>
      <c r="AK94" s="128"/>
      <c r="AL94" s="128"/>
      <c r="AM94" s="128"/>
      <c r="AN94" s="130">
        <f>SUM(AG94,AT94)</f>
        <v>0</v>
      </c>
      <c r="AO94" s="128"/>
      <c r="AP94" s="128"/>
      <c r="AQ94" s="131" t="s">
        <v>82</v>
      </c>
      <c r="AR94" s="68"/>
      <c r="AS94" s="132">
        <v>0</v>
      </c>
      <c r="AT94" s="133">
        <f>ROUND(SUM(AV94:AW94),2)</f>
        <v>0</v>
      </c>
      <c r="AU94" s="134">
        <f>'E3 - Vytápění - sprcha'!P86</f>
        <v>0</v>
      </c>
      <c r="AV94" s="133">
        <f>'E3 - Vytápění - sprcha'!J35</f>
        <v>0</v>
      </c>
      <c r="AW94" s="133">
        <f>'E3 - Vytápění - sprcha'!J36</f>
        <v>0</v>
      </c>
      <c r="AX94" s="133">
        <f>'E3 - Vytápění - sprcha'!J37</f>
        <v>0</v>
      </c>
      <c r="AY94" s="133">
        <f>'E3 - Vytápění - sprcha'!J38</f>
        <v>0</v>
      </c>
      <c r="AZ94" s="133">
        <f>'E3 - Vytápění - sprcha'!F35</f>
        <v>0</v>
      </c>
      <c r="BA94" s="133">
        <f>'E3 - Vytápění - sprcha'!F36</f>
        <v>0</v>
      </c>
      <c r="BB94" s="133">
        <f>'E3 - Vytápění - sprcha'!F37</f>
        <v>0</v>
      </c>
      <c r="BC94" s="133">
        <f>'E3 - Vytápění - sprcha'!F38</f>
        <v>0</v>
      </c>
      <c r="BD94" s="135">
        <f>'E3 - Vytápění - sprcha'!F39</f>
        <v>0</v>
      </c>
      <c r="BE94" s="4"/>
      <c r="BT94" s="136" t="s">
        <v>78</v>
      </c>
      <c r="BV94" s="136" t="s">
        <v>71</v>
      </c>
      <c r="BW94" s="136" t="s">
        <v>184</v>
      </c>
      <c r="BX94" s="136" t="s">
        <v>175</v>
      </c>
      <c r="CL94" s="136" t="s">
        <v>19</v>
      </c>
    </row>
    <row r="95" s="4" customFormat="1" ht="16.5" customHeight="1">
      <c r="A95" s="127" t="s">
        <v>79</v>
      </c>
      <c r="B95" s="66"/>
      <c r="C95" s="128"/>
      <c r="D95" s="128"/>
      <c r="E95" s="129" t="s">
        <v>185</v>
      </c>
      <c r="F95" s="129"/>
      <c r="G95" s="129"/>
      <c r="H95" s="129"/>
      <c r="I95" s="129"/>
      <c r="J95" s="128"/>
      <c r="K95" s="129" t="s">
        <v>186</v>
      </c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30">
        <f>'E4 - VZT - sprcha'!J32</f>
        <v>0</v>
      </c>
      <c r="AH95" s="128"/>
      <c r="AI95" s="128"/>
      <c r="AJ95" s="128"/>
      <c r="AK95" s="128"/>
      <c r="AL95" s="128"/>
      <c r="AM95" s="128"/>
      <c r="AN95" s="130">
        <f>SUM(AG95,AT95)</f>
        <v>0</v>
      </c>
      <c r="AO95" s="128"/>
      <c r="AP95" s="128"/>
      <c r="AQ95" s="131" t="s">
        <v>82</v>
      </c>
      <c r="AR95" s="68"/>
      <c r="AS95" s="132">
        <v>0</v>
      </c>
      <c r="AT95" s="133">
        <f>ROUND(SUM(AV95:AW95),2)</f>
        <v>0</v>
      </c>
      <c r="AU95" s="134">
        <f>'E4 - VZT - sprcha'!P90</f>
        <v>0</v>
      </c>
      <c r="AV95" s="133">
        <f>'E4 - VZT - sprcha'!J35</f>
        <v>0</v>
      </c>
      <c r="AW95" s="133">
        <f>'E4 - VZT - sprcha'!J36</f>
        <v>0</v>
      </c>
      <c r="AX95" s="133">
        <f>'E4 - VZT - sprcha'!J37</f>
        <v>0</v>
      </c>
      <c r="AY95" s="133">
        <f>'E4 - VZT - sprcha'!J38</f>
        <v>0</v>
      </c>
      <c r="AZ95" s="133">
        <f>'E4 - VZT - sprcha'!F35</f>
        <v>0</v>
      </c>
      <c r="BA95" s="133">
        <f>'E4 - VZT - sprcha'!F36</f>
        <v>0</v>
      </c>
      <c r="BB95" s="133">
        <f>'E4 - VZT - sprcha'!F37</f>
        <v>0</v>
      </c>
      <c r="BC95" s="133">
        <f>'E4 - VZT - sprcha'!F38</f>
        <v>0</v>
      </c>
      <c r="BD95" s="135">
        <f>'E4 - VZT - sprcha'!F39</f>
        <v>0</v>
      </c>
      <c r="BE95" s="4"/>
      <c r="BT95" s="136" t="s">
        <v>78</v>
      </c>
      <c r="BV95" s="136" t="s">
        <v>71</v>
      </c>
      <c r="BW95" s="136" t="s">
        <v>187</v>
      </c>
      <c r="BX95" s="136" t="s">
        <v>175</v>
      </c>
      <c r="CL95" s="136" t="s">
        <v>19</v>
      </c>
    </row>
    <row r="96" s="4" customFormat="1" ht="16.5" customHeight="1">
      <c r="A96" s="127" t="s">
        <v>79</v>
      </c>
      <c r="B96" s="66"/>
      <c r="C96" s="128"/>
      <c r="D96" s="128"/>
      <c r="E96" s="129" t="s">
        <v>188</v>
      </c>
      <c r="F96" s="129"/>
      <c r="G96" s="129"/>
      <c r="H96" s="129"/>
      <c r="I96" s="129"/>
      <c r="J96" s="128"/>
      <c r="K96" s="129" t="s">
        <v>189</v>
      </c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30">
        <f>'E5 - ZTI - sprcha'!J32</f>
        <v>0</v>
      </c>
      <c r="AH96" s="128"/>
      <c r="AI96" s="128"/>
      <c r="AJ96" s="128"/>
      <c r="AK96" s="128"/>
      <c r="AL96" s="128"/>
      <c r="AM96" s="128"/>
      <c r="AN96" s="130">
        <f>SUM(AG96,AT96)</f>
        <v>0</v>
      </c>
      <c r="AO96" s="128"/>
      <c r="AP96" s="128"/>
      <c r="AQ96" s="131" t="s">
        <v>82</v>
      </c>
      <c r="AR96" s="68"/>
      <c r="AS96" s="132">
        <v>0</v>
      </c>
      <c r="AT96" s="133">
        <f>ROUND(SUM(AV96:AW96),2)</f>
        <v>0</v>
      </c>
      <c r="AU96" s="134">
        <f>'E5 - ZTI - sprcha'!P86</f>
        <v>0</v>
      </c>
      <c r="AV96" s="133">
        <f>'E5 - ZTI - sprcha'!J35</f>
        <v>0</v>
      </c>
      <c r="AW96" s="133">
        <f>'E5 - ZTI - sprcha'!J36</f>
        <v>0</v>
      </c>
      <c r="AX96" s="133">
        <f>'E5 - ZTI - sprcha'!J37</f>
        <v>0</v>
      </c>
      <c r="AY96" s="133">
        <f>'E5 - ZTI - sprcha'!J38</f>
        <v>0</v>
      </c>
      <c r="AZ96" s="133">
        <f>'E5 - ZTI - sprcha'!F35</f>
        <v>0</v>
      </c>
      <c r="BA96" s="133">
        <f>'E5 - ZTI - sprcha'!F36</f>
        <v>0</v>
      </c>
      <c r="BB96" s="133">
        <f>'E5 - ZTI - sprcha'!F37</f>
        <v>0</v>
      </c>
      <c r="BC96" s="133">
        <f>'E5 - ZTI - sprcha'!F38</f>
        <v>0</v>
      </c>
      <c r="BD96" s="135">
        <f>'E5 - ZTI - sprcha'!F39</f>
        <v>0</v>
      </c>
      <c r="BE96" s="4"/>
      <c r="BT96" s="136" t="s">
        <v>78</v>
      </c>
      <c r="BV96" s="136" t="s">
        <v>71</v>
      </c>
      <c r="BW96" s="136" t="s">
        <v>190</v>
      </c>
      <c r="BX96" s="136" t="s">
        <v>175</v>
      </c>
      <c r="CL96" s="136" t="s">
        <v>19</v>
      </c>
    </row>
    <row r="97" s="4" customFormat="1" ht="16.5" customHeight="1">
      <c r="A97" s="127" t="s">
        <v>79</v>
      </c>
      <c r="B97" s="66"/>
      <c r="C97" s="128"/>
      <c r="D97" s="128"/>
      <c r="E97" s="129" t="s">
        <v>191</v>
      </c>
      <c r="F97" s="129"/>
      <c r="G97" s="129"/>
      <c r="H97" s="129"/>
      <c r="I97" s="129"/>
      <c r="J97" s="128"/>
      <c r="K97" s="129" t="s">
        <v>103</v>
      </c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30">
        <f>'E6 - VRN'!J32</f>
        <v>0</v>
      </c>
      <c r="AH97" s="128"/>
      <c r="AI97" s="128"/>
      <c r="AJ97" s="128"/>
      <c r="AK97" s="128"/>
      <c r="AL97" s="128"/>
      <c r="AM97" s="128"/>
      <c r="AN97" s="130">
        <f>SUM(AG97,AT97)</f>
        <v>0</v>
      </c>
      <c r="AO97" s="128"/>
      <c r="AP97" s="128"/>
      <c r="AQ97" s="131" t="s">
        <v>82</v>
      </c>
      <c r="AR97" s="68"/>
      <c r="AS97" s="132">
        <v>0</v>
      </c>
      <c r="AT97" s="133">
        <f>ROUND(SUM(AV97:AW97),2)</f>
        <v>0</v>
      </c>
      <c r="AU97" s="134">
        <f>'E6 - VRN'!P88</f>
        <v>0</v>
      </c>
      <c r="AV97" s="133">
        <f>'E6 - VRN'!J35</f>
        <v>0</v>
      </c>
      <c r="AW97" s="133">
        <f>'E6 - VRN'!J36</f>
        <v>0</v>
      </c>
      <c r="AX97" s="133">
        <f>'E6 - VRN'!J37</f>
        <v>0</v>
      </c>
      <c r="AY97" s="133">
        <f>'E6 - VRN'!J38</f>
        <v>0</v>
      </c>
      <c r="AZ97" s="133">
        <f>'E6 - VRN'!F35</f>
        <v>0</v>
      </c>
      <c r="BA97" s="133">
        <f>'E6 - VRN'!F36</f>
        <v>0</v>
      </c>
      <c r="BB97" s="133">
        <f>'E6 - VRN'!F37</f>
        <v>0</v>
      </c>
      <c r="BC97" s="133">
        <f>'E6 - VRN'!F38</f>
        <v>0</v>
      </c>
      <c r="BD97" s="135">
        <f>'E6 - VRN'!F39</f>
        <v>0</v>
      </c>
      <c r="BE97" s="4"/>
      <c r="BT97" s="136" t="s">
        <v>78</v>
      </c>
      <c r="BV97" s="136" t="s">
        <v>71</v>
      </c>
      <c r="BW97" s="136" t="s">
        <v>192</v>
      </c>
      <c r="BX97" s="136" t="s">
        <v>175</v>
      </c>
      <c r="CL97" s="136" t="s">
        <v>19</v>
      </c>
    </row>
    <row r="98" s="4" customFormat="1" ht="16.5" customHeight="1">
      <c r="A98" s="127" t="s">
        <v>79</v>
      </c>
      <c r="B98" s="66"/>
      <c r="C98" s="128"/>
      <c r="D98" s="128"/>
      <c r="E98" s="129" t="s">
        <v>193</v>
      </c>
      <c r="F98" s="129"/>
      <c r="G98" s="129"/>
      <c r="H98" s="129"/>
      <c r="I98" s="129"/>
      <c r="J98" s="128"/>
      <c r="K98" s="129" t="s">
        <v>106</v>
      </c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30">
        <f>'E7 - Doplnění '!J32</f>
        <v>0</v>
      </c>
      <c r="AH98" s="128"/>
      <c r="AI98" s="128"/>
      <c r="AJ98" s="128"/>
      <c r="AK98" s="128"/>
      <c r="AL98" s="128"/>
      <c r="AM98" s="128"/>
      <c r="AN98" s="130">
        <f>SUM(AG98,AT98)</f>
        <v>0</v>
      </c>
      <c r="AO98" s="128"/>
      <c r="AP98" s="128"/>
      <c r="AQ98" s="131" t="s">
        <v>82</v>
      </c>
      <c r="AR98" s="68"/>
      <c r="AS98" s="137">
        <v>0</v>
      </c>
      <c r="AT98" s="138">
        <f>ROUND(SUM(AV98:AW98),2)</f>
        <v>0</v>
      </c>
      <c r="AU98" s="139">
        <f>'E7 - Doplnění '!P87</f>
        <v>0</v>
      </c>
      <c r="AV98" s="138">
        <f>'E7 - Doplnění '!J35</f>
        <v>0</v>
      </c>
      <c r="AW98" s="138">
        <f>'E7 - Doplnění '!J36</f>
        <v>0</v>
      </c>
      <c r="AX98" s="138">
        <f>'E7 - Doplnění '!J37</f>
        <v>0</v>
      </c>
      <c r="AY98" s="138">
        <f>'E7 - Doplnění '!J38</f>
        <v>0</v>
      </c>
      <c r="AZ98" s="138">
        <f>'E7 - Doplnění '!F35</f>
        <v>0</v>
      </c>
      <c r="BA98" s="138">
        <f>'E7 - Doplnění '!F36</f>
        <v>0</v>
      </c>
      <c r="BB98" s="138">
        <f>'E7 - Doplnění '!F37</f>
        <v>0</v>
      </c>
      <c r="BC98" s="138">
        <f>'E7 - Doplnění '!F38</f>
        <v>0</v>
      </c>
      <c r="BD98" s="140">
        <f>'E7 - Doplnění '!F39</f>
        <v>0</v>
      </c>
      <c r="BE98" s="4"/>
      <c r="BT98" s="136" t="s">
        <v>78</v>
      </c>
      <c r="BV98" s="136" t="s">
        <v>71</v>
      </c>
      <c r="BW98" s="136" t="s">
        <v>194</v>
      </c>
      <c r="BX98" s="136" t="s">
        <v>175</v>
      </c>
      <c r="CL98" s="136" t="s">
        <v>19</v>
      </c>
    </row>
    <row r="99" s="2" customFormat="1" ht="30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7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</row>
    <row r="100" s="2" customFormat="1" ht="6.96" customHeight="1">
      <c r="A100" s="41"/>
      <c r="B100" s="62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47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</row>
  </sheetData>
  <sheetProtection sheet="1" formatColumns="0" formatRows="0" objects="1" scenarios="1" spinCount="100000" saltValue="i3S/BSHNKBCctbjVOiZxsbCInNcsldlkvG7ry1vz+2oPuvDAXtoukjJ1O0D/KRVEOgUVkMOboDJbiL0WHfmdkQ==" hashValue="nW1V4k5dm9j1WfuyodOeD38oT26aorZ2u2NqpgGWLnAAz/FbR61H2OrEIg6Ss77rt8T/l/iu2CLpNWUBnw/nMg==" algorithmName="SHA-512" password="DDA6"/>
  <mergeCells count="214"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61:AM61"/>
    <mergeCell ref="AN61:AP61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N67:AP67"/>
    <mergeCell ref="AG67:AM67"/>
    <mergeCell ref="AG68:AM68"/>
    <mergeCell ref="AN68:AP68"/>
    <mergeCell ref="AN69:AP69"/>
    <mergeCell ref="AG69:AM69"/>
    <mergeCell ref="AN70:AP70"/>
    <mergeCell ref="AG70:AM70"/>
    <mergeCell ref="AN71:AP71"/>
    <mergeCell ref="AG71:AM71"/>
    <mergeCell ref="AN72:AP72"/>
    <mergeCell ref="AG72:AM72"/>
    <mergeCell ref="AN73:AP73"/>
    <mergeCell ref="AG73:AM73"/>
    <mergeCell ref="AN74:AP74"/>
    <mergeCell ref="AG74:AM74"/>
    <mergeCell ref="AN75:AP75"/>
    <mergeCell ref="AG75:AM75"/>
    <mergeCell ref="AN76:AP76"/>
    <mergeCell ref="AG76:AM76"/>
    <mergeCell ref="AG77:AM77"/>
    <mergeCell ref="AN77:AP77"/>
    <mergeCell ref="AN78:AP78"/>
    <mergeCell ref="AG78:AM78"/>
    <mergeCell ref="AG79:AM79"/>
    <mergeCell ref="AN79:AP79"/>
    <mergeCell ref="AG80:AM80"/>
    <mergeCell ref="AN80:AP80"/>
    <mergeCell ref="AG81:AM81"/>
    <mergeCell ref="AN81:AP81"/>
    <mergeCell ref="AG82:AM82"/>
    <mergeCell ref="AN82:AP82"/>
    <mergeCell ref="AN83:AP83"/>
    <mergeCell ref="AG83:AM83"/>
    <mergeCell ref="AN84:AP84"/>
    <mergeCell ref="AG84:AM84"/>
    <mergeCell ref="AN85:AP85"/>
    <mergeCell ref="AG85:AM85"/>
    <mergeCell ref="AG86:AM86"/>
    <mergeCell ref="AN86:AP86"/>
    <mergeCell ref="AG87:AM87"/>
    <mergeCell ref="AN87:AP87"/>
    <mergeCell ref="AN88:AP88"/>
    <mergeCell ref="AG88:AM88"/>
    <mergeCell ref="AN89:AP89"/>
    <mergeCell ref="AG89:AM89"/>
    <mergeCell ref="AN90:AP90"/>
    <mergeCell ref="AG90:AM90"/>
    <mergeCell ref="AN91:AP91"/>
    <mergeCell ref="AG91:AM91"/>
    <mergeCell ref="AG92:AM92"/>
    <mergeCell ref="AN92:AP92"/>
    <mergeCell ref="AN93:AP93"/>
    <mergeCell ref="AG93:AM93"/>
    <mergeCell ref="AN94:AP94"/>
    <mergeCell ref="AG94:AM94"/>
    <mergeCell ref="AN95:AP95"/>
    <mergeCell ref="AG95:AM95"/>
    <mergeCell ref="AN96:AP96"/>
    <mergeCell ref="AG96:AM96"/>
    <mergeCell ref="AN97:AP97"/>
    <mergeCell ref="AG97:AM97"/>
    <mergeCell ref="AN98:AP98"/>
    <mergeCell ref="AG98:AM98"/>
    <mergeCell ref="L45:AO45"/>
    <mergeCell ref="I52:AF52"/>
    <mergeCell ref="C52:G52"/>
    <mergeCell ref="D55:H55"/>
    <mergeCell ref="J55:AF55"/>
    <mergeCell ref="K56:AF56"/>
    <mergeCell ref="E56:I56"/>
    <mergeCell ref="K57:AF57"/>
    <mergeCell ref="E57:I57"/>
    <mergeCell ref="K58:AF58"/>
    <mergeCell ref="E58:I58"/>
    <mergeCell ref="K59:AF59"/>
    <mergeCell ref="E59:I59"/>
    <mergeCell ref="K60:AF60"/>
    <mergeCell ref="E60:I60"/>
    <mergeCell ref="K61:AF61"/>
    <mergeCell ref="E61:I61"/>
    <mergeCell ref="E62:I62"/>
    <mergeCell ref="K62:AF62"/>
    <mergeCell ref="K63:AF63"/>
    <mergeCell ref="E63:I63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N58:AP58"/>
    <mergeCell ref="AG58:AM58"/>
    <mergeCell ref="AN59:AP59"/>
    <mergeCell ref="AG59:AM59"/>
    <mergeCell ref="AN60:AP60"/>
    <mergeCell ref="AG60:AM60"/>
    <mergeCell ref="AG54:AM54"/>
    <mergeCell ref="AN54:AP54"/>
    <mergeCell ref="J75:AF75"/>
    <mergeCell ref="J65:AF65"/>
    <mergeCell ref="J82:AF82"/>
    <mergeCell ref="K84:AF84"/>
    <mergeCell ref="K83:AF83"/>
    <mergeCell ref="K87:AF87"/>
    <mergeCell ref="K86:AF86"/>
    <mergeCell ref="K88:AF88"/>
    <mergeCell ref="K85:AF85"/>
    <mergeCell ref="K76:AF76"/>
    <mergeCell ref="K80:AF80"/>
    <mergeCell ref="K79:AF79"/>
    <mergeCell ref="K78:AF78"/>
    <mergeCell ref="K77:AF77"/>
    <mergeCell ref="K74:AF74"/>
    <mergeCell ref="K73:AF73"/>
    <mergeCell ref="K72:AF72"/>
    <mergeCell ref="K71:AF71"/>
    <mergeCell ref="K70:AF70"/>
    <mergeCell ref="K69:AF69"/>
    <mergeCell ref="K68:AF68"/>
    <mergeCell ref="K67:AF67"/>
    <mergeCell ref="K66:AF66"/>
    <mergeCell ref="K81:AF81"/>
    <mergeCell ref="K64:AF64"/>
    <mergeCell ref="K89:AF89"/>
    <mergeCell ref="K90:AF90"/>
    <mergeCell ref="J91:AF91"/>
    <mergeCell ref="K92:AF92"/>
    <mergeCell ref="K93:AF93"/>
    <mergeCell ref="K94:AF94"/>
    <mergeCell ref="K95:AF95"/>
    <mergeCell ref="K96:AF96"/>
    <mergeCell ref="K97:AF97"/>
    <mergeCell ref="K98:AF98"/>
    <mergeCell ref="D65:H65"/>
    <mergeCell ref="D82:H82"/>
    <mergeCell ref="D75:H75"/>
    <mergeCell ref="E89:I89"/>
    <mergeCell ref="E79:I79"/>
    <mergeCell ref="E78:I78"/>
    <mergeCell ref="E83:I83"/>
    <mergeCell ref="E77:I77"/>
    <mergeCell ref="E88:I88"/>
    <mergeCell ref="E76:I76"/>
    <mergeCell ref="E74:I74"/>
    <mergeCell ref="E84:I84"/>
    <mergeCell ref="E73:I73"/>
    <mergeCell ref="E80:I80"/>
    <mergeCell ref="E72:I72"/>
    <mergeCell ref="E81:I81"/>
    <mergeCell ref="E85:I85"/>
    <mergeCell ref="E64:I64"/>
    <mergeCell ref="E66:I66"/>
    <mergeCell ref="E71:I71"/>
    <mergeCell ref="E87:I87"/>
    <mergeCell ref="E68:I68"/>
    <mergeCell ref="E67:I67"/>
    <mergeCell ref="E69:I69"/>
    <mergeCell ref="E70:I70"/>
    <mergeCell ref="E86:I86"/>
    <mergeCell ref="E90:I90"/>
    <mergeCell ref="D91:H91"/>
    <mergeCell ref="E92:I92"/>
    <mergeCell ref="E93:I93"/>
    <mergeCell ref="E94:I94"/>
    <mergeCell ref="E95:I95"/>
    <mergeCell ref="E96:I96"/>
    <mergeCell ref="E97:I97"/>
    <mergeCell ref="E98:I98"/>
  </mergeCells>
  <hyperlinks>
    <hyperlink ref="A56" location="'A1 - Větev WC dívky 1 PP'!C2" display="/"/>
    <hyperlink ref="A57" location="'A2 - Větev WC dívky 1 NP'!C2" display="/"/>
    <hyperlink ref="A58" location="'A3 - Větev WC dívky 2 NP'!C2" display="/"/>
    <hyperlink ref="A59" location="'A4 - Elektroinstalace'!C2" display="/"/>
    <hyperlink ref="A60" location="'A5 - Vytápění '!C2" display="/"/>
    <hyperlink ref="A61" location="'A6 - VZT'!C2" display="/"/>
    <hyperlink ref="A62" location="'A7 - ZTI'!C2" display="/"/>
    <hyperlink ref="A63" location="'A8 - VRN'!C2" display="/"/>
    <hyperlink ref="A64" location="'A9 - Doplnění '!C2" display="/"/>
    <hyperlink ref="A66" location="'B1 - Větev WC chlapci 1 PP'!C2" display="/"/>
    <hyperlink ref="A67" location="'B2 - Větev WC chlapci 1 NP'!C2" display="/"/>
    <hyperlink ref="A68" location="'B3 - Větev WC chlapci 2 NP'!C2" display="/"/>
    <hyperlink ref="A69" location="'B4 - Elektroinstalace'!C2" display="/"/>
    <hyperlink ref="A70" location="'B5 - Vytápění'!C2" display="/"/>
    <hyperlink ref="A71" location="'B6 - VZT'!C2" display="/"/>
    <hyperlink ref="A72" location="'B7 - ZTI'!C2" display="/"/>
    <hyperlink ref="A73" location="'B8 - VRN'!C2" display="/"/>
    <hyperlink ref="A74" location="'B9 - Doplnění '!C2" display="/"/>
    <hyperlink ref="A76" location="'C1 - WC, mezipatro'!C2" display="/"/>
    <hyperlink ref="A77" location="'C2 - Elektroinstalace- WC'!C2" display="/"/>
    <hyperlink ref="A78" location="'C3 - Vytápění- WC'!C2" display="/"/>
    <hyperlink ref="A79" location="'C4 - VZT - WC'!C2" display="/"/>
    <hyperlink ref="A80" location="'C5 - VRN'!C2" display="/"/>
    <hyperlink ref="A81" location="'C6 - Doplnění '!C2" display="/"/>
    <hyperlink ref="A83" location="'D1 -  WC - personál'!C2" display="/"/>
    <hyperlink ref="A84" location="'D2 - WC - návštěvníci'!C2" display="/"/>
    <hyperlink ref="A85" location="'D3 - Elektro '!C2" display="/"/>
    <hyperlink ref="A86" location="'D4 - Vytápění'!C2" display="/"/>
    <hyperlink ref="A87" location="'D5 - VZT'!C2" display="/"/>
    <hyperlink ref="A88" location="'D6 - ZTI'!C2" display="/"/>
    <hyperlink ref="A89" location="'D7 - VRN'!C2" display="/"/>
    <hyperlink ref="A90" location="'D8 - Doplnění '!C2" display="/"/>
    <hyperlink ref="A92" location="'E1 - Sprcha'!C2" display="/"/>
    <hyperlink ref="A93" location="'E2 - Elektroinstalace- sp...'!C2" display="/"/>
    <hyperlink ref="A94" location="'E3 - Vytápění - sprcha'!C2" display="/"/>
    <hyperlink ref="A95" location="'E4 - VZT - sprcha'!C2" display="/"/>
    <hyperlink ref="A96" location="'E5 - ZTI - sprcha'!C2" display="/"/>
    <hyperlink ref="A97" location="'E6 - VRN'!C2" display="/"/>
    <hyperlink ref="A98" location="'E7 - Doplnění 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221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1389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ROUND(J89,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ROUND((SUM(BE89:BE108)),  2)</f>
        <v>0</v>
      </c>
      <c r="G35" s="41"/>
      <c r="H35" s="41"/>
      <c r="I35" s="161">
        <v>0.20999999999999999</v>
      </c>
      <c r="J35" s="160">
        <f>ROUND(((SUM(BE89:BE108))*I35),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ROUND((SUM(BF89:BF108)),  2)</f>
        <v>0</v>
      </c>
      <c r="G36" s="41"/>
      <c r="H36" s="41"/>
      <c r="I36" s="161">
        <v>0.12</v>
      </c>
      <c r="J36" s="160">
        <f>ROUND(((SUM(BF89:BF108))*I36),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ROUND((SUM(BG89:BG108)),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ROUND((SUM(BH89:BH108)),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ROUND((SUM(BI89:BI108)),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221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 xml:space="preserve">A9 - Doplnění 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J89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1390</v>
      </c>
      <c r="E64" s="181"/>
      <c r="F64" s="181"/>
      <c r="G64" s="181"/>
      <c r="H64" s="181"/>
      <c r="I64" s="181"/>
      <c r="J64" s="182">
        <f>J90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1391</v>
      </c>
      <c r="E65" s="186"/>
      <c r="F65" s="186"/>
      <c r="G65" s="186"/>
      <c r="H65" s="186"/>
      <c r="I65" s="186"/>
      <c r="J65" s="187">
        <f>J91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1392</v>
      </c>
      <c r="E66" s="186"/>
      <c r="F66" s="186"/>
      <c r="G66" s="186"/>
      <c r="H66" s="186"/>
      <c r="I66" s="186"/>
      <c r="J66" s="187">
        <f>J95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1393</v>
      </c>
      <c r="E67" s="186"/>
      <c r="F67" s="186"/>
      <c r="G67" s="186"/>
      <c r="H67" s="186"/>
      <c r="I67" s="186"/>
      <c r="J67" s="187">
        <f>J102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1"/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62"/>
      <c r="C69" s="63"/>
      <c r="D69" s="63"/>
      <c r="E69" s="63"/>
      <c r="F69" s="63"/>
      <c r="G69" s="63"/>
      <c r="H69" s="63"/>
      <c r="I69" s="63"/>
      <c r="J69" s="63"/>
      <c r="K69" s="6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4"/>
      <c r="C73" s="65"/>
      <c r="D73" s="65"/>
      <c r="E73" s="65"/>
      <c r="F73" s="65"/>
      <c r="G73" s="65"/>
      <c r="H73" s="65"/>
      <c r="I73" s="65"/>
      <c r="J73" s="65"/>
      <c r="K73" s="65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266</v>
      </c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16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173" t="str">
        <f>E7</f>
        <v>Rekonstrukce sociálního zařízení včetně rozvodů vody a kanalizace</v>
      </c>
      <c r="F77" s="35"/>
      <c r="G77" s="35"/>
      <c r="H77" s="35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1" customFormat="1" ht="12" customHeight="1">
      <c r="B78" s="24"/>
      <c r="C78" s="35" t="s">
        <v>217</v>
      </c>
      <c r="D78" s="25"/>
      <c r="E78" s="25"/>
      <c r="F78" s="25"/>
      <c r="G78" s="25"/>
      <c r="H78" s="25"/>
      <c r="I78" s="25"/>
      <c r="J78" s="25"/>
      <c r="K78" s="25"/>
      <c r="L78" s="23"/>
    </row>
    <row r="79" s="2" customFormat="1" ht="16.5" customHeight="1">
      <c r="A79" s="41"/>
      <c r="B79" s="42"/>
      <c r="C79" s="43"/>
      <c r="D79" s="43"/>
      <c r="E79" s="173" t="s">
        <v>221</v>
      </c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225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E11</f>
        <v xml:space="preserve">A9 - Doplnění 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21</v>
      </c>
      <c r="D83" s="43"/>
      <c r="E83" s="43"/>
      <c r="F83" s="30" t="str">
        <f>F14</f>
        <v xml:space="preserve"> </v>
      </c>
      <c r="G83" s="43"/>
      <c r="H83" s="43"/>
      <c r="I83" s="35" t="s">
        <v>23</v>
      </c>
      <c r="J83" s="75" t="str">
        <f>IF(J14="","",J14)</f>
        <v>6. 6. 2025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25</v>
      </c>
      <c r="D85" s="43"/>
      <c r="E85" s="43"/>
      <c r="F85" s="30" t="str">
        <f>E17</f>
        <v xml:space="preserve"> </v>
      </c>
      <c r="G85" s="43"/>
      <c r="H85" s="43"/>
      <c r="I85" s="35" t="s">
        <v>30</v>
      </c>
      <c r="J85" s="39" t="str">
        <f>E23</f>
        <v xml:space="preserve"> 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28</v>
      </c>
      <c r="D86" s="43"/>
      <c r="E86" s="43"/>
      <c r="F86" s="30" t="str">
        <f>IF(E20="","",E20)</f>
        <v>Vyplň údaj</v>
      </c>
      <c r="G86" s="43"/>
      <c r="H86" s="43"/>
      <c r="I86" s="35" t="s">
        <v>32</v>
      </c>
      <c r="J86" s="39" t="str">
        <f>E26</f>
        <v xml:space="preserve"> 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189"/>
      <c r="B88" s="190"/>
      <c r="C88" s="191" t="s">
        <v>267</v>
      </c>
      <c r="D88" s="192" t="s">
        <v>54</v>
      </c>
      <c r="E88" s="192" t="s">
        <v>50</v>
      </c>
      <c r="F88" s="192" t="s">
        <v>51</v>
      </c>
      <c r="G88" s="192" t="s">
        <v>268</v>
      </c>
      <c r="H88" s="192" t="s">
        <v>269</v>
      </c>
      <c r="I88" s="192" t="s">
        <v>270</v>
      </c>
      <c r="J88" s="192" t="s">
        <v>239</v>
      </c>
      <c r="K88" s="193" t="s">
        <v>271</v>
      </c>
      <c r="L88" s="194"/>
      <c r="M88" s="95" t="s">
        <v>19</v>
      </c>
      <c r="N88" s="96" t="s">
        <v>39</v>
      </c>
      <c r="O88" s="96" t="s">
        <v>272</v>
      </c>
      <c r="P88" s="96" t="s">
        <v>273</v>
      </c>
      <c r="Q88" s="96" t="s">
        <v>274</v>
      </c>
      <c r="R88" s="96" t="s">
        <v>275</v>
      </c>
      <c r="S88" s="96" t="s">
        <v>276</v>
      </c>
      <c r="T88" s="97" t="s">
        <v>277</v>
      </c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</row>
    <row r="89" s="2" customFormat="1" ht="22.8" customHeight="1">
      <c r="A89" s="41"/>
      <c r="B89" s="42"/>
      <c r="C89" s="102" t="s">
        <v>278</v>
      </c>
      <c r="D89" s="43"/>
      <c r="E89" s="43"/>
      <c r="F89" s="43"/>
      <c r="G89" s="43"/>
      <c r="H89" s="43"/>
      <c r="I89" s="43"/>
      <c r="J89" s="195">
        <f>BK89</f>
        <v>0</v>
      </c>
      <c r="K89" s="43"/>
      <c r="L89" s="47"/>
      <c r="M89" s="98"/>
      <c r="N89" s="196"/>
      <c r="O89" s="99"/>
      <c r="P89" s="197">
        <f>P90</f>
        <v>0</v>
      </c>
      <c r="Q89" s="99"/>
      <c r="R89" s="197">
        <f>R90</f>
        <v>0</v>
      </c>
      <c r="S89" s="99"/>
      <c r="T89" s="198">
        <f>T90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68</v>
      </c>
      <c r="AU89" s="20" t="s">
        <v>240</v>
      </c>
      <c r="BK89" s="199">
        <f>BK90</f>
        <v>0</v>
      </c>
    </row>
    <row r="90" s="12" customFormat="1" ht="25.92" customHeight="1">
      <c r="A90" s="12"/>
      <c r="B90" s="200"/>
      <c r="C90" s="201"/>
      <c r="D90" s="202" t="s">
        <v>68</v>
      </c>
      <c r="E90" s="203" t="s">
        <v>1394</v>
      </c>
      <c r="F90" s="203" t="s">
        <v>1395</v>
      </c>
      <c r="G90" s="201"/>
      <c r="H90" s="201"/>
      <c r="I90" s="204"/>
      <c r="J90" s="205">
        <f>BK90</f>
        <v>0</v>
      </c>
      <c r="K90" s="201"/>
      <c r="L90" s="206"/>
      <c r="M90" s="207"/>
      <c r="N90" s="208"/>
      <c r="O90" s="208"/>
      <c r="P90" s="209">
        <f>P91+P95+P102</f>
        <v>0</v>
      </c>
      <c r="Q90" s="208"/>
      <c r="R90" s="209">
        <f>R91+R95+R102</f>
        <v>0</v>
      </c>
      <c r="S90" s="208"/>
      <c r="T90" s="210">
        <f>T91+T95+T102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288</v>
      </c>
      <c r="AT90" s="212" t="s">
        <v>68</v>
      </c>
      <c r="AU90" s="212" t="s">
        <v>69</v>
      </c>
      <c r="AY90" s="211" t="s">
        <v>281</v>
      </c>
      <c r="BK90" s="213">
        <f>BK91+BK95+BK102</f>
        <v>0</v>
      </c>
    </row>
    <row r="91" s="12" customFormat="1" ht="22.8" customHeight="1">
      <c r="A91" s="12"/>
      <c r="B91" s="200"/>
      <c r="C91" s="201"/>
      <c r="D91" s="202" t="s">
        <v>68</v>
      </c>
      <c r="E91" s="214" t="s">
        <v>76</v>
      </c>
      <c r="F91" s="214" t="s">
        <v>1396</v>
      </c>
      <c r="G91" s="201"/>
      <c r="H91" s="201"/>
      <c r="I91" s="204"/>
      <c r="J91" s="215">
        <f>BK91</f>
        <v>0</v>
      </c>
      <c r="K91" s="201"/>
      <c r="L91" s="206"/>
      <c r="M91" s="207"/>
      <c r="N91" s="208"/>
      <c r="O91" s="208"/>
      <c r="P91" s="209">
        <f>SUM(P92:P94)</f>
        <v>0</v>
      </c>
      <c r="Q91" s="208"/>
      <c r="R91" s="209">
        <f>SUM(R92:R94)</f>
        <v>0</v>
      </c>
      <c r="S91" s="208"/>
      <c r="T91" s="210">
        <f>SUM(T92:T94)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288</v>
      </c>
      <c r="AT91" s="212" t="s">
        <v>68</v>
      </c>
      <c r="AU91" s="212" t="s">
        <v>76</v>
      </c>
      <c r="AY91" s="211" t="s">
        <v>281</v>
      </c>
      <c r="BK91" s="213">
        <f>SUM(BK92:BK94)</f>
        <v>0</v>
      </c>
    </row>
    <row r="92" s="2" customFormat="1" ht="37.8" customHeight="1">
      <c r="A92" s="41"/>
      <c r="B92" s="42"/>
      <c r="C92" s="216" t="s">
        <v>78</v>
      </c>
      <c r="D92" s="216" t="s">
        <v>284</v>
      </c>
      <c r="E92" s="217" t="s">
        <v>1397</v>
      </c>
      <c r="F92" s="218" t="s">
        <v>1398</v>
      </c>
      <c r="G92" s="219" t="s">
        <v>197</v>
      </c>
      <c r="H92" s="220">
        <v>49.026000000000003</v>
      </c>
      <c r="I92" s="221"/>
      <c r="J92" s="222">
        <f>ROUND(I92*H92,2)</f>
        <v>0</v>
      </c>
      <c r="K92" s="218" t="s">
        <v>287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1111</v>
      </c>
      <c r="AT92" s="227" t="s">
        <v>284</v>
      </c>
      <c r="AU92" s="227" t="s">
        <v>78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1111</v>
      </c>
      <c r="BM92" s="227" t="s">
        <v>1399</v>
      </c>
    </row>
    <row r="93" s="2" customFormat="1">
      <c r="A93" s="41"/>
      <c r="B93" s="42"/>
      <c r="C93" s="43"/>
      <c r="D93" s="229" t="s">
        <v>290</v>
      </c>
      <c r="E93" s="43"/>
      <c r="F93" s="230" t="s">
        <v>1400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290</v>
      </c>
      <c r="AU93" s="20" t="s">
        <v>78</v>
      </c>
    </row>
    <row r="94" s="13" customFormat="1">
      <c r="A94" s="13"/>
      <c r="B94" s="234"/>
      <c r="C94" s="235"/>
      <c r="D94" s="236" t="s">
        <v>292</v>
      </c>
      <c r="E94" s="237" t="s">
        <v>19</v>
      </c>
      <c r="F94" s="238" t="s">
        <v>210</v>
      </c>
      <c r="G94" s="235"/>
      <c r="H94" s="239">
        <v>49.026000000000003</v>
      </c>
      <c r="I94" s="240"/>
      <c r="J94" s="235"/>
      <c r="K94" s="235"/>
      <c r="L94" s="241"/>
      <c r="M94" s="242"/>
      <c r="N94" s="243"/>
      <c r="O94" s="243"/>
      <c r="P94" s="243"/>
      <c r="Q94" s="243"/>
      <c r="R94" s="243"/>
      <c r="S94" s="243"/>
      <c r="T94" s="244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45" t="s">
        <v>292</v>
      </c>
      <c r="AU94" s="245" t="s">
        <v>78</v>
      </c>
      <c r="AV94" s="13" t="s">
        <v>78</v>
      </c>
      <c r="AW94" s="13" t="s">
        <v>31</v>
      </c>
      <c r="AX94" s="13" t="s">
        <v>76</v>
      </c>
      <c r="AY94" s="245" t="s">
        <v>281</v>
      </c>
    </row>
    <row r="95" s="12" customFormat="1" ht="22.8" customHeight="1">
      <c r="A95" s="12"/>
      <c r="B95" s="200"/>
      <c r="C95" s="201"/>
      <c r="D95" s="202" t="s">
        <v>68</v>
      </c>
      <c r="E95" s="214" t="s">
        <v>78</v>
      </c>
      <c r="F95" s="214" t="s">
        <v>1401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SUM(P96:P101)</f>
        <v>0</v>
      </c>
      <c r="Q95" s="208"/>
      <c r="R95" s="209">
        <f>SUM(R96:R101)</f>
        <v>0</v>
      </c>
      <c r="S95" s="208"/>
      <c r="T95" s="210">
        <f>SUM(T96:T101)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288</v>
      </c>
      <c r="AT95" s="212" t="s">
        <v>68</v>
      </c>
      <c r="AU95" s="212" t="s">
        <v>76</v>
      </c>
      <c r="AY95" s="211" t="s">
        <v>281</v>
      </c>
      <c r="BK95" s="213">
        <f>SUM(BK96:BK101)</f>
        <v>0</v>
      </c>
    </row>
    <row r="96" s="2" customFormat="1" ht="37.8" customHeight="1">
      <c r="A96" s="41"/>
      <c r="B96" s="42"/>
      <c r="C96" s="216" t="s">
        <v>199</v>
      </c>
      <c r="D96" s="216" t="s">
        <v>284</v>
      </c>
      <c r="E96" s="217" t="s">
        <v>1402</v>
      </c>
      <c r="F96" s="218" t="s">
        <v>1403</v>
      </c>
      <c r="G96" s="219" t="s">
        <v>197</v>
      </c>
      <c r="H96" s="220">
        <v>4.5899999999999999</v>
      </c>
      <c r="I96" s="221"/>
      <c r="J96" s="222">
        <f>ROUND(I96*H96,2)</f>
        <v>0</v>
      </c>
      <c r="K96" s="218" t="s">
        <v>287</v>
      </c>
      <c r="L96" s="47"/>
      <c r="M96" s="223" t="s">
        <v>19</v>
      </c>
      <c r="N96" s="224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1111</v>
      </c>
      <c r="AT96" s="227" t="s">
        <v>284</v>
      </c>
      <c r="AU96" s="227" t="s">
        <v>78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1111</v>
      </c>
      <c r="BM96" s="227" t="s">
        <v>1404</v>
      </c>
    </row>
    <row r="97" s="2" customFormat="1">
      <c r="A97" s="41"/>
      <c r="B97" s="42"/>
      <c r="C97" s="43"/>
      <c r="D97" s="229" t="s">
        <v>290</v>
      </c>
      <c r="E97" s="43"/>
      <c r="F97" s="230" t="s">
        <v>1405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290</v>
      </c>
      <c r="AU97" s="20" t="s">
        <v>78</v>
      </c>
    </row>
    <row r="98" s="13" customFormat="1">
      <c r="A98" s="13"/>
      <c r="B98" s="234"/>
      <c r="C98" s="235"/>
      <c r="D98" s="236" t="s">
        <v>292</v>
      </c>
      <c r="E98" s="237" t="s">
        <v>19</v>
      </c>
      <c r="F98" s="238" t="s">
        <v>1406</v>
      </c>
      <c r="G98" s="235"/>
      <c r="H98" s="239">
        <v>4.5899999999999999</v>
      </c>
      <c r="I98" s="240"/>
      <c r="J98" s="235"/>
      <c r="K98" s="235"/>
      <c r="L98" s="241"/>
      <c r="M98" s="242"/>
      <c r="N98" s="243"/>
      <c r="O98" s="243"/>
      <c r="P98" s="243"/>
      <c r="Q98" s="243"/>
      <c r="R98" s="243"/>
      <c r="S98" s="243"/>
      <c r="T98" s="244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5" t="s">
        <v>292</v>
      </c>
      <c r="AU98" s="245" t="s">
        <v>78</v>
      </c>
      <c r="AV98" s="13" t="s">
        <v>78</v>
      </c>
      <c r="AW98" s="13" t="s">
        <v>31</v>
      </c>
      <c r="AX98" s="13" t="s">
        <v>76</v>
      </c>
      <c r="AY98" s="245" t="s">
        <v>281</v>
      </c>
    </row>
    <row r="99" s="2" customFormat="1" ht="37.8" customHeight="1">
      <c r="A99" s="41"/>
      <c r="B99" s="42"/>
      <c r="C99" s="216" t="s">
        <v>288</v>
      </c>
      <c r="D99" s="216" t="s">
        <v>284</v>
      </c>
      <c r="E99" s="217" t="s">
        <v>1397</v>
      </c>
      <c r="F99" s="218" t="s">
        <v>1398</v>
      </c>
      <c r="G99" s="219" t="s">
        <v>197</v>
      </c>
      <c r="H99" s="220">
        <v>88.350999999999999</v>
      </c>
      <c r="I99" s="221"/>
      <c r="J99" s="222">
        <f>ROUND(I99*H99,2)</f>
        <v>0</v>
      </c>
      <c r="K99" s="218" t="s">
        <v>287</v>
      </c>
      <c r="L99" s="47"/>
      <c r="M99" s="223" t="s">
        <v>19</v>
      </c>
      <c r="N99" s="224" t="s">
        <v>40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1111</v>
      </c>
      <c r="AT99" s="227" t="s">
        <v>284</v>
      </c>
      <c r="AU99" s="227" t="s">
        <v>78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1111</v>
      </c>
      <c r="BM99" s="227" t="s">
        <v>1407</v>
      </c>
    </row>
    <row r="100" s="2" customFormat="1">
      <c r="A100" s="41"/>
      <c r="B100" s="42"/>
      <c r="C100" s="43"/>
      <c r="D100" s="229" t="s">
        <v>290</v>
      </c>
      <c r="E100" s="43"/>
      <c r="F100" s="230" t="s">
        <v>1400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290</v>
      </c>
      <c r="AU100" s="20" t="s">
        <v>78</v>
      </c>
    </row>
    <row r="101" s="13" customFormat="1">
      <c r="A101" s="13"/>
      <c r="B101" s="234"/>
      <c r="C101" s="235"/>
      <c r="D101" s="236" t="s">
        <v>292</v>
      </c>
      <c r="E101" s="237" t="s">
        <v>19</v>
      </c>
      <c r="F101" s="238" t="s">
        <v>843</v>
      </c>
      <c r="G101" s="235"/>
      <c r="H101" s="239">
        <v>88.350999999999999</v>
      </c>
      <c r="I101" s="240"/>
      <c r="J101" s="235"/>
      <c r="K101" s="235"/>
      <c r="L101" s="241"/>
      <c r="M101" s="242"/>
      <c r="N101" s="243"/>
      <c r="O101" s="243"/>
      <c r="P101" s="243"/>
      <c r="Q101" s="243"/>
      <c r="R101" s="243"/>
      <c r="S101" s="243"/>
      <c r="T101" s="244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5" t="s">
        <v>292</v>
      </c>
      <c r="AU101" s="245" t="s">
        <v>78</v>
      </c>
      <c r="AV101" s="13" t="s">
        <v>78</v>
      </c>
      <c r="AW101" s="13" t="s">
        <v>31</v>
      </c>
      <c r="AX101" s="13" t="s">
        <v>76</v>
      </c>
      <c r="AY101" s="245" t="s">
        <v>281</v>
      </c>
    </row>
    <row r="102" s="12" customFormat="1" ht="22.8" customHeight="1">
      <c r="A102" s="12"/>
      <c r="B102" s="200"/>
      <c r="C102" s="201"/>
      <c r="D102" s="202" t="s">
        <v>68</v>
      </c>
      <c r="E102" s="214" t="s">
        <v>199</v>
      </c>
      <c r="F102" s="214" t="s">
        <v>1408</v>
      </c>
      <c r="G102" s="201"/>
      <c r="H102" s="201"/>
      <c r="I102" s="204"/>
      <c r="J102" s="215">
        <f>BK102</f>
        <v>0</v>
      </c>
      <c r="K102" s="201"/>
      <c r="L102" s="206"/>
      <c r="M102" s="207"/>
      <c r="N102" s="208"/>
      <c r="O102" s="208"/>
      <c r="P102" s="209">
        <f>SUM(P103:P108)</f>
        <v>0</v>
      </c>
      <c r="Q102" s="208"/>
      <c r="R102" s="209">
        <f>SUM(R103:R108)</f>
        <v>0</v>
      </c>
      <c r="S102" s="208"/>
      <c r="T102" s="210">
        <f>SUM(T103:T108)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288</v>
      </c>
      <c r="AT102" s="212" t="s">
        <v>68</v>
      </c>
      <c r="AU102" s="212" t="s">
        <v>76</v>
      </c>
      <c r="AY102" s="211" t="s">
        <v>281</v>
      </c>
      <c r="BK102" s="213">
        <f>SUM(BK103:BK108)</f>
        <v>0</v>
      </c>
    </row>
    <row r="103" s="2" customFormat="1" ht="37.8" customHeight="1">
      <c r="A103" s="41"/>
      <c r="B103" s="42"/>
      <c r="C103" s="216" t="s">
        <v>312</v>
      </c>
      <c r="D103" s="216" t="s">
        <v>284</v>
      </c>
      <c r="E103" s="217" t="s">
        <v>1402</v>
      </c>
      <c r="F103" s="218" t="s">
        <v>1403</v>
      </c>
      <c r="G103" s="219" t="s">
        <v>197</v>
      </c>
      <c r="H103" s="220">
        <v>4.5199999999999996</v>
      </c>
      <c r="I103" s="221"/>
      <c r="J103" s="222">
        <f>ROUND(I103*H103,2)</f>
        <v>0</v>
      </c>
      <c r="K103" s="218" t="s">
        <v>287</v>
      </c>
      <c r="L103" s="47"/>
      <c r="M103" s="223" t="s">
        <v>19</v>
      </c>
      <c r="N103" s="224" t="s">
        <v>40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1111</v>
      </c>
      <c r="AT103" s="227" t="s">
        <v>284</v>
      </c>
      <c r="AU103" s="227" t="s">
        <v>78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1111</v>
      </c>
      <c r="BM103" s="227" t="s">
        <v>1409</v>
      </c>
    </row>
    <row r="104" s="2" customFormat="1">
      <c r="A104" s="41"/>
      <c r="B104" s="42"/>
      <c r="C104" s="43"/>
      <c r="D104" s="229" t="s">
        <v>290</v>
      </c>
      <c r="E104" s="43"/>
      <c r="F104" s="230" t="s">
        <v>1405</v>
      </c>
      <c r="G104" s="43"/>
      <c r="H104" s="43"/>
      <c r="I104" s="231"/>
      <c r="J104" s="43"/>
      <c r="K104" s="43"/>
      <c r="L104" s="47"/>
      <c r="M104" s="232"/>
      <c r="N104" s="233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290</v>
      </c>
      <c r="AU104" s="20" t="s">
        <v>78</v>
      </c>
    </row>
    <row r="105" s="13" customFormat="1">
      <c r="A105" s="13"/>
      <c r="B105" s="234"/>
      <c r="C105" s="235"/>
      <c r="D105" s="236" t="s">
        <v>292</v>
      </c>
      <c r="E105" s="237" t="s">
        <v>19</v>
      </c>
      <c r="F105" s="238" t="s">
        <v>1410</v>
      </c>
      <c r="G105" s="235"/>
      <c r="H105" s="239">
        <v>4.5199999999999996</v>
      </c>
      <c r="I105" s="240"/>
      <c r="J105" s="235"/>
      <c r="K105" s="235"/>
      <c r="L105" s="241"/>
      <c r="M105" s="242"/>
      <c r="N105" s="243"/>
      <c r="O105" s="243"/>
      <c r="P105" s="243"/>
      <c r="Q105" s="243"/>
      <c r="R105" s="243"/>
      <c r="S105" s="243"/>
      <c r="T105" s="244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5" t="s">
        <v>292</v>
      </c>
      <c r="AU105" s="245" t="s">
        <v>78</v>
      </c>
      <c r="AV105" s="13" t="s">
        <v>78</v>
      </c>
      <c r="AW105" s="13" t="s">
        <v>31</v>
      </c>
      <c r="AX105" s="13" t="s">
        <v>76</v>
      </c>
      <c r="AY105" s="245" t="s">
        <v>281</v>
      </c>
    </row>
    <row r="106" s="2" customFormat="1" ht="37.8" customHeight="1">
      <c r="A106" s="41"/>
      <c r="B106" s="42"/>
      <c r="C106" s="216" t="s">
        <v>318</v>
      </c>
      <c r="D106" s="216" t="s">
        <v>284</v>
      </c>
      <c r="E106" s="217" t="s">
        <v>1397</v>
      </c>
      <c r="F106" s="218" t="s">
        <v>1398</v>
      </c>
      <c r="G106" s="219" t="s">
        <v>197</v>
      </c>
      <c r="H106" s="220">
        <v>88.305000000000007</v>
      </c>
      <c r="I106" s="221"/>
      <c r="J106" s="222">
        <f>ROUND(I106*H106,2)</f>
        <v>0</v>
      </c>
      <c r="K106" s="218" t="s">
        <v>287</v>
      </c>
      <c r="L106" s="47"/>
      <c r="M106" s="223" t="s">
        <v>19</v>
      </c>
      <c r="N106" s="224" t="s">
        <v>40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1111</v>
      </c>
      <c r="AT106" s="227" t="s">
        <v>284</v>
      </c>
      <c r="AU106" s="227" t="s">
        <v>78</v>
      </c>
      <c r="AY106" s="20" t="s">
        <v>281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76</v>
      </c>
      <c r="BK106" s="228">
        <f>ROUND(I106*H106,2)</f>
        <v>0</v>
      </c>
      <c r="BL106" s="20" t="s">
        <v>1111</v>
      </c>
      <c r="BM106" s="227" t="s">
        <v>1411</v>
      </c>
    </row>
    <row r="107" s="2" customFormat="1">
      <c r="A107" s="41"/>
      <c r="B107" s="42"/>
      <c r="C107" s="43"/>
      <c r="D107" s="229" t="s">
        <v>290</v>
      </c>
      <c r="E107" s="43"/>
      <c r="F107" s="230" t="s">
        <v>1400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290</v>
      </c>
      <c r="AU107" s="20" t="s">
        <v>78</v>
      </c>
    </row>
    <row r="108" s="13" customFormat="1">
      <c r="A108" s="13"/>
      <c r="B108" s="234"/>
      <c r="C108" s="235"/>
      <c r="D108" s="236" t="s">
        <v>292</v>
      </c>
      <c r="E108" s="237" t="s">
        <v>19</v>
      </c>
      <c r="F108" s="238" t="s">
        <v>1412</v>
      </c>
      <c r="G108" s="235"/>
      <c r="H108" s="239">
        <v>88.305000000000007</v>
      </c>
      <c r="I108" s="240"/>
      <c r="J108" s="235"/>
      <c r="K108" s="235"/>
      <c r="L108" s="241"/>
      <c r="M108" s="299"/>
      <c r="N108" s="300"/>
      <c r="O108" s="300"/>
      <c r="P108" s="300"/>
      <c r="Q108" s="300"/>
      <c r="R108" s="300"/>
      <c r="S108" s="300"/>
      <c r="T108" s="301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5" t="s">
        <v>292</v>
      </c>
      <c r="AU108" s="245" t="s">
        <v>78</v>
      </c>
      <c r="AV108" s="13" t="s">
        <v>78</v>
      </c>
      <c r="AW108" s="13" t="s">
        <v>31</v>
      </c>
      <c r="AX108" s="13" t="s">
        <v>76</v>
      </c>
      <c r="AY108" s="245" t="s">
        <v>281</v>
      </c>
    </row>
    <row r="109" s="2" customFormat="1" ht="6.96" customHeight="1">
      <c r="A109" s="41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47"/>
      <c r="M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</sheetData>
  <sheetProtection sheet="1" autoFilter="0" formatColumns="0" formatRows="0" objects="1" scenarios="1" spinCount="100000" saltValue="pE9gIBe3knAHS9tOPV21Sy+ilzG5wE/c2HEQeY9+lAXP5FCoejG8DeomSow8Qp1jVgjuiO1o4D92lUJkJfgEMA==" hashValue="sXtkdXm8XAxxYmRg2q+X6fOObrlFAegdQAnCDnjo0zPj7G6AmWEUAA69+l4Zm6p/e/T7/OPT74EsRkQLnZiLXg==" algorithmName="SHA-512" password="DDA6"/>
  <autoFilter ref="C88:K10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hyperlinks>
    <hyperlink ref="F93" r:id="rId1" display="https://podminky.urs.cz/item/CS_URS_2025_01/781472291"/>
    <hyperlink ref="F97" r:id="rId2" display="https://podminky.urs.cz/item/CS_URS_2025_01/771577211"/>
    <hyperlink ref="F100" r:id="rId3" display="https://podminky.urs.cz/item/CS_URS_2025_01/781472291"/>
    <hyperlink ref="F104" r:id="rId4" display="https://podminky.urs.cz/item/CS_URS_2025_01/771577211"/>
    <hyperlink ref="F107" r:id="rId5" display="https://podminky.urs.cz/item/CS_URS_2025_01/78147229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113</v>
      </c>
      <c r="AZ2" s="141" t="s">
        <v>195</v>
      </c>
      <c r="BA2" s="141" t="s">
        <v>196</v>
      </c>
      <c r="BB2" s="141" t="s">
        <v>197</v>
      </c>
      <c r="BC2" s="141" t="s">
        <v>1413</v>
      </c>
      <c r="BD2" s="141" t="s">
        <v>199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  <c r="AZ3" s="141" t="s">
        <v>200</v>
      </c>
      <c r="BA3" s="141" t="s">
        <v>201</v>
      </c>
      <c r="BB3" s="141" t="s">
        <v>197</v>
      </c>
      <c r="BC3" s="141" t="s">
        <v>1414</v>
      </c>
      <c r="BD3" s="141" t="s">
        <v>199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  <c r="AZ4" s="141" t="s">
        <v>204</v>
      </c>
      <c r="BA4" s="141" t="s">
        <v>205</v>
      </c>
      <c r="BB4" s="141" t="s">
        <v>206</v>
      </c>
      <c r="BC4" s="141" t="s">
        <v>1415</v>
      </c>
      <c r="BD4" s="141" t="s">
        <v>199</v>
      </c>
    </row>
    <row r="5" s="1" customFormat="1" ht="6.96" customHeight="1">
      <c r="B5" s="23"/>
      <c r="L5" s="23"/>
      <c r="AZ5" s="141" t="s">
        <v>208</v>
      </c>
      <c r="BA5" s="141" t="s">
        <v>209</v>
      </c>
      <c r="BB5" s="141" t="s">
        <v>197</v>
      </c>
      <c r="BC5" s="141" t="s">
        <v>1416</v>
      </c>
      <c r="BD5" s="141" t="s">
        <v>199</v>
      </c>
    </row>
    <row r="6" s="1" customFormat="1" ht="12" customHeight="1">
      <c r="B6" s="23"/>
      <c r="D6" s="146" t="s">
        <v>16</v>
      </c>
      <c r="L6" s="23"/>
      <c r="AZ6" s="141" t="s">
        <v>211</v>
      </c>
      <c r="BA6" s="141" t="s">
        <v>212</v>
      </c>
      <c r="BB6" s="141" t="s">
        <v>197</v>
      </c>
      <c r="BC6" s="141" t="s">
        <v>1417</v>
      </c>
      <c r="BD6" s="141" t="s">
        <v>199</v>
      </c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  <c r="AZ7" s="141" t="s">
        <v>214</v>
      </c>
      <c r="BA7" s="141" t="s">
        <v>215</v>
      </c>
      <c r="BB7" s="141" t="s">
        <v>206</v>
      </c>
      <c r="BC7" s="141" t="s">
        <v>1418</v>
      </c>
      <c r="BD7" s="141" t="s">
        <v>199</v>
      </c>
    </row>
    <row r="8" s="1" customFormat="1" ht="12" customHeight="1">
      <c r="B8" s="23"/>
      <c r="D8" s="146" t="s">
        <v>217</v>
      </c>
      <c r="L8" s="23"/>
      <c r="AZ8" s="141" t="s">
        <v>218</v>
      </c>
      <c r="BA8" s="141" t="s">
        <v>219</v>
      </c>
      <c r="BB8" s="141" t="s">
        <v>197</v>
      </c>
      <c r="BC8" s="141" t="s">
        <v>220</v>
      </c>
      <c r="BD8" s="141" t="s">
        <v>199</v>
      </c>
    </row>
    <row r="9" s="2" customFormat="1" ht="16.5" customHeight="1">
      <c r="A9" s="41"/>
      <c r="B9" s="47"/>
      <c r="C9" s="41"/>
      <c r="D9" s="41"/>
      <c r="E9" s="147" t="s">
        <v>1419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Z9" s="141" t="s">
        <v>222</v>
      </c>
      <c r="BA9" s="141" t="s">
        <v>223</v>
      </c>
      <c r="BB9" s="141" t="s">
        <v>197</v>
      </c>
      <c r="BC9" s="141" t="s">
        <v>1420</v>
      </c>
      <c r="BD9" s="141" t="s">
        <v>199</v>
      </c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Z10" s="141" t="s">
        <v>226</v>
      </c>
      <c r="BA10" s="141" t="s">
        <v>227</v>
      </c>
      <c r="BB10" s="141" t="s">
        <v>206</v>
      </c>
      <c r="BC10" s="141" t="s">
        <v>1421</v>
      </c>
      <c r="BD10" s="141" t="s">
        <v>199</v>
      </c>
    </row>
    <row r="11" s="2" customFormat="1" ht="16.5" customHeight="1">
      <c r="A11" s="41"/>
      <c r="B11" s="47"/>
      <c r="C11" s="41"/>
      <c r="D11" s="41"/>
      <c r="E11" s="149" t="s">
        <v>1422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141" t="s">
        <v>230</v>
      </c>
      <c r="BA11" s="141" t="s">
        <v>231</v>
      </c>
      <c r="BB11" s="141" t="s">
        <v>206</v>
      </c>
      <c r="BC11" s="141" t="s">
        <v>1423</v>
      </c>
      <c r="BD11" s="141" t="s">
        <v>199</v>
      </c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141" t="s">
        <v>232</v>
      </c>
      <c r="BA12" s="141" t="s">
        <v>233</v>
      </c>
      <c r="BB12" s="141" t="s">
        <v>206</v>
      </c>
      <c r="BC12" s="141" t="s">
        <v>1415</v>
      </c>
      <c r="BD12" s="141" t="s">
        <v>199</v>
      </c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141" t="s">
        <v>235</v>
      </c>
      <c r="BA13" s="141" t="s">
        <v>236</v>
      </c>
      <c r="BB13" s="141" t="s">
        <v>197</v>
      </c>
      <c r="BC13" s="141" t="s">
        <v>1413</v>
      </c>
      <c r="BD13" s="141" t="s">
        <v>199</v>
      </c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ROUND(J112,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ROUND((SUM(BE112:BE450)),  2)</f>
        <v>0</v>
      </c>
      <c r="G35" s="41"/>
      <c r="H35" s="41"/>
      <c r="I35" s="161">
        <v>0.20999999999999999</v>
      </c>
      <c r="J35" s="160">
        <f>ROUND(((SUM(BE112:BE450))*I35),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ROUND((SUM(BF112:BF450)),  2)</f>
        <v>0</v>
      </c>
      <c r="G36" s="41"/>
      <c r="H36" s="41"/>
      <c r="I36" s="161">
        <v>0.12</v>
      </c>
      <c r="J36" s="160">
        <f>ROUND(((SUM(BF112:BF450))*I36),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ROUND((SUM(BG112:BG450)),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ROUND((SUM(BH112:BH450)),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ROUND((SUM(BI112:BI450)),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1419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B1 - Větev WC chlapci 1 PP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J112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241</v>
      </c>
      <c r="E64" s="181"/>
      <c r="F64" s="181"/>
      <c r="G64" s="181"/>
      <c r="H64" s="181"/>
      <c r="I64" s="181"/>
      <c r="J64" s="182">
        <f>J113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242</v>
      </c>
      <c r="E65" s="186"/>
      <c r="F65" s="186"/>
      <c r="G65" s="186"/>
      <c r="H65" s="186"/>
      <c r="I65" s="186"/>
      <c r="J65" s="187">
        <f>J114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243</v>
      </c>
      <c r="E66" s="186"/>
      <c r="F66" s="186"/>
      <c r="G66" s="186"/>
      <c r="H66" s="186"/>
      <c r="I66" s="186"/>
      <c r="J66" s="187">
        <f>J123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244</v>
      </c>
      <c r="E67" s="186"/>
      <c r="F67" s="186"/>
      <c r="G67" s="186"/>
      <c r="H67" s="186"/>
      <c r="I67" s="186"/>
      <c r="J67" s="187">
        <f>J142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245</v>
      </c>
      <c r="E68" s="186"/>
      <c r="F68" s="186"/>
      <c r="G68" s="186"/>
      <c r="H68" s="186"/>
      <c r="I68" s="186"/>
      <c r="J68" s="187">
        <f>J156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246</v>
      </c>
      <c r="E69" s="186"/>
      <c r="F69" s="186"/>
      <c r="G69" s="186"/>
      <c r="H69" s="186"/>
      <c r="I69" s="186"/>
      <c r="J69" s="187">
        <f>J166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247</v>
      </c>
      <c r="E70" s="181"/>
      <c r="F70" s="181"/>
      <c r="G70" s="181"/>
      <c r="H70" s="181"/>
      <c r="I70" s="181"/>
      <c r="J70" s="182">
        <f>J176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1424</v>
      </c>
      <c r="E71" s="186"/>
      <c r="F71" s="186"/>
      <c r="G71" s="186"/>
      <c r="H71" s="186"/>
      <c r="I71" s="186"/>
      <c r="J71" s="187">
        <f>J177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248</v>
      </c>
      <c r="E72" s="186"/>
      <c r="F72" s="186"/>
      <c r="G72" s="186"/>
      <c r="H72" s="186"/>
      <c r="I72" s="186"/>
      <c r="J72" s="187">
        <f>J189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4"/>
      <c r="C73" s="128"/>
      <c r="D73" s="185" t="s">
        <v>249</v>
      </c>
      <c r="E73" s="186"/>
      <c r="F73" s="186"/>
      <c r="G73" s="186"/>
      <c r="H73" s="186"/>
      <c r="I73" s="186"/>
      <c r="J73" s="187">
        <f>J190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21.84" customHeight="1">
      <c r="A74" s="10"/>
      <c r="B74" s="184"/>
      <c r="C74" s="128"/>
      <c r="D74" s="185" t="s">
        <v>250</v>
      </c>
      <c r="E74" s="186"/>
      <c r="F74" s="186"/>
      <c r="G74" s="186"/>
      <c r="H74" s="186"/>
      <c r="I74" s="186"/>
      <c r="J74" s="187">
        <f>J209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4.88" customHeight="1">
      <c r="A75" s="10"/>
      <c r="B75" s="184"/>
      <c r="C75" s="128"/>
      <c r="D75" s="185" t="s">
        <v>251</v>
      </c>
      <c r="E75" s="186"/>
      <c r="F75" s="186"/>
      <c r="G75" s="186"/>
      <c r="H75" s="186"/>
      <c r="I75" s="186"/>
      <c r="J75" s="187">
        <f>J229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4.88" customHeight="1">
      <c r="A76" s="10"/>
      <c r="B76" s="184"/>
      <c r="C76" s="128"/>
      <c r="D76" s="185" t="s">
        <v>252</v>
      </c>
      <c r="E76" s="186"/>
      <c r="F76" s="186"/>
      <c r="G76" s="186"/>
      <c r="H76" s="186"/>
      <c r="I76" s="186"/>
      <c r="J76" s="187">
        <f>J236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253</v>
      </c>
      <c r="E77" s="186"/>
      <c r="F77" s="186"/>
      <c r="G77" s="186"/>
      <c r="H77" s="186"/>
      <c r="I77" s="186"/>
      <c r="J77" s="187">
        <f>J254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254</v>
      </c>
      <c r="E78" s="186"/>
      <c r="F78" s="186"/>
      <c r="G78" s="186"/>
      <c r="H78" s="186"/>
      <c r="I78" s="186"/>
      <c r="J78" s="187">
        <f>J260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255</v>
      </c>
      <c r="E79" s="186"/>
      <c r="F79" s="186"/>
      <c r="G79" s="186"/>
      <c r="H79" s="186"/>
      <c r="I79" s="186"/>
      <c r="J79" s="187">
        <f>J264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9" customFormat="1" ht="24.96" customHeight="1">
      <c r="A80" s="9"/>
      <c r="B80" s="178"/>
      <c r="C80" s="179"/>
      <c r="D80" s="180" t="s">
        <v>256</v>
      </c>
      <c r="E80" s="181"/>
      <c r="F80" s="181"/>
      <c r="G80" s="181"/>
      <c r="H80" s="181"/>
      <c r="I80" s="181"/>
      <c r="J80" s="182">
        <f>J267</f>
        <v>0</v>
      </c>
      <c r="K80" s="179"/>
      <c r="L80" s="183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10" customFormat="1" ht="19.92" customHeight="1">
      <c r="A81" s="10"/>
      <c r="B81" s="184"/>
      <c r="C81" s="128"/>
      <c r="D81" s="185" t="s">
        <v>257</v>
      </c>
      <c r="E81" s="186"/>
      <c r="F81" s="186"/>
      <c r="G81" s="186"/>
      <c r="H81" s="186"/>
      <c r="I81" s="186"/>
      <c r="J81" s="187">
        <f>J268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258</v>
      </c>
      <c r="E82" s="186"/>
      <c r="F82" s="186"/>
      <c r="G82" s="186"/>
      <c r="H82" s="186"/>
      <c r="I82" s="186"/>
      <c r="J82" s="187">
        <f>J293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4.88" customHeight="1">
      <c r="A83" s="10"/>
      <c r="B83" s="184"/>
      <c r="C83" s="128"/>
      <c r="D83" s="185" t="s">
        <v>259</v>
      </c>
      <c r="E83" s="186"/>
      <c r="F83" s="186"/>
      <c r="G83" s="186"/>
      <c r="H83" s="186"/>
      <c r="I83" s="186"/>
      <c r="J83" s="187">
        <f>J296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4.88" customHeight="1">
      <c r="A84" s="10"/>
      <c r="B84" s="184"/>
      <c r="C84" s="128"/>
      <c r="D84" s="185" t="s">
        <v>1425</v>
      </c>
      <c r="E84" s="186"/>
      <c r="F84" s="186"/>
      <c r="G84" s="186"/>
      <c r="H84" s="186"/>
      <c r="I84" s="186"/>
      <c r="J84" s="187">
        <f>J317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4.88" customHeight="1">
      <c r="A85" s="10"/>
      <c r="B85" s="184"/>
      <c r="C85" s="128"/>
      <c r="D85" s="185" t="s">
        <v>260</v>
      </c>
      <c r="E85" s="186"/>
      <c r="F85" s="186"/>
      <c r="G85" s="186"/>
      <c r="H85" s="186"/>
      <c r="I85" s="186"/>
      <c r="J85" s="187">
        <f>J328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261</v>
      </c>
      <c r="E86" s="186"/>
      <c r="F86" s="186"/>
      <c r="G86" s="186"/>
      <c r="H86" s="186"/>
      <c r="I86" s="186"/>
      <c r="J86" s="187">
        <f>J336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262</v>
      </c>
      <c r="E87" s="186"/>
      <c r="F87" s="186"/>
      <c r="G87" s="186"/>
      <c r="H87" s="186"/>
      <c r="I87" s="186"/>
      <c r="J87" s="187">
        <f>J353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4.88" customHeight="1">
      <c r="A88" s="10"/>
      <c r="B88" s="184"/>
      <c r="C88" s="128"/>
      <c r="D88" s="185" t="s">
        <v>263</v>
      </c>
      <c r="E88" s="186"/>
      <c r="F88" s="186"/>
      <c r="G88" s="186"/>
      <c r="H88" s="186"/>
      <c r="I88" s="186"/>
      <c r="J88" s="187">
        <f>J367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264</v>
      </c>
      <c r="E89" s="186"/>
      <c r="F89" s="186"/>
      <c r="G89" s="186"/>
      <c r="H89" s="186"/>
      <c r="I89" s="186"/>
      <c r="J89" s="187">
        <f>J386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265</v>
      </c>
      <c r="E90" s="186"/>
      <c r="F90" s="186"/>
      <c r="G90" s="186"/>
      <c r="H90" s="186"/>
      <c r="I90" s="186"/>
      <c r="J90" s="187">
        <f>J429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2" customFormat="1" ht="21.84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62"/>
      <c r="C92" s="63"/>
      <c r="D92" s="63"/>
      <c r="E92" s="63"/>
      <c r="F92" s="63"/>
      <c r="G92" s="63"/>
      <c r="H92" s="63"/>
      <c r="I92" s="63"/>
      <c r="J92" s="63"/>
      <c r="K92" s="6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6" s="2" customFormat="1" ht="6.96" customHeight="1">
      <c r="A96" s="41"/>
      <c r="B96" s="64"/>
      <c r="C96" s="65"/>
      <c r="D96" s="65"/>
      <c r="E96" s="65"/>
      <c r="F96" s="65"/>
      <c r="G96" s="65"/>
      <c r="H96" s="65"/>
      <c r="I96" s="65"/>
      <c r="J96" s="65"/>
      <c r="K96" s="65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24.96" customHeight="1">
      <c r="A97" s="41"/>
      <c r="B97" s="42"/>
      <c r="C97" s="26" t="s">
        <v>266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2" customHeight="1">
      <c r="A99" s="41"/>
      <c r="B99" s="42"/>
      <c r="C99" s="35" t="s">
        <v>16</v>
      </c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6.5" customHeight="1">
      <c r="A100" s="41"/>
      <c r="B100" s="42"/>
      <c r="C100" s="43"/>
      <c r="D100" s="43"/>
      <c r="E100" s="173" t="str">
        <f>E7</f>
        <v>Rekonstrukce sociálního zařízení včetně rozvodů vody a kanalizace</v>
      </c>
      <c r="F100" s="35"/>
      <c r="G100" s="35"/>
      <c r="H100" s="35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1" customFormat="1" ht="12" customHeight="1">
      <c r="B101" s="24"/>
      <c r="C101" s="35" t="s">
        <v>217</v>
      </c>
      <c r="D101" s="25"/>
      <c r="E101" s="25"/>
      <c r="F101" s="25"/>
      <c r="G101" s="25"/>
      <c r="H101" s="25"/>
      <c r="I101" s="25"/>
      <c r="J101" s="25"/>
      <c r="K101" s="25"/>
      <c r="L101" s="23"/>
    </row>
    <row r="102" s="2" customFormat="1" ht="16.5" customHeight="1">
      <c r="A102" s="41"/>
      <c r="B102" s="42"/>
      <c r="C102" s="43"/>
      <c r="D102" s="43"/>
      <c r="E102" s="173" t="s">
        <v>1419</v>
      </c>
      <c r="F102" s="43"/>
      <c r="G102" s="43"/>
      <c r="H102" s="43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2" customHeight="1">
      <c r="A103" s="41"/>
      <c r="B103" s="42"/>
      <c r="C103" s="35" t="s">
        <v>225</v>
      </c>
      <c r="D103" s="43"/>
      <c r="E103" s="43"/>
      <c r="F103" s="43"/>
      <c r="G103" s="43"/>
      <c r="H103" s="43"/>
      <c r="I103" s="43"/>
      <c r="J103" s="43"/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6.5" customHeight="1">
      <c r="A104" s="41"/>
      <c r="B104" s="42"/>
      <c r="C104" s="43"/>
      <c r="D104" s="43"/>
      <c r="E104" s="72" t="str">
        <f>E11</f>
        <v>B1 - Větev WC chlapci 1 PP</v>
      </c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6.96" customHeight="1">
      <c r="A105" s="41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2" customHeight="1">
      <c r="A106" s="41"/>
      <c r="B106" s="42"/>
      <c r="C106" s="35" t="s">
        <v>21</v>
      </c>
      <c r="D106" s="43"/>
      <c r="E106" s="43"/>
      <c r="F106" s="30" t="str">
        <f>F14</f>
        <v xml:space="preserve"> </v>
      </c>
      <c r="G106" s="43"/>
      <c r="H106" s="43"/>
      <c r="I106" s="35" t="s">
        <v>23</v>
      </c>
      <c r="J106" s="75" t="str">
        <f>IF(J14="","",J14)</f>
        <v>6. 6. 2025</v>
      </c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42"/>
      <c r="C107" s="43"/>
      <c r="D107" s="43"/>
      <c r="E107" s="43"/>
      <c r="F107" s="43"/>
      <c r="G107" s="43"/>
      <c r="H107" s="43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5.15" customHeight="1">
      <c r="A108" s="41"/>
      <c r="B108" s="42"/>
      <c r="C108" s="35" t="s">
        <v>25</v>
      </c>
      <c r="D108" s="43"/>
      <c r="E108" s="43"/>
      <c r="F108" s="30" t="str">
        <f>E17</f>
        <v xml:space="preserve"> </v>
      </c>
      <c r="G108" s="43"/>
      <c r="H108" s="43"/>
      <c r="I108" s="35" t="s">
        <v>30</v>
      </c>
      <c r="J108" s="39" t="str">
        <f>E23</f>
        <v xml:space="preserve"> </v>
      </c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2" customFormat="1" ht="15.15" customHeight="1">
      <c r="A109" s="41"/>
      <c r="B109" s="42"/>
      <c r="C109" s="35" t="s">
        <v>28</v>
      </c>
      <c r="D109" s="43"/>
      <c r="E109" s="43"/>
      <c r="F109" s="30" t="str">
        <f>IF(E20="","",E20)</f>
        <v>Vyplň údaj</v>
      </c>
      <c r="G109" s="43"/>
      <c r="H109" s="43"/>
      <c r="I109" s="35" t="s">
        <v>32</v>
      </c>
      <c r="J109" s="39" t="str">
        <f>E26</f>
        <v xml:space="preserve"> </v>
      </c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10.32" customHeight="1">
      <c r="A110" s="41"/>
      <c r="B110" s="42"/>
      <c r="C110" s="43"/>
      <c r="D110" s="43"/>
      <c r="E110" s="43"/>
      <c r="F110" s="43"/>
      <c r="G110" s="43"/>
      <c r="H110" s="43"/>
      <c r="I110" s="43"/>
      <c r="J110" s="43"/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11" customFormat="1" ht="29.28" customHeight="1">
      <c r="A111" s="189"/>
      <c r="B111" s="190"/>
      <c r="C111" s="191" t="s">
        <v>267</v>
      </c>
      <c r="D111" s="192" t="s">
        <v>54</v>
      </c>
      <c r="E111" s="192" t="s">
        <v>50</v>
      </c>
      <c r="F111" s="192" t="s">
        <v>51</v>
      </c>
      <c r="G111" s="192" t="s">
        <v>268</v>
      </c>
      <c r="H111" s="192" t="s">
        <v>269</v>
      </c>
      <c r="I111" s="192" t="s">
        <v>270</v>
      </c>
      <c r="J111" s="192" t="s">
        <v>239</v>
      </c>
      <c r="K111" s="193" t="s">
        <v>271</v>
      </c>
      <c r="L111" s="194"/>
      <c r="M111" s="95" t="s">
        <v>19</v>
      </c>
      <c r="N111" s="96" t="s">
        <v>39</v>
      </c>
      <c r="O111" s="96" t="s">
        <v>272</v>
      </c>
      <c r="P111" s="96" t="s">
        <v>273</v>
      </c>
      <c r="Q111" s="96" t="s">
        <v>274</v>
      </c>
      <c r="R111" s="96" t="s">
        <v>275</v>
      </c>
      <c r="S111" s="96" t="s">
        <v>276</v>
      </c>
      <c r="T111" s="97" t="s">
        <v>277</v>
      </c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</row>
    <row r="112" s="2" customFormat="1" ht="22.8" customHeight="1">
      <c r="A112" s="41"/>
      <c r="B112" s="42"/>
      <c r="C112" s="102" t="s">
        <v>278</v>
      </c>
      <c r="D112" s="43"/>
      <c r="E112" s="43"/>
      <c r="F112" s="43"/>
      <c r="G112" s="43"/>
      <c r="H112" s="43"/>
      <c r="I112" s="43"/>
      <c r="J112" s="195">
        <f>BK112</f>
        <v>0</v>
      </c>
      <c r="K112" s="43"/>
      <c r="L112" s="47"/>
      <c r="M112" s="98"/>
      <c r="N112" s="196"/>
      <c r="O112" s="99"/>
      <c r="P112" s="197">
        <f>P113+P176+P267</f>
        <v>0</v>
      </c>
      <c r="Q112" s="99"/>
      <c r="R112" s="197">
        <f>R113+R176+R267</f>
        <v>5.0525279845600002</v>
      </c>
      <c r="S112" s="99"/>
      <c r="T112" s="198">
        <f>T113+T176+T267</f>
        <v>6.0237069999999999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68</v>
      </c>
      <c r="AU112" s="20" t="s">
        <v>240</v>
      </c>
      <c r="BK112" s="199">
        <f>BK113+BK176+BK267</f>
        <v>0</v>
      </c>
    </row>
    <row r="113" s="12" customFormat="1" ht="25.92" customHeight="1">
      <c r="A113" s="12"/>
      <c r="B113" s="200"/>
      <c r="C113" s="201"/>
      <c r="D113" s="202" t="s">
        <v>68</v>
      </c>
      <c r="E113" s="203" t="s">
        <v>279</v>
      </c>
      <c r="F113" s="203" t="s">
        <v>280</v>
      </c>
      <c r="G113" s="201"/>
      <c r="H113" s="201"/>
      <c r="I113" s="204"/>
      <c r="J113" s="205">
        <f>BK113</f>
        <v>0</v>
      </c>
      <c r="K113" s="201"/>
      <c r="L113" s="206"/>
      <c r="M113" s="207"/>
      <c r="N113" s="208"/>
      <c r="O113" s="208"/>
      <c r="P113" s="209">
        <f>P114+P123+P142+P156+P166</f>
        <v>0</v>
      </c>
      <c r="Q113" s="208"/>
      <c r="R113" s="209">
        <f>R114+R123+R142+R156+R166</f>
        <v>9.0624159999999989E-05</v>
      </c>
      <c r="S113" s="208"/>
      <c r="T113" s="210">
        <f>T114+T123+T142+T156+T166</f>
        <v>6.0222920000000002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11" t="s">
        <v>76</v>
      </c>
      <c r="AT113" s="212" t="s">
        <v>68</v>
      </c>
      <c r="AU113" s="212" t="s">
        <v>69</v>
      </c>
      <c r="AY113" s="211" t="s">
        <v>281</v>
      </c>
      <c r="BK113" s="213">
        <f>BK114+BK123+BK142+BK156+BK166</f>
        <v>0</v>
      </c>
    </row>
    <row r="114" s="12" customFormat="1" ht="22.8" customHeight="1">
      <c r="A114" s="12"/>
      <c r="B114" s="200"/>
      <c r="C114" s="201"/>
      <c r="D114" s="202" t="s">
        <v>68</v>
      </c>
      <c r="E114" s="214" t="s">
        <v>282</v>
      </c>
      <c r="F114" s="214" t="s">
        <v>283</v>
      </c>
      <c r="G114" s="201"/>
      <c r="H114" s="201"/>
      <c r="I114" s="204"/>
      <c r="J114" s="215">
        <f>BK114</f>
        <v>0</v>
      </c>
      <c r="K114" s="201"/>
      <c r="L114" s="206"/>
      <c r="M114" s="207"/>
      <c r="N114" s="208"/>
      <c r="O114" s="208"/>
      <c r="P114" s="209">
        <f>SUM(P115:P122)</f>
        <v>0</v>
      </c>
      <c r="Q114" s="208"/>
      <c r="R114" s="209">
        <f>SUM(R115:R122)</f>
        <v>9.0624159999999989E-05</v>
      </c>
      <c r="S114" s="208"/>
      <c r="T114" s="210">
        <f>SUM(T115:T122)</f>
        <v>0.21122999999999997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11" t="s">
        <v>76</v>
      </c>
      <c r="AT114" s="212" t="s">
        <v>68</v>
      </c>
      <c r="AU114" s="212" t="s">
        <v>76</v>
      </c>
      <c r="AY114" s="211" t="s">
        <v>281</v>
      </c>
      <c r="BK114" s="213">
        <f>SUM(BK115:BK122)</f>
        <v>0</v>
      </c>
    </row>
    <row r="115" s="2" customFormat="1" ht="21.75" customHeight="1">
      <c r="A115" s="41"/>
      <c r="B115" s="42"/>
      <c r="C115" s="216" t="s">
        <v>76</v>
      </c>
      <c r="D115" s="216" t="s">
        <v>284</v>
      </c>
      <c r="E115" s="217" t="s">
        <v>293</v>
      </c>
      <c r="F115" s="218" t="s">
        <v>294</v>
      </c>
      <c r="G115" s="219" t="s">
        <v>197</v>
      </c>
      <c r="H115" s="220">
        <v>18.754999999999999</v>
      </c>
      <c r="I115" s="221"/>
      <c r="J115" s="222">
        <f>ROUND(I115*H115,2)</f>
        <v>0</v>
      </c>
      <c r="K115" s="218" t="s">
        <v>287</v>
      </c>
      <c r="L115" s="47"/>
      <c r="M115" s="223" t="s">
        <v>19</v>
      </c>
      <c r="N115" s="224" t="s">
        <v>40</v>
      </c>
      <c r="O115" s="87"/>
      <c r="P115" s="225">
        <f>O115*H115</f>
        <v>0</v>
      </c>
      <c r="Q115" s="225">
        <v>3.472E-06</v>
      </c>
      <c r="R115" s="225">
        <f>Q115*H115</f>
        <v>6.5117359999999991E-05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288</v>
      </c>
      <c r="AT115" s="227" t="s">
        <v>284</v>
      </c>
      <c r="AU115" s="227" t="s">
        <v>78</v>
      </c>
      <c r="AY115" s="20" t="s">
        <v>281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76</v>
      </c>
      <c r="BK115" s="228">
        <f>ROUND(I115*H115,2)</f>
        <v>0</v>
      </c>
      <c r="BL115" s="20" t="s">
        <v>288</v>
      </c>
      <c r="BM115" s="227" t="s">
        <v>295</v>
      </c>
    </row>
    <row r="116" s="2" customFormat="1">
      <c r="A116" s="41"/>
      <c r="B116" s="42"/>
      <c r="C116" s="43"/>
      <c r="D116" s="229" t="s">
        <v>290</v>
      </c>
      <c r="E116" s="43"/>
      <c r="F116" s="230" t="s">
        <v>296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290</v>
      </c>
      <c r="AU116" s="20" t="s">
        <v>78</v>
      </c>
    </row>
    <row r="117" s="13" customFormat="1">
      <c r="A117" s="13"/>
      <c r="B117" s="234"/>
      <c r="C117" s="235"/>
      <c r="D117" s="236" t="s">
        <v>292</v>
      </c>
      <c r="E117" s="237" t="s">
        <v>19</v>
      </c>
      <c r="F117" s="238" t="s">
        <v>200</v>
      </c>
      <c r="G117" s="235"/>
      <c r="H117" s="239">
        <v>18.754999999999999</v>
      </c>
      <c r="I117" s="240"/>
      <c r="J117" s="235"/>
      <c r="K117" s="235"/>
      <c r="L117" s="241"/>
      <c r="M117" s="242"/>
      <c r="N117" s="243"/>
      <c r="O117" s="243"/>
      <c r="P117" s="243"/>
      <c r="Q117" s="243"/>
      <c r="R117" s="243"/>
      <c r="S117" s="243"/>
      <c r="T117" s="244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5" t="s">
        <v>292</v>
      </c>
      <c r="AU117" s="245" t="s">
        <v>78</v>
      </c>
      <c r="AV117" s="13" t="s">
        <v>78</v>
      </c>
      <c r="AW117" s="13" t="s">
        <v>31</v>
      </c>
      <c r="AX117" s="13" t="s">
        <v>76</v>
      </c>
      <c r="AY117" s="245" t="s">
        <v>281</v>
      </c>
    </row>
    <row r="118" s="2" customFormat="1" ht="24.15" customHeight="1">
      <c r="A118" s="41"/>
      <c r="B118" s="42"/>
      <c r="C118" s="216" t="s">
        <v>78</v>
      </c>
      <c r="D118" s="216" t="s">
        <v>284</v>
      </c>
      <c r="E118" s="217" t="s">
        <v>297</v>
      </c>
      <c r="F118" s="218" t="s">
        <v>298</v>
      </c>
      <c r="G118" s="219" t="s">
        <v>197</v>
      </c>
      <c r="H118" s="220">
        <v>18.754999999999999</v>
      </c>
      <c r="I118" s="221"/>
      <c r="J118" s="222">
        <f>ROUND(I118*H118,2)</f>
        <v>0</v>
      </c>
      <c r="K118" s="218" t="s">
        <v>287</v>
      </c>
      <c r="L118" s="47"/>
      <c r="M118" s="223" t="s">
        <v>19</v>
      </c>
      <c r="N118" s="224" t="s">
        <v>40</v>
      </c>
      <c r="O118" s="87"/>
      <c r="P118" s="225">
        <f>O118*H118</f>
        <v>0</v>
      </c>
      <c r="Q118" s="225">
        <v>1.3599999999999999E-06</v>
      </c>
      <c r="R118" s="225">
        <f>Q118*H118</f>
        <v>2.5506799999999998E-05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288</v>
      </c>
      <c r="AT118" s="227" t="s">
        <v>284</v>
      </c>
      <c r="AU118" s="227" t="s">
        <v>78</v>
      </c>
      <c r="AY118" s="20" t="s">
        <v>281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76</v>
      </c>
      <c r="BK118" s="228">
        <f>ROUND(I118*H118,2)</f>
        <v>0</v>
      </c>
      <c r="BL118" s="20" t="s">
        <v>288</v>
      </c>
      <c r="BM118" s="227" t="s">
        <v>299</v>
      </c>
    </row>
    <row r="119" s="2" customFormat="1">
      <c r="A119" s="41"/>
      <c r="B119" s="42"/>
      <c r="C119" s="43"/>
      <c r="D119" s="229" t="s">
        <v>290</v>
      </c>
      <c r="E119" s="43"/>
      <c r="F119" s="230" t="s">
        <v>300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290</v>
      </c>
      <c r="AU119" s="20" t="s">
        <v>78</v>
      </c>
    </row>
    <row r="120" s="2" customFormat="1" ht="24.15" customHeight="1">
      <c r="A120" s="41"/>
      <c r="B120" s="42"/>
      <c r="C120" s="216" t="s">
        <v>199</v>
      </c>
      <c r="D120" s="216" t="s">
        <v>284</v>
      </c>
      <c r="E120" s="217" t="s">
        <v>1426</v>
      </c>
      <c r="F120" s="218" t="s">
        <v>1427</v>
      </c>
      <c r="G120" s="219" t="s">
        <v>392</v>
      </c>
      <c r="H120" s="220">
        <v>23.469999999999999</v>
      </c>
      <c r="I120" s="221"/>
      <c r="J120" s="222">
        <f>ROUND(I120*H120,2)</f>
        <v>0</v>
      </c>
      <c r="K120" s="218" t="s">
        <v>287</v>
      </c>
      <c r="L120" s="47"/>
      <c r="M120" s="223" t="s">
        <v>19</v>
      </c>
      <c r="N120" s="224" t="s">
        <v>40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0.0089999999999999993</v>
      </c>
      <c r="T120" s="226">
        <f>S120*H120</f>
        <v>0.21122999999999997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288</v>
      </c>
      <c r="AT120" s="227" t="s">
        <v>284</v>
      </c>
      <c r="AU120" s="227" t="s">
        <v>78</v>
      </c>
      <c r="AY120" s="20" t="s">
        <v>281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76</v>
      </c>
      <c r="BK120" s="228">
        <f>ROUND(I120*H120,2)</f>
        <v>0</v>
      </c>
      <c r="BL120" s="20" t="s">
        <v>288</v>
      </c>
      <c r="BM120" s="227" t="s">
        <v>1428</v>
      </c>
    </row>
    <row r="121" s="2" customFormat="1">
      <c r="A121" s="41"/>
      <c r="B121" s="42"/>
      <c r="C121" s="43"/>
      <c r="D121" s="229" t="s">
        <v>290</v>
      </c>
      <c r="E121" s="43"/>
      <c r="F121" s="230" t="s">
        <v>1429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290</v>
      </c>
      <c r="AU121" s="20" t="s">
        <v>78</v>
      </c>
    </row>
    <row r="122" s="13" customFormat="1">
      <c r="A122" s="13"/>
      <c r="B122" s="234"/>
      <c r="C122" s="235"/>
      <c r="D122" s="236" t="s">
        <v>292</v>
      </c>
      <c r="E122" s="237" t="s">
        <v>19</v>
      </c>
      <c r="F122" s="238" t="s">
        <v>1430</v>
      </c>
      <c r="G122" s="235"/>
      <c r="H122" s="239">
        <v>23.469999999999999</v>
      </c>
      <c r="I122" s="240"/>
      <c r="J122" s="235"/>
      <c r="K122" s="235"/>
      <c r="L122" s="241"/>
      <c r="M122" s="242"/>
      <c r="N122" s="243"/>
      <c r="O122" s="243"/>
      <c r="P122" s="243"/>
      <c r="Q122" s="243"/>
      <c r="R122" s="243"/>
      <c r="S122" s="243"/>
      <c r="T122" s="244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5" t="s">
        <v>292</v>
      </c>
      <c r="AU122" s="245" t="s">
        <v>78</v>
      </c>
      <c r="AV122" s="13" t="s">
        <v>78</v>
      </c>
      <c r="AW122" s="13" t="s">
        <v>31</v>
      </c>
      <c r="AX122" s="13" t="s">
        <v>76</v>
      </c>
      <c r="AY122" s="245" t="s">
        <v>281</v>
      </c>
    </row>
    <row r="123" s="12" customFormat="1" ht="22.8" customHeight="1">
      <c r="A123" s="12"/>
      <c r="B123" s="200"/>
      <c r="C123" s="201"/>
      <c r="D123" s="202" t="s">
        <v>68</v>
      </c>
      <c r="E123" s="214" t="s">
        <v>301</v>
      </c>
      <c r="F123" s="214" t="s">
        <v>302</v>
      </c>
      <c r="G123" s="201"/>
      <c r="H123" s="201"/>
      <c r="I123" s="204"/>
      <c r="J123" s="215">
        <f>BK123</f>
        <v>0</v>
      </c>
      <c r="K123" s="201"/>
      <c r="L123" s="206"/>
      <c r="M123" s="207"/>
      <c r="N123" s="208"/>
      <c r="O123" s="208"/>
      <c r="P123" s="209">
        <f>SUM(P124:P141)</f>
        <v>0</v>
      </c>
      <c r="Q123" s="208"/>
      <c r="R123" s="209">
        <f>SUM(R124:R141)</f>
        <v>0</v>
      </c>
      <c r="S123" s="208"/>
      <c r="T123" s="210">
        <f>SUM(T124:T141)</f>
        <v>0.55897199999999991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1" t="s">
        <v>76</v>
      </c>
      <c r="AT123" s="212" t="s">
        <v>68</v>
      </c>
      <c r="AU123" s="212" t="s">
        <v>76</v>
      </c>
      <c r="AY123" s="211" t="s">
        <v>281</v>
      </c>
      <c r="BK123" s="213">
        <f>SUM(BK124:BK141)</f>
        <v>0</v>
      </c>
    </row>
    <row r="124" s="2" customFormat="1" ht="37.8" customHeight="1">
      <c r="A124" s="41"/>
      <c r="B124" s="42"/>
      <c r="C124" s="216" t="s">
        <v>288</v>
      </c>
      <c r="D124" s="216" t="s">
        <v>284</v>
      </c>
      <c r="E124" s="217" t="s">
        <v>303</v>
      </c>
      <c r="F124" s="218" t="s">
        <v>304</v>
      </c>
      <c r="G124" s="219" t="s">
        <v>197</v>
      </c>
      <c r="H124" s="220">
        <v>4.4669999999999996</v>
      </c>
      <c r="I124" s="221"/>
      <c r="J124" s="222">
        <f>ROUND(I124*H124,2)</f>
        <v>0</v>
      </c>
      <c r="K124" s="218" t="s">
        <v>287</v>
      </c>
      <c r="L124" s="47"/>
      <c r="M124" s="223" t="s">
        <v>19</v>
      </c>
      <c r="N124" s="224" t="s">
        <v>40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0.075999999999999998</v>
      </c>
      <c r="T124" s="226">
        <f>S124*H124</f>
        <v>0.33949199999999996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305</v>
      </c>
      <c r="AT124" s="227" t="s">
        <v>284</v>
      </c>
      <c r="AU124" s="227" t="s">
        <v>78</v>
      </c>
      <c r="AY124" s="20" t="s">
        <v>281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76</v>
      </c>
      <c r="BK124" s="228">
        <f>ROUND(I124*H124,2)</f>
        <v>0</v>
      </c>
      <c r="BL124" s="20" t="s">
        <v>305</v>
      </c>
      <c r="BM124" s="227" t="s">
        <v>306</v>
      </c>
    </row>
    <row r="125" s="2" customFormat="1">
      <c r="A125" s="41"/>
      <c r="B125" s="42"/>
      <c r="C125" s="43"/>
      <c r="D125" s="229" t="s">
        <v>290</v>
      </c>
      <c r="E125" s="43"/>
      <c r="F125" s="230" t="s">
        <v>307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290</v>
      </c>
      <c r="AU125" s="20" t="s">
        <v>78</v>
      </c>
    </row>
    <row r="126" s="13" customFormat="1">
      <c r="A126" s="13"/>
      <c r="B126" s="234"/>
      <c r="C126" s="235"/>
      <c r="D126" s="236" t="s">
        <v>292</v>
      </c>
      <c r="E126" s="237" t="s">
        <v>19</v>
      </c>
      <c r="F126" s="238" t="s">
        <v>1431</v>
      </c>
      <c r="G126" s="235"/>
      <c r="H126" s="239">
        <v>3.2320000000000002</v>
      </c>
      <c r="I126" s="240"/>
      <c r="J126" s="235"/>
      <c r="K126" s="235"/>
      <c r="L126" s="241"/>
      <c r="M126" s="242"/>
      <c r="N126" s="243"/>
      <c r="O126" s="243"/>
      <c r="P126" s="243"/>
      <c r="Q126" s="243"/>
      <c r="R126" s="243"/>
      <c r="S126" s="243"/>
      <c r="T126" s="244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5" t="s">
        <v>292</v>
      </c>
      <c r="AU126" s="245" t="s">
        <v>78</v>
      </c>
      <c r="AV126" s="13" t="s">
        <v>78</v>
      </c>
      <c r="AW126" s="13" t="s">
        <v>31</v>
      </c>
      <c r="AX126" s="13" t="s">
        <v>69</v>
      </c>
      <c r="AY126" s="245" t="s">
        <v>281</v>
      </c>
    </row>
    <row r="127" s="13" customFormat="1">
      <c r="A127" s="13"/>
      <c r="B127" s="234"/>
      <c r="C127" s="235"/>
      <c r="D127" s="236" t="s">
        <v>292</v>
      </c>
      <c r="E127" s="237" t="s">
        <v>19</v>
      </c>
      <c r="F127" s="238" t="s">
        <v>1432</v>
      </c>
      <c r="G127" s="235"/>
      <c r="H127" s="239">
        <v>1.2350000000000001</v>
      </c>
      <c r="I127" s="240"/>
      <c r="J127" s="235"/>
      <c r="K127" s="235"/>
      <c r="L127" s="241"/>
      <c r="M127" s="242"/>
      <c r="N127" s="243"/>
      <c r="O127" s="243"/>
      <c r="P127" s="243"/>
      <c r="Q127" s="243"/>
      <c r="R127" s="243"/>
      <c r="S127" s="243"/>
      <c r="T127" s="244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5" t="s">
        <v>292</v>
      </c>
      <c r="AU127" s="245" t="s">
        <v>78</v>
      </c>
      <c r="AV127" s="13" t="s">
        <v>78</v>
      </c>
      <c r="AW127" s="13" t="s">
        <v>31</v>
      </c>
      <c r="AX127" s="13" t="s">
        <v>69</v>
      </c>
      <c r="AY127" s="245" t="s">
        <v>281</v>
      </c>
    </row>
    <row r="128" s="14" customFormat="1">
      <c r="A128" s="14"/>
      <c r="B128" s="246"/>
      <c r="C128" s="247"/>
      <c r="D128" s="236" t="s">
        <v>292</v>
      </c>
      <c r="E128" s="248" t="s">
        <v>19</v>
      </c>
      <c r="F128" s="249" t="s">
        <v>311</v>
      </c>
      <c r="G128" s="247"/>
      <c r="H128" s="250">
        <v>4.4669999999999996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292</v>
      </c>
      <c r="AU128" s="256" t="s">
        <v>78</v>
      </c>
      <c r="AV128" s="14" t="s">
        <v>288</v>
      </c>
      <c r="AW128" s="14" t="s">
        <v>31</v>
      </c>
      <c r="AX128" s="14" t="s">
        <v>76</v>
      </c>
      <c r="AY128" s="256" t="s">
        <v>281</v>
      </c>
    </row>
    <row r="129" s="2" customFormat="1" ht="16.5" customHeight="1">
      <c r="A129" s="41"/>
      <c r="B129" s="42"/>
      <c r="C129" s="216" t="s">
        <v>312</v>
      </c>
      <c r="D129" s="216" t="s">
        <v>284</v>
      </c>
      <c r="E129" s="217" t="s">
        <v>313</v>
      </c>
      <c r="F129" s="218" t="s">
        <v>314</v>
      </c>
      <c r="G129" s="219" t="s">
        <v>315</v>
      </c>
      <c r="H129" s="220">
        <v>2</v>
      </c>
      <c r="I129" s="221"/>
      <c r="J129" s="222">
        <f>ROUND(I129*H129,2)</f>
        <v>0</v>
      </c>
      <c r="K129" s="218" t="s">
        <v>316</v>
      </c>
      <c r="L129" s="47"/>
      <c r="M129" s="223" t="s">
        <v>19</v>
      </c>
      <c r="N129" s="224" t="s">
        <v>40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0.01</v>
      </c>
      <c r="T129" s="226">
        <f>S129*H129</f>
        <v>0.02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305</v>
      </c>
      <c r="AT129" s="227" t="s">
        <v>284</v>
      </c>
      <c r="AU129" s="227" t="s">
        <v>78</v>
      </c>
      <c r="AY129" s="20" t="s">
        <v>281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76</v>
      </c>
      <c r="BK129" s="228">
        <f>ROUND(I129*H129,2)</f>
        <v>0</v>
      </c>
      <c r="BL129" s="20" t="s">
        <v>305</v>
      </c>
      <c r="BM129" s="227" t="s">
        <v>317</v>
      </c>
    </row>
    <row r="130" s="2" customFormat="1" ht="16.5" customHeight="1">
      <c r="A130" s="41"/>
      <c r="B130" s="42"/>
      <c r="C130" s="216" t="s">
        <v>318</v>
      </c>
      <c r="D130" s="216" t="s">
        <v>284</v>
      </c>
      <c r="E130" s="217" t="s">
        <v>319</v>
      </c>
      <c r="F130" s="218" t="s">
        <v>320</v>
      </c>
      <c r="G130" s="219" t="s">
        <v>321</v>
      </c>
      <c r="H130" s="220">
        <v>4</v>
      </c>
      <c r="I130" s="221"/>
      <c r="J130" s="222">
        <f>ROUND(I130*H130,2)</f>
        <v>0</v>
      </c>
      <c r="K130" s="218" t="s">
        <v>316</v>
      </c>
      <c r="L130" s="47"/>
      <c r="M130" s="223" t="s">
        <v>19</v>
      </c>
      <c r="N130" s="224" t="s">
        <v>40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305</v>
      </c>
      <c r="AT130" s="227" t="s">
        <v>284</v>
      </c>
      <c r="AU130" s="227" t="s">
        <v>78</v>
      </c>
      <c r="AY130" s="20" t="s">
        <v>281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76</v>
      </c>
      <c r="BK130" s="228">
        <f>ROUND(I130*H130,2)</f>
        <v>0</v>
      </c>
      <c r="BL130" s="20" t="s">
        <v>305</v>
      </c>
      <c r="BM130" s="227" t="s">
        <v>322</v>
      </c>
    </row>
    <row r="131" s="2" customFormat="1" ht="24.15" customHeight="1">
      <c r="A131" s="41"/>
      <c r="B131" s="42"/>
      <c r="C131" s="216" t="s">
        <v>323</v>
      </c>
      <c r="D131" s="216" t="s">
        <v>284</v>
      </c>
      <c r="E131" s="217" t="s">
        <v>324</v>
      </c>
      <c r="F131" s="218" t="s">
        <v>325</v>
      </c>
      <c r="G131" s="219" t="s">
        <v>321</v>
      </c>
      <c r="H131" s="220">
        <v>2</v>
      </c>
      <c r="I131" s="221"/>
      <c r="J131" s="222">
        <f>ROUND(I131*H131,2)</f>
        <v>0</v>
      </c>
      <c r="K131" s="218" t="s">
        <v>316</v>
      </c>
      <c r="L131" s="47"/>
      <c r="M131" s="223" t="s">
        <v>19</v>
      </c>
      <c r="N131" s="224" t="s">
        <v>40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0.0050000000000000001</v>
      </c>
      <c r="T131" s="226">
        <f>S131*H131</f>
        <v>0.01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305</v>
      </c>
      <c r="AT131" s="227" t="s">
        <v>284</v>
      </c>
      <c r="AU131" s="227" t="s">
        <v>78</v>
      </c>
      <c r="AY131" s="20" t="s">
        <v>281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76</v>
      </c>
      <c r="BK131" s="228">
        <f>ROUND(I131*H131,2)</f>
        <v>0</v>
      </c>
      <c r="BL131" s="20" t="s">
        <v>305</v>
      </c>
      <c r="BM131" s="227" t="s">
        <v>326</v>
      </c>
    </row>
    <row r="132" s="2" customFormat="1" ht="24.15" customHeight="1">
      <c r="A132" s="41"/>
      <c r="B132" s="42"/>
      <c r="C132" s="216" t="s">
        <v>327</v>
      </c>
      <c r="D132" s="216" t="s">
        <v>284</v>
      </c>
      <c r="E132" s="217" t="s">
        <v>328</v>
      </c>
      <c r="F132" s="218" t="s">
        <v>329</v>
      </c>
      <c r="G132" s="219" t="s">
        <v>330</v>
      </c>
      <c r="H132" s="220">
        <v>2</v>
      </c>
      <c r="I132" s="221"/>
      <c r="J132" s="222">
        <f>ROUND(I132*H132,2)</f>
        <v>0</v>
      </c>
      <c r="K132" s="218" t="s">
        <v>287</v>
      </c>
      <c r="L132" s="47"/>
      <c r="M132" s="223" t="s">
        <v>19</v>
      </c>
      <c r="N132" s="224" t="s">
        <v>40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5.0000000000000002E-05</v>
      </c>
      <c r="T132" s="226">
        <f>S132*H132</f>
        <v>0.00010000000000000001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305</v>
      </c>
      <c r="AT132" s="227" t="s">
        <v>284</v>
      </c>
      <c r="AU132" s="227" t="s">
        <v>78</v>
      </c>
      <c r="AY132" s="20" t="s">
        <v>281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76</v>
      </c>
      <c r="BK132" s="228">
        <f>ROUND(I132*H132,2)</f>
        <v>0</v>
      </c>
      <c r="BL132" s="20" t="s">
        <v>305</v>
      </c>
      <c r="BM132" s="227" t="s">
        <v>331</v>
      </c>
    </row>
    <row r="133" s="2" customFormat="1">
      <c r="A133" s="41"/>
      <c r="B133" s="42"/>
      <c r="C133" s="43"/>
      <c r="D133" s="229" t="s">
        <v>290</v>
      </c>
      <c r="E133" s="43"/>
      <c r="F133" s="230" t="s">
        <v>332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290</v>
      </c>
      <c r="AU133" s="20" t="s">
        <v>78</v>
      </c>
    </row>
    <row r="134" s="13" customFormat="1">
      <c r="A134" s="13"/>
      <c r="B134" s="234"/>
      <c r="C134" s="235"/>
      <c r="D134" s="236" t="s">
        <v>292</v>
      </c>
      <c r="E134" s="237" t="s">
        <v>19</v>
      </c>
      <c r="F134" s="238" t="s">
        <v>333</v>
      </c>
      <c r="G134" s="235"/>
      <c r="H134" s="239">
        <v>2</v>
      </c>
      <c r="I134" s="240"/>
      <c r="J134" s="235"/>
      <c r="K134" s="235"/>
      <c r="L134" s="241"/>
      <c r="M134" s="242"/>
      <c r="N134" s="243"/>
      <c r="O134" s="243"/>
      <c r="P134" s="243"/>
      <c r="Q134" s="243"/>
      <c r="R134" s="243"/>
      <c r="S134" s="243"/>
      <c r="T134" s="24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5" t="s">
        <v>292</v>
      </c>
      <c r="AU134" s="245" t="s">
        <v>78</v>
      </c>
      <c r="AV134" s="13" t="s">
        <v>78</v>
      </c>
      <c r="AW134" s="13" t="s">
        <v>31</v>
      </c>
      <c r="AX134" s="13" t="s">
        <v>76</v>
      </c>
      <c r="AY134" s="245" t="s">
        <v>281</v>
      </c>
    </row>
    <row r="135" s="2" customFormat="1" ht="16.5" customHeight="1">
      <c r="A135" s="41"/>
      <c r="B135" s="42"/>
      <c r="C135" s="216" t="s">
        <v>336</v>
      </c>
      <c r="D135" s="216" t="s">
        <v>284</v>
      </c>
      <c r="E135" s="217" t="s">
        <v>1433</v>
      </c>
      <c r="F135" s="218" t="s">
        <v>1434</v>
      </c>
      <c r="G135" s="219" t="s">
        <v>392</v>
      </c>
      <c r="H135" s="220">
        <v>2.2000000000000002</v>
      </c>
      <c r="I135" s="221"/>
      <c r="J135" s="222">
        <f>ROUND(I135*H135,2)</f>
        <v>0</v>
      </c>
      <c r="K135" s="218" t="s">
        <v>287</v>
      </c>
      <c r="L135" s="47"/>
      <c r="M135" s="223" t="s">
        <v>19</v>
      </c>
      <c r="N135" s="224" t="s">
        <v>40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0.0050000000000000001</v>
      </c>
      <c r="T135" s="226">
        <f>S135*H135</f>
        <v>0.011000000000000001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305</v>
      </c>
      <c r="AT135" s="227" t="s">
        <v>284</v>
      </c>
      <c r="AU135" s="227" t="s">
        <v>78</v>
      </c>
      <c r="AY135" s="20" t="s">
        <v>281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76</v>
      </c>
      <c r="BK135" s="228">
        <f>ROUND(I135*H135,2)</f>
        <v>0</v>
      </c>
      <c r="BL135" s="20" t="s">
        <v>305</v>
      </c>
      <c r="BM135" s="227" t="s">
        <v>1435</v>
      </c>
    </row>
    <row r="136" s="2" customFormat="1">
      <c r="A136" s="41"/>
      <c r="B136" s="42"/>
      <c r="C136" s="43"/>
      <c r="D136" s="229" t="s">
        <v>290</v>
      </c>
      <c r="E136" s="43"/>
      <c r="F136" s="230" t="s">
        <v>1436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290</v>
      </c>
      <c r="AU136" s="20" t="s">
        <v>78</v>
      </c>
    </row>
    <row r="137" s="13" customFormat="1">
      <c r="A137" s="13"/>
      <c r="B137" s="234"/>
      <c r="C137" s="235"/>
      <c r="D137" s="236" t="s">
        <v>292</v>
      </c>
      <c r="E137" s="237" t="s">
        <v>19</v>
      </c>
      <c r="F137" s="238" t="s">
        <v>232</v>
      </c>
      <c r="G137" s="235"/>
      <c r="H137" s="239">
        <v>2.2000000000000002</v>
      </c>
      <c r="I137" s="240"/>
      <c r="J137" s="235"/>
      <c r="K137" s="235"/>
      <c r="L137" s="241"/>
      <c r="M137" s="242"/>
      <c r="N137" s="243"/>
      <c r="O137" s="243"/>
      <c r="P137" s="243"/>
      <c r="Q137" s="243"/>
      <c r="R137" s="243"/>
      <c r="S137" s="243"/>
      <c r="T137" s="24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5" t="s">
        <v>292</v>
      </c>
      <c r="AU137" s="245" t="s">
        <v>78</v>
      </c>
      <c r="AV137" s="13" t="s">
        <v>78</v>
      </c>
      <c r="AW137" s="13" t="s">
        <v>31</v>
      </c>
      <c r="AX137" s="13" t="s">
        <v>76</v>
      </c>
      <c r="AY137" s="245" t="s">
        <v>281</v>
      </c>
    </row>
    <row r="138" s="2" customFormat="1" ht="21.75" customHeight="1">
      <c r="A138" s="41"/>
      <c r="B138" s="42"/>
      <c r="C138" s="216" t="s">
        <v>347</v>
      </c>
      <c r="D138" s="216" t="s">
        <v>284</v>
      </c>
      <c r="E138" s="217" t="s">
        <v>1437</v>
      </c>
      <c r="F138" s="218" t="s">
        <v>1438</v>
      </c>
      <c r="G138" s="219" t="s">
        <v>197</v>
      </c>
      <c r="H138" s="220">
        <v>9.9100000000000001</v>
      </c>
      <c r="I138" s="221"/>
      <c r="J138" s="222">
        <f>ROUND(I138*H138,2)</f>
        <v>0</v>
      </c>
      <c r="K138" s="218" t="s">
        <v>287</v>
      </c>
      <c r="L138" s="47"/>
      <c r="M138" s="223" t="s">
        <v>19</v>
      </c>
      <c r="N138" s="224" t="s">
        <v>40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0.017999999999999999</v>
      </c>
      <c r="T138" s="226">
        <f>S138*H138</f>
        <v>0.17837999999999998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305</v>
      </c>
      <c r="AT138" s="227" t="s">
        <v>284</v>
      </c>
      <c r="AU138" s="227" t="s">
        <v>78</v>
      </c>
      <c r="AY138" s="20" t="s">
        <v>281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76</v>
      </c>
      <c r="BK138" s="228">
        <f>ROUND(I138*H138,2)</f>
        <v>0</v>
      </c>
      <c r="BL138" s="20" t="s">
        <v>305</v>
      </c>
      <c r="BM138" s="227" t="s">
        <v>1439</v>
      </c>
    </row>
    <row r="139" s="2" customFormat="1">
      <c r="A139" s="41"/>
      <c r="B139" s="42"/>
      <c r="C139" s="43"/>
      <c r="D139" s="229" t="s">
        <v>290</v>
      </c>
      <c r="E139" s="43"/>
      <c r="F139" s="230" t="s">
        <v>1440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290</v>
      </c>
      <c r="AU139" s="20" t="s">
        <v>78</v>
      </c>
    </row>
    <row r="140" s="15" customFormat="1">
      <c r="A140" s="15"/>
      <c r="B140" s="257"/>
      <c r="C140" s="258"/>
      <c r="D140" s="236" t="s">
        <v>292</v>
      </c>
      <c r="E140" s="259" t="s">
        <v>19</v>
      </c>
      <c r="F140" s="260" t="s">
        <v>1441</v>
      </c>
      <c r="G140" s="258"/>
      <c r="H140" s="259" t="s">
        <v>19</v>
      </c>
      <c r="I140" s="261"/>
      <c r="J140" s="258"/>
      <c r="K140" s="258"/>
      <c r="L140" s="262"/>
      <c r="M140" s="263"/>
      <c r="N140" s="264"/>
      <c r="O140" s="264"/>
      <c r="P140" s="264"/>
      <c r="Q140" s="264"/>
      <c r="R140" s="264"/>
      <c r="S140" s="264"/>
      <c r="T140" s="26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6" t="s">
        <v>292</v>
      </c>
      <c r="AU140" s="266" t="s">
        <v>78</v>
      </c>
      <c r="AV140" s="15" t="s">
        <v>76</v>
      </c>
      <c r="AW140" s="15" t="s">
        <v>31</v>
      </c>
      <c r="AX140" s="15" t="s">
        <v>69</v>
      </c>
      <c r="AY140" s="266" t="s">
        <v>281</v>
      </c>
    </row>
    <row r="141" s="13" customFormat="1">
      <c r="A141" s="13"/>
      <c r="B141" s="234"/>
      <c r="C141" s="235"/>
      <c r="D141" s="236" t="s">
        <v>292</v>
      </c>
      <c r="E141" s="237" t="s">
        <v>19</v>
      </c>
      <c r="F141" s="238" t="s">
        <v>1442</v>
      </c>
      <c r="G141" s="235"/>
      <c r="H141" s="239">
        <v>9.9100000000000001</v>
      </c>
      <c r="I141" s="240"/>
      <c r="J141" s="235"/>
      <c r="K141" s="235"/>
      <c r="L141" s="241"/>
      <c r="M141" s="242"/>
      <c r="N141" s="243"/>
      <c r="O141" s="243"/>
      <c r="P141" s="243"/>
      <c r="Q141" s="243"/>
      <c r="R141" s="243"/>
      <c r="S141" s="243"/>
      <c r="T141" s="24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5" t="s">
        <v>292</v>
      </c>
      <c r="AU141" s="245" t="s">
        <v>78</v>
      </c>
      <c r="AV141" s="13" t="s">
        <v>78</v>
      </c>
      <c r="AW141" s="13" t="s">
        <v>31</v>
      </c>
      <c r="AX141" s="13" t="s">
        <v>76</v>
      </c>
      <c r="AY141" s="245" t="s">
        <v>281</v>
      </c>
    </row>
    <row r="142" s="12" customFormat="1" ht="22.8" customHeight="1">
      <c r="A142" s="12"/>
      <c r="B142" s="200"/>
      <c r="C142" s="201"/>
      <c r="D142" s="202" t="s">
        <v>68</v>
      </c>
      <c r="E142" s="214" t="s">
        <v>334</v>
      </c>
      <c r="F142" s="214" t="s">
        <v>335</v>
      </c>
      <c r="G142" s="201"/>
      <c r="H142" s="201"/>
      <c r="I142" s="204"/>
      <c r="J142" s="215">
        <f>BK142</f>
        <v>0</v>
      </c>
      <c r="K142" s="201"/>
      <c r="L142" s="206"/>
      <c r="M142" s="207"/>
      <c r="N142" s="208"/>
      <c r="O142" s="208"/>
      <c r="P142" s="209">
        <f>SUM(P143:P155)</f>
        <v>0</v>
      </c>
      <c r="Q142" s="208"/>
      <c r="R142" s="209">
        <f>SUM(R143:R155)</f>
        <v>0</v>
      </c>
      <c r="S142" s="208"/>
      <c r="T142" s="210">
        <f>SUM(T143:T155)</f>
        <v>4.2422420000000001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11" t="s">
        <v>76</v>
      </c>
      <c r="AT142" s="212" t="s">
        <v>68</v>
      </c>
      <c r="AU142" s="212" t="s">
        <v>76</v>
      </c>
      <c r="AY142" s="211" t="s">
        <v>281</v>
      </c>
      <c r="BK142" s="213">
        <f>SUM(BK143:BK155)</f>
        <v>0</v>
      </c>
    </row>
    <row r="143" s="2" customFormat="1" ht="37.8" customHeight="1">
      <c r="A143" s="41"/>
      <c r="B143" s="42"/>
      <c r="C143" s="216" t="s">
        <v>355</v>
      </c>
      <c r="D143" s="216" t="s">
        <v>284</v>
      </c>
      <c r="E143" s="217" t="s">
        <v>337</v>
      </c>
      <c r="F143" s="218" t="s">
        <v>338</v>
      </c>
      <c r="G143" s="219" t="s">
        <v>197</v>
      </c>
      <c r="H143" s="220">
        <v>25.966999999999999</v>
      </c>
      <c r="I143" s="221"/>
      <c r="J143" s="222">
        <f>ROUND(I143*H143,2)</f>
        <v>0</v>
      </c>
      <c r="K143" s="218" t="s">
        <v>287</v>
      </c>
      <c r="L143" s="47"/>
      <c r="M143" s="223" t="s">
        <v>19</v>
      </c>
      <c r="N143" s="224" t="s">
        <v>40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0.045999999999999999</v>
      </c>
      <c r="T143" s="226">
        <f>S143*H143</f>
        <v>1.1944819999999998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288</v>
      </c>
      <c r="AT143" s="227" t="s">
        <v>284</v>
      </c>
      <c r="AU143" s="227" t="s">
        <v>78</v>
      </c>
      <c r="AY143" s="20" t="s">
        <v>281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76</v>
      </c>
      <c r="BK143" s="228">
        <f>ROUND(I143*H143,2)</f>
        <v>0</v>
      </c>
      <c r="BL143" s="20" t="s">
        <v>288</v>
      </c>
      <c r="BM143" s="227" t="s">
        <v>339</v>
      </c>
    </row>
    <row r="144" s="2" customFormat="1">
      <c r="A144" s="41"/>
      <c r="B144" s="42"/>
      <c r="C144" s="43"/>
      <c r="D144" s="229" t="s">
        <v>290</v>
      </c>
      <c r="E144" s="43"/>
      <c r="F144" s="230" t="s">
        <v>340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290</v>
      </c>
      <c r="AU144" s="20" t="s">
        <v>78</v>
      </c>
    </row>
    <row r="145" s="15" customFormat="1">
      <c r="A145" s="15"/>
      <c r="B145" s="257"/>
      <c r="C145" s="258"/>
      <c r="D145" s="236" t="s">
        <v>292</v>
      </c>
      <c r="E145" s="259" t="s">
        <v>19</v>
      </c>
      <c r="F145" s="260" t="s">
        <v>341</v>
      </c>
      <c r="G145" s="258"/>
      <c r="H145" s="259" t="s">
        <v>19</v>
      </c>
      <c r="I145" s="261"/>
      <c r="J145" s="258"/>
      <c r="K145" s="258"/>
      <c r="L145" s="262"/>
      <c r="M145" s="263"/>
      <c r="N145" s="264"/>
      <c r="O145" s="264"/>
      <c r="P145" s="264"/>
      <c r="Q145" s="264"/>
      <c r="R145" s="264"/>
      <c r="S145" s="264"/>
      <c r="T145" s="26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6" t="s">
        <v>292</v>
      </c>
      <c r="AU145" s="266" t="s">
        <v>78</v>
      </c>
      <c r="AV145" s="15" t="s">
        <v>76</v>
      </c>
      <c r="AW145" s="15" t="s">
        <v>31</v>
      </c>
      <c r="AX145" s="15" t="s">
        <v>69</v>
      </c>
      <c r="AY145" s="266" t="s">
        <v>281</v>
      </c>
    </row>
    <row r="146" s="13" customFormat="1">
      <c r="A146" s="13"/>
      <c r="B146" s="234"/>
      <c r="C146" s="235"/>
      <c r="D146" s="236" t="s">
        <v>292</v>
      </c>
      <c r="E146" s="237" t="s">
        <v>19</v>
      </c>
      <c r="F146" s="238" t="s">
        <v>1443</v>
      </c>
      <c r="G146" s="235"/>
      <c r="H146" s="239">
        <v>22.536000000000001</v>
      </c>
      <c r="I146" s="240"/>
      <c r="J146" s="235"/>
      <c r="K146" s="235"/>
      <c r="L146" s="241"/>
      <c r="M146" s="242"/>
      <c r="N146" s="243"/>
      <c r="O146" s="243"/>
      <c r="P146" s="243"/>
      <c r="Q146" s="243"/>
      <c r="R146" s="243"/>
      <c r="S146" s="243"/>
      <c r="T146" s="24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5" t="s">
        <v>292</v>
      </c>
      <c r="AU146" s="245" t="s">
        <v>78</v>
      </c>
      <c r="AV146" s="13" t="s">
        <v>78</v>
      </c>
      <c r="AW146" s="13" t="s">
        <v>31</v>
      </c>
      <c r="AX146" s="13" t="s">
        <v>69</v>
      </c>
      <c r="AY146" s="245" t="s">
        <v>281</v>
      </c>
    </row>
    <row r="147" s="15" customFormat="1">
      <c r="A147" s="15"/>
      <c r="B147" s="257"/>
      <c r="C147" s="258"/>
      <c r="D147" s="236" t="s">
        <v>292</v>
      </c>
      <c r="E147" s="259" t="s">
        <v>19</v>
      </c>
      <c r="F147" s="260" t="s">
        <v>343</v>
      </c>
      <c r="G147" s="258"/>
      <c r="H147" s="259" t="s">
        <v>19</v>
      </c>
      <c r="I147" s="261"/>
      <c r="J147" s="258"/>
      <c r="K147" s="258"/>
      <c r="L147" s="262"/>
      <c r="M147" s="263"/>
      <c r="N147" s="264"/>
      <c r="O147" s="264"/>
      <c r="P147" s="264"/>
      <c r="Q147" s="264"/>
      <c r="R147" s="264"/>
      <c r="S147" s="264"/>
      <c r="T147" s="26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6" t="s">
        <v>292</v>
      </c>
      <c r="AU147" s="266" t="s">
        <v>78</v>
      </c>
      <c r="AV147" s="15" t="s">
        <v>76</v>
      </c>
      <c r="AW147" s="15" t="s">
        <v>31</v>
      </c>
      <c r="AX147" s="15" t="s">
        <v>69</v>
      </c>
      <c r="AY147" s="266" t="s">
        <v>281</v>
      </c>
    </row>
    <row r="148" s="13" customFormat="1">
      <c r="A148" s="13"/>
      <c r="B148" s="234"/>
      <c r="C148" s="235"/>
      <c r="D148" s="236" t="s">
        <v>292</v>
      </c>
      <c r="E148" s="237" t="s">
        <v>19</v>
      </c>
      <c r="F148" s="238" t="s">
        <v>1444</v>
      </c>
      <c r="G148" s="235"/>
      <c r="H148" s="239">
        <v>1.3420000000000001</v>
      </c>
      <c r="I148" s="240"/>
      <c r="J148" s="235"/>
      <c r="K148" s="235"/>
      <c r="L148" s="241"/>
      <c r="M148" s="242"/>
      <c r="N148" s="243"/>
      <c r="O148" s="243"/>
      <c r="P148" s="243"/>
      <c r="Q148" s="243"/>
      <c r="R148" s="243"/>
      <c r="S148" s="243"/>
      <c r="T148" s="244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5" t="s">
        <v>292</v>
      </c>
      <c r="AU148" s="245" t="s">
        <v>78</v>
      </c>
      <c r="AV148" s="13" t="s">
        <v>78</v>
      </c>
      <c r="AW148" s="13" t="s">
        <v>31</v>
      </c>
      <c r="AX148" s="13" t="s">
        <v>69</v>
      </c>
      <c r="AY148" s="245" t="s">
        <v>281</v>
      </c>
    </row>
    <row r="149" s="15" customFormat="1">
      <c r="A149" s="15"/>
      <c r="B149" s="257"/>
      <c r="C149" s="258"/>
      <c r="D149" s="236" t="s">
        <v>292</v>
      </c>
      <c r="E149" s="259" t="s">
        <v>19</v>
      </c>
      <c r="F149" s="260" t="s">
        <v>345</v>
      </c>
      <c r="G149" s="258"/>
      <c r="H149" s="259" t="s">
        <v>19</v>
      </c>
      <c r="I149" s="261"/>
      <c r="J149" s="258"/>
      <c r="K149" s="258"/>
      <c r="L149" s="262"/>
      <c r="M149" s="263"/>
      <c r="N149" s="264"/>
      <c r="O149" s="264"/>
      <c r="P149" s="264"/>
      <c r="Q149" s="264"/>
      <c r="R149" s="264"/>
      <c r="S149" s="264"/>
      <c r="T149" s="26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6" t="s">
        <v>292</v>
      </c>
      <c r="AU149" s="266" t="s">
        <v>78</v>
      </c>
      <c r="AV149" s="15" t="s">
        <v>76</v>
      </c>
      <c r="AW149" s="15" t="s">
        <v>31</v>
      </c>
      <c r="AX149" s="15" t="s">
        <v>69</v>
      </c>
      <c r="AY149" s="266" t="s">
        <v>281</v>
      </c>
    </row>
    <row r="150" s="13" customFormat="1">
      <c r="A150" s="13"/>
      <c r="B150" s="234"/>
      <c r="C150" s="235"/>
      <c r="D150" s="236" t="s">
        <v>292</v>
      </c>
      <c r="E150" s="237" t="s">
        <v>19</v>
      </c>
      <c r="F150" s="238" t="s">
        <v>1445</v>
      </c>
      <c r="G150" s="235"/>
      <c r="H150" s="239">
        <v>2.089</v>
      </c>
      <c r="I150" s="240"/>
      <c r="J150" s="235"/>
      <c r="K150" s="235"/>
      <c r="L150" s="241"/>
      <c r="M150" s="242"/>
      <c r="N150" s="243"/>
      <c r="O150" s="243"/>
      <c r="P150" s="243"/>
      <c r="Q150" s="243"/>
      <c r="R150" s="243"/>
      <c r="S150" s="243"/>
      <c r="T150" s="24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5" t="s">
        <v>292</v>
      </c>
      <c r="AU150" s="245" t="s">
        <v>78</v>
      </c>
      <c r="AV150" s="13" t="s">
        <v>78</v>
      </c>
      <c r="AW150" s="13" t="s">
        <v>31</v>
      </c>
      <c r="AX150" s="13" t="s">
        <v>69</v>
      </c>
      <c r="AY150" s="245" t="s">
        <v>281</v>
      </c>
    </row>
    <row r="151" s="14" customFormat="1">
      <c r="A151" s="14"/>
      <c r="B151" s="246"/>
      <c r="C151" s="247"/>
      <c r="D151" s="236" t="s">
        <v>292</v>
      </c>
      <c r="E151" s="248" t="s">
        <v>19</v>
      </c>
      <c r="F151" s="249" t="s">
        <v>311</v>
      </c>
      <c r="G151" s="247"/>
      <c r="H151" s="250">
        <v>25.966999999999999</v>
      </c>
      <c r="I151" s="251"/>
      <c r="J151" s="247"/>
      <c r="K151" s="247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292</v>
      </c>
      <c r="AU151" s="256" t="s">
        <v>78</v>
      </c>
      <c r="AV151" s="14" t="s">
        <v>288</v>
      </c>
      <c r="AW151" s="14" t="s">
        <v>31</v>
      </c>
      <c r="AX151" s="14" t="s">
        <v>76</v>
      </c>
      <c r="AY151" s="256" t="s">
        <v>281</v>
      </c>
    </row>
    <row r="152" s="2" customFormat="1" ht="37.8" customHeight="1">
      <c r="A152" s="41"/>
      <c r="B152" s="42"/>
      <c r="C152" s="216" t="s">
        <v>8</v>
      </c>
      <c r="D152" s="216" t="s">
        <v>284</v>
      </c>
      <c r="E152" s="217" t="s">
        <v>348</v>
      </c>
      <c r="F152" s="218" t="s">
        <v>349</v>
      </c>
      <c r="G152" s="219" t="s">
        <v>197</v>
      </c>
      <c r="H152" s="220">
        <v>44.82</v>
      </c>
      <c r="I152" s="221"/>
      <c r="J152" s="222">
        <f>ROUND(I152*H152,2)</f>
        <v>0</v>
      </c>
      <c r="K152" s="218" t="s">
        <v>287</v>
      </c>
      <c r="L152" s="47"/>
      <c r="M152" s="223" t="s">
        <v>19</v>
      </c>
      <c r="N152" s="224" t="s">
        <v>40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0.068000000000000005</v>
      </c>
      <c r="T152" s="226">
        <f>S152*H152</f>
        <v>3.0477600000000002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288</v>
      </c>
      <c r="AT152" s="227" t="s">
        <v>284</v>
      </c>
      <c r="AU152" s="227" t="s">
        <v>78</v>
      </c>
      <c r="AY152" s="20" t="s">
        <v>281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76</v>
      </c>
      <c r="BK152" s="228">
        <f>ROUND(I152*H152,2)</f>
        <v>0</v>
      </c>
      <c r="BL152" s="20" t="s">
        <v>288</v>
      </c>
      <c r="BM152" s="227" t="s">
        <v>350</v>
      </c>
    </row>
    <row r="153" s="2" customFormat="1">
      <c r="A153" s="41"/>
      <c r="B153" s="42"/>
      <c r="C153" s="43"/>
      <c r="D153" s="229" t="s">
        <v>290</v>
      </c>
      <c r="E153" s="43"/>
      <c r="F153" s="230" t="s">
        <v>351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290</v>
      </c>
      <c r="AU153" s="20" t="s">
        <v>78</v>
      </c>
    </row>
    <row r="154" s="13" customFormat="1">
      <c r="A154" s="13"/>
      <c r="B154" s="234"/>
      <c r="C154" s="235"/>
      <c r="D154" s="236" t="s">
        <v>292</v>
      </c>
      <c r="E154" s="237" t="s">
        <v>19</v>
      </c>
      <c r="F154" s="238" t="s">
        <v>211</v>
      </c>
      <c r="G154" s="235"/>
      <c r="H154" s="239">
        <v>44.82</v>
      </c>
      <c r="I154" s="240"/>
      <c r="J154" s="235"/>
      <c r="K154" s="235"/>
      <c r="L154" s="241"/>
      <c r="M154" s="242"/>
      <c r="N154" s="243"/>
      <c r="O154" s="243"/>
      <c r="P154" s="243"/>
      <c r="Q154" s="243"/>
      <c r="R154" s="243"/>
      <c r="S154" s="243"/>
      <c r="T154" s="244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5" t="s">
        <v>292</v>
      </c>
      <c r="AU154" s="245" t="s">
        <v>78</v>
      </c>
      <c r="AV154" s="13" t="s">
        <v>78</v>
      </c>
      <c r="AW154" s="13" t="s">
        <v>31</v>
      </c>
      <c r="AX154" s="13" t="s">
        <v>69</v>
      </c>
      <c r="AY154" s="245" t="s">
        <v>281</v>
      </c>
    </row>
    <row r="155" s="14" customFormat="1">
      <c r="A155" s="14"/>
      <c r="B155" s="246"/>
      <c r="C155" s="247"/>
      <c r="D155" s="236" t="s">
        <v>292</v>
      </c>
      <c r="E155" s="248" t="s">
        <v>19</v>
      </c>
      <c r="F155" s="249" t="s">
        <v>311</v>
      </c>
      <c r="G155" s="247"/>
      <c r="H155" s="250">
        <v>44.82</v>
      </c>
      <c r="I155" s="251"/>
      <c r="J155" s="247"/>
      <c r="K155" s="247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292</v>
      </c>
      <c r="AU155" s="256" t="s">
        <v>78</v>
      </c>
      <c r="AV155" s="14" t="s">
        <v>288</v>
      </c>
      <c r="AW155" s="14" t="s">
        <v>31</v>
      </c>
      <c r="AX155" s="14" t="s">
        <v>76</v>
      </c>
      <c r="AY155" s="256" t="s">
        <v>281</v>
      </c>
    </row>
    <row r="156" s="12" customFormat="1" ht="22.8" customHeight="1">
      <c r="A156" s="12"/>
      <c r="B156" s="200"/>
      <c r="C156" s="201"/>
      <c r="D156" s="202" t="s">
        <v>68</v>
      </c>
      <c r="E156" s="214" t="s">
        <v>353</v>
      </c>
      <c r="F156" s="214" t="s">
        <v>354</v>
      </c>
      <c r="G156" s="201"/>
      <c r="H156" s="201"/>
      <c r="I156" s="204"/>
      <c r="J156" s="215">
        <f>BK156</f>
        <v>0</v>
      </c>
      <c r="K156" s="201"/>
      <c r="L156" s="206"/>
      <c r="M156" s="207"/>
      <c r="N156" s="208"/>
      <c r="O156" s="208"/>
      <c r="P156" s="209">
        <f>SUM(P157:P165)</f>
        <v>0</v>
      </c>
      <c r="Q156" s="208"/>
      <c r="R156" s="209">
        <f>SUM(R157:R165)</f>
        <v>0</v>
      </c>
      <c r="S156" s="208"/>
      <c r="T156" s="210">
        <f>SUM(T157:T165)</f>
        <v>1.0098479999999999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11" t="s">
        <v>76</v>
      </c>
      <c r="AT156" s="212" t="s">
        <v>68</v>
      </c>
      <c r="AU156" s="212" t="s">
        <v>76</v>
      </c>
      <c r="AY156" s="211" t="s">
        <v>281</v>
      </c>
      <c r="BK156" s="213">
        <f>SUM(BK157:BK165)</f>
        <v>0</v>
      </c>
    </row>
    <row r="157" s="2" customFormat="1" ht="24.15" customHeight="1">
      <c r="A157" s="41"/>
      <c r="B157" s="42"/>
      <c r="C157" s="216" t="s">
        <v>369</v>
      </c>
      <c r="D157" s="216" t="s">
        <v>284</v>
      </c>
      <c r="E157" s="217" t="s">
        <v>356</v>
      </c>
      <c r="F157" s="218" t="s">
        <v>357</v>
      </c>
      <c r="G157" s="219" t="s">
        <v>197</v>
      </c>
      <c r="H157" s="220">
        <v>4.0309999999999997</v>
      </c>
      <c r="I157" s="221"/>
      <c r="J157" s="222">
        <f>ROUND(I157*H157,2)</f>
        <v>0</v>
      </c>
      <c r="K157" s="218" t="s">
        <v>287</v>
      </c>
      <c r="L157" s="47"/>
      <c r="M157" s="223" t="s">
        <v>19</v>
      </c>
      <c r="N157" s="224" t="s">
        <v>40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0.20799999999999999</v>
      </c>
      <c r="T157" s="226">
        <f>S157*H157</f>
        <v>0.83844799999999986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288</v>
      </c>
      <c r="AT157" s="227" t="s">
        <v>284</v>
      </c>
      <c r="AU157" s="227" t="s">
        <v>78</v>
      </c>
      <c r="AY157" s="20" t="s">
        <v>281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76</v>
      </c>
      <c r="BK157" s="228">
        <f>ROUND(I157*H157,2)</f>
        <v>0</v>
      </c>
      <c r="BL157" s="20" t="s">
        <v>288</v>
      </c>
      <c r="BM157" s="227" t="s">
        <v>358</v>
      </c>
    </row>
    <row r="158" s="2" customFormat="1">
      <c r="A158" s="41"/>
      <c r="B158" s="42"/>
      <c r="C158" s="43"/>
      <c r="D158" s="229" t="s">
        <v>290</v>
      </c>
      <c r="E158" s="43"/>
      <c r="F158" s="230" t="s">
        <v>359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290</v>
      </c>
      <c r="AU158" s="20" t="s">
        <v>78</v>
      </c>
    </row>
    <row r="159" s="15" customFormat="1">
      <c r="A159" s="15"/>
      <c r="B159" s="257"/>
      <c r="C159" s="258"/>
      <c r="D159" s="236" t="s">
        <v>292</v>
      </c>
      <c r="E159" s="259" t="s">
        <v>19</v>
      </c>
      <c r="F159" s="260" t="s">
        <v>1446</v>
      </c>
      <c r="G159" s="258"/>
      <c r="H159" s="259" t="s">
        <v>19</v>
      </c>
      <c r="I159" s="261"/>
      <c r="J159" s="258"/>
      <c r="K159" s="258"/>
      <c r="L159" s="262"/>
      <c r="M159" s="263"/>
      <c r="N159" s="264"/>
      <c r="O159" s="264"/>
      <c r="P159" s="264"/>
      <c r="Q159" s="264"/>
      <c r="R159" s="264"/>
      <c r="S159" s="264"/>
      <c r="T159" s="26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6" t="s">
        <v>292</v>
      </c>
      <c r="AU159" s="266" t="s">
        <v>78</v>
      </c>
      <c r="AV159" s="15" t="s">
        <v>76</v>
      </c>
      <c r="AW159" s="15" t="s">
        <v>31</v>
      </c>
      <c r="AX159" s="15" t="s">
        <v>69</v>
      </c>
      <c r="AY159" s="266" t="s">
        <v>281</v>
      </c>
    </row>
    <row r="160" s="13" customFormat="1">
      <c r="A160" s="13"/>
      <c r="B160" s="234"/>
      <c r="C160" s="235"/>
      <c r="D160" s="236" t="s">
        <v>292</v>
      </c>
      <c r="E160" s="237" t="s">
        <v>19</v>
      </c>
      <c r="F160" s="238" t="s">
        <v>1447</v>
      </c>
      <c r="G160" s="235"/>
      <c r="H160" s="239">
        <v>4.0309999999999997</v>
      </c>
      <c r="I160" s="240"/>
      <c r="J160" s="235"/>
      <c r="K160" s="235"/>
      <c r="L160" s="241"/>
      <c r="M160" s="242"/>
      <c r="N160" s="243"/>
      <c r="O160" s="243"/>
      <c r="P160" s="243"/>
      <c r="Q160" s="243"/>
      <c r="R160" s="243"/>
      <c r="S160" s="243"/>
      <c r="T160" s="24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5" t="s">
        <v>292</v>
      </c>
      <c r="AU160" s="245" t="s">
        <v>78</v>
      </c>
      <c r="AV160" s="13" t="s">
        <v>78</v>
      </c>
      <c r="AW160" s="13" t="s">
        <v>31</v>
      </c>
      <c r="AX160" s="13" t="s">
        <v>76</v>
      </c>
      <c r="AY160" s="245" t="s">
        <v>281</v>
      </c>
    </row>
    <row r="161" s="2" customFormat="1" ht="55.5" customHeight="1">
      <c r="A161" s="41"/>
      <c r="B161" s="42"/>
      <c r="C161" s="216" t="s">
        <v>374</v>
      </c>
      <c r="D161" s="216" t="s">
        <v>284</v>
      </c>
      <c r="E161" s="217" t="s">
        <v>1448</v>
      </c>
      <c r="F161" s="218" t="s">
        <v>1449</v>
      </c>
      <c r="G161" s="219" t="s">
        <v>197</v>
      </c>
      <c r="H161" s="220">
        <v>0.69999999999999996</v>
      </c>
      <c r="I161" s="221"/>
      <c r="J161" s="222">
        <f>ROUND(I161*H161,2)</f>
        <v>0</v>
      </c>
      <c r="K161" s="218" t="s">
        <v>287</v>
      </c>
      <c r="L161" s="47"/>
      <c r="M161" s="223" t="s">
        <v>19</v>
      </c>
      <c r="N161" s="224" t="s">
        <v>40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0.187</v>
      </c>
      <c r="T161" s="226">
        <f>S161*H161</f>
        <v>0.13089999999999999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288</v>
      </c>
      <c r="AT161" s="227" t="s">
        <v>284</v>
      </c>
      <c r="AU161" s="227" t="s">
        <v>78</v>
      </c>
      <c r="AY161" s="20" t="s">
        <v>281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76</v>
      </c>
      <c r="BK161" s="228">
        <f>ROUND(I161*H161,2)</f>
        <v>0</v>
      </c>
      <c r="BL161" s="20" t="s">
        <v>288</v>
      </c>
      <c r="BM161" s="227" t="s">
        <v>1450</v>
      </c>
    </row>
    <row r="162" s="2" customFormat="1">
      <c r="A162" s="41"/>
      <c r="B162" s="42"/>
      <c r="C162" s="43"/>
      <c r="D162" s="229" t="s">
        <v>290</v>
      </c>
      <c r="E162" s="43"/>
      <c r="F162" s="230" t="s">
        <v>1451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290</v>
      </c>
      <c r="AU162" s="20" t="s">
        <v>78</v>
      </c>
    </row>
    <row r="163" s="13" customFormat="1">
      <c r="A163" s="13"/>
      <c r="B163" s="234"/>
      <c r="C163" s="235"/>
      <c r="D163" s="236" t="s">
        <v>292</v>
      </c>
      <c r="E163" s="237" t="s">
        <v>19</v>
      </c>
      <c r="F163" s="238" t="s">
        <v>1452</v>
      </c>
      <c r="G163" s="235"/>
      <c r="H163" s="239">
        <v>0.69999999999999996</v>
      </c>
      <c r="I163" s="240"/>
      <c r="J163" s="235"/>
      <c r="K163" s="235"/>
      <c r="L163" s="241"/>
      <c r="M163" s="242"/>
      <c r="N163" s="243"/>
      <c r="O163" s="243"/>
      <c r="P163" s="243"/>
      <c r="Q163" s="243"/>
      <c r="R163" s="243"/>
      <c r="S163" s="243"/>
      <c r="T163" s="244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5" t="s">
        <v>292</v>
      </c>
      <c r="AU163" s="245" t="s">
        <v>78</v>
      </c>
      <c r="AV163" s="13" t="s">
        <v>78</v>
      </c>
      <c r="AW163" s="13" t="s">
        <v>31</v>
      </c>
      <c r="AX163" s="13" t="s">
        <v>76</v>
      </c>
      <c r="AY163" s="245" t="s">
        <v>281</v>
      </c>
    </row>
    <row r="164" s="2" customFormat="1" ht="49.05" customHeight="1">
      <c r="A164" s="41"/>
      <c r="B164" s="42"/>
      <c r="C164" s="216" t="s">
        <v>380</v>
      </c>
      <c r="D164" s="216" t="s">
        <v>284</v>
      </c>
      <c r="E164" s="217" t="s">
        <v>1453</v>
      </c>
      <c r="F164" s="218" t="s">
        <v>1454</v>
      </c>
      <c r="G164" s="219" t="s">
        <v>392</v>
      </c>
      <c r="H164" s="220">
        <v>1.5</v>
      </c>
      <c r="I164" s="221"/>
      <c r="J164" s="222">
        <f>ROUND(I164*H164,2)</f>
        <v>0</v>
      </c>
      <c r="K164" s="218" t="s">
        <v>287</v>
      </c>
      <c r="L164" s="47"/>
      <c r="M164" s="223" t="s">
        <v>19</v>
      </c>
      <c r="N164" s="224" t="s">
        <v>40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0.027</v>
      </c>
      <c r="T164" s="226">
        <f>S164*H164</f>
        <v>0.040500000000000001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288</v>
      </c>
      <c r="AT164" s="227" t="s">
        <v>284</v>
      </c>
      <c r="AU164" s="227" t="s">
        <v>78</v>
      </c>
      <c r="AY164" s="20" t="s">
        <v>281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76</v>
      </c>
      <c r="BK164" s="228">
        <f>ROUND(I164*H164,2)</f>
        <v>0</v>
      </c>
      <c r="BL164" s="20" t="s">
        <v>288</v>
      </c>
      <c r="BM164" s="227" t="s">
        <v>1455</v>
      </c>
    </row>
    <row r="165" s="2" customFormat="1">
      <c r="A165" s="41"/>
      <c r="B165" s="42"/>
      <c r="C165" s="43"/>
      <c r="D165" s="229" t="s">
        <v>290</v>
      </c>
      <c r="E165" s="43"/>
      <c r="F165" s="230" t="s">
        <v>1456</v>
      </c>
      <c r="G165" s="43"/>
      <c r="H165" s="43"/>
      <c r="I165" s="231"/>
      <c r="J165" s="43"/>
      <c r="K165" s="43"/>
      <c r="L165" s="47"/>
      <c r="M165" s="232"/>
      <c r="N165" s="233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290</v>
      </c>
      <c r="AU165" s="20" t="s">
        <v>78</v>
      </c>
    </row>
    <row r="166" s="12" customFormat="1" ht="22.8" customHeight="1">
      <c r="A166" s="12"/>
      <c r="B166" s="200"/>
      <c r="C166" s="201"/>
      <c r="D166" s="202" t="s">
        <v>68</v>
      </c>
      <c r="E166" s="214" t="s">
        <v>362</v>
      </c>
      <c r="F166" s="214" t="s">
        <v>363</v>
      </c>
      <c r="G166" s="201"/>
      <c r="H166" s="201"/>
      <c r="I166" s="204"/>
      <c r="J166" s="215">
        <f>BK166</f>
        <v>0</v>
      </c>
      <c r="K166" s="201"/>
      <c r="L166" s="206"/>
      <c r="M166" s="207"/>
      <c r="N166" s="208"/>
      <c r="O166" s="208"/>
      <c r="P166" s="209">
        <f>SUM(P167:P175)</f>
        <v>0</v>
      </c>
      <c r="Q166" s="208"/>
      <c r="R166" s="209">
        <f>SUM(R167:R175)</f>
        <v>0</v>
      </c>
      <c r="S166" s="208"/>
      <c r="T166" s="210">
        <f>SUM(T167:T175)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1" t="s">
        <v>76</v>
      </c>
      <c r="AT166" s="212" t="s">
        <v>68</v>
      </c>
      <c r="AU166" s="212" t="s">
        <v>76</v>
      </c>
      <c r="AY166" s="211" t="s">
        <v>281</v>
      </c>
      <c r="BK166" s="213">
        <f>SUM(BK167:BK175)</f>
        <v>0</v>
      </c>
    </row>
    <row r="167" s="2" customFormat="1" ht="37.8" customHeight="1">
      <c r="A167" s="41"/>
      <c r="B167" s="42"/>
      <c r="C167" s="216" t="s">
        <v>305</v>
      </c>
      <c r="D167" s="216" t="s">
        <v>284</v>
      </c>
      <c r="E167" s="217" t="s">
        <v>364</v>
      </c>
      <c r="F167" s="218" t="s">
        <v>365</v>
      </c>
      <c r="G167" s="219" t="s">
        <v>366</v>
      </c>
      <c r="H167" s="220">
        <v>6.024</v>
      </c>
      <c r="I167" s="221"/>
      <c r="J167" s="222">
        <f>ROUND(I167*H167,2)</f>
        <v>0</v>
      </c>
      <c r="K167" s="218" t="s">
        <v>287</v>
      </c>
      <c r="L167" s="47"/>
      <c r="M167" s="223" t="s">
        <v>19</v>
      </c>
      <c r="N167" s="224" t="s">
        <v>40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288</v>
      </c>
      <c r="AT167" s="227" t="s">
        <v>284</v>
      </c>
      <c r="AU167" s="227" t="s">
        <v>78</v>
      </c>
      <c r="AY167" s="20" t="s">
        <v>281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76</v>
      </c>
      <c r="BK167" s="228">
        <f>ROUND(I167*H167,2)</f>
        <v>0</v>
      </c>
      <c r="BL167" s="20" t="s">
        <v>288</v>
      </c>
      <c r="BM167" s="227" t="s">
        <v>367</v>
      </c>
    </row>
    <row r="168" s="2" customFormat="1">
      <c r="A168" s="41"/>
      <c r="B168" s="42"/>
      <c r="C168" s="43"/>
      <c r="D168" s="229" t="s">
        <v>290</v>
      </c>
      <c r="E168" s="43"/>
      <c r="F168" s="230" t="s">
        <v>368</v>
      </c>
      <c r="G168" s="43"/>
      <c r="H168" s="43"/>
      <c r="I168" s="231"/>
      <c r="J168" s="43"/>
      <c r="K168" s="43"/>
      <c r="L168" s="47"/>
      <c r="M168" s="232"/>
      <c r="N168" s="233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290</v>
      </c>
      <c r="AU168" s="20" t="s">
        <v>78</v>
      </c>
    </row>
    <row r="169" s="2" customFormat="1" ht="33" customHeight="1">
      <c r="A169" s="41"/>
      <c r="B169" s="42"/>
      <c r="C169" s="216" t="s">
        <v>395</v>
      </c>
      <c r="D169" s="216" t="s">
        <v>284</v>
      </c>
      <c r="E169" s="217" t="s">
        <v>370</v>
      </c>
      <c r="F169" s="218" t="s">
        <v>371</v>
      </c>
      <c r="G169" s="219" t="s">
        <v>366</v>
      </c>
      <c r="H169" s="220">
        <v>6.024</v>
      </c>
      <c r="I169" s="221"/>
      <c r="J169" s="222">
        <f>ROUND(I169*H169,2)</f>
        <v>0</v>
      </c>
      <c r="K169" s="218" t="s">
        <v>287</v>
      </c>
      <c r="L169" s="47"/>
      <c r="M169" s="223" t="s">
        <v>19</v>
      </c>
      <c r="N169" s="224" t="s">
        <v>40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288</v>
      </c>
      <c r="AT169" s="227" t="s">
        <v>284</v>
      </c>
      <c r="AU169" s="227" t="s">
        <v>78</v>
      </c>
      <c r="AY169" s="20" t="s">
        <v>281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76</v>
      </c>
      <c r="BK169" s="228">
        <f>ROUND(I169*H169,2)</f>
        <v>0</v>
      </c>
      <c r="BL169" s="20" t="s">
        <v>288</v>
      </c>
      <c r="BM169" s="227" t="s">
        <v>372</v>
      </c>
    </row>
    <row r="170" s="2" customFormat="1">
      <c r="A170" s="41"/>
      <c r="B170" s="42"/>
      <c r="C170" s="43"/>
      <c r="D170" s="229" t="s">
        <v>290</v>
      </c>
      <c r="E170" s="43"/>
      <c r="F170" s="230" t="s">
        <v>373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290</v>
      </c>
      <c r="AU170" s="20" t="s">
        <v>78</v>
      </c>
    </row>
    <row r="171" s="2" customFormat="1" ht="44.25" customHeight="1">
      <c r="A171" s="41"/>
      <c r="B171" s="42"/>
      <c r="C171" s="216" t="s">
        <v>401</v>
      </c>
      <c r="D171" s="216" t="s">
        <v>284</v>
      </c>
      <c r="E171" s="217" t="s">
        <v>375</v>
      </c>
      <c r="F171" s="218" t="s">
        <v>376</v>
      </c>
      <c r="G171" s="219" t="s">
        <v>366</v>
      </c>
      <c r="H171" s="220">
        <v>144.57599999999999</v>
      </c>
      <c r="I171" s="221"/>
      <c r="J171" s="222">
        <f>ROUND(I171*H171,2)</f>
        <v>0</v>
      </c>
      <c r="K171" s="218" t="s">
        <v>287</v>
      </c>
      <c r="L171" s="47"/>
      <c r="M171" s="223" t="s">
        <v>19</v>
      </c>
      <c r="N171" s="224" t="s">
        <v>40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288</v>
      </c>
      <c r="AT171" s="227" t="s">
        <v>284</v>
      </c>
      <c r="AU171" s="227" t="s">
        <v>78</v>
      </c>
      <c r="AY171" s="20" t="s">
        <v>281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76</v>
      </c>
      <c r="BK171" s="228">
        <f>ROUND(I171*H171,2)</f>
        <v>0</v>
      </c>
      <c r="BL171" s="20" t="s">
        <v>288</v>
      </c>
      <c r="BM171" s="227" t="s">
        <v>377</v>
      </c>
    </row>
    <row r="172" s="2" customFormat="1">
      <c r="A172" s="41"/>
      <c r="B172" s="42"/>
      <c r="C172" s="43"/>
      <c r="D172" s="229" t="s">
        <v>290</v>
      </c>
      <c r="E172" s="43"/>
      <c r="F172" s="230" t="s">
        <v>378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290</v>
      </c>
      <c r="AU172" s="20" t="s">
        <v>78</v>
      </c>
    </row>
    <row r="173" s="13" customFormat="1">
      <c r="A173" s="13"/>
      <c r="B173" s="234"/>
      <c r="C173" s="235"/>
      <c r="D173" s="236" t="s">
        <v>292</v>
      </c>
      <c r="E173" s="235"/>
      <c r="F173" s="238" t="s">
        <v>1457</v>
      </c>
      <c r="G173" s="235"/>
      <c r="H173" s="239">
        <v>144.57599999999999</v>
      </c>
      <c r="I173" s="240"/>
      <c r="J173" s="235"/>
      <c r="K173" s="235"/>
      <c r="L173" s="241"/>
      <c r="M173" s="242"/>
      <c r="N173" s="243"/>
      <c r="O173" s="243"/>
      <c r="P173" s="243"/>
      <c r="Q173" s="243"/>
      <c r="R173" s="243"/>
      <c r="S173" s="243"/>
      <c r="T173" s="24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5" t="s">
        <v>292</v>
      </c>
      <c r="AU173" s="245" t="s">
        <v>78</v>
      </c>
      <c r="AV173" s="13" t="s">
        <v>78</v>
      </c>
      <c r="AW173" s="13" t="s">
        <v>4</v>
      </c>
      <c r="AX173" s="13" t="s">
        <v>76</v>
      </c>
      <c r="AY173" s="245" t="s">
        <v>281</v>
      </c>
    </row>
    <row r="174" s="2" customFormat="1" ht="44.25" customHeight="1">
      <c r="A174" s="41"/>
      <c r="B174" s="42"/>
      <c r="C174" s="216" t="s">
        <v>406</v>
      </c>
      <c r="D174" s="216" t="s">
        <v>284</v>
      </c>
      <c r="E174" s="217" t="s">
        <v>381</v>
      </c>
      <c r="F174" s="218" t="s">
        <v>382</v>
      </c>
      <c r="G174" s="219" t="s">
        <v>366</v>
      </c>
      <c r="H174" s="220">
        <v>6.024</v>
      </c>
      <c r="I174" s="221"/>
      <c r="J174" s="222">
        <f>ROUND(I174*H174,2)</f>
        <v>0</v>
      </c>
      <c r="K174" s="218" t="s">
        <v>287</v>
      </c>
      <c r="L174" s="47"/>
      <c r="M174" s="223" t="s">
        <v>19</v>
      </c>
      <c r="N174" s="224" t="s">
        <v>40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288</v>
      </c>
      <c r="AT174" s="227" t="s">
        <v>284</v>
      </c>
      <c r="AU174" s="227" t="s">
        <v>78</v>
      </c>
      <c r="AY174" s="20" t="s">
        <v>281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76</v>
      </c>
      <c r="BK174" s="228">
        <f>ROUND(I174*H174,2)</f>
        <v>0</v>
      </c>
      <c r="BL174" s="20" t="s">
        <v>288</v>
      </c>
      <c r="BM174" s="227" t="s">
        <v>383</v>
      </c>
    </row>
    <row r="175" s="2" customFormat="1">
      <c r="A175" s="41"/>
      <c r="B175" s="42"/>
      <c r="C175" s="43"/>
      <c r="D175" s="229" t="s">
        <v>290</v>
      </c>
      <c r="E175" s="43"/>
      <c r="F175" s="230" t="s">
        <v>384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290</v>
      </c>
      <c r="AU175" s="20" t="s">
        <v>78</v>
      </c>
    </row>
    <row r="176" s="12" customFormat="1" ht="25.92" customHeight="1">
      <c r="A176" s="12"/>
      <c r="B176" s="200"/>
      <c r="C176" s="201"/>
      <c r="D176" s="202" t="s">
        <v>68</v>
      </c>
      <c r="E176" s="203" t="s">
        <v>385</v>
      </c>
      <c r="F176" s="203" t="s">
        <v>386</v>
      </c>
      <c r="G176" s="201"/>
      <c r="H176" s="201"/>
      <c r="I176" s="204"/>
      <c r="J176" s="205">
        <f>BK176</f>
        <v>0</v>
      </c>
      <c r="K176" s="201"/>
      <c r="L176" s="206"/>
      <c r="M176" s="207"/>
      <c r="N176" s="208"/>
      <c r="O176" s="208"/>
      <c r="P176" s="209">
        <f>P177+P189+P254+P260+P264</f>
        <v>0</v>
      </c>
      <c r="Q176" s="208"/>
      <c r="R176" s="209">
        <f>R177+R189+R254+R260+R264</f>
        <v>2.2483260754000001</v>
      </c>
      <c r="S176" s="208"/>
      <c r="T176" s="210">
        <f>T177+T189+T254+T260+T264</f>
        <v>2.2100000000000002E-05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1" t="s">
        <v>76</v>
      </c>
      <c r="AT176" s="212" t="s">
        <v>68</v>
      </c>
      <c r="AU176" s="212" t="s">
        <v>69</v>
      </c>
      <c r="AY176" s="211" t="s">
        <v>281</v>
      </c>
      <c r="BK176" s="213">
        <f>BK177+BK189+BK254+BK260+BK264</f>
        <v>0</v>
      </c>
    </row>
    <row r="177" s="12" customFormat="1" ht="22.8" customHeight="1">
      <c r="A177" s="12"/>
      <c r="B177" s="200"/>
      <c r="C177" s="201"/>
      <c r="D177" s="202" t="s">
        <v>68</v>
      </c>
      <c r="E177" s="214" t="s">
        <v>199</v>
      </c>
      <c r="F177" s="214" t="s">
        <v>1458</v>
      </c>
      <c r="G177" s="201"/>
      <c r="H177" s="201"/>
      <c r="I177" s="204"/>
      <c r="J177" s="215">
        <f>BK177</f>
        <v>0</v>
      </c>
      <c r="K177" s="201"/>
      <c r="L177" s="206"/>
      <c r="M177" s="207"/>
      <c r="N177" s="208"/>
      <c r="O177" s="208"/>
      <c r="P177" s="209">
        <f>SUM(P178:P188)</f>
        <v>0</v>
      </c>
      <c r="Q177" s="208"/>
      <c r="R177" s="209">
        <f>SUM(R178:R188)</f>
        <v>0.26833624</v>
      </c>
      <c r="S177" s="208"/>
      <c r="T177" s="210">
        <f>SUM(T178:T188)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11" t="s">
        <v>76</v>
      </c>
      <c r="AT177" s="212" t="s">
        <v>68</v>
      </c>
      <c r="AU177" s="212" t="s">
        <v>76</v>
      </c>
      <c r="AY177" s="211" t="s">
        <v>281</v>
      </c>
      <c r="BK177" s="213">
        <f>SUM(BK178:BK188)</f>
        <v>0</v>
      </c>
    </row>
    <row r="178" s="2" customFormat="1" ht="49.05" customHeight="1">
      <c r="A178" s="41"/>
      <c r="B178" s="42"/>
      <c r="C178" s="216" t="s">
        <v>412</v>
      </c>
      <c r="D178" s="216" t="s">
        <v>284</v>
      </c>
      <c r="E178" s="217" t="s">
        <v>1459</v>
      </c>
      <c r="F178" s="218" t="s">
        <v>1460</v>
      </c>
      <c r="G178" s="219" t="s">
        <v>197</v>
      </c>
      <c r="H178" s="220">
        <v>3.4319999999999999</v>
      </c>
      <c r="I178" s="221"/>
      <c r="J178" s="222">
        <f>ROUND(I178*H178,2)</f>
        <v>0</v>
      </c>
      <c r="K178" s="218" t="s">
        <v>287</v>
      </c>
      <c r="L178" s="47"/>
      <c r="M178" s="223" t="s">
        <v>19</v>
      </c>
      <c r="N178" s="224" t="s">
        <v>40</v>
      </c>
      <c r="O178" s="87"/>
      <c r="P178" s="225">
        <f>O178*H178</f>
        <v>0</v>
      </c>
      <c r="Q178" s="225">
        <v>0.063070000000000001</v>
      </c>
      <c r="R178" s="225">
        <f>Q178*H178</f>
        <v>0.21645623999999999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288</v>
      </c>
      <c r="AT178" s="227" t="s">
        <v>284</v>
      </c>
      <c r="AU178" s="227" t="s">
        <v>78</v>
      </c>
      <c r="AY178" s="20" t="s">
        <v>281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76</v>
      </c>
      <c r="BK178" s="228">
        <f>ROUND(I178*H178,2)</f>
        <v>0</v>
      </c>
      <c r="BL178" s="20" t="s">
        <v>288</v>
      </c>
      <c r="BM178" s="227" t="s">
        <v>1461</v>
      </c>
    </row>
    <row r="179" s="2" customFormat="1">
      <c r="A179" s="41"/>
      <c r="B179" s="42"/>
      <c r="C179" s="43"/>
      <c r="D179" s="229" t="s">
        <v>290</v>
      </c>
      <c r="E179" s="43"/>
      <c r="F179" s="230" t="s">
        <v>1462</v>
      </c>
      <c r="G179" s="43"/>
      <c r="H179" s="43"/>
      <c r="I179" s="231"/>
      <c r="J179" s="43"/>
      <c r="K179" s="43"/>
      <c r="L179" s="47"/>
      <c r="M179" s="232"/>
      <c r="N179" s="233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290</v>
      </c>
      <c r="AU179" s="20" t="s">
        <v>78</v>
      </c>
    </row>
    <row r="180" s="13" customFormat="1">
      <c r="A180" s="13"/>
      <c r="B180" s="234"/>
      <c r="C180" s="235"/>
      <c r="D180" s="236" t="s">
        <v>292</v>
      </c>
      <c r="E180" s="237" t="s">
        <v>19</v>
      </c>
      <c r="F180" s="238" t="s">
        <v>1463</v>
      </c>
      <c r="G180" s="235"/>
      <c r="H180" s="239">
        <v>0.59999999999999998</v>
      </c>
      <c r="I180" s="240"/>
      <c r="J180" s="235"/>
      <c r="K180" s="235"/>
      <c r="L180" s="241"/>
      <c r="M180" s="242"/>
      <c r="N180" s="243"/>
      <c r="O180" s="243"/>
      <c r="P180" s="243"/>
      <c r="Q180" s="243"/>
      <c r="R180" s="243"/>
      <c r="S180" s="243"/>
      <c r="T180" s="24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5" t="s">
        <v>292</v>
      </c>
      <c r="AU180" s="245" t="s">
        <v>78</v>
      </c>
      <c r="AV180" s="13" t="s">
        <v>78</v>
      </c>
      <c r="AW180" s="13" t="s">
        <v>31</v>
      </c>
      <c r="AX180" s="13" t="s">
        <v>69</v>
      </c>
      <c r="AY180" s="245" t="s">
        <v>281</v>
      </c>
    </row>
    <row r="181" s="15" customFormat="1">
      <c r="A181" s="15"/>
      <c r="B181" s="257"/>
      <c r="C181" s="258"/>
      <c r="D181" s="236" t="s">
        <v>292</v>
      </c>
      <c r="E181" s="259" t="s">
        <v>19</v>
      </c>
      <c r="F181" s="260" t="s">
        <v>1464</v>
      </c>
      <c r="G181" s="258"/>
      <c r="H181" s="259" t="s">
        <v>19</v>
      </c>
      <c r="I181" s="261"/>
      <c r="J181" s="258"/>
      <c r="K181" s="258"/>
      <c r="L181" s="262"/>
      <c r="M181" s="263"/>
      <c r="N181" s="264"/>
      <c r="O181" s="264"/>
      <c r="P181" s="264"/>
      <c r="Q181" s="264"/>
      <c r="R181" s="264"/>
      <c r="S181" s="264"/>
      <c r="T181" s="26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6" t="s">
        <v>292</v>
      </c>
      <c r="AU181" s="266" t="s">
        <v>78</v>
      </c>
      <c r="AV181" s="15" t="s">
        <v>76</v>
      </c>
      <c r="AW181" s="15" t="s">
        <v>31</v>
      </c>
      <c r="AX181" s="15" t="s">
        <v>69</v>
      </c>
      <c r="AY181" s="266" t="s">
        <v>281</v>
      </c>
    </row>
    <row r="182" s="13" customFormat="1">
      <c r="A182" s="13"/>
      <c r="B182" s="234"/>
      <c r="C182" s="235"/>
      <c r="D182" s="236" t="s">
        <v>292</v>
      </c>
      <c r="E182" s="237" t="s">
        <v>19</v>
      </c>
      <c r="F182" s="238" t="s">
        <v>1465</v>
      </c>
      <c r="G182" s="235"/>
      <c r="H182" s="239">
        <v>2.3319999999999999</v>
      </c>
      <c r="I182" s="240"/>
      <c r="J182" s="235"/>
      <c r="K182" s="235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292</v>
      </c>
      <c r="AU182" s="245" t="s">
        <v>78</v>
      </c>
      <c r="AV182" s="13" t="s">
        <v>78</v>
      </c>
      <c r="AW182" s="13" t="s">
        <v>31</v>
      </c>
      <c r="AX182" s="13" t="s">
        <v>69</v>
      </c>
      <c r="AY182" s="245" t="s">
        <v>281</v>
      </c>
    </row>
    <row r="183" s="15" customFormat="1">
      <c r="A183" s="15"/>
      <c r="B183" s="257"/>
      <c r="C183" s="258"/>
      <c r="D183" s="236" t="s">
        <v>292</v>
      </c>
      <c r="E183" s="259" t="s">
        <v>19</v>
      </c>
      <c r="F183" s="260" t="s">
        <v>1466</v>
      </c>
      <c r="G183" s="258"/>
      <c r="H183" s="259" t="s">
        <v>19</v>
      </c>
      <c r="I183" s="261"/>
      <c r="J183" s="258"/>
      <c r="K183" s="258"/>
      <c r="L183" s="262"/>
      <c r="M183" s="263"/>
      <c r="N183" s="264"/>
      <c r="O183" s="264"/>
      <c r="P183" s="264"/>
      <c r="Q183" s="264"/>
      <c r="R183" s="264"/>
      <c r="S183" s="264"/>
      <c r="T183" s="26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6" t="s">
        <v>292</v>
      </c>
      <c r="AU183" s="266" t="s">
        <v>78</v>
      </c>
      <c r="AV183" s="15" t="s">
        <v>76</v>
      </c>
      <c r="AW183" s="15" t="s">
        <v>31</v>
      </c>
      <c r="AX183" s="15" t="s">
        <v>69</v>
      </c>
      <c r="AY183" s="266" t="s">
        <v>281</v>
      </c>
    </row>
    <row r="184" s="13" customFormat="1">
      <c r="A184" s="13"/>
      <c r="B184" s="234"/>
      <c r="C184" s="235"/>
      <c r="D184" s="236" t="s">
        <v>292</v>
      </c>
      <c r="E184" s="237" t="s">
        <v>19</v>
      </c>
      <c r="F184" s="238" t="s">
        <v>1467</v>
      </c>
      <c r="G184" s="235"/>
      <c r="H184" s="239">
        <v>0.5</v>
      </c>
      <c r="I184" s="240"/>
      <c r="J184" s="235"/>
      <c r="K184" s="235"/>
      <c r="L184" s="241"/>
      <c r="M184" s="242"/>
      <c r="N184" s="243"/>
      <c r="O184" s="243"/>
      <c r="P184" s="243"/>
      <c r="Q184" s="243"/>
      <c r="R184" s="243"/>
      <c r="S184" s="243"/>
      <c r="T184" s="244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5" t="s">
        <v>292</v>
      </c>
      <c r="AU184" s="245" t="s">
        <v>78</v>
      </c>
      <c r="AV184" s="13" t="s">
        <v>78</v>
      </c>
      <c r="AW184" s="13" t="s">
        <v>31</v>
      </c>
      <c r="AX184" s="13" t="s">
        <v>69</v>
      </c>
      <c r="AY184" s="245" t="s">
        <v>281</v>
      </c>
    </row>
    <row r="185" s="14" customFormat="1">
      <c r="A185" s="14"/>
      <c r="B185" s="246"/>
      <c r="C185" s="247"/>
      <c r="D185" s="236" t="s">
        <v>292</v>
      </c>
      <c r="E185" s="248" t="s">
        <v>19</v>
      </c>
      <c r="F185" s="249" t="s">
        <v>311</v>
      </c>
      <c r="G185" s="247"/>
      <c r="H185" s="250">
        <v>3.4319999999999999</v>
      </c>
      <c r="I185" s="251"/>
      <c r="J185" s="247"/>
      <c r="K185" s="247"/>
      <c r="L185" s="252"/>
      <c r="M185" s="253"/>
      <c r="N185" s="254"/>
      <c r="O185" s="254"/>
      <c r="P185" s="254"/>
      <c r="Q185" s="254"/>
      <c r="R185" s="254"/>
      <c r="S185" s="254"/>
      <c r="T185" s="255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6" t="s">
        <v>292</v>
      </c>
      <c r="AU185" s="256" t="s">
        <v>78</v>
      </c>
      <c r="AV185" s="14" t="s">
        <v>288</v>
      </c>
      <c r="AW185" s="14" t="s">
        <v>31</v>
      </c>
      <c r="AX185" s="14" t="s">
        <v>76</v>
      </c>
      <c r="AY185" s="256" t="s">
        <v>281</v>
      </c>
    </row>
    <row r="186" s="2" customFormat="1" ht="24.15" customHeight="1">
      <c r="A186" s="41"/>
      <c r="B186" s="42"/>
      <c r="C186" s="216" t="s">
        <v>7</v>
      </c>
      <c r="D186" s="216" t="s">
        <v>284</v>
      </c>
      <c r="E186" s="217" t="s">
        <v>1468</v>
      </c>
      <c r="F186" s="218" t="s">
        <v>1469</v>
      </c>
      <c r="G186" s="219" t="s">
        <v>330</v>
      </c>
      <c r="H186" s="220">
        <v>1</v>
      </c>
      <c r="I186" s="221"/>
      <c r="J186" s="222">
        <f>ROUND(I186*H186,2)</f>
        <v>0</v>
      </c>
      <c r="K186" s="218" t="s">
        <v>287</v>
      </c>
      <c r="L186" s="47"/>
      <c r="M186" s="223" t="s">
        <v>19</v>
      </c>
      <c r="N186" s="224" t="s">
        <v>40</v>
      </c>
      <c r="O186" s="87"/>
      <c r="P186" s="225">
        <f>O186*H186</f>
        <v>0</v>
      </c>
      <c r="Q186" s="225">
        <v>0.02588</v>
      </c>
      <c r="R186" s="225">
        <f>Q186*H186</f>
        <v>0.02588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288</v>
      </c>
      <c r="AT186" s="227" t="s">
        <v>284</v>
      </c>
      <c r="AU186" s="227" t="s">
        <v>78</v>
      </c>
      <c r="AY186" s="20" t="s">
        <v>281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76</v>
      </c>
      <c r="BK186" s="228">
        <f>ROUND(I186*H186,2)</f>
        <v>0</v>
      </c>
      <c r="BL186" s="20" t="s">
        <v>288</v>
      </c>
      <c r="BM186" s="227" t="s">
        <v>1470</v>
      </c>
    </row>
    <row r="187" s="2" customFormat="1">
      <c r="A187" s="41"/>
      <c r="B187" s="42"/>
      <c r="C187" s="43"/>
      <c r="D187" s="229" t="s">
        <v>290</v>
      </c>
      <c r="E187" s="43"/>
      <c r="F187" s="230" t="s">
        <v>1471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290</v>
      </c>
      <c r="AU187" s="20" t="s">
        <v>78</v>
      </c>
    </row>
    <row r="188" s="2" customFormat="1" ht="24.15" customHeight="1">
      <c r="A188" s="41"/>
      <c r="B188" s="42"/>
      <c r="C188" s="267" t="s">
        <v>424</v>
      </c>
      <c r="D188" s="267" t="s">
        <v>396</v>
      </c>
      <c r="E188" s="268" t="s">
        <v>1472</v>
      </c>
      <c r="F188" s="269" t="s">
        <v>1473</v>
      </c>
      <c r="G188" s="270" t="s">
        <v>330</v>
      </c>
      <c r="H188" s="271">
        <v>1</v>
      </c>
      <c r="I188" s="272"/>
      <c r="J188" s="273">
        <f>ROUND(I188*H188,2)</f>
        <v>0</v>
      </c>
      <c r="K188" s="269" t="s">
        <v>287</v>
      </c>
      <c r="L188" s="274"/>
      <c r="M188" s="275" t="s">
        <v>19</v>
      </c>
      <c r="N188" s="276" t="s">
        <v>40</v>
      </c>
      <c r="O188" s="87"/>
      <c r="P188" s="225">
        <f>O188*H188</f>
        <v>0</v>
      </c>
      <c r="Q188" s="225">
        <v>0.025999999999999999</v>
      </c>
      <c r="R188" s="225">
        <f>Q188*H188</f>
        <v>0.025999999999999999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327</v>
      </c>
      <c r="AT188" s="227" t="s">
        <v>396</v>
      </c>
      <c r="AU188" s="227" t="s">
        <v>78</v>
      </c>
      <c r="AY188" s="20" t="s">
        <v>281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76</v>
      </c>
      <c r="BK188" s="228">
        <f>ROUND(I188*H188,2)</f>
        <v>0</v>
      </c>
      <c r="BL188" s="20" t="s">
        <v>288</v>
      </c>
      <c r="BM188" s="227" t="s">
        <v>1474</v>
      </c>
    </row>
    <row r="189" s="12" customFormat="1" ht="22.8" customHeight="1">
      <c r="A189" s="12"/>
      <c r="B189" s="200"/>
      <c r="C189" s="201"/>
      <c r="D189" s="202" t="s">
        <v>68</v>
      </c>
      <c r="E189" s="214" t="s">
        <v>318</v>
      </c>
      <c r="F189" s="214" t="s">
        <v>387</v>
      </c>
      <c r="G189" s="201"/>
      <c r="H189" s="201"/>
      <c r="I189" s="204"/>
      <c r="J189" s="215">
        <f>BK189</f>
        <v>0</v>
      </c>
      <c r="K189" s="201"/>
      <c r="L189" s="206"/>
      <c r="M189" s="207"/>
      <c r="N189" s="208"/>
      <c r="O189" s="208"/>
      <c r="P189" s="209">
        <f>P190+P229+P236</f>
        <v>0</v>
      </c>
      <c r="Q189" s="208"/>
      <c r="R189" s="209">
        <f>R190+R229+R236</f>
        <v>1.9782940854</v>
      </c>
      <c r="S189" s="208"/>
      <c r="T189" s="210">
        <f>T190+T229+T236</f>
        <v>2.2100000000000002E-05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1" t="s">
        <v>76</v>
      </c>
      <c r="AT189" s="212" t="s">
        <v>68</v>
      </c>
      <c r="AU189" s="212" t="s">
        <v>76</v>
      </c>
      <c r="AY189" s="211" t="s">
        <v>281</v>
      </c>
      <c r="BK189" s="213">
        <f>BK190+BK229+BK236</f>
        <v>0</v>
      </c>
    </row>
    <row r="190" s="12" customFormat="1" ht="20.88" customHeight="1">
      <c r="A190" s="12"/>
      <c r="B190" s="200"/>
      <c r="C190" s="201"/>
      <c r="D190" s="202" t="s">
        <v>68</v>
      </c>
      <c r="E190" s="214" t="s">
        <v>388</v>
      </c>
      <c r="F190" s="214" t="s">
        <v>389</v>
      </c>
      <c r="G190" s="201"/>
      <c r="H190" s="201"/>
      <c r="I190" s="204"/>
      <c r="J190" s="215">
        <f>BK190</f>
        <v>0</v>
      </c>
      <c r="K190" s="201"/>
      <c r="L190" s="206"/>
      <c r="M190" s="207"/>
      <c r="N190" s="208"/>
      <c r="O190" s="208"/>
      <c r="P190" s="209">
        <f>P191+SUM(P192:P209)</f>
        <v>0</v>
      </c>
      <c r="Q190" s="208"/>
      <c r="R190" s="209">
        <f>R191+SUM(R192:R209)</f>
        <v>1.55997903</v>
      </c>
      <c r="S190" s="208"/>
      <c r="T190" s="210">
        <f>T191+SUM(T192:T209)</f>
        <v>2.2100000000000002E-05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1" t="s">
        <v>76</v>
      </c>
      <c r="AT190" s="212" t="s">
        <v>68</v>
      </c>
      <c r="AU190" s="212" t="s">
        <v>78</v>
      </c>
      <c r="AY190" s="211" t="s">
        <v>281</v>
      </c>
      <c r="BK190" s="213">
        <f>BK191+SUM(BK192:BK209)</f>
        <v>0</v>
      </c>
    </row>
    <row r="191" s="2" customFormat="1" ht="55.5" customHeight="1">
      <c r="A191" s="41"/>
      <c r="B191" s="42"/>
      <c r="C191" s="216" t="s">
        <v>431</v>
      </c>
      <c r="D191" s="216" t="s">
        <v>284</v>
      </c>
      <c r="E191" s="217" t="s">
        <v>390</v>
      </c>
      <c r="F191" s="218" t="s">
        <v>391</v>
      </c>
      <c r="G191" s="219" t="s">
        <v>392</v>
      </c>
      <c r="H191" s="220">
        <v>6.4400000000000004</v>
      </c>
      <c r="I191" s="221"/>
      <c r="J191" s="222">
        <f>ROUND(I191*H191,2)</f>
        <v>0</v>
      </c>
      <c r="K191" s="218" t="s">
        <v>287</v>
      </c>
      <c r="L191" s="47"/>
      <c r="M191" s="223" t="s">
        <v>19</v>
      </c>
      <c r="N191" s="224" t="s">
        <v>40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288</v>
      </c>
      <c r="AT191" s="227" t="s">
        <v>284</v>
      </c>
      <c r="AU191" s="227" t="s">
        <v>199</v>
      </c>
      <c r="AY191" s="20" t="s">
        <v>281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76</v>
      </c>
      <c r="BK191" s="228">
        <f>ROUND(I191*H191,2)</f>
        <v>0</v>
      </c>
      <c r="BL191" s="20" t="s">
        <v>288</v>
      </c>
      <c r="BM191" s="227" t="s">
        <v>393</v>
      </c>
    </row>
    <row r="192" s="2" customFormat="1">
      <c r="A192" s="41"/>
      <c r="B192" s="42"/>
      <c r="C192" s="43"/>
      <c r="D192" s="229" t="s">
        <v>290</v>
      </c>
      <c r="E192" s="43"/>
      <c r="F192" s="230" t="s">
        <v>394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290</v>
      </c>
      <c r="AU192" s="20" t="s">
        <v>199</v>
      </c>
    </row>
    <row r="193" s="13" customFormat="1">
      <c r="A193" s="13"/>
      <c r="B193" s="234"/>
      <c r="C193" s="235"/>
      <c r="D193" s="236" t="s">
        <v>292</v>
      </c>
      <c r="E193" s="237" t="s">
        <v>19</v>
      </c>
      <c r="F193" s="238" t="s">
        <v>230</v>
      </c>
      <c r="G193" s="235"/>
      <c r="H193" s="239">
        <v>4.2400000000000002</v>
      </c>
      <c r="I193" s="240"/>
      <c r="J193" s="235"/>
      <c r="K193" s="235"/>
      <c r="L193" s="241"/>
      <c r="M193" s="242"/>
      <c r="N193" s="243"/>
      <c r="O193" s="243"/>
      <c r="P193" s="243"/>
      <c r="Q193" s="243"/>
      <c r="R193" s="243"/>
      <c r="S193" s="243"/>
      <c r="T193" s="244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5" t="s">
        <v>292</v>
      </c>
      <c r="AU193" s="245" t="s">
        <v>199</v>
      </c>
      <c r="AV193" s="13" t="s">
        <v>78</v>
      </c>
      <c r="AW193" s="13" t="s">
        <v>31</v>
      </c>
      <c r="AX193" s="13" t="s">
        <v>69</v>
      </c>
      <c r="AY193" s="245" t="s">
        <v>281</v>
      </c>
    </row>
    <row r="194" s="13" customFormat="1">
      <c r="A194" s="13"/>
      <c r="B194" s="234"/>
      <c r="C194" s="235"/>
      <c r="D194" s="236" t="s">
        <v>292</v>
      </c>
      <c r="E194" s="237" t="s">
        <v>19</v>
      </c>
      <c r="F194" s="238" t="s">
        <v>204</v>
      </c>
      <c r="G194" s="235"/>
      <c r="H194" s="239">
        <v>2.2000000000000002</v>
      </c>
      <c r="I194" s="240"/>
      <c r="J194" s="235"/>
      <c r="K194" s="235"/>
      <c r="L194" s="241"/>
      <c r="M194" s="242"/>
      <c r="N194" s="243"/>
      <c r="O194" s="243"/>
      <c r="P194" s="243"/>
      <c r="Q194" s="243"/>
      <c r="R194" s="243"/>
      <c r="S194" s="243"/>
      <c r="T194" s="24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5" t="s">
        <v>292</v>
      </c>
      <c r="AU194" s="245" t="s">
        <v>199</v>
      </c>
      <c r="AV194" s="13" t="s">
        <v>78</v>
      </c>
      <c r="AW194" s="13" t="s">
        <v>31</v>
      </c>
      <c r="AX194" s="13" t="s">
        <v>69</v>
      </c>
      <c r="AY194" s="245" t="s">
        <v>281</v>
      </c>
    </row>
    <row r="195" s="14" customFormat="1">
      <c r="A195" s="14"/>
      <c r="B195" s="246"/>
      <c r="C195" s="247"/>
      <c r="D195" s="236" t="s">
        <v>292</v>
      </c>
      <c r="E195" s="248" t="s">
        <v>19</v>
      </c>
      <c r="F195" s="249" t="s">
        <v>311</v>
      </c>
      <c r="G195" s="247"/>
      <c r="H195" s="250">
        <v>6.4400000000000004</v>
      </c>
      <c r="I195" s="251"/>
      <c r="J195" s="247"/>
      <c r="K195" s="247"/>
      <c r="L195" s="252"/>
      <c r="M195" s="253"/>
      <c r="N195" s="254"/>
      <c r="O195" s="254"/>
      <c r="P195" s="254"/>
      <c r="Q195" s="254"/>
      <c r="R195" s="254"/>
      <c r="S195" s="254"/>
      <c r="T195" s="25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6" t="s">
        <v>292</v>
      </c>
      <c r="AU195" s="256" t="s">
        <v>199</v>
      </c>
      <c r="AV195" s="14" t="s">
        <v>288</v>
      </c>
      <c r="AW195" s="14" t="s">
        <v>31</v>
      </c>
      <c r="AX195" s="14" t="s">
        <v>76</v>
      </c>
      <c r="AY195" s="256" t="s">
        <v>281</v>
      </c>
    </row>
    <row r="196" s="2" customFormat="1" ht="16.5" customHeight="1">
      <c r="A196" s="41"/>
      <c r="B196" s="42"/>
      <c r="C196" s="267" t="s">
        <v>436</v>
      </c>
      <c r="D196" s="267" t="s">
        <v>396</v>
      </c>
      <c r="E196" s="268" t="s">
        <v>397</v>
      </c>
      <c r="F196" s="269" t="s">
        <v>398</v>
      </c>
      <c r="G196" s="270" t="s">
        <v>392</v>
      </c>
      <c r="H196" s="271">
        <v>7.0839999999999996</v>
      </c>
      <c r="I196" s="272"/>
      <c r="J196" s="273">
        <f>ROUND(I196*H196,2)</f>
        <v>0</v>
      </c>
      <c r="K196" s="269" t="s">
        <v>287</v>
      </c>
      <c r="L196" s="274"/>
      <c r="M196" s="275" t="s">
        <v>19</v>
      </c>
      <c r="N196" s="276" t="s">
        <v>40</v>
      </c>
      <c r="O196" s="87"/>
      <c r="P196" s="225">
        <f>O196*H196</f>
        <v>0</v>
      </c>
      <c r="Q196" s="225">
        <v>0.00029999999999999997</v>
      </c>
      <c r="R196" s="225">
        <f>Q196*H196</f>
        <v>0.0021251999999999998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327</v>
      </c>
      <c r="AT196" s="227" t="s">
        <v>396</v>
      </c>
      <c r="AU196" s="227" t="s">
        <v>199</v>
      </c>
      <c r="AY196" s="20" t="s">
        <v>281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76</v>
      </c>
      <c r="BK196" s="228">
        <f>ROUND(I196*H196,2)</f>
        <v>0</v>
      </c>
      <c r="BL196" s="20" t="s">
        <v>288</v>
      </c>
      <c r="BM196" s="227" t="s">
        <v>399</v>
      </c>
    </row>
    <row r="197" s="13" customFormat="1">
      <c r="A197" s="13"/>
      <c r="B197" s="234"/>
      <c r="C197" s="235"/>
      <c r="D197" s="236" t="s">
        <v>292</v>
      </c>
      <c r="E197" s="235"/>
      <c r="F197" s="238" t="s">
        <v>1475</v>
      </c>
      <c r="G197" s="235"/>
      <c r="H197" s="239">
        <v>7.0839999999999996</v>
      </c>
      <c r="I197" s="240"/>
      <c r="J197" s="235"/>
      <c r="K197" s="235"/>
      <c r="L197" s="241"/>
      <c r="M197" s="242"/>
      <c r="N197" s="243"/>
      <c r="O197" s="243"/>
      <c r="P197" s="243"/>
      <c r="Q197" s="243"/>
      <c r="R197" s="243"/>
      <c r="S197" s="243"/>
      <c r="T197" s="24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5" t="s">
        <v>292</v>
      </c>
      <c r="AU197" s="245" t="s">
        <v>199</v>
      </c>
      <c r="AV197" s="13" t="s">
        <v>78</v>
      </c>
      <c r="AW197" s="13" t="s">
        <v>4</v>
      </c>
      <c r="AX197" s="13" t="s">
        <v>76</v>
      </c>
      <c r="AY197" s="245" t="s">
        <v>281</v>
      </c>
    </row>
    <row r="198" s="2" customFormat="1" ht="44.25" customHeight="1">
      <c r="A198" s="41"/>
      <c r="B198" s="42"/>
      <c r="C198" s="216" t="s">
        <v>442</v>
      </c>
      <c r="D198" s="216" t="s">
        <v>284</v>
      </c>
      <c r="E198" s="217" t="s">
        <v>402</v>
      </c>
      <c r="F198" s="218" t="s">
        <v>403</v>
      </c>
      <c r="G198" s="219" t="s">
        <v>392</v>
      </c>
      <c r="H198" s="220">
        <v>6.4400000000000004</v>
      </c>
      <c r="I198" s="221"/>
      <c r="J198" s="222">
        <f>ROUND(I198*H198,2)</f>
        <v>0</v>
      </c>
      <c r="K198" s="218" t="s">
        <v>287</v>
      </c>
      <c r="L198" s="47"/>
      <c r="M198" s="223" t="s">
        <v>19</v>
      </c>
      <c r="N198" s="224" t="s">
        <v>40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288</v>
      </c>
      <c r="AT198" s="227" t="s">
        <v>284</v>
      </c>
      <c r="AU198" s="227" t="s">
        <v>199</v>
      </c>
      <c r="AY198" s="20" t="s">
        <v>281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76</v>
      </c>
      <c r="BK198" s="228">
        <f>ROUND(I198*H198,2)</f>
        <v>0</v>
      </c>
      <c r="BL198" s="20" t="s">
        <v>288</v>
      </c>
      <c r="BM198" s="227" t="s">
        <v>404</v>
      </c>
    </row>
    <row r="199" s="2" customFormat="1">
      <c r="A199" s="41"/>
      <c r="B199" s="42"/>
      <c r="C199" s="43"/>
      <c r="D199" s="229" t="s">
        <v>290</v>
      </c>
      <c r="E199" s="43"/>
      <c r="F199" s="230" t="s">
        <v>405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290</v>
      </c>
      <c r="AU199" s="20" t="s">
        <v>199</v>
      </c>
    </row>
    <row r="200" s="2" customFormat="1" ht="24.15" customHeight="1">
      <c r="A200" s="41"/>
      <c r="B200" s="42"/>
      <c r="C200" s="267" t="s">
        <v>447</v>
      </c>
      <c r="D200" s="267" t="s">
        <v>396</v>
      </c>
      <c r="E200" s="268" t="s">
        <v>407</v>
      </c>
      <c r="F200" s="269" t="s">
        <v>408</v>
      </c>
      <c r="G200" s="270" t="s">
        <v>392</v>
      </c>
      <c r="H200" s="271">
        <v>7.0839999999999996</v>
      </c>
      <c r="I200" s="272"/>
      <c r="J200" s="273">
        <f>ROUND(I200*H200,2)</f>
        <v>0</v>
      </c>
      <c r="K200" s="269" t="s">
        <v>287</v>
      </c>
      <c r="L200" s="274"/>
      <c r="M200" s="275" t="s">
        <v>19</v>
      </c>
      <c r="N200" s="276" t="s">
        <v>40</v>
      </c>
      <c r="O200" s="87"/>
      <c r="P200" s="225">
        <f>O200*H200</f>
        <v>0</v>
      </c>
      <c r="Q200" s="225">
        <v>0.00010000000000000001</v>
      </c>
      <c r="R200" s="225">
        <f>Q200*H200</f>
        <v>0.00070839999999999998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327</v>
      </c>
      <c r="AT200" s="227" t="s">
        <v>396</v>
      </c>
      <c r="AU200" s="227" t="s">
        <v>199</v>
      </c>
      <c r="AY200" s="20" t="s">
        <v>281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76</v>
      </c>
      <c r="BK200" s="228">
        <f>ROUND(I200*H200,2)</f>
        <v>0</v>
      </c>
      <c r="BL200" s="20" t="s">
        <v>288</v>
      </c>
      <c r="BM200" s="227" t="s">
        <v>409</v>
      </c>
    </row>
    <row r="201" s="13" customFormat="1">
      <c r="A201" s="13"/>
      <c r="B201" s="234"/>
      <c r="C201" s="235"/>
      <c r="D201" s="236" t="s">
        <v>292</v>
      </c>
      <c r="E201" s="237" t="s">
        <v>19</v>
      </c>
      <c r="F201" s="238" t="s">
        <v>230</v>
      </c>
      <c r="G201" s="235"/>
      <c r="H201" s="239">
        <v>4.2400000000000002</v>
      </c>
      <c r="I201" s="240"/>
      <c r="J201" s="235"/>
      <c r="K201" s="235"/>
      <c r="L201" s="241"/>
      <c r="M201" s="242"/>
      <c r="N201" s="243"/>
      <c r="O201" s="243"/>
      <c r="P201" s="243"/>
      <c r="Q201" s="243"/>
      <c r="R201" s="243"/>
      <c r="S201" s="243"/>
      <c r="T201" s="244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5" t="s">
        <v>292</v>
      </c>
      <c r="AU201" s="245" t="s">
        <v>199</v>
      </c>
      <c r="AV201" s="13" t="s">
        <v>78</v>
      </c>
      <c r="AW201" s="13" t="s">
        <v>31</v>
      </c>
      <c r="AX201" s="13" t="s">
        <v>69</v>
      </c>
      <c r="AY201" s="245" t="s">
        <v>281</v>
      </c>
    </row>
    <row r="202" s="13" customFormat="1">
      <c r="A202" s="13"/>
      <c r="B202" s="234"/>
      <c r="C202" s="235"/>
      <c r="D202" s="236" t="s">
        <v>292</v>
      </c>
      <c r="E202" s="237" t="s">
        <v>19</v>
      </c>
      <c r="F202" s="238" t="s">
        <v>204</v>
      </c>
      <c r="G202" s="235"/>
      <c r="H202" s="239">
        <v>2.2000000000000002</v>
      </c>
      <c r="I202" s="240"/>
      <c r="J202" s="235"/>
      <c r="K202" s="235"/>
      <c r="L202" s="241"/>
      <c r="M202" s="242"/>
      <c r="N202" s="243"/>
      <c r="O202" s="243"/>
      <c r="P202" s="243"/>
      <c r="Q202" s="243"/>
      <c r="R202" s="243"/>
      <c r="S202" s="243"/>
      <c r="T202" s="24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5" t="s">
        <v>292</v>
      </c>
      <c r="AU202" s="245" t="s">
        <v>199</v>
      </c>
      <c r="AV202" s="13" t="s">
        <v>78</v>
      </c>
      <c r="AW202" s="13" t="s">
        <v>31</v>
      </c>
      <c r="AX202" s="13" t="s">
        <v>69</v>
      </c>
      <c r="AY202" s="245" t="s">
        <v>281</v>
      </c>
    </row>
    <row r="203" s="14" customFormat="1">
      <c r="A203" s="14"/>
      <c r="B203" s="246"/>
      <c r="C203" s="247"/>
      <c r="D203" s="236" t="s">
        <v>292</v>
      </c>
      <c r="E203" s="248" t="s">
        <v>19</v>
      </c>
      <c r="F203" s="249" t="s">
        <v>311</v>
      </c>
      <c r="G203" s="247"/>
      <c r="H203" s="250">
        <v>6.4400000000000004</v>
      </c>
      <c r="I203" s="251"/>
      <c r="J203" s="247"/>
      <c r="K203" s="247"/>
      <c r="L203" s="252"/>
      <c r="M203" s="253"/>
      <c r="N203" s="254"/>
      <c r="O203" s="254"/>
      <c r="P203" s="254"/>
      <c r="Q203" s="254"/>
      <c r="R203" s="254"/>
      <c r="S203" s="254"/>
      <c r="T203" s="25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6" t="s">
        <v>292</v>
      </c>
      <c r="AU203" s="256" t="s">
        <v>199</v>
      </c>
      <c r="AV203" s="14" t="s">
        <v>288</v>
      </c>
      <c r="AW203" s="14" t="s">
        <v>31</v>
      </c>
      <c r="AX203" s="14" t="s">
        <v>76</v>
      </c>
      <c r="AY203" s="256" t="s">
        <v>281</v>
      </c>
    </row>
    <row r="204" s="13" customFormat="1">
      <c r="A204" s="13"/>
      <c r="B204" s="234"/>
      <c r="C204" s="235"/>
      <c r="D204" s="236" t="s">
        <v>292</v>
      </c>
      <c r="E204" s="235"/>
      <c r="F204" s="238" t="s">
        <v>1475</v>
      </c>
      <c r="G204" s="235"/>
      <c r="H204" s="239">
        <v>7.0839999999999996</v>
      </c>
      <c r="I204" s="240"/>
      <c r="J204" s="235"/>
      <c r="K204" s="235"/>
      <c r="L204" s="241"/>
      <c r="M204" s="242"/>
      <c r="N204" s="243"/>
      <c r="O204" s="243"/>
      <c r="P204" s="243"/>
      <c r="Q204" s="243"/>
      <c r="R204" s="243"/>
      <c r="S204" s="243"/>
      <c r="T204" s="24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5" t="s">
        <v>292</v>
      </c>
      <c r="AU204" s="245" t="s">
        <v>199</v>
      </c>
      <c r="AV204" s="13" t="s">
        <v>78</v>
      </c>
      <c r="AW204" s="13" t="s">
        <v>4</v>
      </c>
      <c r="AX204" s="13" t="s">
        <v>76</v>
      </c>
      <c r="AY204" s="245" t="s">
        <v>281</v>
      </c>
    </row>
    <row r="205" s="2" customFormat="1" ht="37.8" customHeight="1">
      <c r="A205" s="41"/>
      <c r="B205" s="42"/>
      <c r="C205" s="216" t="s">
        <v>454</v>
      </c>
      <c r="D205" s="216" t="s">
        <v>284</v>
      </c>
      <c r="E205" s="217" t="s">
        <v>413</v>
      </c>
      <c r="F205" s="218" t="s">
        <v>414</v>
      </c>
      <c r="G205" s="219" t="s">
        <v>197</v>
      </c>
      <c r="H205" s="220">
        <v>2.21</v>
      </c>
      <c r="I205" s="221"/>
      <c r="J205" s="222">
        <f>ROUND(I205*H205,2)</f>
        <v>0</v>
      </c>
      <c r="K205" s="218" t="s">
        <v>287</v>
      </c>
      <c r="L205" s="47"/>
      <c r="M205" s="223" t="s">
        <v>19</v>
      </c>
      <c r="N205" s="224" t="s">
        <v>40</v>
      </c>
      <c r="O205" s="87"/>
      <c r="P205" s="225">
        <f>O205*H205</f>
        <v>0</v>
      </c>
      <c r="Q205" s="225">
        <v>2.1999999999999999E-05</v>
      </c>
      <c r="R205" s="225">
        <f>Q205*H205</f>
        <v>4.8619999999999999E-05</v>
      </c>
      <c r="S205" s="225">
        <v>1.0000000000000001E-05</v>
      </c>
      <c r="T205" s="226">
        <f>S205*H205</f>
        <v>2.2100000000000002E-05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288</v>
      </c>
      <c r="AT205" s="227" t="s">
        <v>284</v>
      </c>
      <c r="AU205" s="227" t="s">
        <v>199</v>
      </c>
      <c r="AY205" s="20" t="s">
        <v>281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76</v>
      </c>
      <c r="BK205" s="228">
        <f>ROUND(I205*H205,2)</f>
        <v>0</v>
      </c>
      <c r="BL205" s="20" t="s">
        <v>288</v>
      </c>
      <c r="BM205" s="227" t="s">
        <v>415</v>
      </c>
    </row>
    <row r="206" s="2" customFormat="1">
      <c r="A206" s="41"/>
      <c r="B206" s="42"/>
      <c r="C206" s="43"/>
      <c r="D206" s="229" t="s">
        <v>290</v>
      </c>
      <c r="E206" s="43"/>
      <c r="F206" s="230" t="s">
        <v>416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290</v>
      </c>
      <c r="AU206" s="20" t="s">
        <v>199</v>
      </c>
    </row>
    <row r="207" s="13" customFormat="1">
      <c r="A207" s="13"/>
      <c r="B207" s="234"/>
      <c r="C207" s="235"/>
      <c r="D207" s="236" t="s">
        <v>292</v>
      </c>
      <c r="E207" s="237" t="s">
        <v>19</v>
      </c>
      <c r="F207" s="238" t="s">
        <v>218</v>
      </c>
      <c r="G207" s="235"/>
      <c r="H207" s="239">
        <v>2.21</v>
      </c>
      <c r="I207" s="240"/>
      <c r="J207" s="235"/>
      <c r="K207" s="235"/>
      <c r="L207" s="241"/>
      <c r="M207" s="242"/>
      <c r="N207" s="243"/>
      <c r="O207" s="243"/>
      <c r="P207" s="243"/>
      <c r="Q207" s="243"/>
      <c r="R207" s="243"/>
      <c r="S207" s="243"/>
      <c r="T207" s="244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5" t="s">
        <v>292</v>
      </c>
      <c r="AU207" s="245" t="s">
        <v>199</v>
      </c>
      <c r="AV207" s="13" t="s">
        <v>78</v>
      </c>
      <c r="AW207" s="13" t="s">
        <v>31</v>
      </c>
      <c r="AX207" s="13" t="s">
        <v>69</v>
      </c>
      <c r="AY207" s="245" t="s">
        <v>281</v>
      </c>
    </row>
    <row r="208" s="14" customFormat="1">
      <c r="A208" s="14"/>
      <c r="B208" s="246"/>
      <c r="C208" s="247"/>
      <c r="D208" s="236" t="s">
        <v>292</v>
      </c>
      <c r="E208" s="248" t="s">
        <v>19</v>
      </c>
      <c r="F208" s="249" t="s">
        <v>311</v>
      </c>
      <c r="G208" s="247"/>
      <c r="H208" s="250">
        <v>2.21</v>
      </c>
      <c r="I208" s="251"/>
      <c r="J208" s="247"/>
      <c r="K208" s="247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292</v>
      </c>
      <c r="AU208" s="256" t="s">
        <v>199</v>
      </c>
      <c r="AV208" s="14" t="s">
        <v>288</v>
      </c>
      <c r="AW208" s="14" t="s">
        <v>31</v>
      </c>
      <c r="AX208" s="14" t="s">
        <v>76</v>
      </c>
      <c r="AY208" s="256" t="s">
        <v>281</v>
      </c>
    </row>
    <row r="209" s="16" customFormat="1" ht="20.88" customHeight="1">
      <c r="A209" s="16"/>
      <c r="B209" s="277"/>
      <c r="C209" s="278"/>
      <c r="D209" s="279" t="s">
        <v>68</v>
      </c>
      <c r="E209" s="279" t="s">
        <v>417</v>
      </c>
      <c r="F209" s="279" t="s">
        <v>418</v>
      </c>
      <c r="G209" s="278"/>
      <c r="H209" s="278"/>
      <c r="I209" s="280"/>
      <c r="J209" s="281">
        <f>BK209</f>
        <v>0</v>
      </c>
      <c r="K209" s="278"/>
      <c r="L209" s="282"/>
      <c r="M209" s="283"/>
      <c r="N209" s="284"/>
      <c r="O209" s="284"/>
      <c r="P209" s="285">
        <f>SUM(P210:P228)</f>
        <v>0</v>
      </c>
      <c r="Q209" s="284"/>
      <c r="R209" s="285">
        <f>SUM(R210:R228)</f>
        <v>1.55709681</v>
      </c>
      <c r="S209" s="284"/>
      <c r="T209" s="286">
        <f>SUM(T210:T228)</f>
        <v>0</v>
      </c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R209" s="287" t="s">
        <v>76</v>
      </c>
      <c r="AT209" s="288" t="s">
        <v>68</v>
      </c>
      <c r="AU209" s="288" t="s">
        <v>199</v>
      </c>
      <c r="AY209" s="287" t="s">
        <v>281</v>
      </c>
      <c r="BK209" s="289">
        <f>SUM(BK210:BK228)</f>
        <v>0</v>
      </c>
    </row>
    <row r="210" s="2" customFormat="1" ht="24.15" customHeight="1">
      <c r="A210" s="41"/>
      <c r="B210" s="42"/>
      <c r="C210" s="216" t="s">
        <v>460</v>
      </c>
      <c r="D210" s="216" t="s">
        <v>284</v>
      </c>
      <c r="E210" s="217" t="s">
        <v>419</v>
      </c>
      <c r="F210" s="218" t="s">
        <v>420</v>
      </c>
      <c r="G210" s="219" t="s">
        <v>392</v>
      </c>
      <c r="H210" s="220">
        <v>10.6</v>
      </c>
      <c r="I210" s="221"/>
      <c r="J210" s="222">
        <f>ROUND(I210*H210,2)</f>
        <v>0</v>
      </c>
      <c r="K210" s="218" t="s">
        <v>287</v>
      </c>
      <c r="L210" s="47"/>
      <c r="M210" s="223" t="s">
        <v>19</v>
      </c>
      <c r="N210" s="224" t="s">
        <v>40</v>
      </c>
      <c r="O210" s="87"/>
      <c r="P210" s="225">
        <f>O210*H210</f>
        <v>0</v>
      </c>
      <c r="Q210" s="225">
        <v>0.0015</v>
      </c>
      <c r="R210" s="225">
        <f>Q210*H210</f>
        <v>0.015900000000000001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288</v>
      </c>
      <c r="AT210" s="227" t="s">
        <v>284</v>
      </c>
      <c r="AU210" s="227" t="s">
        <v>288</v>
      </c>
      <c r="AY210" s="20" t="s">
        <v>281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76</v>
      </c>
      <c r="BK210" s="228">
        <f>ROUND(I210*H210,2)</f>
        <v>0</v>
      </c>
      <c r="BL210" s="20" t="s">
        <v>288</v>
      </c>
      <c r="BM210" s="227" t="s">
        <v>421</v>
      </c>
    </row>
    <row r="211" s="2" customFormat="1">
      <c r="A211" s="41"/>
      <c r="B211" s="42"/>
      <c r="C211" s="43"/>
      <c r="D211" s="229" t="s">
        <v>290</v>
      </c>
      <c r="E211" s="43"/>
      <c r="F211" s="230" t="s">
        <v>422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290</v>
      </c>
      <c r="AU211" s="20" t="s">
        <v>288</v>
      </c>
    </row>
    <row r="212" s="13" customFormat="1">
      <c r="A212" s="13"/>
      <c r="B212" s="234"/>
      <c r="C212" s="235"/>
      <c r="D212" s="236" t="s">
        <v>292</v>
      </c>
      <c r="E212" s="237" t="s">
        <v>19</v>
      </c>
      <c r="F212" s="238" t="s">
        <v>1476</v>
      </c>
      <c r="G212" s="235"/>
      <c r="H212" s="239">
        <v>10.6</v>
      </c>
      <c r="I212" s="240"/>
      <c r="J212" s="235"/>
      <c r="K212" s="235"/>
      <c r="L212" s="241"/>
      <c r="M212" s="242"/>
      <c r="N212" s="243"/>
      <c r="O212" s="243"/>
      <c r="P212" s="243"/>
      <c r="Q212" s="243"/>
      <c r="R212" s="243"/>
      <c r="S212" s="243"/>
      <c r="T212" s="244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5" t="s">
        <v>292</v>
      </c>
      <c r="AU212" s="245" t="s">
        <v>288</v>
      </c>
      <c r="AV212" s="13" t="s">
        <v>78</v>
      </c>
      <c r="AW212" s="13" t="s">
        <v>31</v>
      </c>
      <c r="AX212" s="13" t="s">
        <v>76</v>
      </c>
      <c r="AY212" s="245" t="s">
        <v>281</v>
      </c>
    </row>
    <row r="213" s="2" customFormat="1" ht="37.8" customHeight="1">
      <c r="A213" s="41"/>
      <c r="B213" s="42"/>
      <c r="C213" s="216" t="s">
        <v>467</v>
      </c>
      <c r="D213" s="216" t="s">
        <v>284</v>
      </c>
      <c r="E213" s="217" t="s">
        <v>425</v>
      </c>
      <c r="F213" s="218" t="s">
        <v>426</v>
      </c>
      <c r="G213" s="219" t="s">
        <v>197</v>
      </c>
      <c r="H213" s="220">
        <v>52.298000000000002</v>
      </c>
      <c r="I213" s="221"/>
      <c r="J213" s="222">
        <f>ROUND(I213*H213,2)</f>
        <v>0</v>
      </c>
      <c r="K213" s="218" t="s">
        <v>287</v>
      </c>
      <c r="L213" s="47"/>
      <c r="M213" s="223" t="s">
        <v>19</v>
      </c>
      <c r="N213" s="224" t="s">
        <v>40</v>
      </c>
      <c r="O213" s="87"/>
      <c r="P213" s="225">
        <f>O213*H213</f>
        <v>0</v>
      </c>
      <c r="Q213" s="225">
        <v>0.01575</v>
      </c>
      <c r="R213" s="225">
        <f>Q213*H213</f>
        <v>0.82369350000000008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288</v>
      </c>
      <c r="AT213" s="227" t="s">
        <v>284</v>
      </c>
      <c r="AU213" s="227" t="s">
        <v>288</v>
      </c>
      <c r="AY213" s="20" t="s">
        <v>281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76</v>
      </c>
      <c r="BK213" s="228">
        <f>ROUND(I213*H213,2)</f>
        <v>0</v>
      </c>
      <c r="BL213" s="20" t="s">
        <v>288</v>
      </c>
      <c r="BM213" s="227" t="s">
        <v>427</v>
      </c>
    </row>
    <row r="214" s="2" customFormat="1">
      <c r="A214" s="41"/>
      <c r="B214" s="42"/>
      <c r="C214" s="43"/>
      <c r="D214" s="229" t="s">
        <v>290</v>
      </c>
      <c r="E214" s="43"/>
      <c r="F214" s="230" t="s">
        <v>428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290</v>
      </c>
      <c r="AU214" s="20" t="s">
        <v>288</v>
      </c>
    </row>
    <row r="215" s="15" customFormat="1">
      <c r="A215" s="15"/>
      <c r="B215" s="257"/>
      <c r="C215" s="258"/>
      <c r="D215" s="236" t="s">
        <v>292</v>
      </c>
      <c r="E215" s="259" t="s">
        <v>19</v>
      </c>
      <c r="F215" s="260" t="s">
        <v>429</v>
      </c>
      <c r="G215" s="258"/>
      <c r="H215" s="259" t="s">
        <v>19</v>
      </c>
      <c r="I215" s="261"/>
      <c r="J215" s="258"/>
      <c r="K215" s="258"/>
      <c r="L215" s="262"/>
      <c r="M215" s="263"/>
      <c r="N215" s="264"/>
      <c r="O215" s="264"/>
      <c r="P215" s="264"/>
      <c r="Q215" s="264"/>
      <c r="R215" s="264"/>
      <c r="S215" s="264"/>
      <c r="T215" s="26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6" t="s">
        <v>292</v>
      </c>
      <c r="AU215" s="266" t="s">
        <v>288</v>
      </c>
      <c r="AV215" s="15" t="s">
        <v>76</v>
      </c>
      <c r="AW215" s="15" t="s">
        <v>31</v>
      </c>
      <c r="AX215" s="15" t="s">
        <v>69</v>
      </c>
      <c r="AY215" s="266" t="s">
        <v>281</v>
      </c>
    </row>
    <row r="216" s="13" customFormat="1">
      <c r="A216" s="13"/>
      <c r="B216" s="234"/>
      <c r="C216" s="235"/>
      <c r="D216" s="236" t="s">
        <v>292</v>
      </c>
      <c r="E216" s="237" t="s">
        <v>19</v>
      </c>
      <c r="F216" s="238" t="s">
        <v>208</v>
      </c>
      <c r="G216" s="235"/>
      <c r="H216" s="239">
        <v>49.289000000000001</v>
      </c>
      <c r="I216" s="240"/>
      <c r="J216" s="235"/>
      <c r="K216" s="235"/>
      <c r="L216" s="241"/>
      <c r="M216" s="242"/>
      <c r="N216" s="243"/>
      <c r="O216" s="243"/>
      <c r="P216" s="243"/>
      <c r="Q216" s="243"/>
      <c r="R216" s="243"/>
      <c r="S216" s="243"/>
      <c r="T216" s="244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5" t="s">
        <v>292</v>
      </c>
      <c r="AU216" s="245" t="s">
        <v>288</v>
      </c>
      <c r="AV216" s="13" t="s">
        <v>78</v>
      </c>
      <c r="AW216" s="13" t="s">
        <v>31</v>
      </c>
      <c r="AX216" s="13" t="s">
        <v>69</v>
      </c>
      <c r="AY216" s="245" t="s">
        <v>281</v>
      </c>
    </row>
    <row r="217" s="13" customFormat="1">
      <c r="A217" s="13"/>
      <c r="B217" s="234"/>
      <c r="C217" s="235"/>
      <c r="D217" s="236" t="s">
        <v>292</v>
      </c>
      <c r="E217" s="237" t="s">
        <v>19</v>
      </c>
      <c r="F217" s="238" t="s">
        <v>1477</v>
      </c>
      <c r="G217" s="235"/>
      <c r="H217" s="239">
        <v>3.0089999999999999</v>
      </c>
      <c r="I217" s="240"/>
      <c r="J217" s="235"/>
      <c r="K217" s="235"/>
      <c r="L217" s="241"/>
      <c r="M217" s="242"/>
      <c r="N217" s="243"/>
      <c r="O217" s="243"/>
      <c r="P217" s="243"/>
      <c r="Q217" s="243"/>
      <c r="R217" s="243"/>
      <c r="S217" s="243"/>
      <c r="T217" s="24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5" t="s">
        <v>292</v>
      </c>
      <c r="AU217" s="245" t="s">
        <v>288</v>
      </c>
      <c r="AV217" s="13" t="s">
        <v>78</v>
      </c>
      <c r="AW217" s="13" t="s">
        <v>31</v>
      </c>
      <c r="AX217" s="13" t="s">
        <v>69</v>
      </c>
      <c r="AY217" s="245" t="s">
        <v>281</v>
      </c>
    </row>
    <row r="218" s="14" customFormat="1">
      <c r="A218" s="14"/>
      <c r="B218" s="246"/>
      <c r="C218" s="247"/>
      <c r="D218" s="236" t="s">
        <v>292</v>
      </c>
      <c r="E218" s="248" t="s">
        <v>19</v>
      </c>
      <c r="F218" s="249" t="s">
        <v>311</v>
      </c>
      <c r="G218" s="247"/>
      <c r="H218" s="250">
        <v>52.298000000000002</v>
      </c>
      <c r="I218" s="251"/>
      <c r="J218" s="247"/>
      <c r="K218" s="247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292</v>
      </c>
      <c r="AU218" s="256" t="s">
        <v>288</v>
      </c>
      <c r="AV218" s="14" t="s">
        <v>288</v>
      </c>
      <c r="AW218" s="14" t="s">
        <v>31</v>
      </c>
      <c r="AX218" s="14" t="s">
        <v>76</v>
      </c>
      <c r="AY218" s="256" t="s">
        <v>281</v>
      </c>
    </row>
    <row r="219" s="2" customFormat="1" ht="44.25" customHeight="1">
      <c r="A219" s="41"/>
      <c r="B219" s="42"/>
      <c r="C219" s="216" t="s">
        <v>472</v>
      </c>
      <c r="D219" s="216" t="s">
        <v>284</v>
      </c>
      <c r="E219" s="217" t="s">
        <v>432</v>
      </c>
      <c r="F219" s="218" t="s">
        <v>433</v>
      </c>
      <c r="G219" s="219" t="s">
        <v>197</v>
      </c>
      <c r="H219" s="220">
        <v>52.298000000000002</v>
      </c>
      <c r="I219" s="221"/>
      <c r="J219" s="222">
        <f>ROUND(I219*H219,2)</f>
        <v>0</v>
      </c>
      <c r="K219" s="218" t="s">
        <v>287</v>
      </c>
      <c r="L219" s="47"/>
      <c r="M219" s="223" t="s">
        <v>19</v>
      </c>
      <c r="N219" s="224" t="s">
        <v>40</v>
      </c>
      <c r="O219" s="87"/>
      <c r="P219" s="225">
        <f>O219*H219</f>
        <v>0</v>
      </c>
      <c r="Q219" s="225">
        <v>0.0079000000000000008</v>
      </c>
      <c r="R219" s="225">
        <f>Q219*H219</f>
        <v>0.41315420000000003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288</v>
      </c>
      <c r="AT219" s="227" t="s">
        <v>284</v>
      </c>
      <c r="AU219" s="227" t="s">
        <v>288</v>
      </c>
      <c r="AY219" s="20" t="s">
        <v>281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76</v>
      </c>
      <c r="BK219" s="228">
        <f>ROUND(I219*H219,2)</f>
        <v>0</v>
      </c>
      <c r="BL219" s="20" t="s">
        <v>288</v>
      </c>
      <c r="BM219" s="227" t="s">
        <v>434</v>
      </c>
    </row>
    <row r="220" s="2" customFormat="1">
      <c r="A220" s="41"/>
      <c r="B220" s="42"/>
      <c r="C220" s="43"/>
      <c r="D220" s="229" t="s">
        <v>290</v>
      </c>
      <c r="E220" s="43"/>
      <c r="F220" s="230" t="s">
        <v>435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290</v>
      </c>
      <c r="AU220" s="20" t="s">
        <v>288</v>
      </c>
    </row>
    <row r="221" s="2" customFormat="1" ht="24.15" customHeight="1">
      <c r="A221" s="41"/>
      <c r="B221" s="42"/>
      <c r="C221" s="216" t="s">
        <v>477</v>
      </c>
      <c r="D221" s="216" t="s">
        <v>284</v>
      </c>
      <c r="E221" s="217" t="s">
        <v>437</v>
      </c>
      <c r="F221" s="218" t="s">
        <v>438</v>
      </c>
      <c r="G221" s="219" t="s">
        <v>197</v>
      </c>
      <c r="H221" s="220">
        <v>66.620000000000005</v>
      </c>
      <c r="I221" s="221"/>
      <c r="J221" s="222">
        <f>ROUND(I221*H221,2)</f>
        <v>0</v>
      </c>
      <c r="K221" s="218" t="s">
        <v>287</v>
      </c>
      <c r="L221" s="47"/>
      <c r="M221" s="223" t="s">
        <v>19</v>
      </c>
      <c r="N221" s="224" t="s">
        <v>40</v>
      </c>
      <c r="O221" s="87"/>
      <c r="P221" s="225">
        <f>O221*H221</f>
        <v>0</v>
      </c>
      <c r="Q221" s="225">
        <v>0.000263</v>
      </c>
      <c r="R221" s="225">
        <f>Q221*H221</f>
        <v>0.017521060000000001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288</v>
      </c>
      <c r="AT221" s="227" t="s">
        <v>284</v>
      </c>
      <c r="AU221" s="227" t="s">
        <v>288</v>
      </c>
      <c r="AY221" s="20" t="s">
        <v>281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76</v>
      </c>
      <c r="BK221" s="228">
        <f>ROUND(I221*H221,2)</f>
        <v>0</v>
      </c>
      <c r="BL221" s="20" t="s">
        <v>288</v>
      </c>
      <c r="BM221" s="227" t="s">
        <v>439</v>
      </c>
    </row>
    <row r="222" s="2" customFormat="1">
      <c r="A222" s="41"/>
      <c r="B222" s="42"/>
      <c r="C222" s="43"/>
      <c r="D222" s="229" t="s">
        <v>290</v>
      </c>
      <c r="E222" s="43"/>
      <c r="F222" s="230" t="s">
        <v>440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290</v>
      </c>
      <c r="AU222" s="20" t="s">
        <v>288</v>
      </c>
    </row>
    <row r="223" s="13" customFormat="1">
      <c r="A223" s="13"/>
      <c r="B223" s="234"/>
      <c r="C223" s="235"/>
      <c r="D223" s="236" t="s">
        <v>292</v>
      </c>
      <c r="E223" s="237" t="s">
        <v>19</v>
      </c>
      <c r="F223" s="238" t="s">
        <v>441</v>
      </c>
      <c r="G223" s="235"/>
      <c r="H223" s="239">
        <v>66.620000000000005</v>
      </c>
      <c r="I223" s="240"/>
      <c r="J223" s="235"/>
      <c r="K223" s="235"/>
      <c r="L223" s="241"/>
      <c r="M223" s="242"/>
      <c r="N223" s="243"/>
      <c r="O223" s="243"/>
      <c r="P223" s="243"/>
      <c r="Q223" s="243"/>
      <c r="R223" s="243"/>
      <c r="S223" s="243"/>
      <c r="T223" s="244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5" t="s">
        <v>292</v>
      </c>
      <c r="AU223" s="245" t="s">
        <v>288</v>
      </c>
      <c r="AV223" s="13" t="s">
        <v>78</v>
      </c>
      <c r="AW223" s="13" t="s">
        <v>31</v>
      </c>
      <c r="AX223" s="13" t="s">
        <v>76</v>
      </c>
      <c r="AY223" s="245" t="s">
        <v>281</v>
      </c>
    </row>
    <row r="224" s="2" customFormat="1" ht="37.8" customHeight="1">
      <c r="A224" s="41"/>
      <c r="B224" s="42"/>
      <c r="C224" s="216" t="s">
        <v>483</v>
      </c>
      <c r="D224" s="216" t="s">
        <v>284</v>
      </c>
      <c r="E224" s="217" t="s">
        <v>443</v>
      </c>
      <c r="F224" s="218" t="s">
        <v>444</v>
      </c>
      <c r="G224" s="219" t="s">
        <v>197</v>
      </c>
      <c r="H224" s="220">
        <v>17.331</v>
      </c>
      <c r="I224" s="221"/>
      <c r="J224" s="222">
        <f>ROUND(I224*H224,2)</f>
        <v>0</v>
      </c>
      <c r="K224" s="218" t="s">
        <v>287</v>
      </c>
      <c r="L224" s="47"/>
      <c r="M224" s="223" t="s">
        <v>19</v>
      </c>
      <c r="N224" s="224" t="s">
        <v>40</v>
      </c>
      <c r="O224" s="87"/>
      <c r="P224" s="225">
        <f>O224*H224</f>
        <v>0</v>
      </c>
      <c r="Q224" s="225">
        <v>0.01103</v>
      </c>
      <c r="R224" s="225">
        <f>Q224*H224</f>
        <v>0.19116092999999998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288</v>
      </c>
      <c r="AT224" s="227" t="s">
        <v>284</v>
      </c>
      <c r="AU224" s="227" t="s">
        <v>288</v>
      </c>
      <c r="AY224" s="20" t="s">
        <v>281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76</v>
      </c>
      <c r="BK224" s="228">
        <f>ROUND(I224*H224,2)</f>
        <v>0</v>
      </c>
      <c r="BL224" s="20" t="s">
        <v>288</v>
      </c>
      <c r="BM224" s="227" t="s">
        <v>445</v>
      </c>
    </row>
    <row r="225" s="2" customFormat="1">
      <c r="A225" s="41"/>
      <c r="B225" s="42"/>
      <c r="C225" s="43"/>
      <c r="D225" s="229" t="s">
        <v>290</v>
      </c>
      <c r="E225" s="43"/>
      <c r="F225" s="230" t="s">
        <v>446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290</v>
      </c>
      <c r="AU225" s="20" t="s">
        <v>288</v>
      </c>
    </row>
    <row r="226" s="13" customFormat="1">
      <c r="A226" s="13"/>
      <c r="B226" s="234"/>
      <c r="C226" s="235"/>
      <c r="D226" s="236" t="s">
        <v>292</v>
      </c>
      <c r="E226" s="237" t="s">
        <v>19</v>
      </c>
      <c r="F226" s="238" t="s">
        <v>222</v>
      </c>
      <c r="G226" s="235"/>
      <c r="H226" s="239">
        <v>17.331</v>
      </c>
      <c r="I226" s="240"/>
      <c r="J226" s="235"/>
      <c r="K226" s="235"/>
      <c r="L226" s="241"/>
      <c r="M226" s="242"/>
      <c r="N226" s="243"/>
      <c r="O226" s="243"/>
      <c r="P226" s="243"/>
      <c r="Q226" s="243"/>
      <c r="R226" s="243"/>
      <c r="S226" s="243"/>
      <c r="T226" s="244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5" t="s">
        <v>292</v>
      </c>
      <c r="AU226" s="245" t="s">
        <v>288</v>
      </c>
      <c r="AV226" s="13" t="s">
        <v>78</v>
      </c>
      <c r="AW226" s="13" t="s">
        <v>31</v>
      </c>
      <c r="AX226" s="13" t="s">
        <v>76</v>
      </c>
      <c r="AY226" s="245" t="s">
        <v>281</v>
      </c>
    </row>
    <row r="227" s="2" customFormat="1" ht="44.25" customHeight="1">
      <c r="A227" s="41"/>
      <c r="B227" s="42"/>
      <c r="C227" s="216" t="s">
        <v>488</v>
      </c>
      <c r="D227" s="216" t="s">
        <v>284</v>
      </c>
      <c r="E227" s="217" t="s">
        <v>448</v>
      </c>
      <c r="F227" s="218" t="s">
        <v>449</v>
      </c>
      <c r="G227" s="219" t="s">
        <v>197</v>
      </c>
      <c r="H227" s="220">
        <v>17.331</v>
      </c>
      <c r="I227" s="221"/>
      <c r="J227" s="222">
        <f>ROUND(I227*H227,2)</f>
        <v>0</v>
      </c>
      <c r="K227" s="218" t="s">
        <v>287</v>
      </c>
      <c r="L227" s="47"/>
      <c r="M227" s="223" t="s">
        <v>19</v>
      </c>
      <c r="N227" s="224" t="s">
        <v>40</v>
      </c>
      <c r="O227" s="87"/>
      <c r="P227" s="225">
        <f>O227*H227</f>
        <v>0</v>
      </c>
      <c r="Q227" s="225">
        <v>0.0055199999999999997</v>
      </c>
      <c r="R227" s="225">
        <f>Q227*H227</f>
        <v>0.095667119999999994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288</v>
      </c>
      <c r="AT227" s="227" t="s">
        <v>284</v>
      </c>
      <c r="AU227" s="227" t="s">
        <v>288</v>
      </c>
      <c r="AY227" s="20" t="s">
        <v>281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76</v>
      </c>
      <c r="BK227" s="228">
        <f>ROUND(I227*H227,2)</f>
        <v>0</v>
      </c>
      <c r="BL227" s="20" t="s">
        <v>288</v>
      </c>
      <c r="BM227" s="227" t="s">
        <v>450</v>
      </c>
    </row>
    <row r="228" s="2" customFormat="1">
      <c r="A228" s="41"/>
      <c r="B228" s="42"/>
      <c r="C228" s="43"/>
      <c r="D228" s="229" t="s">
        <v>290</v>
      </c>
      <c r="E228" s="43"/>
      <c r="F228" s="230" t="s">
        <v>451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290</v>
      </c>
      <c r="AU228" s="20" t="s">
        <v>288</v>
      </c>
    </row>
    <row r="229" s="12" customFormat="1" ht="20.88" customHeight="1">
      <c r="A229" s="12"/>
      <c r="B229" s="200"/>
      <c r="C229" s="201"/>
      <c r="D229" s="202" t="s">
        <v>68</v>
      </c>
      <c r="E229" s="214" t="s">
        <v>452</v>
      </c>
      <c r="F229" s="214" t="s">
        <v>453</v>
      </c>
      <c r="G229" s="201"/>
      <c r="H229" s="201"/>
      <c r="I229" s="204"/>
      <c r="J229" s="215">
        <f>BK229</f>
        <v>0</v>
      </c>
      <c r="K229" s="201"/>
      <c r="L229" s="206"/>
      <c r="M229" s="207"/>
      <c r="N229" s="208"/>
      <c r="O229" s="208"/>
      <c r="P229" s="209">
        <f>SUM(P230:P235)</f>
        <v>0</v>
      </c>
      <c r="Q229" s="208"/>
      <c r="R229" s="209">
        <f>SUM(R230:R235)</f>
        <v>0.19692750000000001</v>
      </c>
      <c r="S229" s="208"/>
      <c r="T229" s="210">
        <f>SUM(T230:T235)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1" t="s">
        <v>76</v>
      </c>
      <c r="AT229" s="212" t="s">
        <v>68</v>
      </c>
      <c r="AU229" s="212" t="s">
        <v>78</v>
      </c>
      <c r="AY229" s="211" t="s">
        <v>281</v>
      </c>
      <c r="BK229" s="213">
        <f>SUM(BK230:BK235)</f>
        <v>0</v>
      </c>
    </row>
    <row r="230" s="2" customFormat="1" ht="24.15" customHeight="1">
      <c r="A230" s="41"/>
      <c r="B230" s="42"/>
      <c r="C230" s="216" t="s">
        <v>493</v>
      </c>
      <c r="D230" s="216" t="s">
        <v>284</v>
      </c>
      <c r="E230" s="217" t="s">
        <v>455</v>
      </c>
      <c r="F230" s="218" t="s">
        <v>456</v>
      </c>
      <c r="G230" s="219" t="s">
        <v>197</v>
      </c>
      <c r="H230" s="220">
        <v>18.754999999999999</v>
      </c>
      <c r="I230" s="221"/>
      <c r="J230" s="222">
        <f>ROUND(I230*H230,2)</f>
        <v>0</v>
      </c>
      <c r="K230" s="218" t="s">
        <v>287</v>
      </c>
      <c r="L230" s="47"/>
      <c r="M230" s="223" t="s">
        <v>19</v>
      </c>
      <c r="N230" s="224" t="s">
        <v>40</v>
      </c>
      <c r="O230" s="87"/>
      <c r="P230" s="225">
        <f>O230*H230</f>
        <v>0</v>
      </c>
      <c r="Q230" s="225">
        <v>0.010200000000000001</v>
      </c>
      <c r="R230" s="225">
        <f>Q230*H230</f>
        <v>0.191301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288</v>
      </c>
      <c r="AT230" s="227" t="s">
        <v>284</v>
      </c>
      <c r="AU230" s="227" t="s">
        <v>199</v>
      </c>
      <c r="AY230" s="20" t="s">
        <v>281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76</v>
      </c>
      <c r="BK230" s="228">
        <f>ROUND(I230*H230,2)</f>
        <v>0</v>
      </c>
      <c r="BL230" s="20" t="s">
        <v>288</v>
      </c>
      <c r="BM230" s="227" t="s">
        <v>457</v>
      </c>
    </row>
    <row r="231" s="2" customFormat="1">
      <c r="A231" s="41"/>
      <c r="B231" s="42"/>
      <c r="C231" s="43"/>
      <c r="D231" s="229" t="s">
        <v>290</v>
      </c>
      <c r="E231" s="43"/>
      <c r="F231" s="230" t="s">
        <v>458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290</v>
      </c>
      <c r="AU231" s="20" t="s">
        <v>199</v>
      </c>
    </row>
    <row r="232" s="15" customFormat="1">
      <c r="A232" s="15"/>
      <c r="B232" s="257"/>
      <c r="C232" s="258"/>
      <c r="D232" s="236" t="s">
        <v>292</v>
      </c>
      <c r="E232" s="259" t="s">
        <v>19</v>
      </c>
      <c r="F232" s="260" t="s">
        <v>459</v>
      </c>
      <c r="G232" s="258"/>
      <c r="H232" s="259" t="s">
        <v>19</v>
      </c>
      <c r="I232" s="261"/>
      <c r="J232" s="258"/>
      <c r="K232" s="258"/>
      <c r="L232" s="262"/>
      <c r="M232" s="263"/>
      <c r="N232" s="264"/>
      <c r="O232" s="264"/>
      <c r="P232" s="264"/>
      <c r="Q232" s="264"/>
      <c r="R232" s="264"/>
      <c r="S232" s="264"/>
      <c r="T232" s="26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6" t="s">
        <v>292</v>
      </c>
      <c r="AU232" s="266" t="s">
        <v>199</v>
      </c>
      <c r="AV232" s="15" t="s">
        <v>76</v>
      </c>
      <c r="AW232" s="15" t="s">
        <v>31</v>
      </c>
      <c r="AX232" s="15" t="s">
        <v>69</v>
      </c>
      <c r="AY232" s="266" t="s">
        <v>281</v>
      </c>
    </row>
    <row r="233" s="13" customFormat="1">
      <c r="A233" s="13"/>
      <c r="B233" s="234"/>
      <c r="C233" s="235"/>
      <c r="D233" s="236" t="s">
        <v>292</v>
      </c>
      <c r="E233" s="237" t="s">
        <v>19</v>
      </c>
      <c r="F233" s="238" t="s">
        <v>200</v>
      </c>
      <c r="G233" s="235"/>
      <c r="H233" s="239">
        <v>18.754999999999999</v>
      </c>
      <c r="I233" s="240"/>
      <c r="J233" s="235"/>
      <c r="K233" s="235"/>
      <c r="L233" s="241"/>
      <c r="M233" s="242"/>
      <c r="N233" s="243"/>
      <c r="O233" s="243"/>
      <c r="P233" s="243"/>
      <c r="Q233" s="243"/>
      <c r="R233" s="243"/>
      <c r="S233" s="243"/>
      <c r="T233" s="244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5" t="s">
        <v>292</v>
      </c>
      <c r="AU233" s="245" t="s">
        <v>199</v>
      </c>
      <c r="AV233" s="13" t="s">
        <v>78</v>
      </c>
      <c r="AW233" s="13" t="s">
        <v>31</v>
      </c>
      <c r="AX233" s="13" t="s">
        <v>76</v>
      </c>
      <c r="AY233" s="245" t="s">
        <v>281</v>
      </c>
    </row>
    <row r="234" s="2" customFormat="1" ht="16.5" customHeight="1">
      <c r="A234" s="41"/>
      <c r="B234" s="42"/>
      <c r="C234" s="216" t="s">
        <v>499</v>
      </c>
      <c r="D234" s="216" t="s">
        <v>284</v>
      </c>
      <c r="E234" s="217" t="s">
        <v>461</v>
      </c>
      <c r="F234" s="218" t="s">
        <v>462</v>
      </c>
      <c r="G234" s="219" t="s">
        <v>197</v>
      </c>
      <c r="H234" s="220">
        <v>18.754999999999999</v>
      </c>
      <c r="I234" s="221"/>
      <c r="J234" s="222">
        <f>ROUND(I234*H234,2)</f>
        <v>0</v>
      </c>
      <c r="K234" s="218" t="s">
        <v>287</v>
      </c>
      <c r="L234" s="47"/>
      <c r="M234" s="223" t="s">
        <v>19</v>
      </c>
      <c r="N234" s="224" t="s">
        <v>40</v>
      </c>
      <c r="O234" s="87"/>
      <c r="P234" s="225">
        <f>O234*H234</f>
        <v>0</v>
      </c>
      <c r="Q234" s="225">
        <v>0.00029999999999999997</v>
      </c>
      <c r="R234" s="225">
        <f>Q234*H234</f>
        <v>0.0056264999999999996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288</v>
      </c>
      <c r="AT234" s="227" t="s">
        <v>284</v>
      </c>
      <c r="AU234" s="227" t="s">
        <v>199</v>
      </c>
      <c r="AY234" s="20" t="s">
        <v>281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76</v>
      </c>
      <c r="BK234" s="228">
        <f>ROUND(I234*H234,2)</f>
        <v>0</v>
      </c>
      <c r="BL234" s="20" t="s">
        <v>288</v>
      </c>
      <c r="BM234" s="227" t="s">
        <v>463</v>
      </c>
    </row>
    <row r="235" s="2" customFormat="1">
      <c r="A235" s="41"/>
      <c r="B235" s="42"/>
      <c r="C235" s="43"/>
      <c r="D235" s="229" t="s">
        <v>290</v>
      </c>
      <c r="E235" s="43"/>
      <c r="F235" s="230" t="s">
        <v>464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290</v>
      </c>
      <c r="AU235" s="20" t="s">
        <v>199</v>
      </c>
    </row>
    <row r="236" s="12" customFormat="1" ht="20.88" customHeight="1">
      <c r="A236" s="12"/>
      <c r="B236" s="200"/>
      <c r="C236" s="201"/>
      <c r="D236" s="202" t="s">
        <v>68</v>
      </c>
      <c r="E236" s="214" t="s">
        <v>465</v>
      </c>
      <c r="F236" s="214" t="s">
        <v>466</v>
      </c>
      <c r="G236" s="201"/>
      <c r="H236" s="201"/>
      <c r="I236" s="204"/>
      <c r="J236" s="215">
        <f>BK236</f>
        <v>0</v>
      </c>
      <c r="K236" s="201"/>
      <c r="L236" s="206"/>
      <c r="M236" s="207"/>
      <c r="N236" s="208"/>
      <c r="O236" s="208"/>
      <c r="P236" s="209">
        <f>SUM(P237:P253)</f>
        <v>0</v>
      </c>
      <c r="Q236" s="208"/>
      <c r="R236" s="209">
        <f>SUM(R237:R253)</f>
        <v>0.22138755539999999</v>
      </c>
      <c r="S236" s="208"/>
      <c r="T236" s="210">
        <f>SUM(T237:T253)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11" t="s">
        <v>76</v>
      </c>
      <c r="AT236" s="212" t="s">
        <v>68</v>
      </c>
      <c r="AU236" s="212" t="s">
        <v>78</v>
      </c>
      <c r="AY236" s="211" t="s">
        <v>281</v>
      </c>
      <c r="BK236" s="213">
        <f>SUM(BK237:BK253)</f>
        <v>0</v>
      </c>
    </row>
    <row r="237" s="2" customFormat="1" ht="37.8" customHeight="1">
      <c r="A237" s="41"/>
      <c r="B237" s="42"/>
      <c r="C237" s="216" t="s">
        <v>508</v>
      </c>
      <c r="D237" s="216" t="s">
        <v>284</v>
      </c>
      <c r="E237" s="217" t="s">
        <v>468</v>
      </c>
      <c r="F237" s="218" t="s">
        <v>469</v>
      </c>
      <c r="G237" s="219" t="s">
        <v>330</v>
      </c>
      <c r="H237" s="220">
        <v>3</v>
      </c>
      <c r="I237" s="221"/>
      <c r="J237" s="222">
        <f>ROUND(I237*H237,2)</f>
        <v>0</v>
      </c>
      <c r="K237" s="218" t="s">
        <v>287</v>
      </c>
      <c r="L237" s="47"/>
      <c r="M237" s="223" t="s">
        <v>19</v>
      </c>
      <c r="N237" s="224" t="s">
        <v>40</v>
      </c>
      <c r="O237" s="87"/>
      <c r="P237" s="225">
        <f>O237*H237</f>
        <v>0</v>
      </c>
      <c r="Q237" s="225">
        <v>0.056439999999999997</v>
      </c>
      <c r="R237" s="225">
        <f>Q237*H237</f>
        <v>0.16932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288</v>
      </c>
      <c r="AT237" s="227" t="s">
        <v>284</v>
      </c>
      <c r="AU237" s="227" t="s">
        <v>199</v>
      </c>
      <c r="AY237" s="20" t="s">
        <v>281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76</v>
      </c>
      <c r="BK237" s="228">
        <f>ROUND(I237*H237,2)</f>
        <v>0</v>
      </c>
      <c r="BL237" s="20" t="s">
        <v>288</v>
      </c>
      <c r="BM237" s="227" t="s">
        <v>470</v>
      </c>
    </row>
    <row r="238" s="2" customFormat="1">
      <c r="A238" s="41"/>
      <c r="B238" s="42"/>
      <c r="C238" s="43"/>
      <c r="D238" s="229" t="s">
        <v>290</v>
      </c>
      <c r="E238" s="43"/>
      <c r="F238" s="230" t="s">
        <v>471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290</v>
      </c>
      <c r="AU238" s="20" t="s">
        <v>199</v>
      </c>
    </row>
    <row r="239" s="2" customFormat="1" ht="33" customHeight="1">
      <c r="A239" s="41"/>
      <c r="B239" s="42"/>
      <c r="C239" s="267" t="s">
        <v>515</v>
      </c>
      <c r="D239" s="267" t="s">
        <v>396</v>
      </c>
      <c r="E239" s="268" t="s">
        <v>875</v>
      </c>
      <c r="F239" s="269" t="s">
        <v>876</v>
      </c>
      <c r="G239" s="270" t="s">
        <v>330</v>
      </c>
      <c r="H239" s="271">
        <v>2</v>
      </c>
      <c r="I239" s="272"/>
      <c r="J239" s="273">
        <f>ROUND(I239*H239,2)</f>
        <v>0</v>
      </c>
      <c r="K239" s="269" t="s">
        <v>287</v>
      </c>
      <c r="L239" s="274"/>
      <c r="M239" s="275" t="s">
        <v>19</v>
      </c>
      <c r="N239" s="276" t="s">
        <v>40</v>
      </c>
      <c r="O239" s="87"/>
      <c r="P239" s="225">
        <f>O239*H239</f>
        <v>0</v>
      </c>
      <c r="Q239" s="225">
        <v>0.017930000000000001</v>
      </c>
      <c r="R239" s="225">
        <f>Q239*H239</f>
        <v>0.035860000000000003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327</v>
      </c>
      <c r="AT239" s="227" t="s">
        <v>396</v>
      </c>
      <c r="AU239" s="227" t="s">
        <v>199</v>
      </c>
      <c r="AY239" s="20" t="s">
        <v>281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76</v>
      </c>
      <c r="BK239" s="228">
        <f>ROUND(I239*H239,2)</f>
        <v>0</v>
      </c>
      <c r="BL239" s="20" t="s">
        <v>288</v>
      </c>
      <c r="BM239" s="227" t="s">
        <v>475</v>
      </c>
    </row>
    <row r="240" s="13" customFormat="1">
      <c r="A240" s="13"/>
      <c r="B240" s="234"/>
      <c r="C240" s="235"/>
      <c r="D240" s="236" t="s">
        <v>292</v>
      </c>
      <c r="E240" s="237" t="s">
        <v>19</v>
      </c>
      <c r="F240" s="238" t="s">
        <v>1478</v>
      </c>
      <c r="G240" s="235"/>
      <c r="H240" s="239">
        <v>2</v>
      </c>
      <c r="I240" s="240"/>
      <c r="J240" s="235"/>
      <c r="K240" s="235"/>
      <c r="L240" s="241"/>
      <c r="M240" s="242"/>
      <c r="N240" s="243"/>
      <c r="O240" s="243"/>
      <c r="P240" s="243"/>
      <c r="Q240" s="243"/>
      <c r="R240" s="243"/>
      <c r="S240" s="243"/>
      <c r="T240" s="244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5" t="s">
        <v>292</v>
      </c>
      <c r="AU240" s="245" t="s">
        <v>199</v>
      </c>
      <c r="AV240" s="13" t="s">
        <v>78</v>
      </c>
      <c r="AW240" s="13" t="s">
        <v>31</v>
      </c>
      <c r="AX240" s="13" t="s">
        <v>76</v>
      </c>
      <c r="AY240" s="245" t="s">
        <v>281</v>
      </c>
    </row>
    <row r="241" s="2" customFormat="1" ht="33" customHeight="1">
      <c r="A241" s="41"/>
      <c r="B241" s="42"/>
      <c r="C241" s="267" t="s">
        <v>524</v>
      </c>
      <c r="D241" s="267" t="s">
        <v>396</v>
      </c>
      <c r="E241" s="268" t="s">
        <v>1479</v>
      </c>
      <c r="F241" s="269" t="s">
        <v>1480</v>
      </c>
      <c r="G241" s="270" t="s">
        <v>330</v>
      </c>
      <c r="H241" s="271">
        <v>1</v>
      </c>
      <c r="I241" s="272"/>
      <c r="J241" s="273">
        <f>ROUND(I241*H241,2)</f>
        <v>0</v>
      </c>
      <c r="K241" s="269" t="s">
        <v>287</v>
      </c>
      <c r="L241" s="274"/>
      <c r="M241" s="275" t="s">
        <v>19</v>
      </c>
      <c r="N241" s="276" t="s">
        <v>40</v>
      </c>
      <c r="O241" s="87"/>
      <c r="P241" s="225">
        <f>O241*H241</f>
        <v>0</v>
      </c>
      <c r="Q241" s="225">
        <v>0.014890000000000001</v>
      </c>
      <c r="R241" s="225">
        <f>Q241*H241</f>
        <v>0.014890000000000001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327</v>
      </c>
      <c r="AT241" s="227" t="s">
        <v>396</v>
      </c>
      <c r="AU241" s="227" t="s">
        <v>199</v>
      </c>
      <c r="AY241" s="20" t="s">
        <v>281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76</v>
      </c>
      <c r="BK241" s="228">
        <f>ROUND(I241*H241,2)</f>
        <v>0</v>
      </c>
      <c r="BL241" s="20" t="s">
        <v>288</v>
      </c>
      <c r="BM241" s="227" t="s">
        <v>1481</v>
      </c>
    </row>
    <row r="242" s="13" customFormat="1">
      <c r="A242" s="13"/>
      <c r="B242" s="234"/>
      <c r="C242" s="235"/>
      <c r="D242" s="236" t="s">
        <v>292</v>
      </c>
      <c r="E242" s="237" t="s">
        <v>19</v>
      </c>
      <c r="F242" s="238" t="s">
        <v>1482</v>
      </c>
      <c r="G242" s="235"/>
      <c r="H242" s="239">
        <v>1</v>
      </c>
      <c r="I242" s="240"/>
      <c r="J242" s="235"/>
      <c r="K242" s="235"/>
      <c r="L242" s="241"/>
      <c r="M242" s="242"/>
      <c r="N242" s="243"/>
      <c r="O242" s="243"/>
      <c r="P242" s="243"/>
      <c r="Q242" s="243"/>
      <c r="R242" s="243"/>
      <c r="S242" s="243"/>
      <c r="T242" s="244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5" t="s">
        <v>292</v>
      </c>
      <c r="AU242" s="245" t="s">
        <v>199</v>
      </c>
      <c r="AV242" s="13" t="s">
        <v>78</v>
      </c>
      <c r="AW242" s="13" t="s">
        <v>31</v>
      </c>
      <c r="AX242" s="13" t="s">
        <v>76</v>
      </c>
      <c r="AY242" s="245" t="s">
        <v>281</v>
      </c>
    </row>
    <row r="243" s="2" customFormat="1" ht="37.8" customHeight="1">
      <c r="A243" s="41"/>
      <c r="B243" s="42"/>
      <c r="C243" s="216" t="s">
        <v>529</v>
      </c>
      <c r="D243" s="216" t="s">
        <v>284</v>
      </c>
      <c r="E243" s="217" t="s">
        <v>478</v>
      </c>
      <c r="F243" s="218" t="s">
        <v>479</v>
      </c>
      <c r="G243" s="219" t="s">
        <v>197</v>
      </c>
      <c r="H243" s="220">
        <v>2.8839999999999999</v>
      </c>
      <c r="I243" s="221"/>
      <c r="J243" s="222">
        <f>ROUND(I243*H243,2)</f>
        <v>0</v>
      </c>
      <c r="K243" s="218" t="s">
        <v>287</v>
      </c>
      <c r="L243" s="47"/>
      <c r="M243" s="223" t="s">
        <v>19</v>
      </c>
      <c r="N243" s="224" t="s">
        <v>40</v>
      </c>
      <c r="O243" s="87"/>
      <c r="P243" s="225">
        <f>O243*H243</f>
        <v>0</v>
      </c>
      <c r="Q243" s="225">
        <v>6.7000000000000002E-05</v>
      </c>
      <c r="R243" s="225">
        <f>Q243*H243</f>
        <v>0.00019322799999999999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305</v>
      </c>
      <c r="AT243" s="227" t="s">
        <v>284</v>
      </c>
      <c r="AU243" s="227" t="s">
        <v>199</v>
      </c>
      <c r="AY243" s="20" t="s">
        <v>281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76</v>
      </c>
      <c r="BK243" s="228">
        <f>ROUND(I243*H243,2)</f>
        <v>0</v>
      </c>
      <c r="BL243" s="20" t="s">
        <v>305</v>
      </c>
      <c r="BM243" s="227" t="s">
        <v>480</v>
      </c>
    </row>
    <row r="244" s="2" customFormat="1">
      <c r="A244" s="41"/>
      <c r="B244" s="42"/>
      <c r="C244" s="43"/>
      <c r="D244" s="229" t="s">
        <v>290</v>
      </c>
      <c r="E244" s="43"/>
      <c r="F244" s="230" t="s">
        <v>481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290</v>
      </c>
      <c r="AU244" s="20" t="s">
        <v>199</v>
      </c>
    </row>
    <row r="245" s="13" customFormat="1">
      <c r="A245" s="13"/>
      <c r="B245" s="234"/>
      <c r="C245" s="235"/>
      <c r="D245" s="236" t="s">
        <v>292</v>
      </c>
      <c r="E245" s="237" t="s">
        <v>19</v>
      </c>
      <c r="F245" s="238" t="s">
        <v>1483</v>
      </c>
      <c r="G245" s="235"/>
      <c r="H245" s="239">
        <v>1.9359999999999999</v>
      </c>
      <c r="I245" s="240"/>
      <c r="J245" s="235"/>
      <c r="K245" s="235"/>
      <c r="L245" s="241"/>
      <c r="M245" s="242"/>
      <c r="N245" s="243"/>
      <c r="O245" s="243"/>
      <c r="P245" s="243"/>
      <c r="Q245" s="243"/>
      <c r="R245" s="243"/>
      <c r="S245" s="243"/>
      <c r="T245" s="244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5" t="s">
        <v>292</v>
      </c>
      <c r="AU245" s="245" t="s">
        <v>199</v>
      </c>
      <c r="AV245" s="13" t="s">
        <v>78</v>
      </c>
      <c r="AW245" s="13" t="s">
        <v>31</v>
      </c>
      <c r="AX245" s="13" t="s">
        <v>69</v>
      </c>
      <c r="AY245" s="245" t="s">
        <v>281</v>
      </c>
    </row>
    <row r="246" s="13" customFormat="1">
      <c r="A246" s="13"/>
      <c r="B246" s="234"/>
      <c r="C246" s="235"/>
      <c r="D246" s="236" t="s">
        <v>292</v>
      </c>
      <c r="E246" s="237" t="s">
        <v>19</v>
      </c>
      <c r="F246" s="238" t="s">
        <v>1484</v>
      </c>
      <c r="G246" s="235"/>
      <c r="H246" s="239">
        <v>0.94799999999999995</v>
      </c>
      <c r="I246" s="240"/>
      <c r="J246" s="235"/>
      <c r="K246" s="235"/>
      <c r="L246" s="241"/>
      <c r="M246" s="242"/>
      <c r="N246" s="243"/>
      <c r="O246" s="243"/>
      <c r="P246" s="243"/>
      <c r="Q246" s="243"/>
      <c r="R246" s="243"/>
      <c r="S246" s="243"/>
      <c r="T246" s="244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5" t="s">
        <v>292</v>
      </c>
      <c r="AU246" s="245" t="s">
        <v>199</v>
      </c>
      <c r="AV246" s="13" t="s">
        <v>78</v>
      </c>
      <c r="AW246" s="13" t="s">
        <v>31</v>
      </c>
      <c r="AX246" s="13" t="s">
        <v>69</v>
      </c>
      <c r="AY246" s="245" t="s">
        <v>281</v>
      </c>
    </row>
    <row r="247" s="14" customFormat="1">
      <c r="A247" s="14"/>
      <c r="B247" s="246"/>
      <c r="C247" s="247"/>
      <c r="D247" s="236" t="s">
        <v>292</v>
      </c>
      <c r="E247" s="248" t="s">
        <v>19</v>
      </c>
      <c r="F247" s="249" t="s">
        <v>311</v>
      </c>
      <c r="G247" s="247"/>
      <c r="H247" s="250">
        <v>2.8839999999999999</v>
      </c>
      <c r="I247" s="251"/>
      <c r="J247" s="247"/>
      <c r="K247" s="247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292</v>
      </c>
      <c r="AU247" s="256" t="s">
        <v>199</v>
      </c>
      <c r="AV247" s="14" t="s">
        <v>288</v>
      </c>
      <c r="AW247" s="14" t="s">
        <v>31</v>
      </c>
      <c r="AX247" s="14" t="s">
        <v>76</v>
      </c>
      <c r="AY247" s="256" t="s">
        <v>281</v>
      </c>
    </row>
    <row r="248" s="2" customFormat="1" ht="24.15" customHeight="1">
      <c r="A248" s="41"/>
      <c r="B248" s="42"/>
      <c r="C248" s="216" t="s">
        <v>534</v>
      </c>
      <c r="D248" s="216" t="s">
        <v>284</v>
      </c>
      <c r="E248" s="217" t="s">
        <v>484</v>
      </c>
      <c r="F248" s="218" t="s">
        <v>485</v>
      </c>
      <c r="G248" s="219" t="s">
        <v>197</v>
      </c>
      <c r="H248" s="220">
        <v>2.8839999999999999</v>
      </c>
      <c r="I248" s="221"/>
      <c r="J248" s="222">
        <f>ROUND(I248*H248,2)</f>
        <v>0</v>
      </c>
      <c r="K248" s="218" t="s">
        <v>287</v>
      </c>
      <c r="L248" s="47"/>
      <c r="M248" s="223" t="s">
        <v>19</v>
      </c>
      <c r="N248" s="224" t="s">
        <v>40</v>
      </c>
      <c r="O248" s="87"/>
      <c r="P248" s="225">
        <f>O248*H248</f>
        <v>0</v>
      </c>
      <c r="Q248" s="225">
        <v>0.00014375</v>
      </c>
      <c r="R248" s="225">
        <f>Q248*H248</f>
        <v>0.00041457499999999998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305</v>
      </c>
      <c r="AT248" s="227" t="s">
        <v>284</v>
      </c>
      <c r="AU248" s="227" t="s">
        <v>199</v>
      </c>
      <c r="AY248" s="20" t="s">
        <v>281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76</v>
      </c>
      <c r="BK248" s="228">
        <f>ROUND(I248*H248,2)</f>
        <v>0</v>
      </c>
      <c r="BL248" s="20" t="s">
        <v>305</v>
      </c>
      <c r="BM248" s="227" t="s">
        <v>486</v>
      </c>
    </row>
    <row r="249" s="2" customFormat="1">
      <c r="A249" s="41"/>
      <c r="B249" s="42"/>
      <c r="C249" s="43"/>
      <c r="D249" s="229" t="s">
        <v>290</v>
      </c>
      <c r="E249" s="43"/>
      <c r="F249" s="230" t="s">
        <v>487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290</v>
      </c>
      <c r="AU249" s="20" t="s">
        <v>199</v>
      </c>
    </row>
    <row r="250" s="2" customFormat="1" ht="24.15" customHeight="1">
      <c r="A250" s="41"/>
      <c r="B250" s="42"/>
      <c r="C250" s="216" t="s">
        <v>538</v>
      </c>
      <c r="D250" s="216" t="s">
        <v>284</v>
      </c>
      <c r="E250" s="217" t="s">
        <v>489</v>
      </c>
      <c r="F250" s="218" t="s">
        <v>490</v>
      </c>
      <c r="G250" s="219" t="s">
        <v>197</v>
      </c>
      <c r="H250" s="220">
        <v>2.8839999999999999</v>
      </c>
      <c r="I250" s="221"/>
      <c r="J250" s="222">
        <f>ROUND(I250*H250,2)</f>
        <v>0</v>
      </c>
      <c r="K250" s="218" t="s">
        <v>287</v>
      </c>
      <c r="L250" s="47"/>
      <c r="M250" s="223" t="s">
        <v>19</v>
      </c>
      <c r="N250" s="224" t="s">
        <v>40</v>
      </c>
      <c r="O250" s="87"/>
      <c r="P250" s="225">
        <f>O250*H250</f>
        <v>0</v>
      </c>
      <c r="Q250" s="225">
        <v>0.00012305000000000001</v>
      </c>
      <c r="R250" s="225">
        <f>Q250*H250</f>
        <v>0.00035487620000000002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305</v>
      </c>
      <c r="AT250" s="227" t="s">
        <v>284</v>
      </c>
      <c r="AU250" s="227" t="s">
        <v>199</v>
      </c>
      <c r="AY250" s="20" t="s">
        <v>281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76</v>
      </c>
      <c r="BK250" s="228">
        <f>ROUND(I250*H250,2)</f>
        <v>0</v>
      </c>
      <c r="BL250" s="20" t="s">
        <v>305</v>
      </c>
      <c r="BM250" s="227" t="s">
        <v>491</v>
      </c>
    </row>
    <row r="251" s="2" customFormat="1">
      <c r="A251" s="41"/>
      <c r="B251" s="42"/>
      <c r="C251" s="43"/>
      <c r="D251" s="229" t="s">
        <v>290</v>
      </c>
      <c r="E251" s="43"/>
      <c r="F251" s="230" t="s">
        <v>492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290</v>
      </c>
      <c r="AU251" s="20" t="s">
        <v>199</v>
      </c>
    </row>
    <row r="252" s="2" customFormat="1" ht="24.15" customHeight="1">
      <c r="A252" s="41"/>
      <c r="B252" s="42"/>
      <c r="C252" s="216" t="s">
        <v>543</v>
      </c>
      <c r="D252" s="216" t="s">
        <v>284</v>
      </c>
      <c r="E252" s="217" t="s">
        <v>494</v>
      </c>
      <c r="F252" s="218" t="s">
        <v>495</v>
      </c>
      <c r="G252" s="219" t="s">
        <v>197</v>
      </c>
      <c r="H252" s="220">
        <v>2.8839999999999999</v>
      </c>
      <c r="I252" s="221"/>
      <c r="J252" s="222">
        <f>ROUND(I252*H252,2)</f>
        <v>0</v>
      </c>
      <c r="K252" s="218" t="s">
        <v>287</v>
      </c>
      <c r="L252" s="47"/>
      <c r="M252" s="223" t="s">
        <v>19</v>
      </c>
      <c r="N252" s="224" t="s">
        <v>40</v>
      </c>
      <c r="O252" s="87"/>
      <c r="P252" s="225">
        <f>O252*H252</f>
        <v>0</v>
      </c>
      <c r="Q252" s="225">
        <v>0.00012305000000000001</v>
      </c>
      <c r="R252" s="225">
        <f>Q252*H252</f>
        <v>0.00035487620000000002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305</v>
      </c>
      <c r="AT252" s="227" t="s">
        <v>284</v>
      </c>
      <c r="AU252" s="227" t="s">
        <v>199</v>
      </c>
      <c r="AY252" s="20" t="s">
        <v>281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76</v>
      </c>
      <c r="BK252" s="228">
        <f>ROUND(I252*H252,2)</f>
        <v>0</v>
      </c>
      <c r="BL252" s="20" t="s">
        <v>305</v>
      </c>
      <c r="BM252" s="227" t="s">
        <v>496</v>
      </c>
    </row>
    <row r="253" s="2" customFormat="1">
      <c r="A253" s="41"/>
      <c r="B253" s="42"/>
      <c r="C253" s="43"/>
      <c r="D253" s="229" t="s">
        <v>290</v>
      </c>
      <c r="E253" s="43"/>
      <c r="F253" s="230" t="s">
        <v>497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290</v>
      </c>
      <c r="AU253" s="20" t="s">
        <v>199</v>
      </c>
    </row>
    <row r="254" s="12" customFormat="1" ht="22.8" customHeight="1">
      <c r="A254" s="12"/>
      <c r="B254" s="200"/>
      <c r="C254" s="201"/>
      <c r="D254" s="202" t="s">
        <v>68</v>
      </c>
      <c r="E254" s="214" t="s">
        <v>336</v>
      </c>
      <c r="F254" s="214" t="s">
        <v>498</v>
      </c>
      <c r="G254" s="201"/>
      <c r="H254" s="201"/>
      <c r="I254" s="204"/>
      <c r="J254" s="215">
        <f>BK254</f>
        <v>0</v>
      </c>
      <c r="K254" s="201"/>
      <c r="L254" s="206"/>
      <c r="M254" s="207"/>
      <c r="N254" s="208"/>
      <c r="O254" s="208"/>
      <c r="P254" s="209">
        <f>SUM(P255:P259)</f>
        <v>0</v>
      </c>
      <c r="Q254" s="208"/>
      <c r="R254" s="209">
        <f>SUM(R255:R259)</f>
        <v>0.00169575</v>
      </c>
      <c r="S254" s="208"/>
      <c r="T254" s="210">
        <f>SUM(T255:T259)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11" t="s">
        <v>76</v>
      </c>
      <c r="AT254" s="212" t="s">
        <v>68</v>
      </c>
      <c r="AU254" s="212" t="s">
        <v>76</v>
      </c>
      <c r="AY254" s="211" t="s">
        <v>281</v>
      </c>
      <c r="BK254" s="213">
        <f>SUM(BK255:BK259)</f>
        <v>0</v>
      </c>
    </row>
    <row r="255" s="2" customFormat="1" ht="37.8" customHeight="1">
      <c r="A255" s="41"/>
      <c r="B255" s="42"/>
      <c r="C255" s="216" t="s">
        <v>547</v>
      </c>
      <c r="D255" s="216" t="s">
        <v>284</v>
      </c>
      <c r="E255" s="217" t="s">
        <v>500</v>
      </c>
      <c r="F255" s="218" t="s">
        <v>501</v>
      </c>
      <c r="G255" s="219" t="s">
        <v>197</v>
      </c>
      <c r="H255" s="220">
        <v>48.450000000000003</v>
      </c>
      <c r="I255" s="221"/>
      <c r="J255" s="222">
        <f>ROUND(I255*H255,2)</f>
        <v>0</v>
      </c>
      <c r="K255" s="218" t="s">
        <v>287</v>
      </c>
      <c r="L255" s="47"/>
      <c r="M255" s="223" t="s">
        <v>19</v>
      </c>
      <c r="N255" s="224" t="s">
        <v>40</v>
      </c>
      <c r="O255" s="87"/>
      <c r="P255" s="225">
        <f>O255*H255</f>
        <v>0</v>
      </c>
      <c r="Q255" s="225">
        <v>3.4999999999999997E-05</v>
      </c>
      <c r="R255" s="225">
        <f>Q255*H255</f>
        <v>0.00169575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305</v>
      </c>
      <c r="AT255" s="227" t="s">
        <v>284</v>
      </c>
      <c r="AU255" s="227" t="s">
        <v>78</v>
      </c>
      <c r="AY255" s="20" t="s">
        <v>281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76</v>
      </c>
      <c r="BK255" s="228">
        <f>ROUND(I255*H255,2)</f>
        <v>0</v>
      </c>
      <c r="BL255" s="20" t="s">
        <v>305</v>
      </c>
      <c r="BM255" s="227" t="s">
        <v>502</v>
      </c>
    </row>
    <row r="256" s="2" customFormat="1">
      <c r="A256" s="41"/>
      <c r="B256" s="42"/>
      <c r="C256" s="43"/>
      <c r="D256" s="229" t="s">
        <v>290</v>
      </c>
      <c r="E256" s="43"/>
      <c r="F256" s="230" t="s">
        <v>503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290</v>
      </c>
      <c r="AU256" s="20" t="s">
        <v>78</v>
      </c>
    </row>
    <row r="257" s="15" customFormat="1">
      <c r="A257" s="15"/>
      <c r="B257" s="257"/>
      <c r="C257" s="258"/>
      <c r="D257" s="236" t="s">
        <v>292</v>
      </c>
      <c r="E257" s="259" t="s">
        <v>19</v>
      </c>
      <c r="F257" s="260" t="s">
        <v>504</v>
      </c>
      <c r="G257" s="258"/>
      <c r="H257" s="259" t="s">
        <v>19</v>
      </c>
      <c r="I257" s="261"/>
      <c r="J257" s="258"/>
      <c r="K257" s="258"/>
      <c r="L257" s="262"/>
      <c r="M257" s="263"/>
      <c r="N257" s="264"/>
      <c r="O257" s="264"/>
      <c r="P257" s="264"/>
      <c r="Q257" s="264"/>
      <c r="R257" s="264"/>
      <c r="S257" s="264"/>
      <c r="T257" s="26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6" t="s">
        <v>292</v>
      </c>
      <c r="AU257" s="266" t="s">
        <v>78</v>
      </c>
      <c r="AV257" s="15" t="s">
        <v>76</v>
      </c>
      <c r="AW257" s="15" t="s">
        <v>31</v>
      </c>
      <c r="AX257" s="15" t="s">
        <v>69</v>
      </c>
      <c r="AY257" s="266" t="s">
        <v>281</v>
      </c>
    </row>
    <row r="258" s="13" customFormat="1">
      <c r="A258" s="13"/>
      <c r="B258" s="234"/>
      <c r="C258" s="235"/>
      <c r="D258" s="236" t="s">
        <v>292</v>
      </c>
      <c r="E258" s="237" t="s">
        <v>19</v>
      </c>
      <c r="F258" s="238" t="s">
        <v>505</v>
      </c>
      <c r="G258" s="235"/>
      <c r="H258" s="239">
        <v>48.450000000000003</v>
      </c>
      <c r="I258" s="240"/>
      <c r="J258" s="235"/>
      <c r="K258" s="235"/>
      <c r="L258" s="241"/>
      <c r="M258" s="242"/>
      <c r="N258" s="243"/>
      <c r="O258" s="243"/>
      <c r="P258" s="243"/>
      <c r="Q258" s="243"/>
      <c r="R258" s="243"/>
      <c r="S258" s="243"/>
      <c r="T258" s="24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5" t="s">
        <v>292</v>
      </c>
      <c r="AU258" s="245" t="s">
        <v>78</v>
      </c>
      <c r="AV258" s="13" t="s">
        <v>78</v>
      </c>
      <c r="AW258" s="13" t="s">
        <v>31</v>
      </c>
      <c r="AX258" s="13" t="s">
        <v>69</v>
      </c>
      <c r="AY258" s="245" t="s">
        <v>281</v>
      </c>
    </row>
    <row r="259" s="14" customFormat="1">
      <c r="A259" s="14"/>
      <c r="B259" s="246"/>
      <c r="C259" s="247"/>
      <c r="D259" s="236" t="s">
        <v>292</v>
      </c>
      <c r="E259" s="248" t="s">
        <v>19</v>
      </c>
      <c r="F259" s="249" t="s">
        <v>311</v>
      </c>
      <c r="G259" s="247"/>
      <c r="H259" s="250">
        <v>48.450000000000003</v>
      </c>
      <c r="I259" s="251"/>
      <c r="J259" s="247"/>
      <c r="K259" s="247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292</v>
      </c>
      <c r="AU259" s="256" t="s">
        <v>78</v>
      </c>
      <c r="AV259" s="14" t="s">
        <v>288</v>
      </c>
      <c r="AW259" s="14" t="s">
        <v>31</v>
      </c>
      <c r="AX259" s="14" t="s">
        <v>76</v>
      </c>
      <c r="AY259" s="256" t="s">
        <v>281</v>
      </c>
    </row>
    <row r="260" s="12" customFormat="1" ht="22.8" customHeight="1">
      <c r="A260" s="12"/>
      <c r="B260" s="200"/>
      <c r="C260" s="201"/>
      <c r="D260" s="202" t="s">
        <v>68</v>
      </c>
      <c r="E260" s="214" t="s">
        <v>506</v>
      </c>
      <c r="F260" s="214" t="s">
        <v>507</v>
      </c>
      <c r="G260" s="201"/>
      <c r="H260" s="201"/>
      <c r="I260" s="204"/>
      <c r="J260" s="215">
        <f>BK260</f>
        <v>0</v>
      </c>
      <c r="K260" s="201"/>
      <c r="L260" s="206"/>
      <c r="M260" s="207"/>
      <c r="N260" s="208"/>
      <c r="O260" s="208"/>
      <c r="P260" s="209">
        <f>SUM(P261:P263)</f>
        <v>0</v>
      </c>
      <c r="Q260" s="208"/>
      <c r="R260" s="209">
        <f>SUM(R261:R263)</f>
        <v>0</v>
      </c>
      <c r="S260" s="208"/>
      <c r="T260" s="210">
        <f>SUM(T261:T263)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11" t="s">
        <v>76</v>
      </c>
      <c r="AT260" s="212" t="s">
        <v>68</v>
      </c>
      <c r="AU260" s="212" t="s">
        <v>76</v>
      </c>
      <c r="AY260" s="211" t="s">
        <v>281</v>
      </c>
      <c r="BK260" s="213">
        <f>SUM(BK261:BK263)</f>
        <v>0</v>
      </c>
    </row>
    <row r="261" s="2" customFormat="1" ht="37.8" customHeight="1">
      <c r="A261" s="41"/>
      <c r="B261" s="42"/>
      <c r="C261" s="216" t="s">
        <v>552</v>
      </c>
      <c r="D261" s="216" t="s">
        <v>284</v>
      </c>
      <c r="E261" s="217" t="s">
        <v>509</v>
      </c>
      <c r="F261" s="218" t="s">
        <v>510</v>
      </c>
      <c r="G261" s="219" t="s">
        <v>197</v>
      </c>
      <c r="H261" s="220">
        <v>18.449999999999999</v>
      </c>
      <c r="I261" s="221"/>
      <c r="J261" s="222">
        <f>ROUND(I261*H261,2)</f>
        <v>0</v>
      </c>
      <c r="K261" s="218" t="s">
        <v>287</v>
      </c>
      <c r="L261" s="47"/>
      <c r="M261" s="223" t="s">
        <v>19</v>
      </c>
      <c r="N261" s="224" t="s">
        <v>40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288</v>
      </c>
      <c r="AT261" s="227" t="s">
        <v>284</v>
      </c>
      <c r="AU261" s="227" t="s">
        <v>78</v>
      </c>
      <c r="AY261" s="20" t="s">
        <v>281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76</v>
      </c>
      <c r="BK261" s="228">
        <f>ROUND(I261*H261,2)</f>
        <v>0</v>
      </c>
      <c r="BL261" s="20" t="s">
        <v>288</v>
      </c>
      <c r="BM261" s="227" t="s">
        <v>511</v>
      </c>
    </row>
    <row r="262" s="2" customFormat="1">
      <c r="A262" s="41"/>
      <c r="B262" s="42"/>
      <c r="C262" s="43"/>
      <c r="D262" s="229" t="s">
        <v>290</v>
      </c>
      <c r="E262" s="43"/>
      <c r="F262" s="230" t="s">
        <v>512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290</v>
      </c>
      <c r="AU262" s="20" t="s">
        <v>78</v>
      </c>
    </row>
    <row r="263" s="13" customFormat="1">
      <c r="A263" s="13"/>
      <c r="B263" s="234"/>
      <c r="C263" s="235"/>
      <c r="D263" s="236" t="s">
        <v>292</v>
      </c>
      <c r="E263" s="237" t="s">
        <v>19</v>
      </c>
      <c r="F263" s="238" t="s">
        <v>195</v>
      </c>
      <c r="G263" s="235"/>
      <c r="H263" s="239">
        <v>18.449999999999999</v>
      </c>
      <c r="I263" s="240"/>
      <c r="J263" s="235"/>
      <c r="K263" s="235"/>
      <c r="L263" s="241"/>
      <c r="M263" s="242"/>
      <c r="N263" s="243"/>
      <c r="O263" s="243"/>
      <c r="P263" s="243"/>
      <c r="Q263" s="243"/>
      <c r="R263" s="243"/>
      <c r="S263" s="243"/>
      <c r="T263" s="244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5" t="s">
        <v>292</v>
      </c>
      <c r="AU263" s="245" t="s">
        <v>78</v>
      </c>
      <c r="AV263" s="13" t="s">
        <v>78</v>
      </c>
      <c r="AW263" s="13" t="s">
        <v>31</v>
      </c>
      <c r="AX263" s="13" t="s">
        <v>76</v>
      </c>
      <c r="AY263" s="245" t="s">
        <v>281</v>
      </c>
    </row>
    <row r="264" s="12" customFormat="1" ht="22.8" customHeight="1">
      <c r="A264" s="12"/>
      <c r="B264" s="200"/>
      <c r="C264" s="201"/>
      <c r="D264" s="202" t="s">
        <v>68</v>
      </c>
      <c r="E264" s="214" t="s">
        <v>513</v>
      </c>
      <c r="F264" s="214" t="s">
        <v>514</v>
      </c>
      <c r="G264" s="201"/>
      <c r="H264" s="201"/>
      <c r="I264" s="204"/>
      <c r="J264" s="215">
        <f>BK264</f>
        <v>0</v>
      </c>
      <c r="K264" s="201"/>
      <c r="L264" s="206"/>
      <c r="M264" s="207"/>
      <c r="N264" s="208"/>
      <c r="O264" s="208"/>
      <c r="P264" s="209">
        <f>SUM(P265:P266)</f>
        <v>0</v>
      </c>
      <c r="Q264" s="208"/>
      <c r="R264" s="209">
        <f>SUM(R265:R266)</f>
        <v>0</v>
      </c>
      <c r="S264" s="208"/>
      <c r="T264" s="210">
        <f>SUM(T265:T266)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11" t="s">
        <v>76</v>
      </c>
      <c r="AT264" s="212" t="s">
        <v>68</v>
      </c>
      <c r="AU264" s="212" t="s">
        <v>76</v>
      </c>
      <c r="AY264" s="211" t="s">
        <v>281</v>
      </c>
      <c r="BK264" s="213">
        <f>SUM(BK265:BK266)</f>
        <v>0</v>
      </c>
    </row>
    <row r="265" s="2" customFormat="1" ht="55.5" customHeight="1">
      <c r="A265" s="41"/>
      <c r="B265" s="42"/>
      <c r="C265" s="216" t="s">
        <v>556</v>
      </c>
      <c r="D265" s="216" t="s">
        <v>284</v>
      </c>
      <c r="E265" s="217" t="s">
        <v>516</v>
      </c>
      <c r="F265" s="218" t="s">
        <v>517</v>
      </c>
      <c r="G265" s="219" t="s">
        <v>366</v>
      </c>
      <c r="H265" s="220">
        <v>2.246</v>
      </c>
      <c r="I265" s="221"/>
      <c r="J265" s="222">
        <f>ROUND(I265*H265,2)</f>
        <v>0</v>
      </c>
      <c r="K265" s="218" t="s">
        <v>287</v>
      </c>
      <c r="L265" s="47"/>
      <c r="M265" s="223" t="s">
        <v>19</v>
      </c>
      <c r="N265" s="224" t="s">
        <v>40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288</v>
      </c>
      <c r="AT265" s="227" t="s">
        <v>284</v>
      </c>
      <c r="AU265" s="227" t="s">
        <v>78</v>
      </c>
      <c r="AY265" s="20" t="s">
        <v>281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76</v>
      </c>
      <c r="BK265" s="228">
        <f>ROUND(I265*H265,2)</f>
        <v>0</v>
      </c>
      <c r="BL265" s="20" t="s">
        <v>288</v>
      </c>
      <c r="BM265" s="227" t="s">
        <v>518</v>
      </c>
    </row>
    <row r="266" s="2" customFormat="1">
      <c r="A266" s="41"/>
      <c r="B266" s="42"/>
      <c r="C266" s="43"/>
      <c r="D266" s="229" t="s">
        <v>290</v>
      </c>
      <c r="E266" s="43"/>
      <c r="F266" s="230" t="s">
        <v>519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290</v>
      </c>
      <c r="AU266" s="20" t="s">
        <v>78</v>
      </c>
    </row>
    <row r="267" s="12" customFormat="1" ht="25.92" customHeight="1">
      <c r="A267" s="12"/>
      <c r="B267" s="200"/>
      <c r="C267" s="201"/>
      <c r="D267" s="202" t="s">
        <v>68</v>
      </c>
      <c r="E267" s="203" t="s">
        <v>520</v>
      </c>
      <c r="F267" s="203" t="s">
        <v>521</v>
      </c>
      <c r="G267" s="201"/>
      <c r="H267" s="201"/>
      <c r="I267" s="204"/>
      <c r="J267" s="205">
        <f>BK267</f>
        <v>0</v>
      </c>
      <c r="K267" s="201"/>
      <c r="L267" s="206"/>
      <c r="M267" s="207"/>
      <c r="N267" s="208"/>
      <c r="O267" s="208"/>
      <c r="P267" s="209">
        <f>P268+P293+P336+P353+P386+P429</f>
        <v>0</v>
      </c>
      <c r="Q267" s="208"/>
      <c r="R267" s="209">
        <f>R268+R293+R336+R353+R386+R429</f>
        <v>2.8041112850000003</v>
      </c>
      <c r="S267" s="208"/>
      <c r="T267" s="210">
        <f>T268+T293+T336+T353+T386+T429</f>
        <v>0.0013928999999999999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R267" s="211" t="s">
        <v>78</v>
      </c>
      <c r="AT267" s="212" t="s">
        <v>68</v>
      </c>
      <c r="AU267" s="212" t="s">
        <v>69</v>
      </c>
      <c r="AY267" s="211" t="s">
        <v>281</v>
      </c>
      <c r="BK267" s="213">
        <f>BK268+BK293+BK336+BK353+BK386+BK429</f>
        <v>0</v>
      </c>
    </row>
    <row r="268" s="12" customFormat="1" ht="22.8" customHeight="1">
      <c r="A268" s="12"/>
      <c r="B268" s="200"/>
      <c r="C268" s="201"/>
      <c r="D268" s="202" t="s">
        <v>68</v>
      </c>
      <c r="E268" s="214" t="s">
        <v>522</v>
      </c>
      <c r="F268" s="214" t="s">
        <v>523</v>
      </c>
      <c r="G268" s="201"/>
      <c r="H268" s="201"/>
      <c r="I268" s="204"/>
      <c r="J268" s="215">
        <f>BK268</f>
        <v>0</v>
      </c>
      <c r="K268" s="201"/>
      <c r="L268" s="206"/>
      <c r="M268" s="207"/>
      <c r="N268" s="208"/>
      <c r="O268" s="208"/>
      <c r="P268" s="209">
        <f>SUM(P269:P292)</f>
        <v>0</v>
      </c>
      <c r="Q268" s="208"/>
      <c r="R268" s="209">
        <f>SUM(R269:R292)</f>
        <v>0.016932599999999999</v>
      </c>
      <c r="S268" s="208"/>
      <c r="T268" s="210">
        <f>SUM(T269:T292)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11" t="s">
        <v>78</v>
      </c>
      <c r="AT268" s="212" t="s">
        <v>68</v>
      </c>
      <c r="AU268" s="212" t="s">
        <v>76</v>
      </c>
      <c r="AY268" s="211" t="s">
        <v>281</v>
      </c>
      <c r="BK268" s="213">
        <f>SUM(BK269:BK292)</f>
        <v>0</v>
      </c>
    </row>
    <row r="269" s="2" customFormat="1" ht="55.5" customHeight="1">
      <c r="A269" s="41"/>
      <c r="B269" s="42"/>
      <c r="C269" s="216" t="s">
        <v>560</v>
      </c>
      <c r="D269" s="216" t="s">
        <v>284</v>
      </c>
      <c r="E269" s="217" t="s">
        <v>525</v>
      </c>
      <c r="F269" s="218" t="s">
        <v>526</v>
      </c>
      <c r="G269" s="219" t="s">
        <v>366</v>
      </c>
      <c r="H269" s="220">
        <v>0.017000000000000001</v>
      </c>
      <c r="I269" s="221"/>
      <c r="J269" s="222">
        <f>ROUND(I269*H269,2)</f>
        <v>0</v>
      </c>
      <c r="K269" s="218" t="s">
        <v>287</v>
      </c>
      <c r="L269" s="47"/>
      <c r="M269" s="223" t="s">
        <v>19</v>
      </c>
      <c r="N269" s="224" t="s">
        <v>40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305</v>
      </c>
      <c r="AT269" s="227" t="s">
        <v>284</v>
      </c>
      <c r="AU269" s="227" t="s">
        <v>78</v>
      </c>
      <c r="AY269" s="20" t="s">
        <v>281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76</v>
      </c>
      <c r="BK269" s="228">
        <f>ROUND(I269*H269,2)</f>
        <v>0</v>
      </c>
      <c r="BL269" s="20" t="s">
        <v>305</v>
      </c>
      <c r="BM269" s="227" t="s">
        <v>527</v>
      </c>
    </row>
    <row r="270" s="2" customFormat="1">
      <c r="A270" s="41"/>
      <c r="B270" s="42"/>
      <c r="C270" s="43"/>
      <c r="D270" s="229" t="s">
        <v>290</v>
      </c>
      <c r="E270" s="43"/>
      <c r="F270" s="230" t="s">
        <v>528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290</v>
      </c>
      <c r="AU270" s="20" t="s">
        <v>78</v>
      </c>
    </row>
    <row r="271" s="2" customFormat="1" ht="24.15" customHeight="1">
      <c r="A271" s="41"/>
      <c r="B271" s="42"/>
      <c r="C271" s="216" t="s">
        <v>564</v>
      </c>
      <c r="D271" s="216" t="s">
        <v>284</v>
      </c>
      <c r="E271" s="217" t="s">
        <v>530</v>
      </c>
      <c r="F271" s="218" t="s">
        <v>531</v>
      </c>
      <c r="G271" s="219" t="s">
        <v>330</v>
      </c>
      <c r="H271" s="220">
        <v>2</v>
      </c>
      <c r="I271" s="221"/>
      <c r="J271" s="222">
        <f>ROUND(I271*H271,2)</f>
        <v>0</v>
      </c>
      <c r="K271" s="218" t="s">
        <v>287</v>
      </c>
      <c r="L271" s="47"/>
      <c r="M271" s="223" t="s">
        <v>19</v>
      </c>
      <c r="N271" s="224" t="s">
        <v>40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288</v>
      </c>
      <c r="AT271" s="227" t="s">
        <v>284</v>
      </c>
      <c r="AU271" s="227" t="s">
        <v>78</v>
      </c>
      <c r="AY271" s="20" t="s">
        <v>281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76</v>
      </c>
      <c r="BK271" s="228">
        <f>ROUND(I271*H271,2)</f>
        <v>0</v>
      </c>
      <c r="BL271" s="20" t="s">
        <v>288</v>
      </c>
      <c r="BM271" s="227" t="s">
        <v>532</v>
      </c>
    </row>
    <row r="272" s="2" customFormat="1">
      <c r="A272" s="41"/>
      <c r="B272" s="42"/>
      <c r="C272" s="43"/>
      <c r="D272" s="229" t="s">
        <v>290</v>
      </c>
      <c r="E272" s="43"/>
      <c r="F272" s="230" t="s">
        <v>533</v>
      </c>
      <c r="G272" s="43"/>
      <c r="H272" s="43"/>
      <c r="I272" s="231"/>
      <c r="J272" s="43"/>
      <c r="K272" s="43"/>
      <c r="L272" s="47"/>
      <c r="M272" s="232"/>
      <c r="N272" s="233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290</v>
      </c>
      <c r="AU272" s="20" t="s">
        <v>78</v>
      </c>
    </row>
    <row r="273" s="2" customFormat="1" ht="16.5" customHeight="1">
      <c r="A273" s="41"/>
      <c r="B273" s="42"/>
      <c r="C273" s="267" t="s">
        <v>568</v>
      </c>
      <c r="D273" s="267" t="s">
        <v>396</v>
      </c>
      <c r="E273" s="268" t="s">
        <v>535</v>
      </c>
      <c r="F273" s="269" t="s">
        <v>536</v>
      </c>
      <c r="G273" s="270" t="s">
        <v>330</v>
      </c>
      <c r="H273" s="271">
        <v>2</v>
      </c>
      <c r="I273" s="272"/>
      <c r="J273" s="273">
        <f>ROUND(I273*H273,2)</f>
        <v>0</v>
      </c>
      <c r="K273" s="269" t="s">
        <v>287</v>
      </c>
      <c r="L273" s="274"/>
      <c r="M273" s="275" t="s">
        <v>19</v>
      </c>
      <c r="N273" s="276" t="s">
        <v>40</v>
      </c>
      <c r="O273" s="87"/>
      <c r="P273" s="225">
        <f>O273*H273</f>
        <v>0</v>
      </c>
      <c r="Q273" s="225">
        <v>0.00020000000000000001</v>
      </c>
      <c r="R273" s="225">
        <f>Q273*H273</f>
        <v>0.00040000000000000002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327</v>
      </c>
      <c r="AT273" s="227" t="s">
        <v>396</v>
      </c>
      <c r="AU273" s="227" t="s">
        <v>78</v>
      </c>
      <c r="AY273" s="20" t="s">
        <v>281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76</v>
      </c>
      <c r="BK273" s="228">
        <f>ROUND(I273*H273,2)</f>
        <v>0</v>
      </c>
      <c r="BL273" s="20" t="s">
        <v>288</v>
      </c>
      <c r="BM273" s="227" t="s">
        <v>537</v>
      </c>
    </row>
    <row r="274" s="2" customFormat="1" ht="24.15" customHeight="1">
      <c r="A274" s="41"/>
      <c r="B274" s="42"/>
      <c r="C274" s="216" t="s">
        <v>572</v>
      </c>
      <c r="D274" s="216" t="s">
        <v>284</v>
      </c>
      <c r="E274" s="217" t="s">
        <v>539</v>
      </c>
      <c r="F274" s="218" t="s">
        <v>540</v>
      </c>
      <c r="G274" s="219" t="s">
        <v>330</v>
      </c>
      <c r="H274" s="220">
        <v>2</v>
      </c>
      <c r="I274" s="221"/>
      <c r="J274" s="222">
        <f>ROUND(I274*H274,2)</f>
        <v>0</v>
      </c>
      <c r="K274" s="218" t="s">
        <v>287</v>
      </c>
      <c r="L274" s="47"/>
      <c r="M274" s="223" t="s">
        <v>19</v>
      </c>
      <c r="N274" s="224" t="s">
        <v>40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305</v>
      </c>
      <c r="AT274" s="227" t="s">
        <v>284</v>
      </c>
      <c r="AU274" s="227" t="s">
        <v>78</v>
      </c>
      <c r="AY274" s="20" t="s">
        <v>281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76</v>
      </c>
      <c r="BK274" s="228">
        <f>ROUND(I274*H274,2)</f>
        <v>0</v>
      </c>
      <c r="BL274" s="20" t="s">
        <v>305</v>
      </c>
      <c r="BM274" s="227" t="s">
        <v>541</v>
      </c>
    </row>
    <row r="275" s="2" customFormat="1">
      <c r="A275" s="41"/>
      <c r="B275" s="42"/>
      <c r="C275" s="43"/>
      <c r="D275" s="229" t="s">
        <v>290</v>
      </c>
      <c r="E275" s="43"/>
      <c r="F275" s="230" t="s">
        <v>542</v>
      </c>
      <c r="G275" s="43"/>
      <c r="H275" s="43"/>
      <c r="I275" s="231"/>
      <c r="J275" s="43"/>
      <c r="K275" s="43"/>
      <c r="L275" s="47"/>
      <c r="M275" s="232"/>
      <c r="N275" s="233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290</v>
      </c>
      <c r="AU275" s="20" t="s">
        <v>78</v>
      </c>
    </row>
    <row r="276" s="2" customFormat="1" ht="21.75" customHeight="1">
      <c r="A276" s="41"/>
      <c r="B276" s="42"/>
      <c r="C276" s="267" t="s">
        <v>576</v>
      </c>
      <c r="D276" s="267" t="s">
        <v>396</v>
      </c>
      <c r="E276" s="268" t="s">
        <v>544</v>
      </c>
      <c r="F276" s="269" t="s">
        <v>545</v>
      </c>
      <c r="G276" s="270" t="s">
        <v>330</v>
      </c>
      <c r="H276" s="271">
        <v>2</v>
      </c>
      <c r="I276" s="272"/>
      <c r="J276" s="273">
        <f>ROUND(I276*H276,2)</f>
        <v>0</v>
      </c>
      <c r="K276" s="269" t="s">
        <v>287</v>
      </c>
      <c r="L276" s="274"/>
      <c r="M276" s="275" t="s">
        <v>19</v>
      </c>
      <c r="N276" s="276" t="s">
        <v>40</v>
      </c>
      <c r="O276" s="87"/>
      <c r="P276" s="225">
        <f>O276*H276</f>
        <v>0</v>
      </c>
      <c r="Q276" s="225">
        <v>0.00050000000000000001</v>
      </c>
      <c r="R276" s="225">
        <f>Q276*H276</f>
        <v>0.001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483</v>
      </c>
      <c r="AT276" s="227" t="s">
        <v>396</v>
      </c>
      <c r="AU276" s="227" t="s">
        <v>78</v>
      </c>
      <c r="AY276" s="20" t="s">
        <v>281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76</v>
      </c>
      <c r="BK276" s="228">
        <f>ROUND(I276*H276,2)</f>
        <v>0</v>
      </c>
      <c r="BL276" s="20" t="s">
        <v>305</v>
      </c>
      <c r="BM276" s="227" t="s">
        <v>546</v>
      </c>
    </row>
    <row r="277" s="2" customFormat="1" ht="24.15" customHeight="1">
      <c r="A277" s="41"/>
      <c r="B277" s="42"/>
      <c r="C277" s="216" t="s">
        <v>581</v>
      </c>
      <c r="D277" s="216" t="s">
        <v>284</v>
      </c>
      <c r="E277" s="217" t="s">
        <v>548</v>
      </c>
      <c r="F277" s="218" t="s">
        <v>549</v>
      </c>
      <c r="G277" s="219" t="s">
        <v>330</v>
      </c>
      <c r="H277" s="220">
        <v>4</v>
      </c>
      <c r="I277" s="221"/>
      <c r="J277" s="222">
        <f>ROUND(I277*H277,2)</f>
        <v>0</v>
      </c>
      <c r="K277" s="218" t="s">
        <v>287</v>
      </c>
      <c r="L277" s="47"/>
      <c r="M277" s="223" t="s">
        <v>19</v>
      </c>
      <c r="N277" s="224" t="s">
        <v>40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305</v>
      </c>
      <c r="AT277" s="227" t="s">
        <v>284</v>
      </c>
      <c r="AU277" s="227" t="s">
        <v>78</v>
      </c>
      <c r="AY277" s="20" t="s">
        <v>281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76</v>
      </c>
      <c r="BK277" s="228">
        <f>ROUND(I277*H277,2)</f>
        <v>0</v>
      </c>
      <c r="BL277" s="20" t="s">
        <v>305</v>
      </c>
      <c r="BM277" s="227" t="s">
        <v>550</v>
      </c>
    </row>
    <row r="278" s="2" customFormat="1">
      <c r="A278" s="41"/>
      <c r="B278" s="42"/>
      <c r="C278" s="43"/>
      <c r="D278" s="229" t="s">
        <v>290</v>
      </c>
      <c r="E278" s="43"/>
      <c r="F278" s="230" t="s">
        <v>551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290</v>
      </c>
      <c r="AU278" s="20" t="s">
        <v>78</v>
      </c>
    </row>
    <row r="279" s="2" customFormat="1" ht="24.15" customHeight="1">
      <c r="A279" s="41"/>
      <c r="B279" s="42"/>
      <c r="C279" s="267" t="s">
        <v>587</v>
      </c>
      <c r="D279" s="267" t="s">
        <v>396</v>
      </c>
      <c r="E279" s="268" t="s">
        <v>553</v>
      </c>
      <c r="F279" s="269" t="s">
        <v>554</v>
      </c>
      <c r="G279" s="270" t="s">
        <v>330</v>
      </c>
      <c r="H279" s="271">
        <v>4</v>
      </c>
      <c r="I279" s="272"/>
      <c r="J279" s="273">
        <f>ROUND(I279*H279,2)</f>
        <v>0</v>
      </c>
      <c r="K279" s="269" t="s">
        <v>287</v>
      </c>
      <c r="L279" s="274"/>
      <c r="M279" s="275" t="s">
        <v>19</v>
      </c>
      <c r="N279" s="276" t="s">
        <v>40</v>
      </c>
      <c r="O279" s="87"/>
      <c r="P279" s="225">
        <f>O279*H279</f>
        <v>0</v>
      </c>
      <c r="Q279" s="225">
        <v>0.00050000000000000001</v>
      </c>
      <c r="R279" s="225">
        <f>Q279*H279</f>
        <v>0.002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483</v>
      </c>
      <c r="AT279" s="227" t="s">
        <v>396</v>
      </c>
      <c r="AU279" s="227" t="s">
        <v>78</v>
      </c>
      <c r="AY279" s="20" t="s">
        <v>281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76</v>
      </c>
      <c r="BK279" s="228">
        <f>ROUND(I279*H279,2)</f>
        <v>0</v>
      </c>
      <c r="BL279" s="20" t="s">
        <v>305</v>
      </c>
      <c r="BM279" s="227" t="s">
        <v>555</v>
      </c>
    </row>
    <row r="280" s="2" customFormat="1" ht="16.5" customHeight="1">
      <c r="A280" s="41"/>
      <c r="B280" s="42"/>
      <c r="C280" s="216" t="s">
        <v>594</v>
      </c>
      <c r="D280" s="216" t="s">
        <v>284</v>
      </c>
      <c r="E280" s="217" t="s">
        <v>557</v>
      </c>
      <c r="F280" s="218" t="s">
        <v>558</v>
      </c>
      <c r="G280" s="219" t="s">
        <v>321</v>
      </c>
      <c r="H280" s="220">
        <v>1</v>
      </c>
      <c r="I280" s="221"/>
      <c r="J280" s="222">
        <f>ROUND(I280*H280,2)</f>
        <v>0</v>
      </c>
      <c r="K280" s="218" t="s">
        <v>316</v>
      </c>
      <c r="L280" s="47"/>
      <c r="M280" s="223" t="s">
        <v>19</v>
      </c>
      <c r="N280" s="224" t="s">
        <v>40</v>
      </c>
      <c r="O280" s="87"/>
      <c r="P280" s="225">
        <f>O280*H280</f>
        <v>0</v>
      </c>
      <c r="Q280" s="225">
        <v>0</v>
      </c>
      <c r="R280" s="225">
        <f>Q280*H280</f>
        <v>0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305</v>
      </c>
      <c r="AT280" s="227" t="s">
        <v>284</v>
      </c>
      <c r="AU280" s="227" t="s">
        <v>78</v>
      </c>
      <c r="AY280" s="20" t="s">
        <v>281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76</v>
      </c>
      <c r="BK280" s="228">
        <f>ROUND(I280*H280,2)</f>
        <v>0</v>
      </c>
      <c r="BL280" s="20" t="s">
        <v>305</v>
      </c>
      <c r="BM280" s="227" t="s">
        <v>559</v>
      </c>
    </row>
    <row r="281" s="2" customFormat="1" ht="24.15" customHeight="1">
      <c r="A281" s="41"/>
      <c r="B281" s="42"/>
      <c r="C281" s="267" t="s">
        <v>599</v>
      </c>
      <c r="D281" s="267" t="s">
        <v>396</v>
      </c>
      <c r="E281" s="268" t="s">
        <v>561</v>
      </c>
      <c r="F281" s="269" t="s">
        <v>562</v>
      </c>
      <c r="G281" s="270" t="s">
        <v>321</v>
      </c>
      <c r="H281" s="271">
        <v>1</v>
      </c>
      <c r="I281" s="272"/>
      <c r="J281" s="273">
        <f>ROUND(I281*H281,2)</f>
        <v>0</v>
      </c>
      <c r="K281" s="269" t="s">
        <v>316</v>
      </c>
      <c r="L281" s="274"/>
      <c r="M281" s="275" t="s">
        <v>19</v>
      </c>
      <c r="N281" s="276" t="s">
        <v>40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483</v>
      </c>
      <c r="AT281" s="227" t="s">
        <v>396</v>
      </c>
      <c r="AU281" s="227" t="s">
        <v>78</v>
      </c>
      <c r="AY281" s="20" t="s">
        <v>281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76</v>
      </c>
      <c r="BK281" s="228">
        <f>ROUND(I281*H281,2)</f>
        <v>0</v>
      </c>
      <c r="BL281" s="20" t="s">
        <v>305</v>
      </c>
      <c r="BM281" s="227" t="s">
        <v>563</v>
      </c>
    </row>
    <row r="282" s="2" customFormat="1" ht="24.15" customHeight="1">
      <c r="A282" s="41"/>
      <c r="B282" s="42"/>
      <c r="C282" s="216" t="s">
        <v>604</v>
      </c>
      <c r="D282" s="216" t="s">
        <v>284</v>
      </c>
      <c r="E282" s="217" t="s">
        <v>565</v>
      </c>
      <c r="F282" s="218" t="s">
        <v>566</v>
      </c>
      <c r="G282" s="219" t="s">
        <v>315</v>
      </c>
      <c r="H282" s="220">
        <v>4</v>
      </c>
      <c r="I282" s="221"/>
      <c r="J282" s="222">
        <f>ROUND(I282*H282,2)</f>
        <v>0</v>
      </c>
      <c r="K282" s="218" t="s">
        <v>316</v>
      </c>
      <c r="L282" s="47"/>
      <c r="M282" s="223" t="s">
        <v>19</v>
      </c>
      <c r="N282" s="224" t="s">
        <v>40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305</v>
      </c>
      <c r="AT282" s="227" t="s">
        <v>284</v>
      </c>
      <c r="AU282" s="227" t="s">
        <v>78</v>
      </c>
      <c r="AY282" s="20" t="s">
        <v>281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76</v>
      </c>
      <c r="BK282" s="228">
        <f>ROUND(I282*H282,2)</f>
        <v>0</v>
      </c>
      <c r="BL282" s="20" t="s">
        <v>305</v>
      </c>
      <c r="BM282" s="227" t="s">
        <v>567</v>
      </c>
    </row>
    <row r="283" s="2" customFormat="1" ht="24.15" customHeight="1">
      <c r="A283" s="41"/>
      <c r="B283" s="42"/>
      <c r="C283" s="216" t="s">
        <v>610</v>
      </c>
      <c r="D283" s="216" t="s">
        <v>284</v>
      </c>
      <c r="E283" s="217" t="s">
        <v>569</v>
      </c>
      <c r="F283" s="218" t="s">
        <v>570</v>
      </c>
      <c r="G283" s="219" t="s">
        <v>315</v>
      </c>
      <c r="H283" s="220">
        <v>4</v>
      </c>
      <c r="I283" s="221"/>
      <c r="J283" s="222">
        <f>ROUND(I283*H283,2)</f>
        <v>0</v>
      </c>
      <c r="K283" s="218" t="s">
        <v>316</v>
      </c>
      <c r="L283" s="47"/>
      <c r="M283" s="223" t="s">
        <v>19</v>
      </c>
      <c r="N283" s="224" t="s">
        <v>40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305</v>
      </c>
      <c r="AT283" s="227" t="s">
        <v>284</v>
      </c>
      <c r="AU283" s="227" t="s">
        <v>78</v>
      </c>
      <c r="AY283" s="20" t="s">
        <v>281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76</v>
      </c>
      <c r="BK283" s="228">
        <f>ROUND(I283*H283,2)</f>
        <v>0</v>
      </c>
      <c r="BL283" s="20" t="s">
        <v>305</v>
      </c>
      <c r="BM283" s="227" t="s">
        <v>571</v>
      </c>
    </row>
    <row r="284" s="2" customFormat="1" ht="24.15" customHeight="1">
      <c r="A284" s="41"/>
      <c r="B284" s="42"/>
      <c r="C284" s="216" t="s">
        <v>614</v>
      </c>
      <c r="D284" s="216" t="s">
        <v>284</v>
      </c>
      <c r="E284" s="217" t="s">
        <v>573</v>
      </c>
      <c r="F284" s="218" t="s">
        <v>574</v>
      </c>
      <c r="G284" s="219" t="s">
        <v>315</v>
      </c>
      <c r="H284" s="220">
        <v>2</v>
      </c>
      <c r="I284" s="221"/>
      <c r="J284" s="222">
        <f>ROUND(I284*H284,2)</f>
        <v>0</v>
      </c>
      <c r="K284" s="218" t="s">
        <v>316</v>
      </c>
      <c r="L284" s="47"/>
      <c r="M284" s="223" t="s">
        <v>19</v>
      </c>
      <c r="N284" s="224" t="s">
        <v>40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305</v>
      </c>
      <c r="AT284" s="227" t="s">
        <v>284</v>
      </c>
      <c r="AU284" s="227" t="s">
        <v>78</v>
      </c>
      <c r="AY284" s="20" t="s">
        <v>281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76</v>
      </c>
      <c r="BK284" s="228">
        <f>ROUND(I284*H284,2)</f>
        <v>0</v>
      </c>
      <c r="BL284" s="20" t="s">
        <v>305</v>
      </c>
      <c r="BM284" s="227" t="s">
        <v>575</v>
      </c>
    </row>
    <row r="285" s="2" customFormat="1" ht="24.15" customHeight="1">
      <c r="A285" s="41"/>
      <c r="B285" s="42"/>
      <c r="C285" s="216" t="s">
        <v>620</v>
      </c>
      <c r="D285" s="216" t="s">
        <v>284</v>
      </c>
      <c r="E285" s="217" t="s">
        <v>577</v>
      </c>
      <c r="F285" s="218" t="s">
        <v>578</v>
      </c>
      <c r="G285" s="219" t="s">
        <v>330</v>
      </c>
      <c r="H285" s="220">
        <v>2</v>
      </c>
      <c r="I285" s="221"/>
      <c r="J285" s="222">
        <f>ROUND(I285*H285,2)</f>
        <v>0</v>
      </c>
      <c r="K285" s="218" t="s">
        <v>287</v>
      </c>
      <c r="L285" s="47"/>
      <c r="M285" s="223" t="s">
        <v>19</v>
      </c>
      <c r="N285" s="224" t="s">
        <v>40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305</v>
      </c>
      <c r="AT285" s="227" t="s">
        <v>284</v>
      </c>
      <c r="AU285" s="227" t="s">
        <v>78</v>
      </c>
      <c r="AY285" s="20" t="s">
        <v>281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76</v>
      </c>
      <c r="BK285" s="228">
        <f>ROUND(I285*H285,2)</f>
        <v>0</v>
      </c>
      <c r="BL285" s="20" t="s">
        <v>305</v>
      </c>
      <c r="BM285" s="227" t="s">
        <v>579</v>
      </c>
    </row>
    <row r="286" s="2" customFormat="1">
      <c r="A286" s="41"/>
      <c r="B286" s="42"/>
      <c r="C286" s="43"/>
      <c r="D286" s="229" t="s">
        <v>290</v>
      </c>
      <c r="E286" s="43"/>
      <c r="F286" s="230" t="s">
        <v>580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290</v>
      </c>
      <c r="AU286" s="20" t="s">
        <v>78</v>
      </c>
    </row>
    <row r="287" s="2" customFormat="1" ht="16.5" customHeight="1">
      <c r="A287" s="41"/>
      <c r="B287" s="42"/>
      <c r="C287" s="267" t="s">
        <v>626</v>
      </c>
      <c r="D287" s="267" t="s">
        <v>396</v>
      </c>
      <c r="E287" s="268" t="s">
        <v>582</v>
      </c>
      <c r="F287" s="269" t="s">
        <v>583</v>
      </c>
      <c r="G287" s="270" t="s">
        <v>330</v>
      </c>
      <c r="H287" s="271">
        <v>2</v>
      </c>
      <c r="I287" s="272"/>
      <c r="J287" s="273">
        <f>ROUND(I287*H287,2)</f>
        <v>0</v>
      </c>
      <c r="K287" s="269" t="s">
        <v>287</v>
      </c>
      <c r="L287" s="274"/>
      <c r="M287" s="275" t="s">
        <v>19</v>
      </c>
      <c r="N287" s="276" t="s">
        <v>40</v>
      </c>
      <c r="O287" s="87"/>
      <c r="P287" s="225">
        <f>O287*H287</f>
        <v>0</v>
      </c>
      <c r="Q287" s="225">
        <v>0.0028</v>
      </c>
      <c r="R287" s="225">
        <f>Q287*H287</f>
        <v>0.0055999999999999999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483</v>
      </c>
      <c r="AT287" s="227" t="s">
        <v>396</v>
      </c>
      <c r="AU287" s="227" t="s">
        <v>78</v>
      </c>
      <c r="AY287" s="20" t="s">
        <v>281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76</v>
      </c>
      <c r="BK287" s="228">
        <f>ROUND(I287*H287,2)</f>
        <v>0</v>
      </c>
      <c r="BL287" s="20" t="s">
        <v>305</v>
      </c>
      <c r="BM287" s="227" t="s">
        <v>584</v>
      </c>
    </row>
    <row r="288" s="2" customFormat="1" ht="24.15" customHeight="1">
      <c r="A288" s="41"/>
      <c r="B288" s="42"/>
      <c r="C288" s="216" t="s">
        <v>633</v>
      </c>
      <c r="D288" s="216" t="s">
        <v>284</v>
      </c>
      <c r="E288" s="217" t="s">
        <v>901</v>
      </c>
      <c r="F288" s="218" t="s">
        <v>902</v>
      </c>
      <c r="G288" s="219" t="s">
        <v>197</v>
      </c>
      <c r="H288" s="220">
        <v>0.54000000000000004</v>
      </c>
      <c r="I288" s="221"/>
      <c r="J288" s="222">
        <f>ROUND(I288*H288,2)</f>
        <v>0</v>
      </c>
      <c r="K288" s="218" t="s">
        <v>287</v>
      </c>
      <c r="L288" s="47"/>
      <c r="M288" s="223" t="s">
        <v>19</v>
      </c>
      <c r="N288" s="224" t="s">
        <v>40</v>
      </c>
      <c r="O288" s="87"/>
      <c r="P288" s="225">
        <f>O288*H288</f>
        <v>0</v>
      </c>
      <c r="Q288" s="225">
        <v>0.00149</v>
      </c>
      <c r="R288" s="225">
        <f>Q288*H288</f>
        <v>0.00080460000000000004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305</v>
      </c>
      <c r="AT288" s="227" t="s">
        <v>284</v>
      </c>
      <c r="AU288" s="227" t="s">
        <v>78</v>
      </c>
      <c r="AY288" s="20" t="s">
        <v>281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76</v>
      </c>
      <c r="BK288" s="228">
        <f>ROUND(I288*H288,2)</f>
        <v>0</v>
      </c>
      <c r="BL288" s="20" t="s">
        <v>305</v>
      </c>
      <c r="BM288" s="227" t="s">
        <v>1485</v>
      </c>
    </row>
    <row r="289" s="2" customFormat="1">
      <c r="A289" s="41"/>
      <c r="B289" s="42"/>
      <c r="C289" s="43"/>
      <c r="D289" s="229" t="s">
        <v>290</v>
      </c>
      <c r="E289" s="43"/>
      <c r="F289" s="230" t="s">
        <v>904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290</v>
      </c>
      <c r="AU289" s="20" t="s">
        <v>78</v>
      </c>
    </row>
    <row r="290" s="13" customFormat="1">
      <c r="A290" s="13"/>
      <c r="B290" s="234"/>
      <c r="C290" s="235"/>
      <c r="D290" s="236" t="s">
        <v>292</v>
      </c>
      <c r="E290" s="237" t="s">
        <v>19</v>
      </c>
      <c r="F290" s="238" t="s">
        <v>905</v>
      </c>
      <c r="G290" s="235"/>
      <c r="H290" s="239">
        <v>0.54000000000000004</v>
      </c>
      <c r="I290" s="240"/>
      <c r="J290" s="235"/>
      <c r="K290" s="235"/>
      <c r="L290" s="241"/>
      <c r="M290" s="242"/>
      <c r="N290" s="243"/>
      <c r="O290" s="243"/>
      <c r="P290" s="243"/>
      <c r="Q290" s="243"/>
      <c r="R290" s="243"/>
      <c r="S290" s="243"/>
      <c r="T290" s="244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5" t="s">
        <v>292</v>
      </c>
      <c r="AU290" s="245" t="s">
        <v>78</v>
      </c>
      <c r="AV290" s="13" t="s">
        <v>78</v>
      </c>
      <c r="AW290" s="13" t="s">
        <v>31</v>
      </c>
      <c r="AX290" s="13" t="s">
        <v>76</v>
      </c>
      <c r="AY290" s="245" t="s">
        <v>281</v>
      </c>
    </row>
    <row r="291" s="2" customFormat="1" ht="24.15" customHeight="1">
      <c r="A291" s="41"/>
      <c r="B291" s="42"/>
      <c r="C291" s="267" t="s">
        <v>388</v>
      </c>
      <c r="D291" s="267" t="s">
        <v>396</v>
      </c>
      <c r="E291" s="268" t="s">
        <v>906</v>
      </c>
      <c r="F291" s="269" t="s">
        <v>907</v>
      </c>
      <c r="G291" s="270" t="s">
        <v>197</v>
      </c>
      <c r="H291" s="271">
        <v>0.59399999999999997</v>
      </c>
      <c r="I291" s="272"/>
      <c r="J291" s="273">
        <f>ROUND(I291*H291,2)</f>
        <v>0</v>
      </c>
      <c r="K291" s="269" t="s">
        <v>287</v>
      </c>
      <c r="L291" s="274"/>
      <c r="M291" s="275" t="s">
        <v>19</v>
      </c>
      <c r="N291" s="276" t="s">
        <v>40</v>
      </c>
      <c r="O291" s="87"/>
      <c r="P291" s="225">
        <f>O291*H291</f>
        <v>0</v>
      </c>
      <c r="Q291" s="225">
        <v>0.012</v>
      </c>
      <c r="R291" s="225">
        <f>Q291*H291</f>
        <v>0.0071279999999999998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483</v>
      </c>
      <c r="AT291" s="227" t="s">
        <v>396</v>
      </c>
      <c r="AU291" s="227" t="s">
        <v>78</v>
      </c>
      <c r="AY291" s="20" t="s">
        <v>281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76</v>
      </c>
      <c r="BK291" s="228">
        <f>ROUND(I291*H291,2)</f>
        <v>0</v>
      </c>
      <c r="BL291" s="20" t="s">
        <v>305</v>
      </c>
      <c r="BM291" s="227" t="s">
        <v>1486</v>
      </c>
    </row>
    <row r="292" s="13" customFormat="1">
      <c r="A292" s="13"/>
      <c r="B292" s="234"/>
      <c r="C292" s="235"/>
      <c r="D292" s="236" t="s">
        <v>292</v>
      </c>
      <c r="E292" s="235"/>
      <c r="F292" s="238" t="s">
        <v>909</v>
      </c>
      <c r="G292" s="235"/>
      <c r="H292" s="239">
        <v>0.59399999999999997</v>
      </c>
      <c r="I292" s="240"/>
      <c r="J292" s="235"/>
      <c r="K292" s="235"/>
      <c r="L292" s="241"/>
      <c r="M292" s="242"/>
      <c r="N292" s="243"/>
      <c r="O292" s="243"/>
      <c r="P292" s="243"/>
      <c r="Q292" s="243"/>
      <c r="R292" s="243"/>
      <c r="S292" s="243"/>
      <c r="T292" s="244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5" t="s">
        <v>292</v>
      </c>
      <c r="AU292" s="245" t="s">
        <v>78</v>
      </c>
      <c r="AV292" s="13" t="s">
        <v>78</v>
      </c>
      <c r="AW292" s="13" t="s">
        <v>4</v>
      </c>
      <c r="AX292" s="13" t="s">
        <v>76</v>
      </c>
      <c r="AY292" s="245" t="s">
        <v>281</v>
      </c>
    </row>
    <row r="293" s="12" customFormat="1" ht="22.8" customHeight="1">
      <c r="A293" s="12"/>
      <c r="B293" s="200"/>
      <c r="C293" s="201"/>
      <c r="D293" s="202" t="s">
        <v>68</v>
      </c>
      <c r="E293" s="214" t="s">
        <v>585</v>
      </c>
      <c r="F293" s="214" t="s">
        <v>586</v>
      </c>
      <c r="G293" s="201"/>
      <c r="H293" s="201"/>
      <c r="I293" s="204"/>
      <c r="J293" s="215">
        <f>BK293</f>
        <v>0</v>
      </c>
      <c r="K293" s="201"/>
      <c r="L293" s="206"/>
      <c r="M293" s="207"/>
      <c r="N293" s="208"/>
      <c r="O293" s="208"/>
      <c r="P293" s="209">
        <f>P294+P295+P296+P317+P328</f>
        <v>0</v>
      </c>
      <c r="Q293" s="208"/>
      <c r="R293" s="209">
        <f>R294+R295+R296+R317+R328</f>
        <v>0.88615611200000011</v>
      </c>
      <c r="S293" s="208"/>
      <c r="T293" s="210">
        <f>T294+T295+T296+T317+T328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11" t="s">
        <v>78</v>
      </c>
      <c r="AT293" s="212" t="s">
        <v>68</v>
      </c>
      <c r="AU293" s="212" t="s">
        <v>76</v>
      </c>
      <c r="AY293" s="211" t="s">
        <v>281</v>
      </c>
      <c r="BK293" s="213">
        <f>BK294+BK295+BK296+BK317+BK328</f>
        <v>0</v>
      </c>
    </row>
    <row r="294" s="2" customFormat="1" ht="78" customHeight="1">
      <c r="A294" s="41"/>
      <c r="B294" s="42"/>
      <c r="C294" s="216" t="s">
        <v>644</v>
      </c>
      <c r="D294" s="216" t="s">
        <v>284</v>
      </c>
      <c r="E294" s="217" t="s">
        <v>588</v>
      </c>
      <c r="F294" s="218" t="s">
        <v>589</v>
      </c>
      <c r="G294" s="219" t="s">
        <v>366</v>
      </c>
      <c r="H294" s="220">
        <v>0.88600000000000001</v>
      </c>
      <c r="I294" s="221"/>
      <c r="J294" s="222">
        <f>ROUND(I294*H294,2)</f>
        <v>0</v>
      </c>
      <c r="K294" s="218" t="s">
        <v>287</v>
      </c>
      <c r="L294" s="47"/>
      <c r="M294" s="223" t="s">
        <v>19</v>
      </c>
      <c r="N294" s="224" t="s">
        <v>40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305</v>
      </c>
      <c r="AT294" s="227" t="s">
        <v>284</v>
      </c>
      <c r="AU294" s="227" t="s">
        <v>78</v>
      </c>
      <c r="AY294" s="20" t="s">
        <v>281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76</v>
      </c>
      <c r="BK294" s="228">
        <f>ROUND(I294*H294,2)</f>
        <v>0</v>
      </c>
      <c r="BL294" s="20" t="s">
        <v>305</v>
      </c>
      <c r="BM294" s="227" t="s">
        <v>590</v>
      </c>
    </row>
    <row r="295" s="2" customFormat="1">
      <c r="A295" s="41"/>
      <c r="B295" s="42"/>
      <c r="C295" s="43"/>
      <c r="D295" s="229" t="s">
        <v>290</v>
      </c>
      <c r="E295" s="43"/>
      <c r="F295" s="230" t="s">
        <v>591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290</v>
      </c>
      <c r="AU295" s="20" t="s">
        <v>78</v>
      </c>
    </row>
    <row r="296" s="12" customFormat="1" ht="20.88" customHeight="1">
      <c r="A296" s="12"/>
      <c r="B296" s="200"/>
      <c r="C296" s="201"/>
      <c r="D296" s="202" t="s">
        <v>68</v>
      </c>
      <c r="E296" s="214" t="s">
        <v>592</v>
      </c>
      <c r="F296" s="214" t="s">
        <v>593</v>
      </c>
      <c r="G296" s="201"/>
      <c r="H296" s="201"/>
      <c r="I296" s="204"/>
      <c r="J296" s="215">
        <f>BK296</f>
        <v>0</v>
      </c>
      <c r="K296" s="201"/>
      <c r="L296" s="206"/>
      <c r="M296" s="207"/>
      <c r="N296" s="208"/>
      <c r="O296" s="208"/>
      <c r="P296" s="209">
        <f>SUM(P297:P316)</f>
        <v>0</v>
      </c>
      <c r="Q296" s="208"/>
      <c r="R296" s="209">
        <f>SUM(R297:R316)</f>
        <v>0.24311511900000002</v>
      </c>
      <c r="S296" s="208"/>
      <c r="T296" s="210">
        <f>SUM(T297:T316)</f>
        <v>0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R296" s="211" t="s">
        <v>78</v>
      </c>
      <c r="AT296" s="212" t="s">
        <v>68</v>
      </c>
      <c r="AU296" s="212" t="s">
        <v>78</v>
      </c>
      <c r="AY296" s="211" t="s">
        <v>281</v>
      </c>
      <c r="BK296" s="213">
        <f>SUM(BK297:BK316)</f>
        <v>0</v>
      </c>
    </row>
    <row r="297" s="2" customFormat="1" ht="49.05" customHeight="1">
      <c r="A297" s="41"/>
      <c r="B297" s="42"/>
      <c r="C297" s="216" t="s">
        <v>452</v>
      </c>
      <c r="D297" s="216" t="s">
        <v>284</v>
      </c>
      <c r="E297" s="217" t="s">
        <v>595</v>
      </c>
      <c r="F297" s="218" t="s">
        <v>596</v>
      </c>
      <c r="G297" s="219" t="s">
        <v>197</v>
      </c>
      <c r="H297" s="220">
        <v>18.449999999999999</v>
      </c>
      <c r="I297" s="221"/>
      <c r="J297" s="222">
        <f>ROUND(I297*H297,2)</f>
        <v>0</v>
      </c>
      <c r="K297" s="218" t="s">
        <v>287</v>
      </c>
      <c r="L297" s="47"/>
      <c r="M297" s="223" t="s">
        <v>19</v>
      </c>
      <c r="N297" s="224" t="s">
        <v>40</v>
      </c>
      <c r="O297" s="87"/>
      <c r="P297" s="225">
        <f>O297*H297</f>
        <v>0</v>
      </c>
      <c r="Q297" s="225">
        <v>0.01259502</v>
      </c>
      <c r="R297" s="225">
        <f>Q297*H297</f>
        <v>0.23237811899999999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305</v>
      </c>
      <c r="AT297" s="227" t="s">
        <v>284</v>
      </c>
      <c r="AU297" s="227" t="s">
        <v>199</v>
      </c>
      <c r="AY297" s="20" t="s">
        <v>281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76</v>
      </c>
      <c r="BK297" s="228">
        <f>ROUND(I297*H297,2)</f>
        <v>0</v>
      </c>
      <c r="BL297" s="20" t="s">
        <v>305</v>
      </c>
      <c r="BM297" s="227" t="s">
        <v>597</v>
      </c>
    </row>
    <row r="298" s="2" customFormat="1">
      <c r="A298" s="41"/>
      <c r="B298" s="42"/>
      <c r="C298" s="43"/>
      <c r="D298" s="229" t="s">
        <v>290</v>
      </c>
      <c r="E298" s="43"/>
      <c r="F298" s="230" t="s">
        <v>598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290</v>
      </c>
      <c r="AU298" s="20" t="s">
        <v>199</v>
      </c>
    </row>
    <row r="299" s="13" customFormat="1">
      <c r="A299" s="13"/>
      <c r="B299" s="234"/>
      <c r="C299" s="235"/>
      <c r="D299" s="236" t="s">
        <v>292</v>
      </c>
      <c r="E299" s="237" t="s">
        <v>19</v>
      </c>
      <c r="F299" s="238" t="s">
        <v>235</v>
      </c>
      <c r="G299" s="235"/>
      <c r="H299" s="239">
        <v>18.449999999999999</v>
      </c>
      <c r="I299" s="240"/>
      <c r="J299" s="235"/>
      <c r="K299" s="235"/>
      <c r="L299" s="241"/>
      <c r="M299" s="242"/>
      <c r="N299" s="243"/>
      <c r="O299" s="243"/>
      <c r="P299" s="243"/>
      <c r="Q299" s="243"/>
      <c r="R299" s="243"/>
      <c r="S299" s="243"/>
      <c r="T299" s="244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5" t="s">
        <v>292</v>
      </c>
      <c r="AU299" s="245" t="s">
        <v>199</v>
      </c>
      <c r="AV299" s="13" t="s">
        <v>78</v>
      </c>
      <c r="AW299" s="13" t="s">
        <v>31</v>
      </c>
      <c r="AX299" s="13" t="s">
        <v>76</v>
      </c>
      <c r="AY299" s="245" t="s">
        <v>281</v>
      </c>
    </row>
    <row r="300" s="2" customFormat="1" ht="37.8" customHeight="1">
      <c r="A300" s="41"/>
      <c r="B300" s="42"/>
      <c r="C300" s="216" t="s">
        <v>465</v>
      </c>
      <c r="D300" s="216" t="s">
        <v>284</v>
      </c>
      <c r="E300" s="217" t="s">
        <v>600</v>
      </c>
      <c r="F300" s="218" t="s">
        <v>601</v>
      </c>
      <c r="G300" s="219" t="s">
        <v>197</v>
      </c>
      <c r="H300" s="220">
        <v>18.449999999999999</v>
      </c>
      <c r="I300" s="221"/>
      <c r="J300" s="222">
        <f>ROUND(I300*H300,2)</f>
        <v>0</v>
      </c>
      <c r="K300" s="218" t="s">
        <v>287</v>
      </c>
      <c r="L300" s="47"/>
      <c r="M300" s="223" t="s">
        <v>19</v>
      </c>
      <c r="N300" s="224" t="s">
        <v>40</v>
      </c>
      <c r="O300" s="87"/>
      <c r="P300" s="225">
        <f>O300*H300</f>
        <v>0</v>
      </c>
      <c r="Q300" s="225">
        <v>0.00010000000000000001</v>
      </c>
      <c r="R300" s="225">
        <f>Q300*H300</f>
        <v>0.0018450000000000001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305</v>
      </c>
      <c r="AT300" s="227" t="s">
        <v>284</v>
      </c>
      <c r="AU300" s="227" t="s">
        <v>199</v>
      </c>
      <c r="AY300" s="20" t="s">
        <v>281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76</v>
      </c>
      <c r="BK300" s="228">
        <f>ROUND(I300*H300,2)</f>
        <v>0</v>
      </c>
      <c r="BL300" s="20" t="s">
        <v>305</v>
      </c>
      <c r="BM300" s="227" t="s">
        <v>602</v>
      </c>
    </row>
    <row r="301" s="2" customFormat="1">
      <c r="A301" s="41"/>
      <c r="B301" s="42"/>
      <c r="C301" s="43"/>
      <c r="D301" s="229" t="s">
        <v>290</v>
      </c>
      <c r="E301" s="43"/>
      <c r="F301" s="230" t="s">
        <v>603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290</v>
      </c>
      <c r="AU301" s="20" t="s">
        <v>199</v>
      </c>
    </row>
    <row r="302" s="13" customFormat="1">
      <c r="A302" s="13"/>
      <c r="B302" s="234"/>
      <c r="C302" s="235"/>
      <c r="D302" s="236" t="s">
        <v>292</v>
      </c>
      <c r="E302" s="237" t="s">
        <v>19</v>
      </c>
      <c r="F302" s="238" t="s">
        <v>235</v>
      </c>
      <c r="G302" s="235"/>
      <c r="H302" s="239">
        <v>18.449999999999999</v>
      </c>
      <c r="I302" s="240"/>
      <c r="J302" s="235"/>
      <c r="K302" s="235"/>
      <c r="L302" s="241"/>
      <c r="M302" s="242"/>
      <c r="N302" s="243"/>
      <c r="O302" s="243"/>
      <c r="P302" s="243"/>
      <c r="Q302" s="243"/>
      <c r="R302" s="243"/>
      <c r="S302" s="243"/>
      <c r="T302" s="244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5" t="s">
        <v>292</v>
      </c>
      <c r="AU302" s="245" t="s">
        <v>199</v>
      </c>
      <c r="AV302" s="13" t="s">
        <v>78</v>
      </c>
      <c r="AW302" s="13" t="s">
        <v>31</v>
      </c>
      <c r="AX302" s="13" t="s">
        <v>69</v>
      </c>
      <c r="AY302" s="245" t="s">
        <v>281</v>
      </c>
    </row>
    <row r="303" s="14" customFormat="1">
      <c r="A303" s="14"/>
      <c r="B303" s="246"/>
      <c r="C303" s="247"/>
      <c r="D303" s="236" t="s">
        <v>292</v>
      </c>
      <c r="E303" s="248" t="s">
        <v>19</v>
      </c>
      <c r="F303" s="249" t="s">
        <v>311</v>
      </c>
      <c r="G303" s="247"/>
      <c r="H303" s="250">
        <v>18.449999999999999</v>
      </c>
      <c r="I303" s="251"/>
      <c r="J303" s="247"/>
      <c r="K303" s="247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292</v>
      </c>
      <c r="AU303" s="256" t="s">
        <v>199</v>
      </c>
      <c r="AV303" s="14" t="s">
        <v>288</v>
      </c>
      <c r="AW303" s="14" t="s">
        <v>31</v>
      </c>
      <c r="AX303" s="14" t="s">
        <v>76</v>
      </c>
      <c r="AY303" s="256" t="s">
        <v>281</v>
      </c>
    </row>
    <row r="304" s="2" customFormat="1" ht="24.15" customHeight="1">
      <c r="A304" s="41"/>
      <c r="B304" s="42"/>
      <c r="C304" s="216" t="s">
        <v>657</v>
      </c>
      <c r="D304" s="216" t="s">
        <v>284</v>
      </c>
      <c r="E304" s="217" t="s">
        <v>1487</v>
      </c>
      <c r="F304" s="218" t="s">
        <v>1488</v>
      </c>
      <c r="G304" s="219" t="s">
        <v>197</v>
      </c>
      <c r="H304" s="220">
        <v>4.1699999999999999</v>
      </c>
      <c r="I304" s="221"/>
      <c r="J304" s="222">
        <f>ROUND(I304*H304,2)</f>
        <v>0</v>
      </c>
      <c r="K304" s="218" t="s">
        <v>287</v>
      </c>
      <c r="L304" s="47"/>
      <c r="M304" s="223" t="s">
        <v>19</v>
      </c>
      <c r="N304" s="224" t="s">
        <v>40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305</v>
      </c>
      <c r="AT304" s="227" t="s">
        <v>284</v>
      </c>
      <c r="AU304" s="227" t="s">
        <v>199</v>
      </c>
      <c r="AY304" s="20" t="s">
        <v>281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76</v>
      </c>
      <c r="BK304" s="228">
        <f>ROUND(I304*H304,2)</f>
        <v>0</v>
      </c>
      <c r="BL304" s="20" t="s">
        <v>305</v>
      </c>
      <c r="BM304" s="227" t="s">
        <v>1489</v>
      </c>
    </row>
    <row r="305" s="2" customFormat="1">
      <c r="A305" s="41"/>
      <c r="B305" s="42"/>
      <c r="C305" s="43"/>
      <c r="D305" s="229" t="s">
        <v>290</v>
      </c>
      <c r="E305" s="43"/>
      <c r="F305" s="230" t="s">
        <v>1490</v>
      </c>
      <c r="G305" s="43"/>
      <c r="H305" s="43"/>
      <c r="I305" s="231"/>
      <c r="J305" s="43"/>
      <c r="K305" s="43"/>
      <c r="L305" s="47"/>
      <c r="M305" s="232"/>
      <c r="N305" s="233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290</v>
      </c>
      <c r="AU305" s="20" t="s">
        <v>199</v>
      </c>
    </row>
    <row r="306" s="13" customFormat="1">
      <c r="A306" s="13"/>
      <c r="B306" s="234"/>
      <c r="C306" s="235"/>
      <c r="D306" s="236" t="s">
        <v>292</v>
      </c>
      <c r="E306" s="237" t="s">
        <v>19</v>
      </c>
      <c r="F306" s="238" t="s">
        <v>1491</v>
      </c>
      <c r="G306" s="235"/>
      <c r="H306" s="239">
        <v>2.9500000000000002</v>
      </c>
      <c r="I306" s="240"/>
      <c r="J306" s="235"/>
      <c r="K306" s="235"/>
      <c r="L306" s="241"/>
      <c r="M306" s="242"/>
      <c r="N306" s="243"/>
      <c r="O306" s="243"/>
      <c r="P306" s="243"/>
      <c r="Q306" s="243"/>
      <c r="R306" s="243"/>
      <c r="S306" s="243"/>
      <c r="T306" s="244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5" t="s">
        <v>292</v>
      </c>
      <c r="AU306" s="245" t="s">
        <v>199</v>
      </c>
      <c r="AV306" s="13" t="s">
        <v>78</v>
      </c>
      <c r="AW306" s="13" t="s">
        <v>31</v>
      </c>
      <c r="AX306" s="13" t="s">
        <v>69</v>
      </c>
      <c r="AY306" s="245" t="s">
        <v>281</v>
      </c>
    </row>
    <row r="307" s="13" customFormat="1">
      <c r="A307" s="13"/>
      <c r="B307" s="234"/>
      <c r="C307" s="235"/>
      <c r="D307" s="236" t="s">
        <v>292</v>
      </c>
      <c r="E307" s="237" t="s">
        <v>19</v>
      </c>
      <c r="F307" s="238" t="s">
        <v>1492</v>
      </c>
      <c r="G307" s="235"/>
      <c r="H307" s="239">
        <v>1.22</v>
      </c>
      <c r="I307" s="240"/>
      <c r="J307" s="235"/>
      <c r="K307" s="235"/>
      <c r="L307" s="241"/>
      <c r="M307" s="242"/>
      <c r="N307" s="243"/>
      <c r="O307" s="243"/>
      <c r="P307" s="243"/>
      <c r="Q307" s="243"/>
      <c r="R307" s="243"/>
      <c r="S307" s="243"/>
      <c r="T307" s="244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5" t="s">
        <v>292</v>
      </c>
      <c r="AU307" s="245" t="s">
        <v>199</v>
      </c>
      <c r="AV307" s="13" t="s">
        <v>78</v>
      </c>
      <c r="AW307" s="13" t="s">
        <v>31</v>
      </c>
      <c r="AX307" s="13" t="s">
        <v>69</v>
      </c>
      <c r="AY307" s="245" t="s">
        <v>281</v>
      </c>
    </row>
    <row r="308" s="14" customFormat="1">
      <c r="A308" s="14"/>
      <c r="B308" s="246"/>
      <c r="C308" s="247"/>
      <c r="D308" s="236" t="s">
        <v>292</v>
      </c>
      <c r="E308" s="248" t="s">
        <v>19</v>
      </c>
      <c r="F308" s="249" t="s">
        <v>311</v>
      </c>
      <c r="G308" s="247"/>
      <c r="H308" s="250">
        <v>4.1699999999999999</v>
      </c>
      <c r="I308" s="251"/>
      <c r="J308" s="247"/>
      <c r="K308" s="247"/>
      <c r="L308" s="252"/>
      <c r="M308" s="253"/>
      <c r="N308" s="254"/>
      <c r="O308" s="254"/>
      <c r="P308" s="254"/>
      <c r="Q308" s="254"/>
      <c r="R308" s="254"/>
      <c r="S308" s="254"/>
      <c r="T308" s="255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6" t="s">
        <v>292</v>
      </c>
      <c r="AU308" s="256" t="s">
        <v>199</v>
      </c>
      <c r="AV308" s="14" t="s">
        <v>288</v>
      </c>
      <c r="AW308" s="14" t="s">
        <v>31</v>
      </c>
      <c r="AX308" s="14" t="s">
        <v>76</v>
      </c>
      <c r="AY308" s="256" t="s">
        <v>281</v>
      </c>
    </row>
    <row r="309" s="2" customFormat="1" ht="37.8" customHeight="1">
      <c r="A309" s="41"/>
      <c r="B309" s="42"/>
      <c r="C309" s="216" t="s">
        <v>661</v>
      </c>
      <c r="D309" s="216" t="s">
        <v>284</v>
      </c>
      <c r="E309" s="217" t="s">
        <v>615</v>
      </c>
      <c r="F309" s="218" t="s">
        <v>616</v>
      </c>
      <c r="G309" s="219" t="s">
        <v>330</v>
      </c>
      <c r="H309" s="220">
        <v>1</v>
      </c>
      <c r="I309" s="221"/>
      <c r="J309" s="222">
        <f>ROUND(I309*H309,2)</f>
        <v>0</v>
      </c>
      <c r="K309" s="218" t="s">
        <v>287</v>
      </c>
      <c r="L309" s="47"/>
      <c r="M309" s="223" t="s">
        <v>19</v>
      </c>
      <c r="N309" s="224" t="s">
        <v>40</v>
      </c>
      <c r="O309" s="87"/>
      <c r="P309" s="225">
        <f>O309*H309</f>
        <v>0</v>
      </c>
      <c r="Q309" s="225">
        <v>3.1999999999999999E-05</v>
      </c>
      <c r="R309" s="225">
        <f>Q309*H309</f>
        <v>3.1999999999999999E-05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305</v>
      </c>
      <c r="AT309" s="227" t="s">
        <v>284</v>
      </c>
      <c r="AU309" s="227" t="s">
        <v>199</v>
      </c>
      <c r="AY309" s="20" t="s">
        <v>281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76</v>
      </c>
      <c r="BK309" s="228">
        <f>ROUND(I309*H309,2)</f>
        <v>0</v>
      </c>
      <c r="BL309" s="20" t="s">
        <v>305</v>
      </c>
      <c r="BM309" s="227" t="s">
        <v>1493</v>
      </c>
    </row>
    <row r="310" s="2" customFormat="1">
      <c r="A310" s="41"/>
      <c r="B310" s="42"/>
      <c r="C310" s="43"/>
      <c r="D310" s="229" t="s">
        <v>290</v>
      </c>
      <c r="E310" s="43"/>
      <c r="F310" s="230" t="s">
        <v>618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290</v>
      </c>
      <c r="AU310" s="20" t="s">
        <v>199</v>
      </c>
    </row>
    <row r="311" s="13" customFormat="1">
      <c r="A311" s="13"/>
      <c r="B311" s="234"/>
      <c r="C311" s="235"/>
      <c r="D311" s="236" t="s">
        <v>292</v>
      </c>
      <c r="E311" s="237" t="s">
        <v>19</v>
      </c>
      <c r="F311" s="238" t="s">
        <v>619</v>
      </c>
      <c r="G311" s="235"/>
      <c r="H311" s="239">
        <v>1</v>
      </c>
      <c r="I311" s="240"/>
      <c r="J311" s="235"/>
      <c r="K311" s="235"/>
      <c r="L311" s="241"/>
      <c r="M311" s="242"/>
      <c r="N311" s="243"/>
      <c r="O311" s="243"/>
      <c r="P311" s="243"/>
      <c r="Q311" s="243"/>
      <c r="R311" s="243"/>
      <c r="S311" s="243"/>
      <c r="T311" s="244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5" t="s">
        <v>292</v>
      </c>
      <c r="AU311" s="245" t="s">
        <v>199</v>
      </c>
      <c r="AV311" s="13" t="s">
        <v>78</v>
      </c>
      <c r="AW311" s="13" t="s">
        <v>31</v>
      </c>
      <c r="AX311" s="13" t="s">
        <v>76</v>
      </c>
      <c r="AY311" s="245" t="s">
        <v>281</v>
      </c>
    </row>
    <row r="312" s="2" customFormat="1" ht="24.15" customHeight="1">
      <c r="A312" s="41"/>
      <c r="B312" s="42"/>
      <c r="C312" s="267" t="s">
        <v>666</v>
      </c>
      <c r="D312" s="267" t="s">
        <v>396</v>
      </c>
      <c r="E312" s="268" t="s">
        <v>621</v>
      </c>
      <c r="F312" s="269" t="s">
        <v>622</v>
      </c>
      <c r="G312" s="270" t="s">
        <v>330</v>
      </c>
      <c r="H312" s="271">
        <v>1</v>
      </c>
      <c r="I312" s="272"/>
      <c r="J312" s="273">
        <f>ROUND(I312*H312,2)</f>
        <v>0</v>
      </c>
      <c r="K312" s="269" t="s">
        <v>287</v>
      </c>
      <c r="L312" s="274"/>
      <c r="M312" s="275" t="s">
        <v>19</v>
      </c>
      <c r="N312" s="276" t="s">
        <v>40</v>
      </c>
      <c r="O312" s="87"/>
      <c r="P312" s="225">
        <f>O312*H312</f>
        <v>0</v>
      </c>
      <c r="Q312" s="225">
        <v>0.0022000000000000001</v>
      </c>
      <c r="R312" s="225">
        <f>Q312*H312</f>
        <v>0.0022000000000000001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483</v>
      </c>
      <c r="AT312" s="227" t="s">
        <v>396</v>
      </c>
      <c r="AU312" s="227" t="s">
        <v>199</v>
      </c>
      <c r="AY312" s="20" t="s">
        <v>281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76</v>
      </c>
      <c r="BK312" s="228">
        <f>ROUND(I312*H312,2)</f>
        <v>0</v>
      </c>
      <c r="BL312" s="20" t="s">
        <v>305</v>
      </c>
      <c r="BM312" s="227" t="s">
        <v>1494</v>
      </c>
    </row>
    <row r="313" s="2" customFormat="1" ht="37.8" customHeight="1">
      <c r="A313" s="41"/>
      <c r="B313" s="42"/>
      <c r="C313" s="216" t="s">
        <v>672</v>
      </c>
      <c r="D313" s="216" t="s">
        <v>284</v>
      </c>
      <c r="E313" s="217" t="s">
        <v>605</v>
      </c>
      <c r="F313" s="218" t="s">
        <v>606</v>
      </c>
      <c r="G313" s="219" t="s">
        <v>330</v>
      </c>
      <c r="H313" s="220">
        <v>2</v>
      </c>
      <c r="I313" s="221"/>
      <c r="J313" s="222">
        <f>ROUND(I313*H313,2)</f>
        <v>0</v>
      </c>
      <c r="K313" s="218" t="s">
        <v>287</v>
      </c>
      <c r="L313" s="47"/>
      <c r="M313" s="223" t="s">
        <v>19</v>
      </c>
      <c r="N313" s="224" t="s">
        <v>40</v>
      </c>
      <c r="O313" s="87"/>
      <c r="P313" s="225">
        <f>O313*H313</f>
        <v>0</v>
      </c>
      <c r="Q313" s="225">
        <v>3.0000000000000001E-05</v>
      </c>
      <c r="R313" s="225">
        <f>Q313*H313</f>
        <v>6.0000000000000002E-05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305</v>
      </c>
      <c r="AT313" s="227" t="s">
        <v>284</v>
      </c>
      <c r="AU313" s="227" t="s">
        <v>199</v>
      </c>
      <c r="AY313" s="20" t="s">
        <v>281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76</v>
      </c>
      <c r="BK313" s="228">
        <f>ROUND(I313*H313,2)</f>
        <v>0</v>
      </c>
      <c r="BL313" s="20" t="s">
        <v>305</v>
      </c>
      <c r="BM313" s="227" t="s">
        <v>1495</v>
      </c>
    </row>
    <row r="314" s="2" customFormat="1">
      <c r="A314" s="41"/>
      <c r="B314" s="42"/>
      <c r="C314" s="43"/>
      <c r="D314" s="229" t="s">
        <v>290</v>
      </c>
      <c r="E314" s="43"/>
      <c r="F314" s="230" t="s">
        <v>608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290</v>
      </c>
      <c r="AU314" s="20" t="s">
        <v>199</v>
      </c>
    </row>
    <row r="315" s="13" customFormat="1">
      <c r="A315" s="13"/>
      <c r="B315" s="234"/>
      <c r="C315" s="235"/>
      <c r="D315" s="236" t="s">
        <v>292</v>
      </c>
      <c r="E315" s="237" t="s">
        <v>19</v>
      </c>
      <c r="F315" s="238" t="s">
        <v>955</v>
      </c>
      <c r="G315" s="235"/>
      <c r="H315" s="239">
        <v>2</v>
      </c>
      <c r="I315" s="240"/>
      <c r="J315" s="235"/>
      <c r="K315" s="235"/>
      <c r="L315" s="241"/>
      <c r="M315" s="242"/>
      <c r="N315" s="243"/>
      <c r="O315" s="243"/>
      <c r="P315" s="243"/>
      <c r="Q315" s="243"/>
      <c r="R315" s="243"/>
      <c r="S315" s="243"/>
      <c r="T315" s="244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5" t="s">
        <v>292</v>
      </c>
      <c r="AU315" s="245" t="s">
        <v>199</v>
      </c>
      <c r="AV315" s="13" t="s">
        <v>78</v>
      </c>
      <c r="AW315" s="13" t="s">
        <v>31</v>
      </c>
      <c r="AX315" s="13" t="s">
        <v>76</v>
      </c>
      <c r="AY315" s="245" t="s">
        <v>281</v>
      </c>
    </row>
    <row r="316" s="2" customFormat="1" ht="24.15" customHeight="1">
      <c r="A316" s="41"/>
      <c r="B316" s="42"/>
      <c r="C316" s="267" t="s">
        <v>677</v>
      </c>
      <c r="D316" s="267" t="s">
        <v>396</v>
      </c>
      <c r="E316" s="268" t="s">
        <v>611</v>
      </c>
      <c r="F316" s="269" t="s">
        <v>612</v>
      </c>
      <c r="G316" s="270" t="s">
        <v>330</v>
      </c>
      <c r="H316" s="271">
        <v>2</v>
      </c>
      <c r="I316" s="272"/>
      <c r="J316" s="273">
        <f>ROUND(I316*H316,2)</f>
        <v>0</v>
      </c>
      <c r="K316" s="269" t="s">
        <v>287</v>
      </c>
      <c r="L316" s="274"/>
      <c r="M316" s="275" t="s">
        <v>19</v>
      </c>
      <c r="N316" s="276" t="s">
        <v>40</v>
      </c>
      <c r="O316" s="87"/>
      <c r="P316" s="225">
        <f>O316*H316</f>
        <v>0</v>
      </c>
      <c r="Q316" s="225">
        <v>0.0033</v>
      </c>
      <c r="R316" s="225">
        <f>Q316*H316</f>
        <v>0.0066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483</v>
      </c>
      <c r="AT316" s="227" t="s">
        <v>396</v>
      </c>
      <c r="AU316" s="227" t="s">
        <v>199</v>
      </c>
      <c r="AY316" s="20" t="s">
        <v>281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76</v>
      </c>
      <c r="BK316" s="228">
        <f>ROUND(I316*H316,2)</f>
        <v>0</v>
      </c>
      <c r="BL316" s="20" t="s">
        <v>305</v>
      </c>
      <c r="BM316" s="227" t="s">
        <v>1496</v>
      </c>
    </row>
    <row r="317" s="12" customFormat="1" ht="20.88" customHeight="1">
      <c r="A317" s="12"/>
      <c r="B317" s="200"/>
      <c r="C317" s="201"/>
      <c r="D317" s="202" t="s">
        <v>68</v>
      </c>
      <c r="E317" s="214" t="s">
        <v>1497</v>
      </c>
      <c r="F317" s="214" t="s">
        <v>1498</v>
      </c>
      <c r="G317" s="201"/>
      <c r="H317" s="201"/>
      <c r="I317" s="204"/>
      <c r="J317" s="215">
        <f>BK317</f>
        <v>0</v>
      </c>
      <c r="K317" s="201"/>
      <c r="L317" s="206"/>
      <c r="M317" s="207"/>
      <c r="N317" s="208"/>
      <c r="O317" s="208"/>
      <c r="P317" s="209">
        <f>SUM(P318:P327)</f>
        <v>0</v>
      </c>
      <c r="Q317" s="208"/>
      <c r="R317" s="209">
        <f>SUM(R318:R327)</f>
        <v>0.16784336000000003</v>
      </c>
      <c r="S317" s="208"/>
      <c r="T317" s="210">
        <f>SUM(T318:T327)</f>
        <v>0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R317" s="211" t="s">
        <v>78</v>
      </c>
      <c r="AT317" s="212" t="s">
        <v>68</v>
      </c>
      <c r="AU317" s="212" t="s">
        <v>78</v>
      </c>
      <c r="AY317" s="211" t="s">
        <v>281</v>
      </c>
      <c r="BK317" s="213">
        <f>SUM(BK318:BK327)</f>
        <v>0</v>
      </c>
    </row>
    <row r="318" s="2" customFormat="1" ht="62.7" customHeight="1">
      <c r="A318" s="41"/>
      <c r="B318" s="42"/>
      <c r="C318" s="216" t="s">
        <v>679</v>
      </c>
      <c r="D318" s="216" t="s">
        <v>284</v>
      </c>
      <c r="E318" s="217" t="s">
        <v>1499</v>
      </c>
      <c r="F318" s="218" t="s">
        <v>1500</v>
      </c>
      <c r="G318" s="219" t="s">
        <v>197</v>
      </c>
      <c r="H318" s="220">
        <v>5.3239999999999998</v>
      </c>
      <c r="I318" s="221"/>
      <c r="J318" s="222">
        <f>ROUND(I318*H318,2)</f>
        <v>0</v>
      </c>
      <c r="K318" s="218" t="s">
        <v>287</v>
      </c>
      <c r="L318" s="47"/>
      <c r="M318" s="223" t="s">
        <v>19</v>
      </c>
      <c r="N318" s="224" t="s">
        <v>40</v>
      </c>
      <c r="O318" s="87"/>
      <c r="P318" s="225">
        <f>O318*H318</f>
        <v>0</v>
      </c>
      <c r="Q318" s="225">
        <v>0.02964</v>
      </c>
      <c r="R318" s="225">
        <f>Q318*H318</f>
        <v>0.15780336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305</v>
      </c>
      <c r="AT318" s="227" t="s">
        <v>284</v>
      </c>
      <c r="AU318" s="227" t="s">
        <v>199</v>
      </c>
      <c r="AY318" s="20" t="s">
        <v>281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76</v>
      </c>
      <c r="BK318" s="228">
        <f>ROUND(I318*H318,2)</f>
        <v>0</v>
      </c>
      <c r="BL318" s="20" t="s">
        <v>305</v>
      </c>
      <c r="BM318" s="227" t="s">
        <v>1501</v>
      </c>
    </row>
    <row r="319" s="2" customFormat="1">
      <c r="A319" s="41"/>
      <c r="B319" s="42"/>
      <c r="C319" s="43"/>
      <c r="D319" s="229" t="s">
        <v>290</v>
      </c>
      <c r="E319" s="43"/>
      <c r="F319" s="230" t="s">
        <v>1502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290</v>
      </c>
      <c r="AU319" s="20" t="s">
        <v>199</v>
      </c>
    </row>
    <row r="320" s="15" customFormat="1">
      <c r="A320" s="15"/>
      <c r="B320" s="257"/>
      <c r="C320" s="258"/>
      <c r="D320" s="236" t="s">
        <v>292</v>
      </c>
      <c r="E320" s="259" t="s">
        <v>19</v>
      </c>
      <c r="F320" s="260" t="s">
        <v>1503</v>
      </c>
      <c r="G320" s="258"/>
      <c r="H320" s="259" t="s">
        <v>19</v>
      </c>
      <c r="I320" s="261"/>
      <c r="J320" s="258"/>
      <c r="K320" s="258"/>
      <c r="L320" s="262"/>
      <c r="M320" s="263"/>
      <c r="N320" s="264"/>
      <c r="O320" s="264"/>
      <c r="P320" s="264"/>
      <c r="Q320" s="264"/>
      <c r="R320" s="264"/>
      <c r="S320" s="264"/>
      <c r="T320" s="26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6" t="s">
        <v>292</v>
      </c>
      <c r="AU320" s="266" t="s">
        <v>199</v>
      </c>
      <c r="AV320" s="15" t="s">
        <v>76</v>
      </c>
      <c r="AW320" s="15" t="s">
        <v>31</v>
      </c>
      <c r="AX320" s="15" t="s">
        <v>69</v>
      </c>
      <c r="AY320" s="266" t="s">
        <v>281</v>
      </c>
    </row>
    <row r="321" s="13" customFormat="1">
      <c r="A321" s="13"/>
      <c r="B321" s="234"/>
      <c r="C321" s="235"/>
      <c r="D321" s="236" t="s">
        <v>292</v>
      </c>
      <c r="E321" s="237" t="s">
        <v>19</v>
      </c>
      <c r="F321" s="238" t="s">
        <v>1504</v>
      </c>
      <c r="G321" s="235"/>
      <c r="H321" s="239">
        <v>5.3239999999999998</v>
      </c>
      <c r="I321" s="240"/>
      <c r="J321" s="235"/>
      <c r="K321" s="235"/>
      <c r="L321" s="241"/>
      <c r="M321" s="242"/>
      <c r="N321" s="243"/>
      <c r="O321" s="243"/>
      <c r="P321" s="243"/>
      <c r="Q321" s="243"/>
      <c r="R321" s="243"/>
      <c r="S321" s="243"/>
      <c r="T321" s="244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5" t="s">
        <v>292</v>
      </c>
      <c r="AU321" s="245" t="s">
        <v>199</v>
      </c>
      <c r="AV321" s="13" t="s">
        <v>78</v>
      </c>
      <c r="AW321" s="13" t="s">
        <v>31</v>
      </c>
      <c r="AX321" s="13" t="s">
        <v>76</v>
      </c>
      <c r="AY321" s="245" t="s">
        <v>281</v>
      </c>
    </row>
    <row r="322" s="2" customFormat="1" ht="33" customHeight="1">
      <c r="A322" s="41"/>
      <c r="B322" s="42"/>
      <c r="C322" s="216" t="s">
        <v>684</v>
      </c>
      <c r="D322" s="216" t="s">
        <v>284</v>
      </c>
      <c r="E322" s="217" t="s">
        <v>1505</v>
      </c>
      <c r="F322" s="218" t="s">
        <v>1506</v>
      </c>
      <c r="G322" s="219" t="s">
        <v>330</v>
      </c>
      <c r="H322" s="220">
        <v>3</v>
      </c>
      <c r="I322" s="221"/>
      <c r="J322" s="222">
        <f>ROUND(I322*H322,2)</f>
        <v>0</v>
      </c>
      <c r="K322" s="218" t="s">
        <v>287</v>
      </c>
      <c r="L322" s="47"/>
      <c r="M322" s="223" t="s">
        <v>19</v>
      </c>
      <c r="N322" s="224" t="s">
        <v>40</v>
      </c>
      <c r="O322" s="87"/>
      <c r="P322" s="225">
        <f>O322*H322</f>
        <v>0</v>
      </c>
      <c r="Q322" s="225">
        <v>1.0000000000000001E-05</v>
      </c>
      <c r="R322" s="225">
        <f>Q322*H322</f>
        <v>3.0000000000000004E-05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305</v>
      </c>
      <c r="AT322" s="227" t="s">
        <v>284</v>
      </c>
      <c r="AU322" s="227" t="s">
        <v>199</v>
      </c>
      <c r="AY322" s="20" t="s">
        <v>281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76</v>
      </c>
      <c r="BK322" s="228">
        <f>ROUND(I322*H322,2)</f>
        <v>0</v>
      </c>
      <c r="BL322" s="20" t="s">
        <v>305</v>
      </c>
      <c r="BM322" s="227" t="s">
        <v>1507</v>
      </c>
    </row>
    <row r="323" s="2" customFormat="1">
      <c r="A323" s="41"/>
      <c r="B323" s="42"/>
      <c r="C323" s="43"/>
      <c r="D323" s="229" t="s">
        <v>290</v>
      </c>
      <c r="E323" s="43"/>
      <c r="F323" s="230" t="s">
        <v>1508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290</v>
      </c>
      <c r="AU323" s="20" t="s">
        <v>199</v>
      </c>
    </row>
    <row r="324" s="2" customFormat="1" ht="24.15" customHeight="1">
      <c r="A324" s="41"/>
      <c r="B324" s="42"/>
      <c r="C324" s="267" t="s">
        <v>689</v>
      </c>
      <c r="D324" s="267" t="s">
        <v>396</v>
      </c>
      <c r="E324" s="268" t="s">
        <v>1509</v>
      </c>
      <c r="F324" s="269" t="s">
        <v>1510</v>
      </c>
      <c r="G324" s="270" t="s">
        <v>330</v>
      </c>
      <c r="H324" s="271">
        <v>3</v>
      </c>
      <c r="I324" s="272"/>
      <c r="J324" s="273">
        <f>ROUND(I324*H324,2)</f>
        <v>0</v>
      </c>
      <c r="K324" s="269" t="s">
        <v>287</v>
      </c>
      <c r="L324" s="274"/>
      <c r="M324" s="275" t="s">
        <v>19</v>
      </c>
      <c r="N324" s="276" t="s">
        <v>40</v>
      </c>
      <c r="O324" s="87"/>
      <c r="P324" s="225">
        <f>O324*H324</f>
        <v>0</v>
      </c>
      <c r="Q324" s="225">
        <v>0.0025000000000000001</v>
      </c>
      <c r="R324" s="225">
        <f>Q324*H324</f>
        <v>0.0074999999999999997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483</v>
      </c>
      <c r="AT324" s="227" t="s">
        <v>396</v>
      </c>
      <c r="AU324" s="227" t="s">
        <v>199</v>
      </c>
      <c r="AY324" s="20" t="s">
        <v>281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76</v>
      </c>
      <c r="BK324" s="228">
        <f>ROUND(I324*H324,2)</f>
        <v>0</v>
      </c>
      <c r="BL324" s="20" t="s">
        <v>305</v>
      </c>
      <c r="BM324" s="227" t="s">
        <v>1511</v>
      </c>
    </row>
    <row r="325" s="2" customFormat="1" ht="33" customHeight="1">
      <c r="A325" s="41"/>
      <c r="B325" s="42"/>
      <c r="C325" s="216" t="s">
        <v>696</v>
      </c>
      <c r="D325" s="216" t="s">
        <v>284</v>
      </c>
      <c r="E325" s="217" t="s">
        <v>1512</v>
      </c>
      <c r="F325" s="218" t="s">
        <v>1513</v>
      </c>
      <c r="G325" s="219" t="s">
        <v>330</v>
      </c>
      <c r="H325" s="220">
        <v>1</v>
      </c>
      <c r="I325" s="221"/>
      <c r="J325" s="222">
        <f>ROUND(I325*H325,2)</f>
        <v>0</v>
      </c>
      <c r="K325" s="218" t="s">
        <v>287</v>
      </c>
      <c r="L325" s="47"/>
      <c r="M325" s="223" t="s">
        <v>19</v>
      </c>
      <c r="N325" s="224" t="s">
        <v>40</v>
      </c>
      <c r="O325" s="87"/>
      <c r="P325" s="225">
        <f>O325*H325</f>
        <v>0</v>
      </c>
      <c r="Q325" s="225">
        <v>1.0000000000000001E-05</v>
      </c>
      <c r="R325" s="225">
        <f>Q325*H325</f>
        <v>1.0000000000000001E-05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305</v>
      </c>
      <c r="AT325" s="227" t="s">
        <v>284</v>
      </c>
      <c r="AU325" s="227" t="s">
        <v>199</v>
      </c>
      <c r="AY325" s="20" t="s">
        <v>281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76</v>
      </c>
      <c r="BK325" s="228">
        <f>ROUND(I325*H325,2)</f>
        <v>0</v>
      </c>
      <c r="BL325" s="20" t="s">
        <v>305</v>
      </c>
      <c r="BM325" s="227" t="s">
        <v>1514</v>
      </c>
    </row>
    <row r="326" s="2" customFormat="1">
      <c r="A326" s="41"/>
      <c r="B326" s="42"/>
      <c r="C326" s="43"/>
      <c r="D326" s="229" t="s">
        <v>290</v>
      </c>
      <c r="E326" s="43"/>
      <c r="F326" s="230" t="s">
        <v>1515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290</v>
      </c>
      <c r="AU326" s="20" t="s">
        <v>199</v>
      </c>
    </row>
    <row r="327" s="2" customFormat="1" ht="24.15" customHeight="1">
      <c r="A327" s="41"/>
      <c r="B327" s="42"/>
      <c r="C327" s="267" t="s">
        <v>701</v>
      </c>
      <c r="D327" s="267" t="s">
        <v>396</v>
      </c>
      <c r="E327" s="268" t="s">
        <v>1516</v>
      </c>
      <c r="F327" s="269" t="s">
        <v>1517</v>
      </c>
      <c r="G327" s="270" t="s">
        <v>330</v>
      </c>
      <c r="H327" s="271">
        <v>1</v>
      </c>
      <c r="I327" s="272"/>
      <c r="J327" s="273">
        <f>ROUND(I327*H327,2)</f>
        <v>0</v>
      </c>
      <c r="K327" s="269" t="s">
        <v>287</v>
      </c>
      <c r="L327" s="274"/>
      <c r="M327" s="275" t="s">
        <v>19</v>
      </c>
      <c r="N327" s="276" t="s">
        <v>40</v>
      </c>
      <c r="O327" s="87"/>
      <c r="P327" s="225">
        <f>O327*H327</f>
        <v>0</v>
      </c>
      <c r="Q327" s="225">
        <v>0.0025000000000000001</v>
      </c>
      <c r="R327" s="225">
        <f>Q327*H327</f>
        <v>0.0025000000000000001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483</v>
      </c>
      <c r="AT327" s="227" t="s">
        <v>396</v>
      </c>
      <c r="AU327" s="227" t="s">
        <v>199</v>
      </c>
      <c r="AY327" s="20" t="s">
        <v>281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76</v>
      </c>
      <c r="BK327" s="228">
        <f>ROUND(I327*H327,2)</f>
        <v>0</v>
      </c>
      <c r="BL327" s="20" t="s">
        <v>305</v>
      </c>
      <c r="BM327" s="227" t="s">
        <v>1518</v>
      </c>
    </row>
    <row r="328" s="12" customFormat="1" ht="20.88" customHeight="1">
      <c r="A328" s="12"/>
      <c r="B328" s="200"/>
      <c r="C328" s="201"/>
      <c r="D328" s="202" t="s">
        <v>68</v>
      </c>
      <c r="E328" s="214" t="s">
        <v>624</v>
      </c>
      <c r="F328" s="214" t="s">
        <v>625</v>
      </c>
      <c r="G328" s="201"/>
      <c r="H328" s="201"/>
      <c r="I328" s="204"/>
      <c r="J328" s="215">
        <f>BK328</f>
        <v>0</v>
      </c>
      <c r="K328" s="201"/>
      <c r="L328" s="206"/>
      <c r="M328" s="207"/>
      <c r="N328" s="208"/>
      <c r="O328" s="208"/>
      <c r="P328" s="209">
        <f>SUM(P329:P335)</f>
        <v>0</v>
      </c>
      <c r="Q328" s="208"/>
      <c r="R328" s="209">
        <f>SUM(R329:R335)</f>
        <v>0.47519763300000001</v>
      </c>
      <c r="S328" s="208"/>
      <c r="T328" s="210">
        <f>SUM(T329:T335)</f>
        <v>0</v>
      </c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R328" s="211" t="s">
        <v>78</v>
      </c>
      <c r="AT328" s="212" t="s">
        <v>68</v>
      </c>
      <c r="AU328" s="212" t="s">
        <v>78</v>
      </c>
      <c r="AY328" s="211" t="s">
        <v>281</v>
      </c>
      <c r="BK328" s="213">
        <f>SUM(BK329:BK335)</f>
        <v>0</v>
      </c>
    </row>
    <row r="329" s="2" customFormat="1" ht="49.05" customHeight="1">
      <c r="A329" s="41"/>
      <c r="B329" s="42"/>
      <c r="C329" s="216" t="s">
        <v>707</v>
      </c>
      <c r="D329" s="216" t="s">
        <v>284</v>
      </c>
      <c r="E329" s="217" t="s">
        <v>627</v>
      </c>
      <c r="F329" s="218" t="s">
        <v>628</v>
      </c>
      <c r="G329" s="219" t="s">
        <v>197</v>
      </c>
      <c r="H329" s="220">
        <v>5.79</v>
      </c>
      <c r="I329" s="221"/>
      <c r="J329" s="222">
        <f>ROUND(I329*H329,2)</f>
        <v>0</v>
      </c>
      <c r="K329" s="218" t="s">
        <v>287</v>
      </c>
      <c r="L329" s="47"/>
      <c r="M329" s="223" t="s">
        <v>19</v>
      </c>
      <c r="N329" s="224" t="s">
        <v>40</v>
      </c>
      <c r="O329" s="87"/>
      <c r="P329" s="225">
        <f>O329*H329</f>
        <v>0</v>
      </c>
      <c r="Q329" s="225">
        <v>0.054012699999999997</v>
      </c>
      <c r="R329" s="225">
        <f>Q329*H329</f>
        <v>0.31273353300000001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305</v>
      </c>
      <c r="AT329" s="227" t="s">
        <v>284</v>
      </c>
      <c r="AU329" s="227" t="s">
        <v>199</v>
      </c>
      <c r="AY329" s="20" t="s">
        <v>281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76</v>
      </c>
      <c r="BK329" s="228">
        <f>ROUND(I329*H329,2)</f>
        <v>0</v>
      </c>
      <c r="BL329" s="20" t="s">
        <v>305</v>
      </c>
      <c r="BM329" s="227" t="s">
        <v>629</v>
      </c>
    </row>
    <row r="330" s="2" customFormat="1">
      <c r="A330" s="41"/>
      <c r="B330" s="42"/>
      <c r="C330" s="43"/>
      <c r="D330" s="229" t="s">
        <v>290</v>
      </c>
      <c r="E330" s="43"/>
      <c r="F330" s="230" t="s">
        <v>630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290</v>
      </c>
      <c r="AU330" s="20" t="s">
        <v>199</v>
      </c>
    </row>
    <row r="331" s="13" customFormat="1">
      <c r="A331" s="13"/>
      <c r="B331" s="234"/>
      <c r="C331" s="235"/>
      <c r="D331" s="236" t="s">
        <v>292</v>
      </c>
      <c r="E331" s="237" t="s">
        <v>19</v>
      </c>
      <c r="F331" s="238" t="s">
        <v>1519</v>
      </c>
      <c r="G331" s="235"/>
      <c r="H331" s="239">
        <v>9.9900000000000002</v>
      </c>
      <c r="I331" s="240"/>
      <c r="J331" s="235"/>
      <c r="K331" s="235"/>
      <c r="L331" s="241"/>
      <c r="M331" s="242"/>
      <c r="N331" s="243"/>
      <c r="O331" s="243"/>
      <c r="P331" s="243"/>
      <c r="Q331" s="243"/>
      <c r="R331" s="243"/>
      <c r="S331" s="243"/>
      <c r="T331" s="244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5" t="s">
        <v>292</v>
      </c>
      <c r="AU331" s="245" t="s">
        <v>199</v>
      </c>
      <c r="AV331" s="13" t="s">
        <v>78</v>
      </c>
      <c r="AW331" s="13" t="s">
        <v>31</v>
      </c>
      <c r="AX331" s="13" t="s">
        <v>69</v>
      </c>
      <c r="AY331" s="245" t="s">
        <v>281</v>
      </c>
    </row>
    <row r="332" s="13" customFormat="1">
      <c r="A332" s="13"/>
      <c r="B332" s="234"/>
      <c r="C332" s="235"/>
      <c r="D332" s="236" t="s">
        <v>292</v>
      </c>
      <c r="E332" s="237" t="s">
        <v>19</v>
      </c>
      <c r="F332" s="238" t="s">
        <v>632</v>
      </c>
      <c r="G332" s="235"/>
      <c r="H332" s="239">
        <v>-4.2000000000000002</v>
      </c>
      <c r="I332" s="240"/>
      <c r="J332" s="235"/>
      <c r="K332" s="235"/>
      <c r="L332" s="241"/>
      <c r="M332" s="242"/>
      <c r="N332" s="243"/>
      <c r="O332" s="243"/>
      <c r="P332" s="243"/>
      <c r="Q332" s="243"/>
      <c r="R332" s="243"/>
      <c r="S332" s="243"/>
      <c r="T332" s="24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5" t="s">
        <v>292</v>
      </c>
      <c r="AU332" s="245" t="s">
        <v>199</v>
      </c>
      <c r="AV332" s="13" t="s">
        <v>78</v>
      </c>
      <c r="AW332" s="13" t="s">
        <v>31</v>
      </c>
      <c r="AX332" s="13" t="s">
        <v>69</v>
      </c>
      <c r="AY332" s="245" t="s">
        <v>281</v>
      </c>
    </row>
    <row r="333" s="14" customFormat="1">
      <c r="A333" s="14"/>
      <c r="B333" s="246"/>
      <c r="C333" s="247"/>
      <c r="D333" s="236" t="s">
        <v>292</v>
      </c>
      <c r="E333" s="248" t="s">
        <v>19</v>
      </c>
      <c r="F333" s="249" t="s">
        <v>311</v>
      </c>
      <c r="G333" s="247"/>
      <c r="H333" s="250">
        <v>5.79</v>
      </c>
      <c r="I333" s="251"/>
      <c r="J333" s="247"/>
      <c r="K333" s="247"/>
      <c r="L333" s="252"/>
      <c r="M333" s="253"/>
      <c r="N333" s="254"/>
      <c r="O333" s="254"/>
      <c r="P333" s="254"/>
      <c r="Q333" s="254"/>
      <c r="R333" s="254"/>
      <c r="S333" s="254"/>
      <c r="T333" s="25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6" t="s">
        <v>292</v>
      </c>
      <c r="AU333" s="256" t="s">
        <v>199</v>
      </c>
      <c r="AV333" s="14" t="s">
        <v>288</v>
      </c>
      <c r="AW333" s="14" t="s">
        <v>31</v>
      </c>
      <c r="AX333" s="14" t="s">
        <v>76</v>
      </c>
      <c r="AY333" s="256" t="s">
        <v>281</v>
      </c>
    </row>
    <row r="334" s="2" customFormat="1" ht="76.35" customHeight="1">
      <c r="A334" s="41"/>
      <c r="B334" s="42"/>
      <c r="C334" s="216" t="s">
        <v>715</v>
      </c>
      <c r="D334" s="216" t="s">
        <v>284</v>
      </c>
      <c r="E334" s="217" t="s">
        <v>634</v>
      </c>
      <c r="F334" s="218" t="s">
        <v>635</v>
      </c>
      <c r="G334" s="219" t="s">
        <v>330</v>
      </c>
      <c r="H334" s="220">
        <v>3</v>
      </c>
      <c r="I334" s="221"/>
      <c r="J334" s="222">
        <f>ROUND(I334*H334,2)</f>
        <v>0</v>
      </c>
      <c r="K334" s="218" t="s">
        <v>287</v>
      </c>
      <c r="L334" s="47"/>
      <c r="M334" s="223" t="s">
        <v>19</v>
      </c>
      <c r="N334" s="224" t="s">
        <v>40</v>
      </c>
      <c r="O334" s="87"/>
      <c r="P334" s="225">
        <f>O334*H334</f>
        <v>0</v>
      </c>
      <c r="Q334" s="225">
        <v>0.0541547</v>
      </c>
      <c r="R334" s="225">
        <f>Q334*H334</f>
        <v>0.1624641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305</v>
      </c>
      <c r="AT334" s="227" t="s">
        <v>284</v>
      </c>
      <c r="AU334" s="227" t="s">
        <v>199</v>
      </c>
      <c r="AY334" s="20" t="s">
        <v>281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76</v>
      </c>
      <c r="BK334" s="228">
        <f>ROUND(I334*H334,2)</f>
        <v>0</v>
      </c>
      <c r="BL334" s="20" t="s">
        <v>305</v>
      </c>
      <c r="BM334" s="227" t="s">
        <v>636</v>
      </c>
    </row>
    <row r="335" s="2" customFormat="1">
      <c r="A335" s="41"/>
      <c r="B335" s="42"/>
      <c r="C335" s="43"/>
      <c r="D335" s="229" t="s">
        <v>290</v>
      </c>
      <c r="E335" s="43"/>
      <c r="F335" s="230" t="s">
        <v>637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290</v>
      </c>
      <c r="AU335" s="20" t="s">
        <v>199</v>
      </c>
    </row>
    <row r="336" s="12" customFormat="1" ht="22.8" customHeight="1">
      <c r="A336" s="12"/>
      <c r="B336" s="200"/>
      <c r="C336" s="201"/>
      <c r="D336" s="202" t="s">
        <v>68</v>
      </c>
      <c r="E336" s="214" t="s">
        <v>638</v>
      </c>
      <c r="F336" s="214" t="s">
        <v>639</v>
      </c>
      <c r="G336" s="201"/>
      <c r="H336" s="201"/>
      <c r="I336" s="204"/>
      <c r="J336" s="215">
        <f>BK336</f>
        <v>0</v>
      </c>
      <c r="K336" s="201"/>
      <c r="L336" s="206"/>
      <c r="M336" s="207"/>
      <c r="N336" s="208"/>
      <c r="O336" s="208"/>
      <c r="P336" s="209">
        <f>SUM(P337:P352)</f>
        <v>0</v>
      </c>
      <c r="Q336" s="208"/>
      <c r="R336" s="209">
        <f>SUM(R337:R352)</f>
        <v>0.063549999999999995</v>
      </c>
      <c r="S336" s="208"/>
      <c r="T336" s="210">
        <f>SUM(T337:T352)</f>
        <v>0</v>
      </c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R336" s="211" t="s">
        <v>78</v>
      </c>
      <c r="AT336" s="212" t="s">
        <v>68</v>
      </c>
      <c r="AU336" s="212" t="s">
        <v>76</v>
      </c>
      <c r="AY336" s="211" t="s">
        <v>281</v>
      </c>
      <c r="BK336" s="213">
        <f>SUM(BK337:BK352)</f>
        <v>0</v>
      </c>
    </row>
    <row r="337" s="2" customFormat="1" ht="55.5" customHeight="1">
      <c r="A337" s="41"/>
      <c r="B337" s="42"/>
      <c r="C337" s="216" t="s">
        <v>721</v>
      </c>
      <c r="D337" s="216" t="s">
        <v>284</v>
      </c>
      <c r="E337" s="217" t="s">
        <v>640</v>
      </c>
      <c r="F337" s="218" t="s">
        <v>641</v>
      </c>
      <c r="G337" s="219" t="s">
        <v>366</v>
      </c>
      <c r="H337" s="220">
        <v>0.064000000000000001</v>
      </c>
      <c r="I337" s="221"/>
      <c r="J337" s="222">
        <f>ROUND(I337*H337,2)</f>
        <v>0</v>
      </c>
      <c r="K337" s="218" t="s">
        <v>287</v>
      </c>
      <c r="L337" s="47"/>
      <c r="M337" s="223" t="s">
        <v>19</v>
      </c>
      <c r="N337" s="224" t="s">
        <v>40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305</v>
      </c>
      <c r="AT337" s="227" t="s">
        <v>284</v>
      </c>
      <c r="AU337" s="227" t="s">
        <v>78</v>
      </c>
      <c r="AY337" s="20" t="s">
        <v>281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76</v>
      </c>
      <c r="BK337" s="228">
        <f>ROUND(I337*H337,2)</f>
        <v>0</v>
      </c>
      <c r="BL337" s="20" t="s">
        <v>305</v>
      </c>
      <c r="BM337" s="227" t="s">
        <v>642</v>
      </c>
    </row>
    <row r="338" s="2" customFormat="1">
      <c r="A338" s="41"/>
      <c r="B338" s="42"/>
      <c r="C338" s="43"/>
      <c r="D338" s="229" t="s">
        <v>290</v>
      </c>
      <c r="E338" s="43"/>
      <c r="F338" s="230" t="s">
        <v>643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290</v>
      </c>
      <c r="AU338" s="20" t="s">
        <v>78</v>
      </c>
    </row>
    <row r="339" s="2" customFormat="1" ht="37.8" customHeight="1">
      <c r="A339" s="41"/>
      <c r="B339" s="42"/>
      <c r="C339" s="216" t="s">
        <v>729</v>
      </c>
      <c r="D339" s="216" t="s">
        <v>284</v>
      </c>
      <c r="E339" s="217" t="s">
        <v>645</v>
      </c>
      <c r="F339" s="218" t="s">
        <v>646</v>
      </c>
      <c r="G339" s="219" t="s">
        <v>330</v>
      </c>
      <c r="H339" s="220">
        <v>3</v>
      </c>
      <c r="I339" s="221"/>
      <c r="J339" s="222">
        <f>ROUND(I339*H339,2)</f>
        <v>0</v>
      </c>
      <c r="K339" s="218" t="s">
        <v>287</v>
      </c>
      <c r="L339" s="47"/>
      <c r="M339" s="223" t="s">
        <v>19</v>
      </c>
      <c r="N339" s="224" t="s">
        <v>40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305</v>
      </c>
      <c r="AT339" s="227" t="s">
        <v>284</v>
      </c>
      <c r="AU339" s="227" t="s">
        <v>78</v>
      </c>
      <c r="AY339" s="20" t="s">
        <v>281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76</v>
      </c>
      <c r="BK339" s="228">
        <f>ROUND(I339*H339,2)</f>
        <v>0</v>
      </c>
      <c r="BL339" s="20" t="s">
        <v>305</v>
      </c>
      <c r="BM339" s="227" t="s">
        <v>647</v>
      </c>
    </row>
    <row r="340" s="2" customFormat="1">
      <c r="A340" s="41"/>
      <c r="B340" s="42"/>
      <c r="C340" s="43"/>
      <c r="D340" s="229" t="s">
        <v>290</v>
      </c>
      <c r="E340" s="43"/>
      <c r="F340" s="230" t="s">
        <v>648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290</v>
      </c>
      <c r="AU340" s="20" t="s">
        <v>78</v>
      </c>
    </row>
    <row r="341" s="2" customFormat="1" ht="24.15" customHeight="1">
      <c r="A341" s="41"/>
      <c r="B341" s="42"/>
      <c r="C341" s="267" t="s">
        <v>734</v>
      </c>
      <c r="D341" s="267" t="s">
        <v>396</v>
      </c>
      <c r="E341" s="268" t="s">
        <v>650</v>
      </c>
      <c r="F341" s="269" t="s">
        <v>651</v>
      </c>
      <c r="G341" s="270" t="s">
        <v>330</v>
      </c>
      <c r="H341" s="271">
        <v>2</v>
      </c>
      <c r="I341" s="272"/>
      <c r="J341" s="273">
        <f>ROUND(I341*H341,2)</f>
        <v>0</v>
      </c>
      <c r="K341" s="269" t="s">
        <v>287</v>
      </c>
      <c r="L341" s="274"/>
      <c r="M341" s="275" t="s">
        <v>19</v>
      </c>
      <c r="N341" s="276" t="s">
        <v>40</v>
      </c>
      <c r="O341" s="87"/>
      <c r="P341" s="225">
        <f>O341*H341</f>
        <v>0</v>
      </c>
      <c r="Q341" s="225">
        <v>0.0195</v>
      </c>
      <c r="R341" s="225">
        <f>Q341*H341</f>
        <v>0.039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483</v>
      </c>
      <c r="AT341" s="227" t="s">
        <v>396</v>
      </c>
      <c r="AU341" s="227" t="s">
        <v>78</v>
      </c>
      <c r="AY341" s="20" t="s">
        <v>281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76</v>
      </c>
      <c r="BK341" s="228">
        <f>ROUND(I341*H341,2)</f>
        <v>0</v>
      </c>
      <c r="BL341" s="20" t="s">
        <v>305</v>
      </c>
      <c r="BM341" s="227" t="s">
        <v>652</v>
      </c>
    </row>
    <row r="342" s="13" customFormat="1">
      <c r="A342" s="13"/>
      <c r="B342" s="234"/>
      <c r="C342" s="235"/>
      <c r="D342" s="236" t="s">
        <v>292</v>
      </c>
      <c r="E342" s="237" t="s">
        <v>19</v>
      </c>
      <c r="F342" s="238" t="s">
        <v>1520</v>
      </c>
      <c r="G342" s="235"/>
      <c r="H342" s="239">
        <v>2</v>
      </c>
      <c r="I342" s="240"/>
      <c r="J342" s="235"/>
      <c r="K342" s="235"/>
      <c r="L342" s="241"/>
      <c r="M342" s="242"/>
      <c r="N342" s="243"/>
      <c r="O342" s="243"/>
      <c r="P342" s="243"/>
      <c r="Q342" s="243"/>
      <c r="R342" s="243"/>
      <c r="S342" s="243"/>
      <c r="T342" s="244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5" t="s">
        <v>292</v>
      </c>
      <c r="AU342" s="245" t="s">
        <v>78</v>
      </c>
      <c r="AV342" s="13" t="s">
        <v>78</v>
      </c>
      <c r="AW342" s="13" t="s">
        <v>31</v>
      </c>
      <c r="AX342" s="13" t="s">
        <v>76</v>
      </c>
      <c r="AY342" s="245" t="s">
        <v>281</v>
      </c>
    </row>
    <row r="343" s="2" customFormat="1" ht="24.15" customHeight="1">
      <c r="A343" s="41"/>
      <c r="B343" s="42"/>
      <c r="C343" s="267" t="s">
        <v>739</v>
      </c>
      <c r="D343" s="267" t="s">
        <v>396</v>
      </c>
      <c r="E343" s="268" t="s">
        <v>1521</v>
      </c>
      <c r="F343" s="269" t="s">
        <v>1522</v>
      </c>
      <c r="G343" s="270" t="s">
        <v>330</v>
      </c>
      <c r="H343" s="271">
        <v>1</v>
      </c>
      <c r="I343" s="272"/>
      <c r="J343" s="273">
        <f>ROUND(I343*H343,2)</f>
        <v>0</v>
      </c>
      <c r="K343" s="269" t="s">
        <v>287</v>
      </c>
      <c r="L343" s="274"/>
      <c r="M343" s="275" t="s">
        <v>19</v>
      </c>
      <c r="N343" s="276" t="s">
        <v>40</v>
      </c>
      <c r="O343" s="87"/>
      <c r="P343" s="225">
        <f>O343*H343</f>
        <v>0</v>
      </c>
      <c r="Q343" s="225">
        <v>0.017500000000000002</v>
      </c>
      <c r="R343" s="225">
        <f>Q343*H343</f>
        <v>0.017500000000000002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483</v>
      </c>
      <c r="AT343" s="227" t="s">
        <v>396</v>
      </c>
      <c r="AU343" s="227" t="s">
        <v>78</v>
      </c>
      <c r="AY343" s="20" t="s">
        <v>281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76</v>
      </c>
      <c r="BK343" s="228">
        <f>ROUND(I343*H343,2)</f>
        <v>0</v>
      </c>
      <c r="BL343" s="20" t="s">
        <v>305</v>
      </c>
      <c r="BM343" s="227" t="s">
        <v>1523</v>
      </c>
    </row>
    <row r="344" s="13" customFormat="1">
      <c r="A344" s="13"/>
      <c r="B344" s="234"/>
      <c r="C344" s="235"/>
      <c r="D344" s="236" t="s">
        <v>292</v>
      </c>
      <c r="E344" s="237" t="s">
        <v>19</v>
      </c>
      <c r="F344" s="238" t="s">
        <v>1482</v>
      </c>
      <c r="G344" s="235"/>
      <c r="H344" s="239">
        <v>1</v>
      </c>
      <c r="I344" s="240"/>
      <c r="J344" s="235"/>
      <c r="K344" s="235"/>
      <c r="L344" s="241"/>
      <c r="M344" s="242"/>
      <c r="N344" s="243"/>
      <c r="O344" s="243"/>
      <c r="P344" s="243"/>
      <c r="Q344" s="243"/>
      <c r="R344" s="243"/>
      <c r="S344" s="243"/>
      <c r="T344" s="244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5" t="s">
        <v>292</v>
      </c>
      <c r="AU344" s="245" t="s">
        <v>78</v>
      </c>
      <c r="AV344" s="13" t="s">
        <v>78</v>
      </c>
      <c r="AW344" s="13" t="s">
        <v>31</v>
      </c>
      <c r="AX344" s="13" t="s">
        <v>76</v>
      </c>
      <c r="AY344" s="245" t="s">
        <v>281</v>
      </c>
    </row>
    <row r="345" s="2" customFormat="1" ht="24.15" customHeight="1">
      <c r="A345" s="41"/>
      <c r="B345" s="42"/>
      <c r="C345" s="216" t="s">
        <v>744</v>
      </c>
      <c r="D345" s="216" t="s">
        <v>284</v>
      </c>
      <c r="E345" s="217" t="s">
        <v>653</v>
      </c>
      <c r="F345" s="218" t="s">
        <v>654</v>
      </c>
      <c r="G345" s="219" t="s">
        <v>330</v>
      </c>
      <c r="H345" s="220">
        <v>3</v>
      </c>
      <c r="I345" s="221"/>
      <c r="J345" s="222">
        <f>ROUND(I345*H345,2)</f>
        <v>0</v>
      </c>
      <c r="K345" s="218" t="s">
        <v>287</v>
      </c>
      <c r="L345" s="47"/>
      <c r="M345" s="223" t="s">
        <v>19</v>
      </c>
      <c r="N345" s="224" t="s">
        <v>40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305</v>
      </c>
      <c r="AT345" s="227" t="s">
        <v>284</v>
      </c>
      <c r="AU345" s="227" t="s">
        <v>78</v>
      </c>
      <c r="AY345" s="20" t="s">
        <v>281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76</v>
      </c>
      <c r="BK345" s="228">
        <f>ROUND(I345*H345,2)</f>
        <v>0</v>
      </c>
      <c r="BL345" s="20" t="s">
        <v>305</v>
      </c>
      <c r="BM345" s="227" t="s">
        <v>655</v>
      </c>
    </row>
    <row r="346" s="2" customFormat="1">
      <c r="A346" s="41"/>
      <c r="B346" s="42"/>
      <c r="C346" s="43"/>
      <c r="D346" s="229" t="s">
        <v>290</v>
      </c>
      <c r="E346" s="43"/>
      <c r="F346" s="230" t="s">
        <v>656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290</v>
      </c>
      <c r="AU346" s="20" t="s">
        <v>78</v>
      </c>
    </row>
    <row r="347" s="2" customFormat="1" ht="24.15" customHeight="1">
      <c r="A347" s="41"/>
      <c r="B347" s="42"/>
      <c r="C347" s="267" t="s">
        <v>753</v>
      </c>
      <c r="D347" s="267" t="s">
        <v>396</v>
      </c>
      <c r="E347" s="268" t="s">
        <v>658</v>
      </c>
      <c r="F347" s="269" t="s">
        <v>659</v>
      </c>
      <c r="G347" s="270" t="s">
        <v>330</v>
      </c>
      <c r="H347" s="271">
        <v>2</v>
      </c>
      <c r="I347" s="272"/>
      <c r="J347" s="273">
        <f>ROUND(I347*H347,2)</f>
        <v>0</v>
      </c>
      <c r="K347" s="269" t="s">
        <v>287</v>
      </c>
      <c r="L347" s="274"/>
      <c r="M347" s="275" t="s">
        <v>19</v>
      </c>
      <c r="N347" s="276" t="s">
        <v>40</v>
      </c>
      <c r="O347" s="87"/>
      <c r="P347" s="225">
        <f>O347*H347</f>
        <v>0</v>
      </c>
      <c r="Q347" s="225">
        <v>0.00014999999999999999</v>
      </c>
      <c r="R347" s="225">
        <f>Q347*H347</f>
        <v>0.00029999999999999997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483</v>
      </c>
      <c r="AT347" s="227" t="s">
        <v>396</v>
      </c>
      <c r="AU347" s="227" t="s">
        <v>78</v>
      </c>
      <c r="AY347" s="20" t="s">
        <v>281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76</v>
      </c>
      <c r="BK347" s="228">
        <f>ROUND(I347*H347,2)</f>
        <v>0</v>
      </c>
      <c r="BL347" s="20" t="s">
        <v>305</v>
      </c>
      <c r="BM347" s="227" t="s">
        <v>660</v>
      </c>
    </row>
    <row r="348" s="2" customFormat="1" ht="24.15" customHeight="1">
      <c r="A348" s="41"/>
      <c r="B348" s="42"/>
      <c r="C348" s="267" t="s">
        <v>758</v>
      </c>
      <c r="D348" s="267" t="s">
        <v>396</v>
      </c>
      <c r="E348" s="268" t="s">
        <v>920</v>
      </c>
      <c r="F348" s="269" t="s">
        <v>921</v>
      </c>
      <c r="G348" s="270" t="s">
        <v>330</v>
      </c>
      <c r="H348" s="271">
        <v>1</v>
      </c>
      <c r="I348" s="272"/>
      <c r="J348" s="273">
        <f>ROUND(I348*H348,2)</f>
        <v>0</v>
      </c>
      <c r="K348" s="269" t="s">
        <v>287</v>
      </c>
      <c r="L348" s="274"/>
      <c r="M348" s="275" t="s">
        <v>19</v>
      </c>
      <c r="N348" s="276" t="s">
        <v>40</v>
      </c>
      <c r="O348" s="87"/>
      <c r="P348" s="225">
        <f>O348*H348</f>
        <v>0</v>
      </c>
      <c r="Q348" s="225">
        <v>0.00014999999999999999</v>
      </c>
      <c r="R348" s="225">
        <f>Q348*H348</f>
        <v>0.00014999999999999999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483</v>
      </c>
      <c r="AT348" s="227" t="s">
        <v>396</v>
      </c>
      <c r="AU348" s="227" t="s">
        <v>78</v>
      </c>
      <c r="AY348" s="20" t="s">
        <v>281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76</v>
      </c>
      <c r="BK348" s="228">
        <f>ROUND(I348*H348,2)</f>
        <v>0</v>
      </c>
      <c r="BL348" s="20" t="s">
        <v>305</v>
      </c>
      <c r="BM348" s="227" t="s">
        <v>1524</v>
      </c>
    </row>
    <row r="349" s="2" customFormat="1" ht="24.15" customHeight="1">
      <c r="A349" s="41"/>
      <c r="B349" s="42"/>
      <c r="C349" s="216" t="s">
        <v>764</v>
      </c>
      <c r="D349" s="216" t="s">
        <v>284</v>
      </c>
      <c r="E349" s="217" t="s">
        <v>662</v>
      </c>
      <c r="F349" s="218" t="s">
        <v>663</v>
      </c>
      <c r="G349" s="219" t="s">
        <v>330</v>
      </c>
      <c r="H349" s="220">
        <v>3</v>
      </c>
      <c r="I349" s="221"/>
      <c r="J349" s="222">
        <f>ROUND(I349*H349,2)</f>
        <v>0</v>
      </c>
      <c r="K349" s="218" t="s">
        <v>287</v>
      </c>
      <c r="L349" s="47"/>
      <c r="M349" s="223" t="s">
        <v>19</v>
      </c>
      <c r="N349" s="224" t="s">
        <v>40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305</v>
      </c>
      <c r="AT349" s="227" t="s">
        <v>284</v>
      </c>
      <c r="AU349" s="227" t="s">
        <v>78</v>
      </c>
      <c r="AY349" s="20" t="s">
        <v>281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76</v>
      </c>
      <c r="BK349" s="228">
        <f>ROUND(I349*H349,2)</f>
        <v>0</v>
      </c>
      <c r="BL349" s="20" t="s">
        <v>305</v>
      </c>
      <c r="BM349" s="227" t="s">
        <v>664</v>
      </c>
    </row>
    <row r="350" s="2" customFormat="1">
      <c r="A350" s="41"/>
      <c r="B350" s="42"/>
      <c r="C350" s="43"/>
      <c r="D350" s="229" t="s">
        <v>290</v>
      </c>
      <c r="E350" s="43"/>
      <c r="F350" s="230" t="s">
        <v>665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290</v>
      </c>
      <c r="AU350" s="20" t="s">
        <v>78</v>
      </c>
    </row>
    <row r="351" s="2" customFormat="1" ht="16.5" customHeight="1">
      <c r="A351" s="41"/>
      <c r="B351" s="42"/>
      <c r="C351" s="267" t="s">
        <v>771</v>
      </c>
      <c r="D351" s="267" t="s">
        <v>396</v>
      </c>
      <c r="E351" s="268" t="s">
        <v>667</v>
      </c>
      <c r="F351" s="269" t="s">
        <v>668</v>
      </c>
      <c r="G351" s="270" t="s">
        <v>330</v>
      </c>
      <c r="H351" s="271">
        <v>2</v>
      </c>
      <c r="I351" s="272"/>
      <c r="J351" s="273">
        <f>ROUND(I351*H351,2)</f>
        <v>0</v>
      </c>
      <c r="K351" s="269" t="s">
        <v>287</v>
      </c>
      <c r="L351" s="274"/>
      <c r="M351" s="275" t="s">
        <v>19</v>
      </c>
      <c r="N351" s="276" t="s">
        <v>40</v>
      </c>
      <c r="O351" s="87"/>
      <c r="P351" s="225">
        <f>O351*H351</f>
        <v>0</v>
      </c>
      <c r="Q351" s="225">
        <v>0.0022000000000000001</v>
      </c>
      <c r="R351" s="225">
        <f>Q351*H351</f>
        <v>0.0044000000000000003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483</v>
      </c>
      <c r="AT351" s="227" t="s">
        <v>396</v>
      </c>
      <c r="AU351" s="227" t="s">
        <v>78</v>
      </c>
      <c r="AY351" s="20" t="s">
        <v>281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76</v>
      </c>
      <c r="BK351" s="228">
        <f>ROUND(I351*H351,2)</f>
        <v>0</v>
      </c>
      <c r="BL351" s="20" t="s">
        <v>305</v>
      </c>
      <c r="BM351" s="227" t="s">
        <v>669</v>
      </c>
    </row>
    <row r="352" s="2" customFormat="1" ht="16.5" customHeight="1">
      <c r="A352" s="41"/>
      <c r="B352" s="42"/>
      <c r="C352" s="267" t="s">
        <v>777</v>
      </c>
      <c r="D352" s="267" t="s">
        <v>396</v>
      </c>
      <c r="E352" s="268" t="s">
        <v>923</v>
      </c>
      <c r="F352" s="269" t="s">
        <v>924</v>
      </c>
      <c r="G352" s="270" t="s">
        <v>330</v>
      </c>
      <c r="H352" s="271">
        <v>1</v>
      </c>
      <c r="I352" s="272"/>
      <c r="J352" s="273">
        <f>ROUND(I352*H352,2)</f>
        <v>0</v>
      </c>
      <c r="K352" s="269" t="s">
        <v>287</v>
      </c>
      <c r="L352" s="274"/>
      <c r="M352" s="275" t="s">
        <v>19</v>
      </c>
      <c r="N352" s="276" t="s">
        <v>40</v>
      </c>
      <c r="O352" s="87"/>
      <c r="P352" s="225">
        <f>O352*H352</f>
        <v>0</v>
      </c>
      <c r="Q352" s="225">
        <v>0.0022000000000000001</v>
      </c>
      <c r="R352" s="225">
        <f>Q352*H352</f>
        <v>0.0022000000000000001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483</v>
      </c>
      <c r="AT352" s="227" t="s">
        <v>396</v>
      </c>
      <c r="AU352" s="227" t="s">
        <v>78</v>
      </c>
      <c r="AY352" s="20" t="s">
        <v>281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76</v>
      </c>
      <c r="BK352" s="228">
        <f>ROUND(I352*H352,2)</f>
        <v>0</v>
      </c>
      <c r="BL352" s="20" t="s">
        <v>305</v>
      </c>
      <c r="BM352" s="227" t="s">
        <v>1525</v>
      </c>
    </row>
    <row r="353" s="12" customFormat="1" ht="22.8" customHeight="1">
      <c r="A353" s="12"/>
      <c r="B353" s="200"/>
      <c r="C353" s="201"/>
      <c r="D353" s="202" t="s">
        <v>68</v>
      </c>
      <c r="E353" s="214" t="s">
        <v>670</v>
      </c>
      <c r="F353" s="214" t="s">
        <v>671</v>
      </c>
      <c r="G353" s="201"/>
      <c r="H353" s="201"/>
      <c r="I353" s="204"/>
      <c r="J353" s="215">
        <f>BK353</f>
        <v>0</v>
      </c>
      <c r="K353" s="201"/>
      <c r="L353" s="206"/>
      <c r="M353" s="207"/>
      <c r="N353" s="208"/>
      <c r="O353" s="208"/>
      <c r="P353" s="209">
        <f>P354+SUM(P355:P367)</f>
        <v>0</v>
      </c>
      <c r="Q353" s="208"/>
      <c r="R353" s="209">
        <f>R354+SUM(R355:R367)</f>
        <v>0.64317354999999998</v>
      </c>
      <c r="S353" s="208"/>
      <c r="T353" s="210">
        <f>T354+SUM(T355:T367)</f>
        <v>0</v>
      </c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R353" s="211" t="s">
        <v>78</v>
      </c>
      <c r="AT353" s="212" t="s">
        <v>68</v>
      </c>
      <c r="AU353" s="212" t="s">
        <v>76</v>
      </c>
      <c r="AY353" s="211" t="s">
        <v>281</v>
      </c>
      <c r="BK353" s="213">
        <f>BK354+SUM(BK355:BK367)</f>
        <v>0</v>
      </c>
    </row>
    <row r="354" s="2" customFormat="1" ht="24.15" customHeight="1">
      <c r="A354" s="41"/>
      <c r="B354" s="42"/>
      <c r="C354" s="216" t="s">
        <v>782</v>
      </c>
      <c r="D354" s="216" t="s">
        <v>284</v>
      </c>
      <c r="E354" s="217" t="s">
        <v>673</v>
      </c>
      <c r="F354" s="218" t="s">
        <v>674</v>
      </c>
      <c r="G354" s="219" t="s">
        <v>197</v>
      </c>
      <c r="H354" s="220">
        <v>18.754999999999999</v>
      </c>
      <c r="I354" s="221"/>
      <c r="J354" s="222">
        <f>ROUND(I354*H354,2)</f>
        <v>0</v>
      </c>
      <c r="K354" s="218" t="s">
        <v>287</v>
      </c>
      <c r="L354" s="47"/>
      <c r="M354" s="223" t="s">
        <v>19</v>
      </c>
      <c r="N354" s="224" t="s">
        <v>40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305</v>
      </c>
      <c r="AT354" s="227" t="s">
        <v>284</v>
      </c>
      <c r="AU354" s="227" t="s">
        <v>78</v>
      </c>
      <c r="AY354" s="20" t="s">
        <v>281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76</v>
      </c>
      <c r="BK354" s="228">
        <f>ROUND(I354*H354,2)</f>
        <v>0</v>
      </c>
      <c r="BL354" s="20" t="s">
        <v>305</v>
      </c>
      <c r="BM354" s="227" t="s">
        <v>675</v>
      </c>
    </row>
    <row r="355" s="2" customFormat="1">
      <c r="A355" s="41"/>
      <c r="B355" s="42"/>
      <c r="C355" s="43"/>
      <c r="D355" s="229" t="s">
        <v>290</v>
      </c>
      <c r="E355" s="43"/>
      <c r="F355" s="230" t="s">
        <v>676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290</v>
      </c>
      <c r="AU355" s="20" t="s">
        <v>78</v>
      </c>
    </row>
    <row r="356" s="13" customFormat="1">
      <c r="A356" s="13"/>
      <c r="B356" s="234"/>
      <c r="C356" s="235"/>
      <c r="D356" s="236" t="s">
        <v>292</v>
      </c>
      <c r="E356" s="237" t="s">
        <v>19</v>
      </c>
      <c r="F356" s="238" t="s">
        <v>200</v>
      </c>
      <c r="G356" s="235"/>
      <c r="H356" s="239">
        <v>18.754999999999999</v>
      </c>
      <c r="I356" s="240"/>
      <c r="J356" s="235"/>
      <c r="K356" s="235"/>
      <c r="L356" s="241"/>
      <c r="M356" s="242"/>
      <c r="N356" s="243"/>
      <c r="O356" s="243"/>
      <c r="P356" s="243"/>
      <c r="Q356" s="243"/>
      <c r="R356" s="243"/>
      <c r="S356" s="243"/>
      <c r="T356" s="244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5" t="s">
        <v>292</v>
      </c>
      <c r="AU356" s="245" t="s">
        <v>78</v>
      </c>
      <c r="AV356" s="13" t="s">
        <v>78</v>
      </c>
      <c r="AW356" s="13" t="s">
        <v>31</v>
      </c>
      <c r="AX356" s="13" t="s">
        <v>76</v>
      </c>
      <c r="AY356" s="245" t="s">
        <v>281</v>
      </c>
    </row>
    <row r="357" s="2" customFormat="1" ht="24.15" customHeight="1">
      <c r="A357" s="41"/>
      <c r="B357" s="42"/>
      <c r="C357" s="216" t="s">
        <v>787</v>
      </c>
      <c r="D357" s="216" t="s">
        <v>284</v>
      </c>
      <c r="E357" s="217" t="s">
        <v>1526</v>
      </c>
      <c r="F357" s="218" t="s">
        <v>1527</v>
      </c>
      <c r="G357" s="219" t="s">
        <v>197</v>
      </c>
      <c r="H357" s="220">
        <v>18.754999999999999</v>
      </c>
      <c r="I357" s="221"/>
      <c r="J357" s="222">
        <f>ROUND(I357*H357,2)</f>
        <v>0</v>
      </c>
      <c r="K357" s="218" t="s">
        <v>287</v>
      </c>
      <c r="L357" s="47"/>
      <c r="M357" s="223" t="s">
        <v>19</v>
      </c>
      <c r="N357" s="224" t="s">
        <v>40</v>
      </c>
      <c r="O357" s="87"/>
      <c r="P357" s="225">
        <f>O357*H357</f>
        <v>0</v>
      </c>
      <c r="Q357" s="225">
        <v>0.00050000000000000001</v>
      </c>
      <c r="R357" s="225">
        <f>Q357*H357</f>
        <v>0.0093775000000000004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305</v>
      </c>
      <c r="AT357" s="227" t="s">
        <v>284</v>
      </c>
      <c r="AU357" s="227" t="s">
        <v>78</v>
      </c>
      <c r="AY357" s="20" t="s">
        <v>281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76</v>
      </c>
      <c r="BK357" s="228">
        <f>ROUND(I357*H357,2)</f>
        <v>0</v>
      </c>
      <c r="BL357" s="20" t="s">
        <v>305</v>
      </c>
      <c r="BM357" s="227" t="s">
        <v>678</v>
      </c>
    </row>
    <row r="358" s="2" customFormat="1">
      <c r="A358" s="41"/>
      <c r="B358" s="42"/>
      <c r="C358" s="43"/>
      <c r="D358" s="229" t="s">
        <v>290</v>
      </c>
      <c r="E358" s="43"/>
      <c r="F358" s="230" t="s">
        <v>1528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290</v>
      </c>
      <c r="AU358" s="20" t="s">
        <v>78</v>
      </c>
    </row>
    <row r="359" s="13" customFormat="1">
      <c r="A359" s="13"/>
      <c r="B359" s="234"/>
      <c r="C359" s="235"/>
      <c r="D359" s="236" t="s">
        <v>292</v>
      </c>
      <c r="E359" s="237" t="s">
        <v>19</v>
      </c>
      <c r="F359" s="238" t="s">
        <v>200</v>
      </c>
      <c r="G359" s="235"/>
      <c r="H359" s="239">
        <v>18.754999999999999</v>
      </c>
      <c r="I359" s="240"/>
      <c r="J359" s="235"/>
      <c r="K359" s="235"/>
      <c r="L359" s="241"/>
      <c r="M359" s="242"/>
      <c r="N359" s="243"/>
      <c r="O359" s="243"/>
      <c r="P359" s="243"/>
      <c r="Q359" s="243"/>
      <c r="R359" s="243"/>
      <c r="S359" s="243"/>
      <c r="T359" s="244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5" t="s">
        <v>292</v>
      </c>
      <c r="AU359" s="245" t="s">
        <v>78</v>
      </c>
      <c r="AV359" s="13" t="s">
        <v>78</v>
      </c>
      <c r="AW359" s="13" t="s">
        <v>31</v>
      </c>
      <c r="AX359" s="13" t="s">
        <v>69</v>
      </c>
      <c r="AY359" s="245" t="s">
        <v>281</v>
      </c>
    </row>
    <row r="360" s="14" customFormat="1">
      <c r="A360" s="14"/>
      <c r="B360" s="246"/>
      <c r="C360" s="247"/>
      <c r="D360" s="236" t="s">
        <v>292</v>
      </c>
      <c r="E360" s="248" t="s">
        <v>19</v>
      </c>
      <c r="F360" s="249" t="s">
        <v>311</v>
      </c>
      <c r="G360" s="247"/>
      <c r="H360" s="250">
        <v>18.754999999999999</v>
      </c>
      <c r="I360" s="251"/>
      <c r="J360" s="247"/>
      <c r="K360" s="247"/>
      <c r="L360" s="252"/>
      <c r="M360" s="253"/>
      <c r="N360" s="254"/>
      <c r="O360" s="254"/>
      <c r="P360" s="254"/>
      <c r="Q360" s="254"/>
      <c r="R360" s="254"/>
      <c r="S360" s="254"/>
      <c r="T360" s="255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6" t="s">
        <v>292</v>
      </c>
      <c r="AU360" s="256" t="s">
        <v>78</v>
      </c>
      <c r="AV360" s="14" t="s">
        <v>288</v>
      </c>
      <c r="AW360" s="14" t="s">
        <v>31</v>
      </c>
      <c r="AX360" s="14" t="s">
        <v>76</v>
      </c>
      <c r="AY360" s="256" t="s">
        <v>281</v>
      </c>
    </row>
    <row r="361" s="2" customFormat="1" ht="37.8" customHeight="1">
      <c r="A361" s="41"/>
      <c r="B361" s="42"/>
      <c r="C361" s="216" t="s">
        <v>791</v>
      </c>
      <c r="D361" s="216" t="s">
        <v>284</v>
      </c>
      <c r="E361" s="217" t="s">
        <v>680</v>
      </c>
      <c r="F361" s="218" t="s">
        <v>681</v>
      </c>
      <c r="G361" s="219" t="s">
        <v>197</v>
      </c>
      <c r="H361" s="220">
        <v>18.754999999999999</v>
      </c>
      <c r="I361" s="221"/>
      <c r="J361" s="222">
        <f>ROUND(I361*H361,2)</f>
        <v>0</v>
      </c>
      <c r="K361" s="218" t="s">
        <v>287</v>
      </c>
      <c r="L361" s="47"/>
      <c r="M361" s="223" t="s">
        <v>19</v>
      </c>
      <c r="N361" s="224" t="s">
        <v>40</v>
      </c>
      <c r="O361" s="87"/>
      <c r="P361" s="225">
        <f>O361*H361</f>
        <v>0</v>
      </c>
      <c r="Q361" s="225">
        <v>0.0059959999999999996</v>
      </c>
      <c r="R361" s="225">
        <f>Q361*H361</f>
        <v>0.11245497999999998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305</v>
      </c>
      <c r="AT361" s="227" t="s">
        <v>284</v>
      </c>
      <c r="AU361" s="227" t="s">
        <v>78</v>
      </c>
      <c r="AY361" s="20" t="s">
        <v>281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76</v>
      </c>
      <c r="BK361" s="228">
        <f>ROUND(I361*H361,2)</f>
        <v>0</v>
      </c>
      <c r="BL361" s="20" t="s">
        <v>305</v>
      </c>
      <c r="BM361" s="227" t="s">
        <v>682</v>
      </c>
    </row>
    <row r="362" s="2" customFormat="1">
      <c r="A362" s="41"/>
      <c r="B362" s="42"/>
      <c r="C362" s="43"/>
      <c r="D362" s="229" t="s">
        <v>290</v>
      </c>
      <c r="E362" s="43"/>
      <c r="F362" s="230" t="s">
        <v>683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290</v>
      </c>
      <c r="AU362" s="20" t="s">
        <v>78</v>
      </c>
    </row>
    <row r="363" s="2" customFormat="1" ht="33" customHeight="1">
      <c r="A363" s="41"/>
      <c r="B363" s="42"/>
      <c r="C363" s="267" t="s">
        <v>795</v>
      </c>
      <c r="D363" s="267" t="s">
        <v>396</v>
      </c>
      <c r="E363" s="268" t="s">
        <v>685</v>
      </c>
      <c r="F363" s="269" t="s">
        <v>686</v>
      </c>
      <c r="G363" s="270" t="s">
        <v>197</v>
      </c>
      <c r="H363" s="271">
        <v>20.631</v>
      </c>
      <c r="I363" s="272"/>
      <c r="J363" s="273">
        <f>ROUND(I363*H363,2)</f>
        <v>0</v>
      </c>
      <c r="K363" s="269" t="s">
        <v>287</v>
      </c>
      <c r="L363" s="274"/>
      <c r="M363" s="275" t="s">
        <v>19</v>
      </c>
      <c r="N363" s="276" t="s">
        <v>40</v>
      </c>
      <c r="O363" s="87"/>
      <c r="P363" s="225">
        <f>O363*H363</f>
        <v>0</v>
      </c>
      <c r="Q363" s="225">
        <v>0.021999999999999999</v>
      </c>
      <c r="R363" s="225">
        <f>Q363*H363</f>
        <v>0.45388199999999995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483</v>
      </c>
      <c r="AT363" s="227" t="s">
        <v>396</v>
      </c>
      <c r="AU363" s="227" t="s">
        <v>78</v>
      </c>
      <c r="AY363" s="20" t="s">
        <v>281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76</v>
      </c>
      <c r="BK363" s="228">
        <f>ROUND(I363*H363,2)</f>
        <v>0</v>
      </c>
      <c r="BL363" s="20" t="s">
        <v>305</v>
      </c>
      <c r="BM363" s="227" t="s">
        <v>687</v>
      </c>
    </row>
    <row r="364" s="13" customFormat="1">
      <c r="A364" s="13"/>
      <c r="B364" s="234"/>
      <c r="C364" s="235"/>
      <c r="D364" s="236" t="s">
        <v>292</v>
      </c>
      <c r="E364" s="235"/>
      <c r="F364" s="238" t="s">
        <v>1529</v>
      </c>
      <c r="G364" s="235"/>
      <c r="H364" s="239">
        <v>20.631</v>
      </c>
      <c r="I364" s="240"/>
      <c r="J364" s="235"/>
      <c r="K364" s="235"/>
      <c r="L364" s="241"/>
      <c r="M364" s="242"/>
      <c r="N364" s="243"/>
      <c r="O364" s="243"/>
      <c r="P364" s="243"/>
      <c r="Q364" s="243"/>
      <c r="R364" s="243"/>
      <c r="S364" s="243"/>
      <c r="T364" s="244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5" t="s">
        <v>292</v>
      </c>
      <c r="AU364" s="245" t="s">
        <v>78</v>
      </c>
      <c r="AV364" s="13" t="s">
        <v>78</v>
      </c>
      <c r="AW364" s="13" t="s">
        <v>4</v>
      </c>
      <c r="AX364" s="13" t="s">
        <v>76</v>
      </c>
      <c r="AY364" s="245" t="s">
        <v>281</v>
      </c>
    </row>
    <row r="365" s="2" customFormat="1" ht="55.5" customHeight="1">
      <c r="A365" s="41"/>
      <c r="B365" s="42"/>
      <c r="C365" s="216" t="s">
        <v>798</v>
      </c>
      <c r="D365" s="216" t="s">
        <v>284</v>
      </c>
      <c r="E365" s="217" t="s">
        <v>690</v>
      </c>
      <c r="F365" s="218" t="s">
        <v>691</v>
      </c>
      <c r="G365" s="219" t="s">
        <v>366</v>
      </c>
      <c r="H365" s="220">
        <v>0.64300000000000002</v>
      </c>
      <c r="I365" s="221"/>
      <c r="J365" s="222">
        <f>ROUND(I365*H365,2)</f>
        <v>0</v>
      </c>
      <c r="K365" s="218" t="s">
        <v>287</v>
      </c>
      <c r="L365" s="47"/>
      <c r="M365" s="223" t="s">
        <v>19</v>
      </c>
      <c r="N365" s="224" t="s">
        <v>40</v>
      </c>
      <c r="O365" s="87"/>
      <c r="P365" s="225">
        <f>O365*H365</f>
        <v>0</v>
      </c>
      <c r="Q365" s="225">
        <v>0</v>
      </c>
      <c r="R365" s="225">
        <f>Q365*H365</f>
        <v>0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305</v>
      </c>
      <c r="AT365" s="227" t="s">
        <v>284</v>
      </c>
      <c r="AU365" s="227" t="s">
        <v>78</v>
      </c>
      <c r="AY365" s="20" t="s">
        <v>281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76</v>
      </c>
      <c r="BK365" s="228">
        <f>ROUND(I365*H365,2)</f>
        <v>0</v>
      </c>
      <c r="BL365" s="20" t="s">
        <v>305</v>
      </c>
      <c r="BM365" s="227" t="s">
        <v>692</v>
      </c>
    </row>
    <row r="366" s="2" customFormat="1">
      <c r="A366" s="41"/>
      <c r="B366" s="42"/>
      <c r="C366" s="43"/>
      <c r="D366" s="229" t="s">
        <v>290</v>
      </c>
      <c r="E366" s="43"/>
      <c r="F366" s="230" t="s">
        <v>693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290</v>
      </c>
      <c r="AU366" s="20" t="s">
        <v>78</v>
      </c>
    </row>
    <row r="367" s="12" customFormat="1" ht="20.88" customHeight="1">
      <c r="A367" s="12"/>
      <c r="B367" s="200"/>
      <c r="C367" s="201"/>
      <c r="D367" s="202" t="s">
        <v>68</v>
      </c>
      <c r="E367" s="214" t="s">
        <v>694</v>
      </c>
      <c r="F367" s="214" t="s">
        <v>695</v>
      </c>
      <c r="G367" s="201"/>
      <c r="H367" s="201"/>
      <c r="I367" s="204"/>
      <c r="J367" s="215">
        <f>BK367</f>
        <v>0</v>
      </c>
      <c r="K367" s="201"/>
      <c r="L367" s="206"/>
      <c r="M367" s="207"/>
      <c r="N367" s="208"/>
      <c r="O367" s="208"/>
      <c r="P367" s="209">
        <f>SUM(P368:P385)</f>
        <v>0</v>
      </c>
      <c r="Q367" s="208"/>
      <c r="R367" s="209">
        <f>SUM(R368:R385)</f>
        <v>0.06745907000000001</v>
      </c>
      <c r="S367" s="208"/>
      <c r="T367" s="210">
        <f>SUM(T368:T385)</f>
        <v>0</v>
      </c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R367" s="211" t="s">
        <v>78</v>
      </c>
      <c r="AT367" s="212" t="s">
        <v>68</v>
      </c>
      <c r="AU367" s="212" t="s">
        <v>78</v>
      </c>
      <c r="AY367" s="211" t="s">
        <v>281</v>
      </c>
      <c r="BK367" s="213">
        <f>SUM(BK368:BK385)</f>
        <v>0</v>
      </c>
    </row>
    <row r="368" s="2" customFormat="1" ht="24.15" customHeight="1">
      <c r="A368" s="41"/>
      <c r="B368" s="42"/>
      <c r="C368" s="216" t="s">
        <v>805</v>
      </c>
      <c r="D368" s="216" t="s">
        <v>284</v>
      </c>
      <c r="E368" s="217" t="s">
        <v>697</v>
      </c>
      <c r="F368" s="218" t="s">
        <v>698</v>
      </c>
      <c r="G368" s="219" t="s">
        <v>197</v>
      </c>
      <c r="H368" s="220">
        <v>18.754999999999999</v>
      </c>
      <c r="I368" s="221"/>
      <c r="J368" s="222">
        <f>ROUND(I368*H368,2)</f>
        <v>0</v>
      </c>
      <c r="K368" s="218" t="s">
        <v>287</v>
      </c>
      <c r="L368" s="47"/>
      <c r="M368" s="223" t="s">
        <v>19</v>
      </c>
      <c r="N368" s="224" t="s">
        <v>40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305</v>
      </c>
      <c r="AT368" s="227" t="s">
        <v>284</v>
      </c>
      <c r="AU368" s="227" t="s">
        <v>199</v>
      </c>
      <c r="AY368" s="20" t="s">
        <v>281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76</v>
      </c>
      <c r="BK368" s="228">
        <f>ROUND(I368*H368,2)</f>
        <v>0</v>
      </c>
      <c r="BL368" s="20" t="s">
        <v>305</v>
      </c>
      <c r="BM368" s="227" t="s">
        <v>699</v>
      </c>
    </row>
    <row r="369" s="2" customFormat="1">
      <c r="A369" s="41"/>
      <c r="B369" s="42"/>
      <c r="C369" s="43"/>
      <c r="D369" s="229" t="s">
        <v>290</v>
      </c>
      <c r="E369" s="43"/>
      <c r="F369" s="230" t="s">
        <v>700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290</v>
      </c>
      <c r="AU369" s="20" t="s">
        <v>199</v>
      </c>
    </row>
    <row r="370" s="13" customFormat="1">
      <c r="A370" s="13"/>
      <c r="B370" s="234"/>
      <c r="C370" s="235"/>
      <c r="D370" s="236" t="s">
        <v>292</v>
      </c>
      <c r="E370" s="237" t="s">
        <v>19</v>
      </c>
      <c r="F370" s="238" t="s">
        <v>200</v>
      </c>
      <c r="G370" s="235"/>
      <c r="H370" s="239">
        <v>18.754999999999999</v>
      </c>
      <c r="I370" s="240"/>
      <c r="J370" s="235"/>
      <c r="K370" s="235"/>
      <c r="L370" s="241"/>
      <c r="M370" s="242"/>
      <c r="N370" s="243"/>
      <c r="O370" s="243"/>
      <c r="P370" s="243"/>
      <c r="Q370" s="243"/>
      <c r="R370" s="243"/>
      <c r="S370" s="243"/>
      <c r="T370" s="244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5" t="s">
        <v>292</v>
      </c>
      <c r="AU370" s="245" t="s">
        <v>199</v>
      </c>
      <c r="AV370" s="13" t="s">
        <v>78</v>
      </c>
      <c r="AW370" s="13" t="s">
        <v>31</v>
      </c>
      <c r="AX370" s="13" t="s">
        <v>76</v>
      </c>
      <c r="AY370" s="245" t="s">
        <v>281</v>
      </c>
    </row>
    <row r="371" s="2" customFormat="1" ht="24.15" customHeight="1">
      <c r="A371" s="41"/>
      <c r="B371" s="42"/>
      <c r="C371" s="216" t="s">
        <v>812</v>
      </c>
      <c r="D371" s="216" t="s">
        <v>284</v>
      </c>
      <c r="E371" s="217" t="s">
        <v>702</v>
      </c>
      <c r="F371" s="218" t="s">
        <v>703</v>
      </c>
      <c r="G371" s="219" t="s">
        <v>197</v>
      </c>
      <c r="H371" s="220">
        <v>4.226</v>
      </c>
      <c r="I371" s="221"/>
      <c r="J371" s="222">
        <f>ROUND(I371*H371,2)</f>
        <v>0</v>
      </c>
      <c r="K371" s="218" t="s">
        <v>287</v>
      </c>
      <c r="L371" s="47"/>
      <c r="M371" s="223" t="s">
        <v>19</v>
      </c>
      <c r="N371" s="224" t="s">
        <v>40</v>
      </c>
      <c r="O371" s="87"/>
      <c r="P371" s="225">
        <f>O371*H371</f>
        <v>0</v>
      </c>
      <c r="Q371" s="225">
        <v>0</v>
      </c>
      <c r="R371" s="225">
        <f>Q371*H371</f>
        <v>0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305</v>
      </c>
      <c r="AT371" s="227" t="s">
        <v>284</v>
      </c>
      <c r="AU371" s="227" t="s">
        <v>199</v>
      </c>
      <c r="AY371" s="20" t="s">
        <v>281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76</v>
      </c>
      <c r="BK371" s="228">
        <f>ROUND(I371*H371,2)</f>
        <v>0</v>
      </c>
      <c r="BL371" s="20" t="s">
        <v>305</v>
      </c>
      <c r="BM371" s="227" t="s">
        <v>704</v>
      </c>
    </row>
    <row r="372" s="2" customFormat="1">
      <c r="A372" s="41"/>
      <c r="B372" s="42"/>
      <c r="C372" s="43"/>
      <c r="D372" s="229" t="s">
        <v>290</v>
      </c>
      <c r="E372" s="43"/>
      <c r="F372" s="230" t="s">
        <v>705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290</v>
      </c>
      <c r="AU372" s="20" t="s">
        <v>199</v>
      </c>
    </row>
    <row r="373" s="13" customFormat="1">
      <c r="A373" s="13"/>
      <c r="B373" s="234"/>
      <c r="C373" s="235"/>
      <c r="D373" s="236" t="s">
        <v>292</v>
      </c>
      <c r="E373" s="237" t="s">
        <v>19</v>
      </c>
      <c r="F373" s="238" t="s">
        <v>706</v>
      </c>
      <c r="G373" s="235"/>
      <c r="H373" s="239">
        <v>4.226</v>
      </c>
      <c r="I373" s="240"/>
      <c r="J373" s="235"/>
      <c r="K373" s="235"/>
      <c r="L373" s="241"/>
      <c r="M373" s="242"/>
      <c r="N373" s="243"/>
      <c r="O373" s="243"/>
      <c r="P373" s="243"/>
      <c r="Q373" s="243"/>
      <c r="R373" s="243"/>
      <c r="S373" s="243"/>
      <c r="T373" s="244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5" t="s">
        <v>292</v>
      </c>
      <c r="AU373" s="245" t="s">
        <v>199</v>
      </c>
      <c r="AV373" s="13" t="s">
        <v>78</v>
      </c>
      <c r="AW373" s="13" t="s">
        <v>31</v>
      </c>
      <c r="AX373" s="13" t="s">
        <v>69</v>
      </c>
      <c r="AY373" s="245" t="s">
        <v>281</v>
      </c>
    </row>
    <row r="374" s="14" customFormat="1">
      <c r="A374" s="14"/>
      <c r="B374" s="246"/>
      <c r="C374" s="247"/>
      <c r="D374" s="236" t="s">
        <v>292</v>
      </c>
      <c r="E374" s="248" t="s">
        <v>19</v>
      </c>
      <c r="F374" s="249" t="s">
        <v>311</v>
      </c>
      <c r="G374" s="247"/>
      <c r="H374" s="250">
        <v>4.226</v>
      </c>
      <c r="I374" s="251"/>
      <c r="J374" s="247"/>
      <c r="K374" s="247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292</v>
      </c>
      <c r="AU374" s="256" t="s">
        <v>199</v>
      </c>
      <c r="AV374" s="14" t="s">
        <v>288</v>
      </c>
      <c r="AW374" s="14" t="s">
        <v>31</v>
      </c>
      <c r="AX374" s="14" t="s">
        <v>76</v>
      </c>
      <c r="AY374" s="256" t="s">
        <v>281</v>
      </c>
    </row>
    <row r="375" s="2" customFormat="1" ht="24.15" customHeight="1">
      <c r="A375" s="41"/>
      <c r="B375" s="42"/>
      <c r="C375" s="267" t="s">
        <v>506</v>
      </c>
      <c r="D375" s="267" t="s">
        <v>396</v>
      </c>
      <c r="E375" s="268" t="s">
        <v>708</v>
      </c>
      <c r="F375" s="269" t="s">
        <v>709</v>
      </c>
      <c r="G375" s="270" t="s">
        <v>710</v>
      </c>
      <c r="H375" s="271">
        <v>34.472000000000001</v>
      </c>
      <c r="I375" s="272"/>
      <c r="J375" s="273">
        <f>ROUND(I375*H375,2)</f>
        <v>0</v>
      </c>
      <c r="K375" s="269" t="s">
        <v>287</v>
      </c>
      <c r="L375" s="274"/>
      <c r="M375" s="275" t="s">
        <v>19</v>
      </c>
      <c r="N375" s="276" t="s">
        <v>40</v>
      </c>
      <c r="O375" s="87"/>
      <c r="P375" s="225">
        <f>O375*H375</f>
        <v>0</v>
      </c>
      <c r="Q375" s="225">
        <v>0.001</v>
      </c>
      <c r="R375" s="225">
        <f>Q375*H375</f>
        <v>0.034472000000000003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483</v>
      </c>
      <c r="AT375" s="227" t="s">
        <v>396</v>
      </c>
      <c r="AU375" s="227" t="s">
        <v>199</v>
      </c>
      <c r="AY375" s="20" t="s">
        <v>281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76</v>
      </c>
      <c r="BK375" s="228">
        <f>ROUND(I375*H375,2)</f>
        <v>0</v>
      </c>
      <c r="BL375" s="20" t="s">
        <v>305</v>
      </c>
      <c r="BM375" s="227" t="s">
        <v>711</v>
      </c>
    </row>
    <row r="376" s="2" customFormat="1">
      <c r="A376" s="41"/>
      <c r="B376" s="42"/>
      <c r="C376" s="43"/>
      <c r="D376" s="236" t="s">
        <v>712</v>
      </c>
      <c r="E376" s="43"/>
      <c r="F376" s="290" t="s">
        <v>713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712</v>
      </c>
      <c r="AU376" s="20" t="s">
        <v>199</v>
      </c>
    </row>
    <row r="377" s="13" customFormat="1">
      <c r="A377" s="13"/>
      <c r="B377" s="234"/>
      <c r="C377" s="235"/>
      <c r="D377" s="236" t="s">
        <v>292</v>
      </c>
      <c r="E377" s="235"/>
      <c r="F377" s="238" t="s">
        <v>1530</v>
      </c>
      <c r="G377" s="235"/>
      <c r="H377" s="239">
        <v>34.472000000000001</v>
      </c>
      <c r="I377" s="240"/>
      <c r="J377" s="235"/>
      <c r="K377" s="235"/>
      <c r="L377" s="241"/>
      <c r="M377" s="242"/>
      <c r="N377" s="243"/>
      <c r="O377" s="243"/>
      <c r="P377" s="243"/>
      <c r="Q377" s="243"/>
      <c r="R377" s="243"/>
      <c r="S377" s="243"/>
      <c r="T377" s="244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5" t="s">
        <v>292</v>
      </c>
      <c r="AU377" s="245" t="s">
        <v>199</v>
      </c>
      <c r="AV377" s="13" t="s">
        <v>78</v>
      </c>
      <c r="AW377" s="13" t="s">
        <v>4</v>
      </c>
      <c r="AX377" s="13" t="s">
        <v>76</v>
      </c>
      <c r="AY377" s="245" t="s">
        <v>281</v>
      </c>
    </row>
    <row r="378" s="2" customFormat="1" ht="24.15" customHeight="1">
      <c r="A378" s="41"/>
      <c r="B378" s="42"/>
      <c r="C378" s="216" t="s">
        <v>820</v>
      </c>
      <c r="D378" s="216" t="s">
        <v>284</v>
      </c>
      <c r="E378" s="217" t="s">
        <v>716</v>
      </c>
      <c r="F378" s="218" t="s">
        <v>717</v>
      </c>
      <c r="G378" s="219" t="s">
        <v>392</v>
      </c>
      <c r="H378" s="220">
        <v>28.170000000000002</v>
      </c>
      <c r="I378" s="221"/>
      <c r="J378" s="222">
        <f>ROUND(I378*H378,2)</f>
        <v>0</v>
      </c>
      <c r="K378" s="218" t="s">
        <v>287</v>
      </c>
      <c r="L378" s="47"/>
      <c r="M378" s="223" t="s">
        <v>19</v>
      </c>
      <c r="N378" s="224" t="s">
        <v>40</v>
      </c>
      <c r="O378" s="87"/>
      <c r="P378" s="225">
        <f>O378*H378</f>
        <v>0</v>
      </c>
      <c r="Q378" s="225">
        <v>0.00017000000000000001</v>
      </c>
      <c r="R378" s="225">
        <f>Q378*H378</f>
        <v>0.0047889000000000004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305</v>
      </c>
      <c r="AT378" s="227" t="s">
        <v>284</v>
      </c>
      <c r="AU378" s="227" t="s">
        <v>199</v>
      </c>
      <c r="AY378" s="20" t="s">
        <v>281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76</v>
      </c>
      <c r="BK378" s="228">
        <f>ROUND(I378*H378,2)</f>
        <v>0</v>
      </c>
      <c r="BL378" s="20" t="s">
        <v>305</v>
      </c>
      <c r="BM378" s="227" t="s">
        <v>718</v>
      </c>
    </row>
    <row r="379" s="2" customFormat="1">
      <c r="A379" s="41"/>
      <c r="B379" s="42"/>
      <c r="C379" s="43"/>
      <c r="D379" s="229" t="s">
        <v>290</v>
      </c>
      <c r="E379" s="43"/>
      <c r="F379" s="230" t="s">
        <v>719</v>
      </c>
      <c r="G379" s="43"/>
      <c r="H379" s="43"/>
      <c r="I379" s="231"/>
      <c r="J379" s="43"/>
      <c r="K379" s="43"/>
      <c r="L379" s="47"/>
      <c r="M379" s="232"/>
      <c r="N379" s="233"/>
      <c r="O379" s="87"/>
      <c r="P379" s="87"/>
      <c r="Q379" s="87"/>
      <c r="R379" s="87"/>
      <c r="S379" s="87"/>
      <c r="T379" s="88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T379" s="20" t="s">
        <v>290</v>
      </c>
      <c r="AU379" s="20" t="s">
        <v>199</v>
      </c>
    </row>
    <row r="380" s="15" customFormat="1">
      <c r="A380" s="15"/>
      <c r="B380" s="257"/>
      <c r="C380" s="258"/>
      <c r="D380" s="236" t="s">
        <v>292</v>
      </c>
      <c r="E380" s="259" t="s">
        <v>19</v>
      </c>
      <c r="F380" s="260" t="s">
        <v>720</v>
      </c>
      <c r="G380" s="258"/>
      <c r="H380" s="259" t="s">
        <v>19</v>
      </c>
      <c r="I380" s="261"/>
      <c r="J380" s="258"/>
      <c r="K380" s="258"/>
      <c r="L380" s="262"/>
      <c r="M380" s="263"/>
      <c r="N380" s="264"/>
      <c r="O380" s="264"/>
      <c r="P380" s="264"/>
      <c r="Q380" s="264"/>
      <c r="R380" s="264"/>
      <c r="S380" s="264"/>
      <c r="T380" s="26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6" t="s">
        <v>292</v>
      </c>
      <c r="AU380" s="266" t="s">
        <v>199</v>
      </c>
      <c r="AV380" s="15" t="s">
        <v>76</v>
      </c>
      <c r="AW380" s="15" t="s">
        <v>31</v>
      </c>
      <c r="AX380" s="15" t="s">
        <v>69</v>
      </c>
      <c r="AY380" s="266" t="s">
        <v>281</v>
      </c>
    </row>
    <row r="381" s="13" customFormat="1">
      <c r="A381" s="13"/>
      <c r="B381" s="234"/>
      <c r="C381" s="235"/>
      <c r="D381" s="236" t="s">
        <v>292</v>
      </c>
      <c r="E381" s="237" t="s">
        <v>19</v>
      </c>
      <c r="F381" s="238" t="s">
        <v>214</v>
      </c>
      <c r="G381" s="235"/>
      <c r="H381" s="239">
        <v>28.170000000000002</v>
      </c>
      <c r="I381" s="240"/>
      <c r="J381" s="235"/>
      <c r="K381" s="235"/>
      <c r="L381" s="241"/>
      <c r="M381" s="242"/>
      <c r="N381" s="243"/>
      <c r="O381" s="243"/>
      <c r="P381" s="243"/>
      <c r="Q381" s="243"/>
      <c r="R381" s="243"/>
      <c r="S381" s="243"/>
      <c r="T381" s="244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5" t="s">
        <v>292</v>
      </c>
      <c r="AU381" s="245" t="s">
        <v>199</v>
      </c>
      <c r="AV381" s="13" t="s">
        <v>78</v>
      </c>
      <c r="AW381" s="13" t="s">
        <v>31</v>
      </c>
      <c r="AX381" s="13" t="s">
        <v>69</v>
      </c>
      <c r="AY381" s="245" t="s">
        <v>281</v>
      </c>
    </row>
    <row r="382" s="14" customFormat="1">
      <c r="A382" s="14"/>
      <c r="B382" s="246"/>
      <c r="C382" s="247"/>
      <c r="D382" s="236" t="s">
        <v>292</v>
      </c>
      <c r="E382" s="248" t="s">
        <v>19</v>
      </c>
      <c r="F382" s="249" t="s">
        <v>311</v>
      </c>
      <c r="G382" s="247"/>
      <c r="H382" s="250">
        <v>28.170000000000002</v>
      </c>
      <c r="I382" s="251"/>
      <c r="J382" s="247"/>
      <c r="K382" s="247"/>
      <c r="L382" s="252"/>
      <c r="M382" s="253"/>
      <c r="N382" s="254"/>
      <c r="O382" s="254"/>
      <c r="P382" s="254"/>
      <c r="Q382" s="254"/>
      <c r="R382" s="254"/>
      <c r="S382" s="254"/>
      <c r="T382" s="255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6" t="s">
        <v>292</v>
      </c>
      <c r="AU382" s="256" t="s">
        <v>199</v>
      </c>
      <c r="AV382" s="14" t="s">
        <v>288</v>
      </c>
      <c r="AW382" s="14" t="s">
        <v>31</v>
      </c>
      <c r="AX382" s="14" t="s">
        <v>76</v>
      </c>
      <c r="AY382" s="256" t="s">
        <v>281</v>
      </c>
    </row>
    <row r="383" s="2" customFormat="1" ht="16.5" customHeight="1">
      <c r="A383" s="41"/>
      <c r="B383" s="42"/>
      <c r="C383" s="267" t="s">
        <v>827</v>
      </c>
      <c r="D383" s="267" t="s">
        <v>396</v>
      </c>
      <c r="E383" s="268" t="s">
        <v>722</v>
      </c>
      <c r="F383" s="269" t="s">
        <v>723</v>
      </c>
      <c r="G383" s="270" t="s">
        <v>392</v>
      </c>
      <c r="H383" s="271">
        <v>30.986999999999998</v>
      </c>
      <c r="I383" s="272"/>
      <c r="J383" s="273">
        <f>ROUND(I383*H383,2)</f>
        <v>0</v>
      </c>
      <c r="K383" s="269" t="s">
        <v>287</v>
      </c>
      <c r="L383" s="274"/>
      <c r="M383" s="275" t="s">
        <v>19</v>
      </c>
      <c r="N383" s="276" t="s">
        <v>40</v>
      </c>
      <c r="O383" s="87"/>
      <c r="P383" s="225">
        <f>O383*H383</f>
        <v>0</v>
      </c>
      <c r="Q383" s="225">
        <v>0.00091</v>
      </c>
      <c r="R383" s="225">
        <f>Q383*H383</f>
        <v>0.028198169999999998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483</v>
      </c>
      <c r="AT383" s="227" t="s">
        <v>396</v>
      </c>
      <c r="AU383" s="227" t="s">
        <v>199</v>
      </c>
      <c r="AY383" s="20" t="s">
        <v>281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76</v>
      </c>
      <c r="BK383" s="228">
        <f>ROUND(I383*H383,2)</f>
        <v>0</v>
      </c>
      <c r="BL383" s="20" t="s">
        <v>305</v>
      </c>
      <c r="BM383" s="227" t="s">
        <v>724</v>
      </c>
    </row>
    <row r="384" s="2" customFormat="1">
      <c r="A384" s="41"/>
      <c r="B384" s="42"/>
      <c r="C384" s="43"/>
      <c r="D384" s="236" t="s">
        <v>712</v>
      </c>
      <c r="E384" s="43"/>
      <c r="F384" s="290" t="s">
        <v>725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712</v>
      </c>
      <c r="AU384" s="20" t="s">
        <v>199</v>
      </c>
    </row>
    <row r="385" s="13" customFormat="1">
      <c r="A385" s="13"/>
      <c r="B385" s="234"/>
      <c r="C385" s="235"/>
      <c r="D385" s="236" t="s">
        <v>292</v>
      </c>
      <c r="E385" s="235"/>
      <c r="F385" s="238" t="s">
        <v>1531</v>
      </c>
      <c r="G385" s="235"/>
      <c r="H385" s="239">
        <v>30.986999999999998</v>
      </c>
      <c r="I385" s="240"/>
      <c r="J385" s="235"/>
      <c r="K385" s="235"/>
      <c r="L385" s="241"/>
      <c r="M385" s="242"/>
      <c r="N385" s="243"/>
      <c r="O385" s="243"/>
      <c r="P385" s="243"/>
      <c r="Q385" s="243"/>
      <c r="R385" s="243"/>
      <c r="S385" s="243"/>
      <c r="T385" s="244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5" t="s">
        <v>292</v>
      </c>
      <c r="AU385" s="245" t="s">
        <v>199</v>
      </c>
      <c r="AV385" s="13" t="s">
        <v>78</v>
      </c>
      <c r="AW385" s="13" t="s">
        <v>4</v>
      </c>
      <c r="AX385" s="13" t="s">
        <v>76</v>
      </c>
      <c r="AY385" s="245" t="s">
        <v>281</v>
      </c>
    </row>
    <row r="386" s="12" customFormat="1" ht="22.8" customHeight="1">
      <c r="A386" s="12"/>
      <c r="B386" s="200"/>
      <c r="C386" s="201"/>
      <c r="D386" s="202" t="s">
        <v>68</v>
      </c>
      <c r="E386" s="214" t="s">
        <v>727</v>
      </c>
      <c r="F386" s="214" t="s">
        <v>728</v>
      </c>
      <c r="G386" s="201"/>
      <c r="H386" s="201"/>
      <c r="I386" s="204"/>
      <c r="J386" s="215">
        <f>BK386</f>
        <v>0</v>
      </c>
      <c r="K386" s="201"/>
      <c r="L386" s="206"/>
      <c r="M386" s="207"/>
      <c r="N386" s="208"/>
      <c r="O386" s="208"/>
      <c r="P386" s="209">
        <f>SUM(P387:P428)</f>
        <v>0</v>
      </c>
      <c r="Q386" s="208"/>
      <c r="R386" s="209">
        <f>SUM(R387:R428)</f>
        <v>1.16628825</v>
      </c>
      <c r="S386" s="208"/>
      <c r="T386" s="210">
        <f>SUM(T387:T428)</f>
        <v>0</v>
      </c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R386" s="211" t="s">
        <v>78</v>
      </c>
      <c r="AT386" s="212" t="s">
        <v>68</v>
      </c>
      <c r="AU386" s="212" t="s">
        <v>76</v>
      </c>
      <c r="AY386" s="211" t="s">
        <v>281</v>
      </c>
      <c r="BK386" s="213">
        <f>SUM(BK387:BK428)</f>
        <v>0</v>
      </c>
    </row>
    <row r="387" s="2" customFormat="1" ht="24.15" customHeight="1">
      <c r="A387" s="41"/>
      <c r="B387" s="42"/>
      <c r="C387" s="216" t="s">
        <v>830</v>
      </c>
      <c r="D387" s="216" t="s">
        <v>284</v>
      </c>
      <c r="E387" s="217" t="s">
        <v>730</v>
      </c>
      <c r="F387" s="218" t="s">
        <v>731</v>
      </c>
      <c r="G387" s="219" t="s">
        <v>197</v>
      </c>
      <c r="H387" s="220">
        <v>49.289000000000001</v>
      </c>
      <c r="I387" s="221"/>
      <c r="J387" s="222">
        <f>ROUND(I387*H387,2)</f>
        <v>0</v>
      </c>
      <c r="K387" s="218" t="s">
        <v>287</v>
      </c>
      <c r="L387" s="47"/>
      <c r="M387" s="223" t="s">
        <v>19</v>
      </c>
      <c r="N387" s="224" t="s">
        <v>40</v>
      </c>
      <c r="O387" s="87"/>
      <c r="P387" s="225">
        <f>O387*H387</f>
        <v>0</v>
      </c>
      <c r="Q387" s="225">
        <v>0.00029999999999999997</v>
      </c>
      <c r="R387" s="225">
        <f>Q387*H387</f>
        <v>0.0147867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305</v>
      </c>
      <c r="AT387" s="227" t="s">
        <v>284</v>
      </c>
      <c r="AU387" s="227" t="s">
        <v>78</v>
      </c>
      <c r="AY387" s="20" t="s">
        <v>281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76</v>
      </c>
      <c r="BK387" s="228">
        <f>ROUND(I387*H387,2)</f>
        <v>0</v>
      </c>
      <c r="BL387" s="20" t="s">
        <v>305</v>
      </c>
      <c r="BM387" s="227" t="s">
        <v>732</v>
      </c>
    </row>
    <row r="388" s="2" customFormat="1">
      <c r="A388" s="41"/>
      <c r="B388" s="42"/>
      <c r="C388" s="43"/>
      <c r="D388" s="229" t="s">
        <v>290</v>
      </c>
      <c r="E388" s="43"/>
      <c r="F388" s="230" t="s">
        <v>733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290</v>
      </c>
      <c r="AU388" s="20" t="s">
        <v>78</v>
      </c>
    </row>
    <row r="389" s="13" customFormat="1">
      <c r="A389" s="13"/>
      <c r="B389" s="234"/>
      <c r="C389" s="235"/>
      <c r="D389" s="236" t="s">
        <v>292</v>
      </c>
      <c r="E389" s="237" t="s">
        <v>19</v>
      </c>
      <c r="F389" s="238" t="s">
        <v>208</v>
      </c>
      <c r="G389" s="235"/>
      <c r="H389" s="239">
        <v>49.289000000000001</v>
      </c>
      <c r="I389" s="240"/>
      <c r="J389" s="235"/>
      <c r="K389" s="235"/>
      <c r="L389" s="241"/>
      <c r="M389" s="242"/>
      <c r="N389" s="243"/>
      <c r="O389" s="243"/>
      <c r="P389" s="243"/>
      <c r="Q389" s="243"/>
      <c r="R389" s="243"/>
      <c r="S389" s="243"/>
      <c r="T389" s="244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5" t="s">
        <v>292</v>
      </c>
      <c r="AU389" s="245" t="s">
        <v>78</v>
      </c>
      <c r="AV389" s="13" t="s">
        <v>78</v>
      </c>
      <c r="AW389" s="13" t="s">
        <v>31</v>
      </c>
      <c r="AX389" s="13" t="s">
        <v>76</v>
      </c>
      <c r="AY389" s="245" t="s">
        <v>281</v>
      </c>
    </row>
    <row r="390" s="2" customFormat="1" ht="37.8" customHeight="1">
      <c r="A390" s="41"/>
      <c r="B390" s="42"/>
      <c r="C390" s="216" t="s">
        <v>835</v>
      </c>
      <c r="D390" s="216" t="s">
        <v>284</v>
      </c>
      <c r="E390" s="217" t="s">
        <v>735</v>
      </c>
      <c r="F390" s="218" t="s">
        <v>736</v>
      </c>
      <c r="G390" s="219" t="s">
        <v>197</v>
      </c>
      <c r="H390" s="220">
        <v>49.289000000000001</v>
      </c>
      <c r="I390" s="221"/>
      <c r="J390" s="222">
        <f>ROUND(I390*H390,2)</f>
        <v>0</v>
      </c>
      <c r="K390" s="218" t="s">
        <v>287</v>
      </c>
      <c r="L390" s="47"/>
      <c r="M390" s="223" t="s">
        <v>19</v>
      </c>
      <c r="N390" s="224" t="s">
        <v>40</v>
      </c>
      <c r="O390" s="87"/>
      <c r="P390" s="225">
        <f>O390*H390</f>
        <v>0</v>
      </c>
      <c r="Q390" s="225">
        <v>0.0055799999999999999</v>
      </c>
      <c r="R390" s="225">
        <f>Q390*H390</f>
        <v>0.27503262000000001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305</v>
      </c>
      <c r="AT390" s="227" t="s">
        <v>284</v>
      </c>
      <c r="AU390" s="227" t="s">
        <v>78</v>
      </c>
      <c r="AY390" s="20" t="s">
        <v>281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76</v>
      </c>
      <c r="BK390" s="228">
        <f>ROUND(I390*H390,2)</f>
        <v>0</v>
      </c>
      <c r="BL390" s="20" t="s">
        <v>305</v>
      </c>
      <c r="BM390" s="227" t="s">
        <v>737</v>
      </c>
    </row>
    <row r="391" s="2" customFormat="1">
      <c r="A391" s="41"/>
      <c r="B391" s="42"/>
      <c r="C391" s="43"/>
      <c r="D391" s="229" t="s">
        <v>290</v>
      </c>
      <c r="E391" s="43"/>
      <c r="F391" s="230" t="s">
        <v>738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290</v>
      </c>
      <c r="AU391" s="20" t="s">
        <v>78</v>
      </c>
    </row>
    <row r="392" s="2" customFormat="1" ht="33" customHeight="1">
      <c r="A392" s="41"/>
      <c r="B392" s="42"/>
      <c r="C392" s="267" t="s">
        <v>935</v>
      </c>
      <c r="D392" s="267" t="s">
        <v>396</v>
      </c>
      <c r="E392" s="268" t="s">
        <v>740</v>
      </c>
      <c r="F392" s="269" t="s">
        <v>741</v>
      </c>
      <c r="G392" s="270" t="s">
        <v>197</v>
      </c>
      <c r="H392" s="271">
        <v>54.218000000000004</v>
      </c>
      <c r="I392" s="272"/>
      <c r="J392" s="273">
        <f>ROUND(I392*H392,2)</f>
        <v>0</v>
      </c>
      <c r="K392" s="269" t="s">
        <v>287</v>
      </c>
      <c r="L392" s="274"/>
      <c r="M392" s="275" t="s">
        <v>19</v>
      </c>
      <c r="N392" s="276" t="s">
        <v>40</v>
      </c>
      <c r="O392" s="87"/>
      <c r="P392" s="225">
        <f>O392*H392</f>
        <v>0</v>
      </c>
      <c r="Q392" s="225">
        <v>0.014290000000000001</v>
      </c>
      <c r="R392" s="225">
        <f>Q392*H392</f>
        <v>0.7747752200000001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483</v>
      </c>
      <c r="AT392" s="227" t="s">
        <v>396</v>
      </c>
      <c r="AU392" s="227" t="s">
        <v>78</v>
      </c>
      <c r="AY392" s="20" t="s">
        <v>281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76</v>
      </c>
      <c r="BK392" s="228">
        <f>ROUND(I392*H392,2)</f>
        <v>0</v>
      </c>
      <c r="BL392" s="20" t="s">
        <v>305</v>
      </c>
      <c r="BM392" s="227" t="s">
        <v>742</v>
      </c>
    </row>
    <row r="393" s="13" customFormat="1">
      <c r="A393" s="13"/>
      <c r="B393" s="234"/>
      <c r="C393" s="235"/>
      <c r="D393" s="236" t="s">
        <v>292</v>
      </c>
      <c r="E393" s="235"/>
      <c r="F393" s="238" t="s">
        <v>1532</v>
      </c>
      <c r="G393" s="235"/>
      <c r="H393" s="239">
        <v>54.218000000000004</v>
      </c>
      <c r="I393" s="240"/>
      <c r="J393" s="235"/>
      <c r="K393" s="235"/>
      <c r="L393" s="241"/>
      <c r="M393" s="242"/>
      <c r="N393" s="243"/>
      <c r="O393" s="243"/>
      <c r="P393" s="243"/>
      <c r="Q393" s="243"/>
      <c r="R393" s="243"/>
      <c r="S393" s="243"/>
      <c r="T393" s="244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5" t="s">
        <v>292</v>
      </c>
      <c r="AU393" s="245" t="s">
        <v>78</v>
      </c>
      <c r="AV393" s="13" t="s">
        <v>78</v>
      </c>
      <c r="AW393" s="13" t="s">
        <v>4</v>
      </c>
      <c r="AX393" s="13" t="s">
        <v>76</v>
      </c>
      <c r="AY393" s="245" t="s">
        <v>281</v>
      </c>
    </row>
    <row r="394" s="2" customFormat="1" ht="33" customHeight="1">
      <c r="A394" s="41"/>
      <c r="B394" s="42"/>
      <c r="C394" s="216" t="s">
        <v>936</v>
      </c>
      <c r="D394" s="216" t="s">
        <v>284</v>
      </c>
      <c r="E394" s="217" t="s">
        <v>745</v>
      </c>
      <c r="F394" s="218" t="s">
        <v>746</v>
      </c>
      <c r="G394" s="219" t="s">
        <v>392</v>
      </c>
      <c r="H394" s="220">
        <v>10.085000000000001</v>
      </c>
      <c r="I394" s="221"/>
      <c r="J394" s="222">
        <f>ROUND(I394*H394,2)</f>
        <v>0</v>
      </c>
      <c r="K394" s="218" t="s">
        <v>287</v>
      </c>
      <c r="L394" s="47"/>
      <c r="M394" s="223" t="s">
        <v>19</v>
      </c>
      <c r="N394" s="224" t="s">
        <v>40</v>
      </c>
      <c r="O394" s="87"/>
      <c r="P394" s="225">
        <f>O394*H394</f>
        <v>0</v>
      </c>
      <c r="Q394" s="225">
        <v>0.00020000000000000001</v>
      </c>
      <c r="R394" s="225">
        <f>Q394*H394</f>
        <v>0.0020170000000000001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305</v>
      </c>
      <c r="AT394" s="227" t="s">
        <v>284</v>
      </c>
      <c r="AU394" s="227" t="s">
        <v>78</v>
      </c>
      <c r="AY394" s="20" t="s">
        <v>281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76</v>
      </c>
      <c r="BK394" s="228">
        <f>ROUND(I394*H394,2)</f>
        <v>0</v>
      </c>
      <c r="BL394" s="20" t="s">
        <v>305</v>
      </c>
      <c r="BM394" s="227" t="s">
        <v>747</v>
      </c>
    </row>
    <row r="395" s="2" customFormat="1">
      <c r="A395" s="41"/>
      <c r="B395" s="42"/>
      <c r="C395" s="43"/>
      <c r="D395" s="229" t="s">
        <v>290</v>
      </c>
      <c r="E395" s="43"/>
      <c r="F395" s="230" t="s">
        <v>748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290</v>
      </c>
      <c r="AU395" s="20" t="s">
        <v>78</v>
      </c>
    </row>
    <row r="396" s="15" customFormat="1">
      <c r="A396" s="15"/>
      <c r="B396" s="257"/>
      <c r="C396" s="258"/>
      <c r="D396" s="236" t="s">
        <v>292</v>
      </c>
      <c r="E396" s="259" t="s">
        <v>19</v>
      </c>
      <c r="F396" s="260" t="s">
        <v>1533</v>
      </c>
      <c r="G396" s="258"/>
      <c r="H396" s="259" t="s">
        <v>19</v>
      </c>
      <c r="I396" s="261"/>
      <c r="J396" s="258"/>
      <c r="K396" s="258"/>
      <c r="L396" s="262"/>
      <c r="M396" s="263"/>
      <c r="N396" s="264"/>
      <c r="O396" s="264"/>
      <c r="P396" s="264"/>
      <c r="Q396" s="264"/>
      <c r="R396" s="264"/>
      <c r="S396" s="264"/>
      <c r="T396" s="26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66" t="s">
        <v>292</v>
      </c>
      <c r="AU396" s="266" t="s">
        <v>78</v>
      </c>
      <c r="AV396" s="15" t="s">
        <v>76</v>
      </c>
      <c r="AW396" s="15" t="s">
        <v>31</v>
      </c>
      <c r="AX396" s="15" t="s">
        <v>69</v>
      </c>
      <c r="AY396" s="266" t="s">
        <v>281</v>
      </c>
    </row>
    <row r="397" s="13" customFormat="1">
      <c r="A397" s="13"/>
      <c r="B397" s="234"/>
      <c r="C397" s="235"/>
      <c r="D397" s="236" t="s">
        <v>292</v>
      </c>
      <c r="E397" s="237" t="s">
        <v>19</v>
      </c>
      <c r="F397" s="238" t="s">
        <v>1534</v>
      </c>
      <c r="G397" s="235"/>
      <c r="H397" s="239">
        <v>4.9850000000000003</v>
      </c>
      <c r="I397" s="240"/>
      <c r="J397" s="235"/>
      <c r="K397" s="235"/>
      <c r="L397" s="241"/>
      <c r="M397" s="242"/>
      <c r="N397" s="243"/>
      <c r="O397" s="243"/>
      <c r="P397" s="243"/>
      <c r="Q397" s="243"/>
      <c r="R397" s="243"/>
      <c r="S397" s="243"/>
      <c r="T397" s="244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5" t="s">
        <v>292</v>
      </c>
      <c r="AU397" s="245" t="s">
        <v>78</v>
      </c>
      <c r="AV397" s="13" t="s">
        <v>78</v>
      </c>
      <c r="AW397" s="13" t="s">
        <v>31</v>
      </c>
      <c r="AX397" s="13" t="s">
        <v>69</v>
      </c>
      <c r="AY397" s="245" t="s">
        <v>281</v>
      </c>
    </row>
    <row r="398" s="15" customFormat="1">
      <c r="A398" s="15"/>
      <c r="B398" s="257"/>
      <c r="C398" s="258"/>
      <c r="D398" s="236" t="s">
        <v>292</v>
      </c>
      <c r="E398" s="259" t="s">
        <v>19</v>
      </c>
      <c r="F398" s="260" t="s">
        <v>749</v>
      </c>
      <c r="G398" s="258"/>
      <c r="H398" s="259" t="s">
        <v>19</v>
      </c>
      <c r="I398" s="261"/>
      <c r="J398" s="258"/>
      <c r="K398" s="258"/>
      <c r="L398" s="262"/>
      <c r="M398" s="263"/>
      <c r="N398" s="264"/>
      <c r="O398" s="264"/>
      <c r="P398" s="264"/>
      <c r="Q398" s="264"/>
      <c r="R398" s="264"/>
      <c r="S398" s="264"/>
      <c r="T398" s="26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66" t="s">
        <v>292</v>
      </c>
      <c r="AU398" s="266" t="s">
        <v>78</v>
      </c>
      <c r="AV398" s="15" t="s">
        <v>76</v>
      </c>
      <c r="AW398" s="15" t="s">
        <v>31</v>
      </c>
      <c r="AX398" s="15" t="s">
        <v>69</v>
      </c>
      <c r="AY398" s="266" t="s">
        <v>281</v>
      </c>
    </row>
    <row r="399" s="13" customFormat="1">
      <c r="A399" s="13"/>
      <c r="B399" s="234"/>
      <c r="C399" s="235"/>
      <c r="D399" s="236" t="s">
        <v>292</v>
      </c>
      <c r="E399" s="237" t="s">
        <v>19</v>
      </c>
      <c r="F399" s="238" t="s">
        <v>226</v>
      </c>
      <c r="G399" s="235"/>
      <c r="H399" s="239">
        <v>5.0999999999999996</v>
      </c>
      <c r="I399" s="240"/>
      <c r="J399" s="235"/>
      <c r="K399" s="235"/>
      <c r="L399" s="241"/>
      <c r="M399" s="242"/>
      <c r="N399" s="243"/>
      <c r="O399" s="243"/>
      <c r="P399" s="243"/>
      <c r="Q399" s="243"/>
      <c r="R399" s="243"/>
      <c r="S399" s="243"/>
      <c r="T399" s="244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5" t="s">
        <v>292</v>
      </c>
      <c r="AU399" s="245" t="s">
        <v>78</v>
      </c>
      <c r="AV399" s="13" t="s">
        <v>78</v>
      </c>
      <c r="AW399" s="13" t="s">
        <v>31</v>
      </c>
      <c r="AX399" s="13" t="s">
        <v>69</v>
      </c>
      <c r="AY399" s="245" t="s">
        <v>281</v>
      </c>
    </row>
    <row r="400" s="14" customFormat="1">
      <c r="A400" s="14"/>
      <c r="B400" s="246"/>
      <c r="C400" s="247"/>
      <c r="D400" s="236" t="s">
        <v>292</v>
      </c>
      <c r="E400" s="248" t="s">
        <v>19</v>
      </c>
      <c r="F400" s="249" t="s">
        <v>311</v>
      </c>
      <c r="G400" s="247"/>
      <c r="H400" s="250">
        <v>10.085000000000001</v>
      </c>
      <c r="I400" s="251"/>
      <c r="J400" s="247"/>
      <c r="K400" s="247"/>
      <c r="L400" s="252"/>
      <c r="M400" s="253"/>
      <c r="N400" s="254"/>
      <c r="O400" s="254"/>
      <c r="P400" s="254"/>
      <c r="Q400" s="254"/>
      <c r="R400" s="254"/>
      <c r="S400" s="254"/>
      <c r="T400" s="255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6" t="s">
        <v>292</v>
      </c>
      <c r="AU400" s="256" t="s">
        <v>78</v>
      </c>
      <c r="AV400" s="14" t="s">
        <v>288</v>
      </c>
      <c r="AW400" s="14" t="s">
        <v>31</v>
      </c>
      <c r="AX400" s="14" t="s">
        <v>76</v>
      </c>
      <c r="AY400" s="256" t="s">
        <v>281</v>
      </c>
    </row>
    <row r="401" s="2" customFormat="1" ht="24.15" customHeight="1">
      <c r="A401" s="41"/>
      <c r="B401" s="42"/>
      <c r="C401" s="267" t="s">
        <v>938</v>
      </c>
      <c r="D401" s="267" t="s">
        <v>396</v>
      </c>
      <c r="E401" s="268" t="s">
        <v>754</v>
      </c>
      <c r="F401" s="269" t="s">
        <v>755</v>
      </c>
      <c r="G401" s="270" t="s">
        <v>392</v>
      </c>
      <c r="H401" s="271">
        <v>11.093999999999999</v>
      </c>
      <c r="I401" s="272"/>
      <c r="J401" s="273">
        <f>ROUND(I401*H401,2)</f>
        <v>0</v>
      </c>
      <c r="K401" s="269" t="s">
        <v>287</v>
      </c>
      <c r="L401" s="274"/>
      <c r="M401" s="275" t="s">
        <v>19</v>
      </c>
      <c r="N401" s="276" t="s">
        <v>40</v>
      </c>
      <c r="O401" s="87"/>
      <c r="P401" s="225">
        <f>O401*H401</f>
        <v>0</v>
      </c>
      <c r="Q401" s="225">
        <v>0.00025999999999999998</v>
      </c>
      <c r="R401" s="225">
        <f>Q401*H401</f>
        <v>0.0028844399999999994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483</v>
      </c>
      <c r="AT401" s="227" t="s">
        <v>396</v>
      </c>
      <c r="AU401" s="227" t="s">
        <v>78</v>
      </c>
      <c r="AY401" s="20" t="s">
        <v>281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76</v>
      </c>
      <c r="BK401" s="228">
        <f>ROUND(I401*H401,2)</f>
        <v>0</v>
      </c>
      <c r="BL401" s="20" t="s">
        <v>305</v>
      </c>
      <c r="BM401" s="227" t="s">
        <v>756</v>
      </c>
    </row>
    <row r="402" s="13" customFormat="1">
      <c r="A402" s="13"/>
      <c r="B402" s="234"/>
      <c r="C402" s="235"/>
      <c r="D402" s="236" t="s">
        <v>292</v>
      </c>
      <c r="E402" s="235"/>
      <c r="F402" s="238" t="s">
        <v>1535</v>
      </c>
      <c r="G402" s="235"/>
      <c r="H402" s="239">
        <v>11.093999999999999</v>
      </c>
      <c r="I402" s="240"/>
      <c r="J402" s="235"/>
      <c r="K402" s="235"/>
      <c r="L402" s="241"/>
      <c r="M402" s="242"/>
      <c r="N402" s="243"/>
      <c r="O402" s="243"/>
      <c r="P402" s="243"/>
      <c r="Q402" s="243"/>
      <c r="R402" s="243"/>
      <c r="S402" s="243"/>
      <c r="T402" s="244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5" t="s">
        <v>292</v>
      </c>
      <c r="AU402" s="245" t="s">
        <v>78</v>
      </c>
      <c r="AV402" s="13" t="s">
        <v>78</v>
      </c>
      <c r="AW402" s="13" t="s">
        <v>4</v>
      </c>
      <c r="AX402" s="13" t="s">
        <v>76</v>
      </c>
      <c r="AY402" s="245" t="s">
        <v>281</v>
      </c>
    </row>
    <row r="403" s="2" customFormat="1" ht="24.15" customHeight="1">
      <c r="A403" s="41"/>
      <c r="B403" s="42"/>
      <c r="C403" s="216" t="s">
        <v>939</v>
      </c>
      <c r="D403" s="216" t="s">
        <v>284</v>
      </c>
      <c r="E403" s="217" t="s">
        <v>783</v>
      </c>
      <c r="F403" s="218" t="s">
        <v>784</v>
      </c>
      <c r="G403" s="219" t="s">
        <v>330</v>
      </c>
      <c r="H403" s="220">
        <v>1</v>
      </c>
      <c r="I403" s="221"/>
      <c r="J403" s="222">
        <f>ROUND(I403*H403,2)</f>
        <v>0</v>
      </c>
      <c r="K403" s="218" t="s">
        <v>316</v>
      </c>
      <c r="L403" s="47"/>
      <c r="M403" s="223" t="s">
        <v>19</v>
      </c>
      <c r="N403" s="224" t="s">
        <v>40</v>
      </c>
      <c r="O403" s="87"/>
      <c r="P403" s="225">
        <f>O403*H403</f>
        <v>0</v>
      </c>
      <c r="Q403" s="225">
        <v>0.00020000000000000001</v>
      </c>
      <c r="R403" s="225">
        <f>Q403*H403</f>
        <v>0.00020000000000000001</v>
      </c>
      <c r="S403" s="225">
        <v>0</v>
      </c>
      <c r="T403" s="226">
        <f>S403*H403</f>
        <v>0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27" t="s">
        <v>305</v>
      </c>
      <c r="AT403" s="227" t="s">
        <v>284</v>
      </c>
      <c r="AU403" s="227" t="s">
        <v>78</v>
      </c>
      <c r="AY403" s="20" t="s">
        <v>281</v>
      </c>
      <c r="BE403" s="228">
        <f>IF(N403="základní",J403,0)</f>
        <v>0</v>
      </c>
      <c r="BF403" s="228">
        <f>IF(N403="snížená",J403,0)</f>
        <v>0</v>
      </c>
      <c r="BG403" s="228">
        <f>IF(N403="zákl. přenesená",J403,0)</f>
        <v>0</v>
      </c>
      <c r="BH403" s="228">
        <f>IF(N403="sníž. přenesená",J403,0)</f>
        <v>0</v>
      </c>
      <c r="BI403" s="228">
        <f>IF(N403="nulová",J403,0)</f>
        <v>0</v>
      </c>
      <c r="BJ403" s="20" t="s">
        <v>76</v>
      </c>
      <c r="BK403" s="228">
        <f>ROUND(I403*H403,2)</f>
        <v>0</v>
      </c>
      <c r="BL403" s="20" t="s">
        <v>305</v>
      </c>
      <c r="BM403" s="227" t="s">
        <v>1536</v>
      </c>
    </row>
    <row r="404" s="13" customFormat="1">
      <c r="A404" s="13"/>
      <c r="B404" s="234"/>
      <c r="C404" s="235"/>
      <c r="D404" s="236" t="s">
        <v>292</v>
      </c>
      <c r="E404" s="237" t="s">
        <v>19</v>
      </c>
      <c r="F404" s="238" t="s">
        <v>76</v>
      </c>
      <c r="G404" s="235"/>
      <c r="H404" s="239">
        <v>1</v>
      </c>
      <c r="I404" s="240"/>
      <c r="J404" s="235"/>
      <c r="K404" s="235"/>
      <c r="L404" s="241"/>
      <c r="M404" s="242"/>
      <c r="N404" s="243"/>
      <c r="O404" s="243"/>
      <c r="P404" s="243"/>
      <c r="Q404" s="243"/>
      <c r="R404" s="243"/>
      <c r="S404" s="243"/>
      <c r="T404" s="244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5" t="s">
        <v>292</v>
      </c>
      <c r="AU404" s="245" t="s">
        <v>78</v>
      </c>
      <c r="AV404" s="13" t="s">
        <v>78</v>
      </c>
      <c r="AW404" s="13" t="s">
        <v>31</v>
      </c>
      <c r="AX404" s="13" t="s">
        <v>76</v>
      </c>
      <c r="AY404" s="245" t="s">
        <v>281</v>
      </c>
    </row>
    <row r="405" s="2" customFormat="1" ht="16.5" customHeight="1">
      <c r="A405" s="41"/>
      <c r="B405" s="42"/>
      <c r="C405" s="267" t="s">
        <v>940</v>
      </c>
      <c r="D405" s="267" t="s">
        <v>396</v>
      </c>
      <c r="E405" s="268" t="s">
        <v>788</v>
      </c>
      <c r="F405" s="269" t="s">
        <v>789</v>
      </c>
      <c r="G405" s="270" t="s">
        <v>330</v>
      </c>
      <c r="H405" s="271">
        <v>1</v>
      </c>
      <c r="I405" s="272"/>
      <c r="J405" s="273">
        <f>ROUND(I405*H405,2)</f>
        <v>0</v>
      </c>
      <c r="K405" s="269" t="s">
        <v>316</v>
      </c>
      <c r="L405" s="274"/>
      <c r="M405" s="275" t="s">
        <v>19</v>
      </c>
      <c r="N405" s="276" t="s">
        <v>40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483</v>
      </c>
      <c r="AT405" s="227" t="s">
        <v>396</v>
      </c>
      <c r="AU405" s="227" t="s">
        <v>78</v>
      </c>
      <c r="AY405" s="20" t="s">
        <v>281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76</v>
      </c>
      <c r="BK405" s="228">
        <f>ROUND(I405*H405,2)</f>
        <v>0</v>
      </c>
      <c r="BL405" s="20" t="s">
        <v>305</v>
      </c>
      <c r="BM405" s="227" t="s">
        <v>1537</v>
      </c>
    </row>
    <row r="406" s="2" customFormat="1" ht="24.15" customHeight="1">
      <c r="A406" s="41"/>
      <c r="B406" s="42"/>
      <c r="C406" s="216" t="s">
        <v>941</v>
      </c>
      <c r="D406" s="216" t="s">
        <v>284</v>
      </c>
      <c r="E406" s="217" t="s">
        <v>759</v>
      </c>
      <c r="F406" s="218" t="s">
        <v>760</v>
      </c>
      <c r="G406" s="219" t="s">
        <v>392</v>
      </c>
      <c r="H406" s="220">
        <v>48.420000000000002</v>
      </c>
      <c r="I406" s="221"/>
      <c r="J406" s="222">
        <f>ROUND(I406*H406,2)</f>
        <v>0</v>
      </c>
      <c r="K406" s="218" t="s">
        <v>287</v>
      </c>
      <c r="L406" s="47"/>
      <c r="M406" s="223" t="s">
        <v>19</v>
      </c>
      <c r="N406" s="224" t="s">
        <v>40</v>
      </c>
      <c r="O406" s="87"/>
      <c r="P406" s="225">
        <f>O406*H406</f>
        <v>0</v>
      </c>
      <c r="Q406" s="225">
        <v>9.0000000000000006E-05</v>
      </c>
      <c r="R406" s="225">
        <f>Q406*H406</f>
        <v>0.0043578000000000002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305</v>
      </c>
      <c r="AT406" s="227" t="s">
        <v>284</v>
      </c>
      <c r="AU406" s="227" t="s">
        <v>78</v>
      </c>
      <c r="AY406" s="20" t="s">
        <v>281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76</v>
      </c>
      <c r="BK406" s="228">
        <f>ROUND(I406*H406,2)</f>
        <v>0</v>
      </c>
      <c r="BL406" s="20" t="s">
        <v>305</v>
      </c>
      <c r="BM406" s="227" t="s">
        <v>761</v>
      </c>
    </row>
    <row r="407" s="2" customFormat="1">
      <c r="A407" s="41"/>
      <c r="B407" s="42"/>
      <c r="C407" s="43"/>
      <c r="D407" s="229" t="s">
        <v>290</v>
      </c>
      <c r="E407" s="43"/>
      <c r="F407" s="230" t="s">
        <v>762</v>
      </c>
      <c r="G407" s="43"/>
      <c r="H407" s="43"/>
      <c r="I407" s="231"/>
      <c r="J407" s="43"/>
      <c r="K407" s="43"/>
      <c r="L407" s="47"/>
      <c r="M407" s="232"/>
      <c r="N407" s="233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290</v>
      </c>
      <c r="AU407" s="20" t="s">
        <v>78</v>
      </c>
    </row>
    <row r="408" s="13" customFormat="1">
      <c r="A408" s="13"/>
      <c r="B408" s="234"/>
      <c r="C408" s="235"/>
      <c r="D408" s="236" t="s">
        <v>292</v>
      </c>
      <c r="E408" s="237" t="s">
        <v>19</v>
      </c>
      <c r="F408" s="238" t="s">
        <v>214</v>
      </c>
      <c r="G408" s="235"/>
      <c r="H408" s="239">
        <v>28.170000000000002</v>
      </c>
      <c r="I408" s="240"/>
      <c r="J408" s="235"/>
      <c r="K408" s="235"/>
      <c r="L408" s="241"/>
      <c r="M408" s="242"/>
      <c r="N408" s="243"/>
      <c r="O408" s="243"/>
      <c r="P408" s="243"/>
      <c r="Q408" s="243"/>
      <c r="R408" s="243"/>
      <c r="S408" s="243"/>
      <c r="T408" s="244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5" t="s">
        <v>292</v>
      </c>
      <c r="AU408" s="245" t="s">
        <v>78</v>
      </c>
      <c r="AV408" s="13" t="s">
        <v>78</v>
      </c>
      <c r="AW408" s="13" t="s">
        <v>31</v>
      </c>
      <c r="AX408" s="13" t="s">
        <v>69</v>
      </c>
      <c r="AY408" s="245" t="s">
        <v>281</v>
      </c>
    </row>
    <row r="409" s="13" customFormat="1">
      <c r="A409" s="13"/>
      <c r="B409" s="234"/>
      <c r="C409" s="235"/>
      <c r="D409" s="236" t="s">
        <v>292</v>
      </c>
      <c r="E409" s="237" t="s">
        <v>19</v>
      </c>
      <c r="F409" s="238" t="s">
        <v>763</v>
      </c>
      <c r="G409" s="235"/>
      <c r="H409" s="239">
        <v>20.25</v>
      </c>
      <c r="I409" s="240"/>
      <c r="J409" s="235"/>
      <c r="K409" s="235"/>
      <c r="L409" s="241"/>
      <c r="M409" s="242"/>
      <c r="N409" s="243"/>
      <c r="O409" s="243"/>
      <c r="P409" s="243"/>
      <c r="Q409" s="243"/>
      <c r="R409" s="243"/>
      <c r="S409" s="243"/>
      <c r="T409" s="244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5" t="s">
        <v>292</v>
      </c>
      <c r="AU409" s="245" t="s">
        <v>78</v>
      </c>
      <c r="AV409" s="13" t="s">
        <v>78</v>
      </c>
      <c r="AW409" s="13" t="s">
        <v>31</v>
      </c>
      <c r="AX409" s="13" t="s">
        <v>69</v>
      </c>
      <c r="AY409" s="245" t="s">
        <v>281</v>
      </c>
    </row>
    <row r="410" s="14" customFormat="1">
      <c r="A410" s="14"/>
      <c r="B410" s="246"/>
      <c r="C410" s="247"/>
      <c r="D410" s="236" t="s">
        <v>292</v>
      </c>
      <c r="E410" s="248" t="s">
        <v>19</v>
      </c>
      <c r="F410" s="249" t="s">
        <v>311</v>
      </c>
      <c r="G410" s="247"/>
      <c r="H410" s="250">
        <v>48.420000000000002</v>
      </c>
      <c r="I410" s="251"/>
      <c r="J410" s="247"/>
      <c r="K410" s="247"/>
      <c r="L410" s="252"/>
      <c r="M410" s="253"/>
      <c r="N410" s="254"/>
      <c r="O410" s="254"/>
      <c r="P410" s="254"/>
      <c r="Q410" s="254"/>
      <c r="R410" s="254"/>
      <c r="S410" s="254"/>
      <c r="T410" s="255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6" t="s">
        <v>292</v>
      </c>
      <c r="AU410" s="256" t="s">
        <v>78</v>
      </c>
      <c r="AV410" s="14" t="s">
        <v>288</v>
      </c>
      <c r="AW410" s="14" t="s">
        <v>31</v>
      </c>
      <c r="AX410" s="14" t="s">
        <v>76</v>
      </c>
      <c r="AY410" s="256" t="s">
        <v>281</v>
      </c>
    </row>
    <row r="411" s="2" customFormat="1" ht="24.15" customHeight="1">
      <c r="A411" s="41"/>
      <c r="B411" s="42"/>
      <c r="C411" s="216" t="s">
        <v>942</v>
      </c>
      <c r="D411" s="216" t="s">
        <v>284</v>
      </c>
      <c r="E411" s="217" t="s">
        <v>765</v>
      </c>
      <c r="F411" s="218" t="s">
        <v>766</v>
      </c>
      <c r="G411" s="219" t="s">
        <v>330</v>
      </c>
      <c r="H411" s="220">
        <v>17</v>
      </c>
      <c r="I411" s="221"/>
      <c r="J411" s="222">
        <f>ROUND(I411*H411,2)</f>
        <v>0</v>
      </c>
      <c r="K411" s="218" t="s">
        <v>287</v>
      </c>
      <c r="L411" s="47"/>
      <c r="M411" s="223" t="s">
        <v>19</v>
      </c>
      <c r="N411" s="224" t="s">
        <v>40</v>
      </c>
      <c r="O411" s="87"/>
      <c r="P411" s="225">
        <f>O411*H411</f>
        <v>0</v>
      </c>
      <c r="Q411" s="225">
        <v>0</v>
      </c>
      <c r="R411" s="225">
        <f>Q411*H411</f>
        <v>0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305</v>
      </c>
      <c r="AT411" s="227" t="s">
        <v>284</v>
      </c>
      <c r="AU411" s="227" t="s">
        <v>78</v>
      </c>
      <c r="AY411" s="20" t="s">
        <v>281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76</v>
      </c>
      <c r="BK411" s="228">
        <f>ROUND(I411*H411,2)</f>
        <v>0</v>
      </c>
      <c r="BL411" s="20" t="s">
        <v>305</v>
      </c>
      <c r="BM411" s="227" t="s">
        <v>767</v>
      </c>
    </row>
    <row r="412" s="2" customFormat="1">
      <c r="A412" s="41"/>
      <c r="B412" s="42"/>
      <c r="C412" s="43"/>
      <c r="D412" s="229" t="s">
        <v>290</v>
      </c>
      <c r="E412" s="43"/>
      <c r="F412" s="230" t="s">
        <v>768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290</v>
      </c>
      <c r="AU412" s="20" t="s">
        <v>78</v>
      </c>
    </row>
    <row r="413" s="13" customFormat="1">
      <c r="A413" s="13"/>
      <c r="B413" s="234"/>
      <c r="C413" s="235"/>
      <c r="D413" s="236" t="s">
        <v>292</v>
      </c>
      <c r="E413" s="237" t="s">
        <v>19</v>
      </c>
      <c r="F413" s="238" t="s">
        <v>769</v>
      </c>
      <c r="G413" s="235"/>
      <c r="H413" s="239">
        <v>6</v>
      </c>
      <c r="I413" s="240"/>
      <c r="J413" s="235"/>
      <c r="K413" s="235"/>
      <c r="L413" s="241"/>
      <c r="M413" s="242"/>
      <c r="N413" s="243"/>
      <c r="O413" s="243"/>
      <c r="P413" s="243"/>
      <c r="Q413" s="243"/>
      <c r="R413" s="243"/>
      <c r="S413" s="243"/>
      <c r="T413" s="244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5" t="s">
        <v>292</v>
      </c>
      <c r="AU413" s="245" t="s">
        <v>78</v>
      </c>
      <c r="AV413" s="13" t="s">
        <v>78</v>
      </c>
      <c r="AW413" s="13" t="s">
        <v>31</v>
      </c>
      <c r="AX413" s="13" t="s">
        <v>69</v>
      </c>
      <c r="AY413" s="245" t="s">
        <v>281</v>
      </c>
    </row>
    <row r="414" s="13" customFormat="1">
      <c r="A414" s="13"/>
      <c r="B414" s="234"/>
      <c r="C414" s="235"/>
      <c r="D414" s="236" t="s">
        <v>292</v>
      </c>
      <c r="E414" s="237" t="s">
        <v>19</v>
      </c>
      <c r="F414" s="238" t="s">
        <v>770</v>
      </c>
      <c r="G414" s="235"/>
      <c r="H414" s="239">
        <v>5</v>
      </c>
      <c r="I414" s="240"/>
      <c r="J414" s="235"/>
      <c r="K414" s="235"/>
      <c r="L414" s="241"/>
      <c r="M414" s="242"/>
      <c r="N414" s="243"/>
      <c r="O414" s="243"/>
      <c r="P414" s="243"/>
      <c r="Q414" s="243"/>
      <c r="R414" s="243"/>
      <c r="S414" s="243"/>
      <c r="T414" s="244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5" t="s">
        <v>292</v>
      </c>
      <c r="AU414" s="245" t="s">
        <v>78</v>
      </c>
      <c r="AV414" s="13" t="s">
        <v>78</v>
      </c>
      <c r="AW414" s="13" t="s">
        <v>31</v>
      </c>
      <c r="AX414" s="13" t="s">
        <v>69</v>
      </c>
      <c r="AY414" s="245" t="s">
        <v>281</v>
      </c>
    </row>
    <row r="415" s="13" customFormat="1">
      <c r="A415" s="13"/>
      <c r="B415" s="234"/>
      <c r="C415" s="235"/>
      <c r="D415" s="236" t="s">
        <v>292</v>
      </c>
      <c r="E415" s="237" t="s">
        <v>19</v>
      </c>
      <c r="F415" s="238" t="s">
        <v>1538</v>
      </c>
      <c r="G415" s="235"/>
      <c r="H415" s="239">
        <v>6</v>
      </c>
      <c r="I415" s="240"/>
      <c r="J415" s="235"/>
      <c r="K415" s="235"/>
      <c r="L415" s="241"/>
      <c r="M415" s="242"/>
      <c r="N415" s="243"/>
      <c r="O415" s="243"/>
      <c r="P415" s="243"/>
      <c r="Q415" s="243"/>
      <c r="R415" s="243"/>
      <c r="S415" s="243"/>
      <c r="T415" s="244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5" t="s">
        <v>292</v>
      </c>
      <c r="AU415" s="245" t="s">
        <v>78</v>
      </c>
      <c r="AV415" s="13" t="s">
        <v>78</v>
      </c>
      <c r="AW415" s="13" t="s">
        <v>31</v>
      </c>
      <c r="AX415" s="13" t="s">
        <v>69</v>
      </c>
      <c r="AY415" s="245" t="s">
        <v>281</v>
      </c>
    </row>
    <row r="416" s="14" customFormat="1">
      <c r="A416" s="14"/>
      <c r="B416" s="246"/>
      <c r="C416" s="247"/>
      <c r="D416" s="236" t="s">
        <v>292</v>
      </c>
      <c r="E416" s="248" t="s">
        <v>19</v>
      </c>
      <c r="F416" s="249" t="s">
        <v>311</v>
      </c>
      <c r="G416" s="247"/>
      <c r="H416" s="250">
        <v>17</v>
      </c>
      <c r="I416" s="251"/>
      <c r="J416" s="247"/>
      <c r="K416" s="247"/>
      <c r="L416" s="252"/>
      <c r="M416" s="253"/>
      <c r="N416" s="254"/>
      <c r="O416" s="254"/>
      <c r="P416" s="254"/>
      <c r="Q416" s="254"/>
      <c r="R416" s="254"/>
      <c r="S416" s="254"/>
      <c r="T416" s="255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6" t="s">
        <v>292</v>
      </c>
      <c r="AU416" s="256" t="s">
        <v>78</v>
      </c>
      <c r="AV416" s="14" t="s">
        <v>288</v>
      </c>
      <c r="AW416" s="14" t="s">
        <v>31</v>
      </c>
      <c r="AX416" s="14" t="s">
        <v>76</v>
      </c>
      <c r="AY416" s="256" t="s">
        <v>281</v>
      </c>
    </row>
    <row r="417" s="2" customFormat="1" ht="24.15" customHeight="1">
      <c r="A417" s="41"/>
      <c r="B417" s="42"/>
      <c r="C417" s="216" t="s">
        <v>943</v>
      </c>
      <c r="D417" s="216" t="s">
        <v>284</v>
      </c>
      <c r="E417" s="217" t="s">
        <v>772</v>
      </c>
      <c r="F417" s="218" t="s">
        <v>773</v>
      </c>
      <c r="G417" s="219" t="s">
        <v>330</v>
      </c>
      <c r="H417" s="220">
        <v>3</v>
      </c>
      <c r="I417" s="221"/>
      <c r="J417" s="222">
        <f>ROUND(I417*H417,2)</f>
        <v>0</v>
      </c>
      <c r="K417" s="218" t="s">
        <v>287</v>
      </c>
      <c r="L417" s="47"/>
      <c r="M417" s="223" t="s">
        <v>19</v>
      </c>
      <c r="N417" s="224" t="s">
        <v>40</v>
      </c>
      <c r="O417" s="87"/>
      <c r="P417" s="225">
        <f>O417*H417</f>
        <v>0</v>
      </c>
      <c r="Q417" s="225">
        <v>0</v>
      </c>
      <c r="R417" s="225">
        <f>Q417*H417</f>
        <v>0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305</v>
      </c>
      <c r="AT417" s="227" t="s">
        <v>284</v>
      </c>
      <c r="AU417" s="227" t="s">
        <v>78</v>
      </c>
      <c r="AY417" s="20" t="s">
        <v>281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76</v>
      </c>
      <c r="BK417" s="228">
        <f>ROUND(I417*H417,2)</f>
        <v>0</v>
      </c>
      <c r="BL417" s="20" t="s">
        <v>305</v>
      </c>
      <c r="BM417" s="227" t="s">
        <v>774</v>
      </c>
    </row>
    <row r="418" s="2" customFormat="1">
      <c r="A418" s="41"/>
      <c r="B418" s="42"/>
      <c r="C418" s="43"/>
      <c r="D418" s="229" t="s">
        <v>290</v>
      </c>
      <c r="E418" s="43"/>
      <c r="F418" s="230" t="s">
        <v>775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290</v>
      </c>
      <c r="AU418" s="20" t="s">
        <v>78</v>
      </c>
    </row>
    <row r="419" s="13" customFormat="1">
      <c r="A419" s="13"/>
      <c r="B419" s="234"/>
      <c r="C419" s="235"/>
      <c r="D419" s="236" t="s">
        <v>292</v>
      </c>
      <c r="E419" s="237" t="s">
        <v>19</v>
      </c>
      <c r="F419" s="238" t="s">
        <v>776</v>
      </c>
      <c r="G419" s="235"/>
      <c r="H419" s="239">
        <v>3</v>
      </c>
      <c r="I419" s="240"/>
      <c r="J419" s="235"/>
      <c r="K419" s="235"/>
      <c r="L419" s="241"/>
      <c r="M419" s="242"/>
      <c r="N419" s="243"/>
      <c r="O419" s="243"/>
      <c r="P419" s="243"/>
      <c r="Q419" s="243"/>
      <c r="R419" s="243"/>
      <c r="S419" s="243"/>
      <c r="T419" s="244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5" t="s">
        <v>292</v>
      </c>
      <c r="AU419" s="245" t="s">
        <v>78</v>
      </c>
      <c r="AV419" s="13" t="s">
        <v>78</v>
      </c>
      <c r="AW419" s="13" t="s">
        <v>31</v>
      </c>
      <c r="AX419" s="13" t="s">
        <v>76</v>
      </c>
      <c r="AY419" s="245" t="s">
        <v>281</v>
      </c>
    </row>
    <row r="420" s="2" customFormat="1" ht="37.8" customHeight="1">
      <c r="A420" s="41"/>
      <c r="B420" s="42"/>
      <c r="C420" s="216" t="s">
        <v>945</v>
      </c>
      <c r="D420" s="216" t="s">
        <v>284</v>
      </c>
      <c r="E420" s="217" t="s">
        <v>778</v>
      </c>
      <c r="F420" s="218" t="s">
        <v>779</v>
      </c>
      <c r="G420" s="219" t="s">
        <v>392</v>
      </c>
      <c r="H420" s="220">
        <v>10.085000000000001</v>
      </c>
      <c r="I420" s="221"/>
      <c r="J420" s="222">
        <f>ROUND(I420*H420,2)</f>
        <v>0</v>
      </c>
      <c r="K420" s="218" t="s">
        <v>287</v>
      </c>
      <c r="L420" s="47"/>
      <c r="M420" s="223" t="s">
        <v>19</v>
      </c>
      <c r="N420" s="224" t="s">
        <v>40</v>
      </c>
      <c r="O420" s="87"/>
      <c r="P420" s="225">
        <f>O420*H420</f>
        <v>0</v>
      </c>
      <c r="Q420" s="225">
        <v>0.002</v>
      </c>
      <c r="R420" s="225">
        <f>Q420*H420</f>
        <v>0.02017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305</v>
      </c>
      <c r="AT420" s="227" t="s">
        <v>284</v>
      </c>
      <c r="AU420" s="227" t="s">
        <v>78</v>
      </c>
      <c r="AY420" s="20" t="s">
        <v>281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76</v>
      </c>
      <c r="BK420" s="228">
        <f>ROUND(I420*H420,2)</f>
        <v>0</v>
      </c>
      <c r="BL420" s="20" t="s">
        <v>305</v>
      </c>
      <c r="BM420" s="227" t="s">
        <v>780</v>
      </c>
    </row>
    <row r="421" s="2" customFormat="1">
      <c r="A421" s="41"/>
      <c r="B421" s="42"/>
      <c r="C421" s="43"/>
      <c r="D421" s="229" t="s">
        <v>290</v>
      </c>
      <c r="E421" s="43"/>
      <c r="F421" s="230" t="s">
        <v>781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290</v>
      </c>
      <c r="AU421" s="20" t="s">
        <v>78</v>
      </c>
    </row>
    <row r="422" s="13" customFormat="1">
      <c r="A422" s="13"/>
      <c r="B422" s="234"/>
      <c r="C422" s="235"/>
      <c r="D422" s="236" t="s">
        <v>292</v>
      </c>
      <c r="E422" s="237" t="s">
        <v>19</v>
      </c>
      <c r="F422" s="238" t="s">
        <v>226</v>
      </c>
      <c r="G422" s="235"/>
      <c r="H422" s="239">
        <v>5.0999999999999996</v>
      </c>
      <c r="I422" s="240"/>
      <c r="J422" s="235"/>
      <c r="K422" s="235"/>
      <c r="L422" s="241"/>
      <c r="M422" s="242"/>
      <c r="N422" s="243"/>
      <c r="O422" s="243"/>
      <c r="P422" s="243"/>
      <c r="Q422" s="243"/>
      <c r="R422" s="243"/>
      <c r="S422" s="243"/>
      <c r="T422" s="244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5" t="s">
        <v>292</v>
      </c>
      <c r="AU422" s="245" t="s">
        <v>78</v>
      </c>
      <c r="AV422" s="13" t="s">
        <v>78</v>
      </c>
      <c r="AW422" s="13" t="s">
        <v>31</v>
      </c>
      <c r="AX422" s="13" t="s">
        <v>69</v>
      </c>
      <c r="AY422" s="245" t="s">
        <v>281</v>
      </c>
    </row>
    <row r="423" s="13" customFormat="1">
      <c r="A423" s="13"/>
      <c r="B423" s="234"/>
      <c r="C423" s="235"/>
      <c r="D423" s="236" t="s">
        <v>292</v>
      </c>
      <c r="E423" s="237" t="s">
        <v>19</v>
      </c>
      <c r="F423" s="238" t="s">
        <v>1534</v>
      </c>
      <c r="G423" s="235"/>
      <c r="H423" s="239">
        <v>4.9850000000000003</v>
      </c>
      <c r="I423" s="240"/>
      <c r="J423" s="235"/>
      <c r="K423" s="235"/>
      <c r="L423" s="241"/>
      <c r="M423" s="242"/>
      <c r="N423" s="243"/>
      <c r="O423" s="243"/>
      <c r="P423" s="243"/>
      <c r="Q423" s="243"/>
      <c r="R423" s="243"/>
      <c r="S423" s="243"/>
      <c r="T423" s="244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5" t="s">
        <v>292</v>
      </c>
      <c r="AU423" s="245" t="s">
        <v>78</v>
      </c>
      <c r="AV423" s="13" t="s">
        <v>78</v>
      </c>
      <c r="AW423" s="13" t="s">
        <v>31</v>
      </c>
      <c r="AX423" s="13" t="s">
        <v>69</v>
      </c>
      <c r="AY423" s="245" t="s">
        <v>281</v>
      </c>
    </row>
    <row r="424" s="14" customFormat="1">
      <c r="A424" s="14"/>
      <c r="B424" s="246"/>
      <c r="C424" s="247"/>
      <c r="D424" s="236" t="s">
        <v>292</v>
      </c>
      <c r="E424" s="248" t="s">
        <v>19</v>
      </c>
      <c r="F424" s="249" t="s">
        <v>311</v>
      </c>
      <c r="G424" s="247"/>
      <c r="H424" s="250">
        <v>10.085000000000001</v>
      </c>
      <c r="I424" s="251"/>
      <c r="J424" s="247"/>
      <c r="K424" s="247"/>
      <c r="L424" s="252"/>
      <c r="M424" s="253"/>
      <c r="N424" s="254"/>
      <c r="O424" s="254"/>
      <c r="P424" s="254"/>
      <c r="Q424" s="254"/>
      <c r="R424" s="254"/>
      <c r="S424" s="254"/>
      <c r="T424" s="25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6" t="s">
        <v>292</v>
      </c>
      <c r="AU424" s="256" t="s">
        <v>78</v>
      </c>
      <c r="AV424" s="14" t="s">
        <v>288</v>
      </c>
      <c r="AW424" s="14" t="s">
        <v>31</v>
      </c>
      <c r="AX424" s="14" t="s">
        <v>76</v>
      </c>
      <c r="AY424" s="256" t="s">
        <v>281</v>
      </c>
    </row>
    <row r="425" s="2" customFormat="1" ht="33" customHeight="1">
      <c r="A425" s="41"/>
      <c r="B425" s="42"/>
      <c r="C425" s="267" t="s">
        <v>946</v>
      </c>
      <c r="D425" s="267" t="s">
        <v>396</v>
      </c>
      <c r="E425" s="268" t="s">
        <v>740</v>
      </c>
      <c r="F425" s="269" t="s">
        <v>741</v>
      </c>
      <c r="G425" s="270" t="s">
        <v>197</v>
      </c>
      <c r="H425" s="271">
        <v>5.0430000000000001</v>
      </c>
      <c r="I425" s="272"/>
      <c r="J425" s="273">
        <f>ROUND(I425*H425,2)</f>
        <v>0</v>
      </c>
      <c r="K425" s="269" t="s">
        <v>287</v>
      </c>
      <c r="L425" s="274"/>
      <c r="M425" s="275" t="s">
        <v>19</v>
      </c>
      <c r="N425" s="276" t="s">
        <v>40</v>
      </c>
      <c r="O425" s="87"/>
      <c r="P425" s="225">
        <f>O425*H425</f>
        <v>0</v>
      </c>
      <c r="Q425" s="225">
        <v>0.014290000000000001</v>
      </c>
      <c r="R425" s="225">
        <f>Q425*H425</f>
        <v>0.072064470000000005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483</v>
      </c>
      <c r="AT425" s="227" t="s">
        <v>396</v>
      </c>
      <c r="AU425" s="227" t="s">
        <v>78</v>
      </c>
      <c r="AY425" s="20" t="s">
        <v>281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76</v>
      </c>
      <c r="BK425" s="228">
        <f>ROUND(I425*H425,2)</f>
        <v>0</v>
      </c>
      <c r="BL425" s="20" t="s">
        <v>305</v>
      </c>
      <c r="BM425" s="227" t="s">
        <v>796</v>
      </c>
    </row>
    <row r="426" s="13" customFormat="1">
      <c r="A426" s="13"/>
      <c r="B426" s="234"/>
      <c r="C426" s="235"/>
      <c r="D426" s="236" t="s">
        <v>292</v>
      </c>
      <c r="E426" s="235"/>
      <c r="F426" s="238" t="s">
        <v>1539</v>
      </c>
      <c r="G426" s="235"/>
      <c r="H426" s="239">
        <v>5.0430000000000001</v>
      </c>
      <c r="I426" s="240"/>
      <c r="J426" s="235"/>
      <c r="K426" s="235"/>
      <c r="L426" s="241"/>
      <c r="M426" s="242"/>
      <c r="N426" s="243"/>
      <c r="O426" s="243"/>
      <c r="P426" s="243"/>
      <c r="Q426" s="243"/>
      <c r="R426" s="243"/>
      <c r="S426" s="243"/>
      <c r="T426" s="244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5" t="s">
        <v>292</v>
      </c>
      <c r="AU426" s="245" t="s">
        <v>78</v>
      </c>
      <c r="AV426" s="13" t="s">
        <v>78</v>
      </c>
      <c r="AW426" s="13" t="s">
        <v>4</v>
      </c>
      <c r="AX426" s="13" t="s">
        <v>76</v>
      </c>
      <c r="AY426" s="245" t="s">
        <v>281</v>
      </c>
    </row>
    <row r="427" s="2" customFormat="1" ht="55.5" customHeight="1">
      <c r="A427" s="41"/>
      <c r="B427" s="42"/>
      <c r="C427" s="216" t="s">
        <v>1540</v>
      </c>
      <c r="D427" s="216" t="s">
        <v>284</v>
      </c>
      <c r="E427" s="217" t="s">
        <v>799</v>
      </c>
      <c r="F427" s="218" t="s">
        <v>800</v>
      </c>
      <c r="G427" s="219" t="s">
        <v>366</v>
      </c>
      <c r="H427" s="220">
        <v>1.1659999999999999</v>
      </c>
      <c r="I427" s="221"/>
      <c r="J427" s="222">
        <f>ROUND(I427*H427,2)</f>
        <v>0</v>
      </c>
      <c r="K427" s="218" t="s">
        <v>287</v>
      </c>
      <c r="L427" s="47"/>
      <c r="M427" s="223" t="s">
        <v>19</v>
      </c>
      <c r="N427" s="224" t="s">
        <v>40</v>
      </c>
      <c r="O427" s="87"/>
      <c r="P427" s="225">
        <f>O427*H427</f>
        <v>0</v>
      </c>
      <c r="Q427" s="225">
        <v>0</v>
      </c>
      <c r="R427" s="225">
        <f>Q427*H427</f>
        <v>0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305</v>
      </c>
      <c r="AT427" s="227" t="s">
        <v>284</v>
      </c>
      <c r="AU427" s="227" t="s">
        <v>78</v>
      </c>
      <c r="AY427" s="20" t="s">
        <v>281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76</v>
      </c>
      <c r="BK427" s="228">
        <f>ROUND(I427*H427,2)</f>
        <v>0</v>
      </c>
      <c r="BL427" s="20" t="s">
        <v>305</v>
      </c>
      <c r="BM427" s="227" t="s">
        <v>801</v>
      </c>
    </row>
    <row r="428" s="2" customFormat="1">
      <c r="A428" s="41"/>
      <c r="B428" s="42"/>
      <c r="C428" s="43"/>
      <c r="D428" s="229" t="s">
        <v>290</v>
      </c>
      <c r="E428" s="43"/>
      <c r="F428" s="230" t="s">
        <v>802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290</v>
      </c>
      <c r="AU428" s="20" t="s">
        <v>78</v>
      </c>
    </row>
    <row r="429" s="12" customFormat="1" ht="22.8" customHeight="1">
      <c r="A429" s="12"/>
      <c r="B429" s="200"/>
      <c r="C429" s="201"/>
      <c r="D429" s="202" t="s">
        <v>68</v>
      </c>
      <c r="E429" s="214" t="s">
        <v>803</v>
      </c>
      <c r="F429" s="214" t="s">
        <v>804</v>
      </c>
      <c r="G429" s="201"/>
      <c r="H429" s="201"/>
      <c r="I429" s="204"/>
      <c r="J429" s="215">
        <f>BK429</f>
        <v>0</v>
      </c>
      <c r="K429" s="201"/>
      <c r="L429" s="206"/>
      <c r="M429" s="207"/>
      <c r="N429" s="208"/>
      <c r="O429" s="208"/>
      <c r="P429" s="209">
        <f>SUM(P430:P450)</f>
        <v>0</v>
      </c>
      <c r="Q429" s="208"/>
      <c r="R429" s="209">
        <f>SUM(R430:R450)</f>
        <v>0.028010772999999996</v>
      </c>
      <c r="S429" s="208"/>
      <c r="T429" s="210">
        <f>SUM(T430:T450)</f>
        <v>0.0013928999999999999</v>
      </c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R429" s="211" t="s">
        <v>78</v>
      </c>
      <c r="AT429" s="212" t="s">
        <v>68</v>
      </c>
      <c r="AU429" s="212" t="s">
        <v>76</v>
      </c>
      <c r="AY429" s="211" t="s">
        <v>281</v>
      </c>
      <c r="BK429" s="213">
        <f>SUM(BK430:BK450)</f>
        <v>0</v>
      </c>
    </row>
    <row r="430" s="2" customFormat="1" ht="24.15" customHeight="1">
      <c r="A430" s="41"/>
      <c r="B430" s="42"/>
      <c r="C430" s="216" t="s">
        <v>1541</v>
      </c>
      <c r="D430" s="216" t="s">
        <v>284</v>
      </c>
      <c r="E430" s="217" t="s">
        <v>806</v>
      </c>
      <c r="F430" s="218" t="s">
        <v>807</v>
      </c>
      <c r="G430" s="219" t="s">
        <v>197</v>
      </c>
      <c r="H430" s="220">
        <v>55.780999999999999</v>
      </c>
      <c r="I430" s="221"/>
      <c r="J430" s="222">
        <f>ROUND(I430*H430,2)</f>
        <v>0</v>
      </c>
      <c r="K430" s="218" t="s">
        <v>287</v>
      </c>
      <c r="L430" s="47"/>
      <c r="M430" s="223" t="s">
        <v>19</v>
      </c>
      <c r="N430" s="224" t="s">
        <v>40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305</v>
      </c>
      <c r="AT430" s="227" t="s">
        <v>284</v>
      </c>
      <c r="AU430" s="227" t="s">
        <v>78</v>
      </c>
      <c r="AY430" s="20" t="s">
        <v>281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76</v>
      </c>
      <c r="BK430" s="228">
        <f>ROUND(I430*H430,2)</f>
        <v>0</v>
      </c>
      <c r="BL430" s="20" t="s">
        <v>305</v>
      </c>
      <c r="BM430" s="227" t="s">
        <v>808</v>
      </c>
    </row>
    <row r="431" s="2" customFormat="1">
      <c r="A431" s="41"/>
      <c r="B431" s="42"/>
      <c r="C431" s="43"/>
      <c r="D431" s="229" t="s">
        <v>290</v>
      </c>
      <c r="E431" s="43"/>
      <c r="F431" s="230" t="s">
        <v>809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290</v>
      </c>
      <c r="AU431" s="20" t="s">
        <v>78</v>
      </c>
    </row>
    <row r="432" s="13" customFormat="1">
      <c r="A432" s="13"/>
      <c r="B432" s="234"/>
      <c r="C432" s="235"/>
      <c r="D432" s="236" t="s">
        <v>292</v>
      </c>
      <c r="E432" s="237" t="s">
        <v>19</v>
      </c>
      <c r="F432" s="238" t="s">
        <v>235</v>
      </c>
      <c r="G432" s="235"/>
      <c r="H432" s="239">
        <v>18.449999999999999</v>
      </c>
      <c r="I432" s="240"/>
      <c r="J432" s="235"/>
      <c r="K432" s="235"/>
      <c r="L432" s="241"/>
      <c r="M432" s="242"/>
      <c r="N432" s="243"/>
      <c r="O432" s="243"/>
      <c r="P432" s="243"/>
      <c r="Q432" s="243"/>
      <c r="R432" s="243"/>
      <c r="S432" s="243"/>
      <c r="T432" s="244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5" t="s">
        <v>292</v>
      </c>
      <c r="AU432" s="245" t="s">
        <v>78</v>
      </c>
      <c r="AV432" s="13" t="s">
        <v>78</v>
      </c>
      <c r="AW432" s="13" t="s">
        <v>31</v>
      </c>
      <c r="AX432" s="13" t="s">
        <v>69</v>
      </c>
      <c r="AY432" s="245" t="s">
        <v>281</v>
      </c>
    </row>
    <row r="433" s="13" customFormat="1">
      <c r="A433" s="13"/>
      <c r="B433" s="234"/>
      <c r="C433" s="235"/>
      <c r="D433" s="236" t="s">
        <v>292</v>
      </c>
      <c r="E433" s="237" t="s">
        <v>19</v>
      </c>
      <c r="F433" s="238" t="s">
        <v>810</v>
      </c>
      <c r="G433" s="235"/>
      <c r="H433" s="239">
        <v>17.331</v>
      </c>
      <c r="I433" s="240"/>
      <c r="J433" s="235"/>
      <c r="K433" s="235"/>
      <c r="L433" s="241"/>
      <c r="M433" s="242"/>
      <c r="N433" s="243"/>
      <c r="O433" s="243"/>
      <c r="P433" s="243"/>
      <c r="Q433" s="243"/>
      <c r="R433" s="243"/>
      <c r="S433" s="243"/>
      <c r="T433" s="244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5" t="s">
        <v>292</v>
      </c>
      <c r="AU433" s="245" t="s">
        <v>78</v>
      </c>
      <c r="AV433" s="13" t="s">
        <v>78</v>
      </c>
      <c r="AW433" s="13" t="s">
        <v>31</v>
      </c>
      <c r="AX433" s="13" t="s">
        <v>69</v>
      </c>
      <c r="AY433" s="245" t="s">
        <v>281</v>
      </c>
    </row>
    <row r="434" s="13" customFormat="1">
      <c r="A434" s="13"/>
      <c r="B434" s="234"/>
      <c r="C434" s="235"/>
      <c r="D434" s="236" t="s">
        <v>292</v>
      </c>
      <c r="E434" s="237" t="s">
        <v>19</v>
      </c>
      <c r="F434" s="238" t="s">
        <v>811</v>
      </c>
      <c r="G434" s="235"/>
      <c r="H434" s="239">
        <v>20</v>
      </c>
      <c r="I434" s="240"/>
      <c r="J434" s="235"/>
      <c r="K434" s="235"/>
      <c r="L434" s="241"/>
      <c r="M434" s="242"/>
      <c r="N434" s="243"/>
      <c r="O434" s="243"/>
      <c r="P434" s="243"/>
      <c r="Q434" s="243"/>
      <c r="R434" s="243"/>
      <c r="S434" s="243"/>
      <c r="T434" s="244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5" t="s">
        <v>292</v>
      </c>
      <c r="AU434" s="245" t="s">
        <v>78</v>
      </c>
      <c r="AV434" s="13" t="s">
        <v>78</v>
      </c>
      <c r="AW434" s="13" t="s">
        <v>31</v>
      </c>
      <c r="AX434" s="13" t="s">
        <v>69</v>
      </c>
      <c r="AY434" s="245" t="s">
        <v>281</v>
      </c>
    </row>
    <row r="435" s="14" customFormat="1">
      <c r="A435" s="14"/>
      <c r="B435" s="246"/>
      <c r="C435" s="247"/>
      <c r="D435" s="236" t="s">
        <v>292</v>
      </c>
      <c r="E435" s="248" t="s">
        <v>19</v>
      </c>
      <c r="F435" s="249" t="s">
        <v>311</v>
      </c>
      <c r="G435" s="247"/>
      <c r="H435" s="250">
        <v>55.780999999999999</v>
      </c>
      <c r="I435" s="251"/>
      <c r="J435" s="247"/>
      <c r="K435" s="247"/>
      <c r="L435" s="252"/>
      <c r="M435" s="253"/>
      <c r="N435" s="254"/>
      <c r="O435" s="254"/>
      <c r="P435" s="254"/>
      <c r="Q435" s="254"/>
      <c r="R435" s="254"/>
      <c r="S435" s="254"/>
      <c r="T435" s="255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6" t="s">
        <v>292</v>
      </c>
      <c r="AU435" s="256" t="s">
        <v>78</v>
      </c>
      <c r="AV435" s="14" t="s">
        <v>288</v>
      </c>
      <c r="AW435" s="14" t="s">
        <v>31</v>
      </c>
      <c r="AX435" s="14" t="s">
        <v>76</v>
      </c>
      <c r="AY435" s="256" t="s">
        <v>281</v>
      </c>
    </row>
    <row r="436" s="2" customFormat="1" ht="24.15" customHeight="1">
      <c r="A436" s="41"/>
      <c r="B436" s="42"/>
      <c r="C436" s="216" t="s">
        <v>1542</v>
      </c>
      <c r="D436" s="216" t="s">
        <v>284</v>
      </c>
      <c r="E436" s="217" t="s">
        <v>813</v>
      </c>
      <c r="F436" s="218" t="s">
        <v>814</v>
      </c>
      <c r="G436" s="219" t="s">
        <v>197</v>
      </c>
      <c r="H436" s="220">
        <v>18.754999999999999</v>
      </c>
      <c r="I436" s="221"/>
      <c r="J436" s="222">
        <f>ROUND(I436*H436,2)</f>
        <v>0</v>
      </c>
      <c r="K436" s="218" t="s">
        <v>287</v>
      </c>
      <c r="L436" s="47"/>
      <c r="M436" s="223" t="s">
        <v>19</v>
      </c>
      <c r="N436" s="224" t="s">
        <v>40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3.0000000000000001E-05</v>
      </c>
      <c r="T436" s="226">
        <f>S436*H436</f>
        <v>0.00056264999999999993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305</v>
      </c>
      <c r="AT436" s="227" t="s">
        <v>284</v>
      </c>
      <c r="AU436" s="227" t="s">
        <v>78</v>
      </c>
      <c r="AY436" s="20" t="s">
        <v>281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76</v>
      </c>
      <c r="BK436" s="228">
        <f>ROUND(I436*H436,2)</f>
        <v>0</v>
      </c>
      <c r="BL436" s="20" t="s">
        <v>305</v>
      </c>
      <c r="BM436" s="227" t="s">
        <v>815</v>
      </c>
    </row>
    <row r="437" s="2" customFormat="1">
      <c r="A437" s="41"/>
      <c r="B437" s="42"/>
      <c r="C437" s="43"/>
      <c r="D437" s="229" t="s">
        <v>290</v>
      </c>
      <c r="E437" s="43"/>
      <c r="F437" s="230" t="s">
        <v>816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290</v>
      </c>
      <c r="AU437" s="20" t="s">
        <v>78</v>
      </c>
    </row>
    <row r="438" s="13" customFormat="1">
      <c r="A438" s="13"/>
      <c r="B438" s="234"/>
      <c r="C438" s="235"/>
      <c r="D438" s="236" t="s">
        <v>292</v>
      </c>
      <c r="E438" s="237" t="s">
        <v>19</v>
      </c>
      <c r="F438" s="238" t="s">
        <v>200</v>
      </c>
      <c r="G438" s="235"/>
      <c r="H438" s="239">
        <v>18.754999999999999</v>
      </c>
      <c r="I438" s="240"/>
      <c r="J438" s="235"/>
      <c r="K438" s="235"/>
      <c r="L438" s="241"/>
      <c r="M438" s="242"/>
      <c r="N438" s="243"/>
      <c r="O438" s="243"/>
      <c r="P438" s="243"/>
      <c r="Q438" s="243"/>
      <c r="R438" s="243"/>
      <c r="S438" s="243"/>
      <c r="T438" s="244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5" t="s">
        <v>292</v>
      </c>
      <c r="AU438" s="245" t="s">
        <v>78</v>
      </c>
      <c r="AV438" s="13" t="s">
        <v>78</v>
      </c>
      <c r="AW438" s="13" t="s">
        <v>31</v>
      </c>
      <c r="AX438" s="13" t="s">
        <v>76</v>
      </c>
      <c r="AY438" s="245" t="s">
        <v>281</v>
      </c>
    </row>
    <row r="439" s="2" customFormat="1" ht="16.5" customHeight="1">
      <c r="A439" s="41"/>
      <c r="B439" s="42"/>
      <c r="C439" s="267" t="s">
        <v>1543</v>
      </c>
      <c r="D439" s="267" t="s">
        <v>396</v>
      </c>
      <c r="E439" s="268" t="s">
        <v>817</v>
      </c>
      <c r="F439" s="269" t="s">
        <v>818</v>
      </c>
      <c r="G439" s="270" t="s">
        <v>197</v>
      </c>
      <c r="H439" s="271">
        <v>20.631</v>
      </c>
      <c r="I439" s="272"/>
      <c r="J439" s="273">
        <f>ROUND(I439*H439,2)</f>
        <v>0</v>
      </c>
      <c r="K439" s="269" t="s">
        <v>287</v>
      </c>
      <c r="L439" s="274"/>
      <c r="M439" s="275" t="s">
        <v>19</v>
      </c>
      <c r="N439" s="276" t="s">
        <v>40</v>
      </c>
      <c r="O439" s="87"/>
      <c r="P439" s="225">
        <f>O439*H439</f>
        <v>0</v>
      </c>
      <c r="Q439" s="225">
        <v>1.0000000000000001E-05</v>
      </c>
      <c r="R439" s="225">
        <f>Q439*H439</f>
        <v>0.00020631000000000002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483</v>
      </c>
      <c r="AT439" s="227" t="s">
        <v>396</v>
      </c>
      <c r="AU439" s="227" t="s">
        <v>78</v>
      </c>
      <c r="AY439" s="20" t="s">
        <v>281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76</v>
      </c>
      <c r="BK439" s="228">
        <f>ROUND(I439*H439,2)</f>
        <v>0</v>
      </c>
      <c r="BL439" s="20" t="s">
        <v>305</v>
      </c>
      <c r="BM439" s="227" t="s">
        <v>819</v>
      </c>
    </row>
    <row r="440" s="13" customFormat="1">
      <c r="A440" s="13"/>
      <c r="B440" s="234"/>
      <c r="C440" s="235"/>
      <c r="D440" s="236" t="s">
        <v>292</v>
      </c>
      <c r="E440" s="235"/>
      <c r="F440" s="238" t="s">
        <v>1529</v>
      </c>
      <c r="G440" s="235"/>
      <c r="H440" s="239">
        <v>20.631</v>
      </c>
      <c r="I440" s="240"/>
      <c r="J440" s="235"/>
      <c r="K440" s="235"/>
      <c r="L440" s="241"/>
      <c r="M440" s="242"/>
      <c r="N440" s="243"/>
      <c r="O440" s="243"/>
      <c r="P440" s="243"/>
      <c r="Q440" s="243"/>
      <c r="R440" s="243"/>
      <c r="S440" s="243"/>
      <c r="T440" s="244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5" t="s">
        <v>292</v>
      </c>
      <c r="AU440" s="245" t="s">
        <v>78</v>
      </c>
      <c r="AV440" s="13" t="s">
        <v>78</v>
      </c>
      <c r="AW440" s="13" t="s">
        <v>4</v>
      </c>
      <c r="AX440" s="13" t="s">
        <v>76</v>
      </c>
      <c r="AY440" s="245" t="s">
        <v>281</v>
      </c>
    </row>
    <row r="441" s="2" customFormat="1" ht="55.5" customHeight="1">
      <c r="A441" s="41"/>
      <c r="B441" s="42"/>
      <c r="C441" s="216" t="s">
        <v>1544</v>
      </c>
      <c r="D441" s="216" t="s">
        <v>284</v>
      </c>
      <c r="E441" s="217" t="s">
        <v>821</v>
      </c>
      <c r="F441" s="218" t="s">
        <v>822</v>
      </c>
      <c r="G441" s="219" t="s">
        <v>197</v>
      </c>
      <c r="H441" s="220">
        <v>27.675000000000001</v>
      </c>
      <c r="I441" s="221"/>
      <c r="J441" s="222">
        <f>ROUND(I441*H441,2)</f>
        <v>0</v>
      </c>
      <c r="K441" s="218" t="s">
        <v>287</v>
      </c>
      <c r="L441" s="47"/>
      <c r="M441" s="223" t="s">
        <v>19</v>
      </c>
      <c r="N441" s="224" t="s">
        <v>40</v>
      </c>
      <c r="O441" s="87"/>
      <c r="P441" s="225">
        <f>O441*H441</f>
        <v>0</v>
      </c>
      <c r="Q441" s="225">
        <v>0</v>
      </c>
      <c r="R441" s="225">
        <f>Q441*H441</f>
        <v>0</v>
      </c>
      <c r="S441" s="225">
        <v>3.0000000000000001E-05</v>
      </c>
      <c r="T441" s="226">
        <f>S441*H441</f>
        <v>0.00083025000000000004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305</v>
      </c>
      <c r="AT441" s="227" t="s">
        <v>284</v>
      </c>
      <c r="AU441" s="227" t="s">
        <v>78</v>
      </c>
      <c r="AY441" s="20" t="s">
        <v>281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76</v>
      </c>
      <c r="BK441" s="228">
        <f>ROUND(I441*H441,2)</f>
        <v>0</v>
      </c>
      <c r="BL441" s="20" t="s">
        <v>305</v>
      </c>
      <c r="BM441" s="227" t="s">
        <v>823</v>
      </c>
    </row>
    <row r="442" s="2" customFormat="1">
      <c r="A442" s="41"/>
      <c r="B442" s="42"/>
      <c r="C442" s="43"/>
      <c r="D442" s="229" t="s">
        <v>290</v>
      </c>
      <c r="E442" s="43"/>
      <c r="F442" s="230" t="s">
        <v>824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290</v>
      </c>
      <c r="AU442" s="20" t="s">
        <v>78</v>
      </c>
    </row>
    <row r="443" s="15" customFormat="1">
      <c r="A443" s="15"/>
      <c r="B443" s="257"/>
      <c r="C443" s="258"/>
      <c r="D443" s="236" t="s">
        <v>292</v>
      </c>
      <c r="E443" s="259" t="s">
        <v>19</v>
      </c>
      <c r="F443" s="260" t="s">
        <v>825</v>
      </c>
      <c r="G443" s="258"/>
      <c r="H443" s="259" t="s">
        <v>19</v>
      </c>
      <c r="I443" s="261"/>
      <c r="J443" s="258"/>
      <c r="K443" s="258"/>
      <c r="L443" s="262"/>
      <c r="M443" s="263"/>
      <c r="N443" s="264"/>
      <c r="O443" s="264"/>
      <c r="P443" s="264"/>
      <c r="Q443" s="264"/>
      <c r="R443" s="264"/>
      <c r="S443" s="264"/>
      <c r="T443" s="26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T443" s="266" t="s">
        <v>292</v>
      </c>
      <c r="AU443" s="266" t="s">
        <v>78</v>
      </c>
      <c r="AV443" s="15" t="s">
        <v>76</v>
      </c>
      <c r="AW443" s="15" t="s">
        <v>31</v>
      </c>
      <c r="AX443" s="15" t="s">
        <v>69</v>
      </c>
      <c r="AY443" s="266" t="s">
        <v>281</v>
      </c>
    </row>
    <row r="444" s="13" customFormat="1">
      <c r="A444" s="13"/>
      <c r="B444" s="234"/>
      <c r="C444" s="235"/>
      <c r="D444" s="236" t="s">
        <v>292</v>
      </c>
      <c r="E444" s="237" t="s">
        <v>19</v>
      </c>
      <c r="F444" s="238" t="s">
        <v>826</v>
      </c>
      <c r="G444" s="235"/>
      <c r="H444" s="239">
        <v>27.675000000000001</v>
      </c>
      <c r="I444" s="240"/>
      <c r="J444" s="235"/>
      <c r="K444" s="235"/>
      <c r="L444" s="241"/>
      <c r="M444" s="242"/>
      <c r="N444" s="243"/>
      <c r="O444" s="243"/>
      <c r="P444" s="243"/>
      <c r="Q444" s="243"/>
      <c r="R444" s="243"/>
      <c r="S444" s="243"/>
      <c r="T444" s="244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5" t="s">
        <v>292</v>
      </c>
      <c r="AU444" s="245" t="s">
        <v>78</v>
      </c>
      <c r="AV444" s="13" t="s">
        <v>78</v>
      </c>
      <c r="AW444" s="13" t="s">
        <v>31</v>
      </c>
      <c r="AX444" s="13" t="s">
        <v>76</v>
      </c>
      <c r="AY444" s="245" t="s">
        <v>281</v>
      </c>
    </row>
    <row r="445" s="2" customFormat="1" ht="16.5" customHeight="1">
      <c r="A445" s="41"/>
      <c r="B445" s="42"/>
      <c r="C445" s="267" t="s">
        <v>1545</v>
      </c>
      <c r="D445" s="267" t="s">
        <v>396</v>
      </c>
      <c r="E445" s="268" t="s">
        <v>817</v>
      </c>
      <c r="F445" s="269" t="s">
        <v>818</v>
      </c>
      <c r="G445" s="270" t="s">
        <v>197</v>
      </c>
      <c r="H445" s="271">
        <v>30.443000000000001</v>
      </c>
      <c r="I445" s="272"/>
      <c r="J445" s="273">
        <f>ROUND(I445*H445,2)</f>
        <v>0</v>
      </c>
      <c r="K445" s="269" t="s">
        <v>287</v>
      </c>
      <c r="L445" s="274"/>
      <c r="M445" s="275" t="s">
        <v>19</v>
      </c>
      <c r="N445" s="276" t="s">
        <v>40</v>
      </c>
      <c r="O445" s="87"/>
      <c r="P445" s="225">
        <f>O445*H445</f>
        <v>0</v>
      </c>
      <c r="Q445" s="225">
        <v>1.0000000000000001E-05</v>
      </c>
      <c r="R445" s="225">
        <f>Q445*H445</f>
        <v>0.00030443000000000007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483</v>
      </c>
      <c r="AT445" s="227" t="s">
        <v>396</v>
      </c>
      <c r="AU445" s="227" t="s">
        <v>78</v>
      </c>
      <c r="AY445" s="20" t="s">
        <v>281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76</v>
      </c>
      <c r="BK445" s="228">
        <f>ROUND(I445*H445,2)</f>
        <v>0</v>
      </c>
      <c r="BL445" s="20" t="s">
        <v>305</v>
      </c>
      <c r="BM445" s="227" t="s">
        <v>828</v>
      </c>
    </row>
    <row r="446" s="13" customFormat="1">
      <c r="A446" s="13"/>
      <c r="B446" s="234"/>
      <c r="C446" s="235"/>
      <c r="D446" s="236" t="s">
        <v>292</v>
      </c>
      <c r="E446" s="235"/>
      <c r="F446" s="238" t="s">
        <v>1546</v>
      </c>
      <c r="G446" s="235"/>
      <c r="H446" s="239">
        <v>30.443000000000001</v>
      </c>
      <c r="I446" s="240"/>
      <c r="J446" s="235"/>
      <c r="K446" s="235"/>
      <c r="L446" s="241"/>
      <c r="M446" s="242"/>
      <c r="N446" s="243"/>
      <c r="O446" s="243"/>
      <c r="P446" s="243"/>
      <c r="Q446" s="243"/>
      <c r="R446" s="243"/>
      <c r="S446" s="243"/>
      <c r="T446" s="244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5" t="s">
        <v>292</v>
      </c>
      <c r="AU446" s="245" t="s">
        <v>78</v>
      </c>
      <c r="AV446" s="13" t="s">
        <v>78</v>
      </c>
      <c r="AW446" s="13" t="s">
        <v>4</v>
      </c>
      <c r="AX446" s="13" t="s">
        <v>76</v>
      </c>
      <c r="AY446" s="245" t="s">
        <v>281</v>
      </c>
    </row>
    <row r="447" s="2" customFormat="1" ht="33" customHeight="1">
      <c r="A447" s="41"/>
      <c r="B447" s="42"/>
      <c r="C447" s="216" t="s">
        <v>1547</v>
      </c>
      <c r="D447" s="216" t="s">
        <v>284</v>
      </c>
      <c r="E447" s="217" t="s">
        <v>831</v>
      </c>
      <c r="F447" s="218" t="s">
        <v>832</v>
      </c>
      <c r="G447" s="219" t="s">
        <v>197</v>
      </c>
      <c r="H447" s="220">
        <v>55.780999999999999</v>
      </c>
      <c r="I447" s="221"/>
      <c r="J447" s="222">
        <f>ROUND(I447*H447,2)</f>
        <v>0</v>
      </c>
      <c r="K447" s="218" t="s">
        <v>287</v>
      </c>
      <c r="L447" s="47"/>
      <c r="M447" s="223" t="s">
        <v>19</v>
      </c>
      <c r="N447" s="224" t="s">
        <v>40</v>
      </c>
      <c r="O447" s="87"/>
      <c r="P447" s="225">
        <f>O447*H447</f>
        <v>0</v>
      </c>
      <c r="Q447" s="225">
        <v>0.00020799999999999999</v>
      </c>
      <c r="R447" s="225">
        <f>Q447*H447</f>
        <v>0.011602448</v>
      </c>
      <c r="S447" s="225">
        <v>0</v>
      </c>
      <c r="T447" s="226">
        <f>S447*H447</f>
        <v>0</v>
      </c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R447" s="227" t="s">
        <v>305</v>
      </c>
      <c r="AT447" s="227" t="s">
        <v>284</v>
      </c>
      <c r="AU447" s="227" t="s">
        <v>78</v>
      </c>
      <c r="AY447" s="20" t="s">
        <v>281</v>
      </c>
      <c r="BE447" s="228">
        <f>IF(N447="základní",J447,0)</f>
        <v>0</v>
      </c>
      <c r="BF447" s="228">
        <f>IF(N447="snížená",J447,0)</f>
        <v>0</v>
      </c>
      <c r="BG447" s="228">
        <f>IF(N447="zákl. přenesená",J447,0)</f>
        <v>0</v>
      </c>
      <c r="BH447" s="228">
        <f>IF(N447="sníž. přenesená",J447,0)</f>
        <v>0</v>
      </c>
      <c r="BI447" s="228">
        <f>IF(N447="nulová",J447,0)</f>
        <v>0</v>
      </c>
      <c r="BJ447" s="20" t="s">
        <v>76</v>
      </c>
      <c r="BK447" s="228">
        <f>ROUND(I447*H447,2)</f>
        <v>0</v>
      </c>
      <c r="BL447" s="20" t="s">
        <v>305</v>
      </c>
      <c r="BM447" s="227" t="s">
        <v>833</v>
      </c>
    </row>
    <row r="448" s="2" customFormat="1">
      <c r="A448" s="41"/>
      <c r="B448" s="42"/>
      <c r="C448" s="43"/>
      <c r="D448" s="229" t="s">
        <v>290</v>
      </c>
      <c r="E448" s="43"/>
      <c r="F448" s="230" t="s">
        <v>834</v>
      </c>
      <c r="G448" s="43"/>
      <c r="H448" s="43"/>
      <c r="I448" s="231"/>
      <c r="J448" s="43"/>
      <c r="K448" s="43"/>
      <c r="L448" s="47"/>
      <c r="M448" s="232"/>
      <c r="N448" s="233"/>
      <c r="O448" s="87"/>
      <c r="P448" s="87"/>
      <c r="Q448" s="87"/>
      <c r="R448" s="87"/>
      <c r="S448" s="87"/>
      <c r="T448" s="88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T448" s="20" t="s">
        <v>290</v>
      </c>
      <c r="AU448" s="20" t="s">
        <v>78</v>
      </c>
    </row>
    <row r="449" s="2" customFormat="1" ht="37.8" customHeight="1">
      <c r="A449" s="41"/>
      <c r="B449" s="42"/>
      <c r="C449" s="216" t="s">
        <v>1548</v>
      </c>
      <c r="D449" s="216" t="s">
        <v>284</v>
      </c>
      <c r="E449" s="217" t="s">
        <v>836</v>
      </c>
      <c r="F449" s="218" t="s">
        <v>837</v>
      </c>
      <c r="G449" s="219" t="s">
        <v>197</v>
      </c>
      <c r="H449" s="220">
        <v>55.780999999999999</v>
      </c>
      <c r="I449" s="221"/>
      <c r="J449" s="222">
        <f>ROUND(I449*H449,2)</f>
        <v>0</v>
      </c>
      <c r="K449" s="218" t="s">
        <v>287</v>
      </c>
      <c r="L449" s="47"/>
      <c r="M449" s="223" t="s">
        <v>19</v>
      </c>
      <c r="N449" s="224" t="s">
        <v>40</v>
      </c>
      <c r="O449" s="87"/>
      <c r="P449" s="225">
        <f>O449*H449</f>
        <v>0</v>
      </c>
      <c r="Q449" s="225">
        <v>0.00028499999999999999</v>
      </c>
      <c r="R449" s="225">
        <f>Q449*H449</f>
        <v>0.015897584999999999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305</v>
      </c>
      <c r="AT449" s="227" t="s">
        <v>284</v>
      </c>
      <c r="AU449" s="227" t="s">
        <v>78</v>
      </c>
      <c r="AY449" s="20" t="s">
        <v>281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76</v>
      </c>
      <c r="BK449" s="228">
        <f>ROUND(I449*H449,2)</f>
        <v>0</v>
      </c>
      <c r="BL449" s="20" t="s">
        <v>305</v>
      </c>
      <c r="BM449" s="227" t="s">
        <v>838</v>
      </c>
    </row>
    <row r="450" s="2" customFormat="1">
      <c r="A450" s="41"/>
      <c r="B450" s="42"/>
      <c r="C450" s="43"/>
      <c r="D450" s="229" t="s">
        <v>290</v>
      </c>
      <c r="E450" s="43"/>
      <c r="F450" s="230" t="s">
        <v>839</v>
      </c>
      <c r="G450" s="43"/>
      <c r="H450" s="43"/>
      <c r="I450" s="231"/>
      <c r="J450" s="43"/>
      <c r="K450" s="43"/>
      <c r="L450" s="47"/>
      <c r="M450" s="291"/>
      <c r="N450" s="292"/>
      <c r="O450" s="293"/>
      <c r="P450" s="293"/>
      <c r="Q450" s="293"/>
      <c r="R450" s="293"/>
      <c r="S450" s="293"/>
      <c r="T450" s="294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290</v>
      </c>
      <c r="AU450" s="20" t="s">
        <v>78</v>
      </c>
    </row>
    <row r="451" s="2" customFormat="1" ht="6.96" customHeight="1">
      <c r="A451" s="41"/>
      <c r="B451" s="62"/>
      <c r="C451" s="63"/>
      <c r="D451" s="63"/>
      <c r="E451" s="63"/>
      <c r="F451" s="63"/>
      <c r="G451" s="63"/>
      <c r="H451" s="63"/>
      <c r="I451" s="63"/>
      <c r="J451" s="63"/>
      <c r="K451" s="63"/>
      <c r="L451" s="47"/>
      <c r="M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</row>
  </sheetData>
  <sheetProtection sheet="1" autoFilter="0" formatColumns="0" formatRows="0" objects="1" scenarios="1" spinCount="100000" saltValue="oPpE3ZCVaCgYvHvhJVF1FKtHVlZ9io1n1P4Ob4yqiV6ePdpYvfxN+1VUR8bDcMerm+2DyYeIG7DRIJYa0BU2kQ==" hashValue="uLbY+U07hCbEPgI/9WLZulKE6Vf1nwV5/fhBX0Om7ezhbmVBOI+RSNZ/SywinyVxuJL/2VaaJ8zMeVl5FSeqmQ==" algorithmName="SHA-512" password="DDA6"/>
  <autoFilter ref="C111:K45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0:H100"/>
    <mergeCell ref="E102:H102"/>
    <mergeCell ref="E104:H104"/>
    <mergeCell ref="L2:V2"/>
  </mergeCells>
  <hyperlinks>
    <hyperlink ref="F116" r:id="rId1" display="https://podminky.urs.cz/item/CS_URS_2025_01/965046111"/>
    <hyperlink ref="F119" r:id="rId2" display="https://podminky.urs.cz/item/CS_URS_2025_01/965046119"/>
    <hyperlink ref="F121" r:id="rId3" display="https://podminky.urs.cz/item/CS_URS_2025_01/965081611"/>
    <hyperlink ref="F125" r:id="rId4" display="https://podminky.urs.cz/item/CS_URS_2025_01/968072455"/>
    <hyperlink ref="F133" r:id="rId5" display="https://podminky.urs.cz/item/CS_URS_2025_01/751398821"/>
    <hyperlink ref="F136" r:id="rId6" display="https://podminky.urs.cz/item/CS_URS_2025_01/766691812"/>
    <hyperlink ref="F139" r:id="rId7" display="https://podminky.urs.cz/item/CS_URS_2025_01/767132812"/>
    <hyperlink ref="F144" r:id="rId8" display="https://podminky.urs.cz/item/CS_URS_2025_01/978013191"/>
    <hyperlink ref="F153" r:id="rId9" display="https://podminky.urs.cz/item/CS_URS_2025_01/978059541"/>
    <hyperlink ref="F158" r:id="rId10" display="https://podminky.urs.cz/item/CS_URS_2025_01/962031132"/>
    <hyperlink ref="F162" r:id="rId11" display="https://podminky.urs.cz/item/CS_URS_2025_01/971033521"/>
    <hyperlink ref="F165" r:id="rId12" display="https://podminky.urs.cz/item/CS_URS_2025_01/974032664"/>
    <hyperlink ref="F168" r:id="rId13" display="https://podminky.urs.cz/item/CS_URS_2025_01/997013212"/>
    <hyperlink ref="F170" r:id="rId14" display="https://podminky.urs.cz/item/CS_URS_2025_01/997013501"/>
    <hyperlink ref="F172" r:id="rId15" display="https://podminky.urs.cz/item/CS_URS_2025_01/997013509"/>
    <hyperlink ref="F175" r:id="rId16" display="https://podminky.urs.cz/item/CS_URS_2025_01/997013631"/>
    <hyperlink ref="F179" r:id="rId17" display="https://podminky.urs.cz/item/CS_URS_2025_01/340271021"/>
    <hyperlink ref="F187" r:id="rId18" display="https://podminky.urs.cz/item/CS_URS_2025_01/317121151"/>
    <hyperlink ref="F192" r:id="rId19" display="https://podminky.urs.cz/item/CS_URS_2025_01/622143004"/>
    <hyperlink ref="F199" r:id="rId20" display="https://podminky.urs.cz/item/CS_URS_2025_01/622143005"/>
    <hyperlink ref="F206" r:id="rId21" display="https://podminky.urs.cz/item/CS_URS_2025_01/629991012"/>
    <hyperlink ref="F211" r:id="rId22" display="https://podminky.urs.cz/item/CS_URS_2025_01/619995001"/>
    <hyperlink ref="F214" r:id="rId23" display="https://podminky.urs.cz/item/CS_URS_2025_01/612321111"/>
    <hyperlink ref="F220" r:id="rId24" display="https://podminky.urs.cz/item/CS_URS_2025_01/612321191"/>
    <hyperlink ref="F222" r:id="rId25" display="https://podminky.urs.cz/item/CS_URS_2025_01/612131121"/>
    <hyperlink ref="F225" r:id="rId26" display="https://podminky.urs.cz/item/CS_URS_2025_01/612341121"/>
    <hyperlink ref="F228" r:id="rId27" display="https://podminky.urs.cz/item/CS_URS_2025_01/612341191"/>
    <hyperlink ref="F231" r:id="rId28" display="https://podminky.urs.cz/item/CS_URS_2025_01/632451101"/>
    <hyperlink ref="F235" r:id="rId29" display="https://podminky.urs.cz/item/CS_URS_2025_01/771121011"/>
    <hyperlink ref="F238" r:id="rId30" display="https://podminky.urs.cz/item/CS_URS_2025_01/642944121"/>
    <hyperlink ref="F244" r:id="rId31" display="https://podminky.urs.cz/item/CS_URS_2025_01/783301313"/>
    <hyperlink ref="F249" r:id="rId32" display="https://podminky.urs.cz/item/CS_URS_2025_01/783314101"/>
    <hyperlink ref="F251" r:id="rId33" display="https://podminky.urs.cz/item/CS_URS_2025_01/783315101"/>
    <hyperlink ref="F253" r:id="rId34" display="https://podminky.urs.cz/item/CS_URS_2025_01/783317101"/>
    <hyperlink ref="F256" r:id="rId35" display="https://podminky.urs.cz/item/CS_URS_2025_01/952901111"/>
    <hyperlink ref="F262" r:id="rId36" display="https://podminky.urs.cz/item/CS_URS_2025_01/949101111"/>
    <hyperlink ref="F266" r:id="rId37" display="https://podminky.urs.cz/item/CS_URS_2025_01/998018002"/>
    <hyperlink ref="F270" r:id="rId38" display="https://podminky.urs.cz/item/CS_URS_2025_01/998725122"/>
    <hyperlink ref="F272" r:id="rId39" display="https://podminky.urs.cz/item/CS_URS_2025_01/725291667"/>
    <hyperlink ref="F275" r:id="rId40" display="https://podminky.urs.cz/item/CS_URS_2025_01/725291652"/>
    <hyperlink ref="F278" r:id="rId41" display="https://podminky.urs.cz/item/CS_URS_2025_01/725291653"/>
    <hyperlink ref="F286" r:id="rId42" display="https://podminky.urs.cz/item/CS_URS_2025_01/725291680"/>
    <hyperlink ref="F289" r:id="rId43" display="https://podminky.urs.cz/item/CS_URS_2025_01/781491011"/>
    <hyperlink ref="F295" r:id="rId44" display="https://podminky.urs.cz/item/CS_URS_2025_01/998763332"/>
    <hyperlink ref="F298" r:id="rId45" display="https://podminky.urs.cz/item/CS_URS_2025_01/763131451"/>
    <hyperlink ref="F301" r:id="rId46" display="https://podminky.urs.cz/item/CS_URS_2025_01/763131714"/>
    <hyperlink ref="F305" r:id="rId47" display="https://podminky.urs.cz/item/CS_URS_2025_01/763131761"/>
    <hyperlink ref="F310" r:id="rId48" display="https://podminky.urs.cz/item/CS_URS_2025_01/763172353"/>
    <hyperlink ref="F314" r:id="rId49" display="https://podminky.urs.cz/item/CS_URS_2025_01/763172355"/>
    <hyperlink ref="F319" r:id="rId50" display="https://podminky.urs.cz/item/CS_URS_2025_01/763121590"/>
    <hyperlink ref="F323" r:id="rId51" display="https://podminky.urs.cz/item/CS_URS_2025_01/763173112"/>
    <hyperlink ref="F326" r:id="rId52" display="https://podminky.urs.cz/item/CS_URS_2025_01/763173111"/>
    <hyperlink ref="F330" r:id="rId53" display="https://podminky.urs.cz/item/CS_URS_2025_01/763412114"/>
    <hyperlink ref="F335" r:id="rId54" display="https://podminky.urs.cz/item/CS_URS_2025_01/763412124"/>
    <hyperlink ref="F338" r:id="rId55" display="https://podminky.urs.cz/item/CS_URS_2025_01/998766122"/>
    <hyperlink ref="F340" r:id="rId56" display="https://podminky.urs.cz/item/CS_URS_2025_01/766660001"/>
    <hyperlink ref="F346" r:id="rId57" display="https://podminky.urs.cz/item/CS_URS_2025_01/766660728"/>
    <hyperlink ref="F350" r:id="rId58" display="https://podminky.urs.cz/item/CS_URS_2025_01/766660729"/>
    <hyperlink ref="F355" r:id="rId59" display="https://podminky.urs.cz/item/CS_URS_2025_01/771111011"/>
    <hyperlink ref="F358" r:id="rId60" display="https://podminky.urs.cz/item/CS_URS_2025_01/771121015"/>
    <hyperlink ref="F362" r:id="rId61" display="https://podminky.urs.cz/item/CS_URS_2025_01/771574416"/>
    <hyperlink ref="F366" r:id="rId62" display="https://podminky.urs.cz/item/CS_URS_2025_01/998771122"/>
    <hyperlink ref="F369" r:id="rId63" display="https://podminky.urs.cz/item/CS_URS_2025_01/771591207"/>
    <hyperlink ref="F372" r:id="rId64" display="https://podminky.urs.cz/item/CS_URS_2025_01/781131207"/>
    <hyperlink ref="F379" r:id="rId65" display="https://podminky.urs.cz/item/CS_URS_2025_01/781131237"/>
    <hyperlink ref="F388" r:id="rId66" display="https://podminky.urs.cz/item/CS_URS_2025_01/781121011"/>
    <hyperlink ref="F391" r:id="rId67" display="https://podminky.urs.cz/item/CS_URS_2025_01/781472221"/>
    <hyperlink ref="F395" r:id="rId68" display="https://podminky.urs.cz/item/CS_URS_2025_01/781492211"/>
    <hyperlink ref="F407" r:id="rId69" display="https://podminky.urs.cz/item/CS_URS_2025_01/781495115"/>
    <hyperlink ref="F412" r:id="rId70" display="https://podminky.urs.cz/item/CS_URS_2025_01/781495142"/>
    <hyperlink ref="F418" r:id="rId71" display="https://podminky.urs.cz/item/CS_URS_2025_01/781495143"/>
    <hyperlink ref="F421" r:id="rId72" display="https://podminky.urs.cz/item/CS_URS_2025_01/781571121"/>
    <hyperlink ref="F428" r:id="rId73" display="https://podminky.urs.cz/item/CS_URS_2025_01/998781122"/>
    <hyperlink ref="F431" r:id="rId74" display="https://podminky.urs.cz/item/CS_URS_2025_01/784111001"/>
    <hyperlink ref="F437" r:id="rId75" display="https://podminky.urs.cz/item/CS_URS_2025_01/784171101"/>
    <hyperlink ref="F442" r:id="rId76" display="https://podminky.urs.cz/item/CS_URS_2025_01/784171121"/>
    <hyperlink ref="F448" r:id="rId77" display="https://podminky.urs.cz/item/CS_URS_2025_01/784181101"/>
    <hyperlink ref="F450" r:id="rId78" display="https://podminky.urs.cz/item/CS_URS_2025_01/7842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79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116</v>
      </c>
      <c r="AZ2" s="141" t="s">
        <v>195</v>
      </c>
      <c r="BA2" s="141" t="s">
        <v>196</v>
      </c>
      <c r="BB2" s="141" t="s">
        <v>197</v>
      </c>
      <c r="BC2" s="141" t="s">
        <v>1549</v>
      </c>
      <c r="BD2" s="141" t="s">
        <v>199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  <c r="AZ3" s="141" t="s">
        <v>200</v>
      </c>
      <c r="BA3" s="141" t="s">
        <v>201</v>
      </c>
      <c r="BB3" s="141" t="s">
        <v>197</v>
      </c>
      <c r="BC3" s="141" t="s">
        <v>1550</v>
      </c>
      <c r="BD3" s="141" t="s">
        <v>199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  <c r="AZ4" s="141" t="s">
        <v>1551</v>
      </c>
      <c r="BA4" s="141" t="s">
        <v>1552</v>
      </c>
      <c r="BB4" s="141" t="s">
        <v>206</v>
      </c>
      <c r="BC4" s="141" t="s">
        <v>1553</v>
      </c>
      <c r="BD4" s="141" t="s">
        <v>199</v>
      </c>
    </row>
    <row r="5" s="1" customFormat="1" ht="6.96" customHeight="1">
      <c r="B5" s="23"/>
      <c r="L5" s="23"/>
      <c r="AZ5" s="141" t="s">
        <v>204</v>
      </c>
      <c r="BA5" s="141" t="s">
        <v>205</v>
      </c>
      <c r="BB5" s="141" t="s">
        <v>206</v>
      </c>
      <c r="BC5" s="141" t="s">
        <v>1554</v>
      </c>
      <c r="BD5" s="141" t="s">
        <v>199</v>
      </c>
    </row>
    <row r="6" s="1" customFormat="1" ht="12" customHeight="1">
      <c r="B6" s="23"/>
      <c r="D6" s="146" t="s">
        <v>16</v>
      </c>
      <c r="L6" s="23"/>
      <c r="AZ6" s="141" t="s">
        <v>208</v>
      </c>
      <c r="BA6" s="141" t="s">
        <v>209</v>
      </c>
      <c r="BB6" s="141" t="s">
        <v>197</v>
      </c>
      <c r="BC6" s="141" t="s">
        <v>1555</v>
      </c>
      <c r="BD6" s="141" t="s">
        <v>199</v>
      </c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  <c r="AZ7" s="141" t="s">
        <v>211</v>
      </c>
      <c r="BA7" s="141" t="s">
        <v>212</v>
      </c>
      <c r="BB7" s="141" t="s">
        <v>197</v>
      </c>
      <c r="BC7" s="141" t="s">
        <v>1556</v>
      </c>
      <c r="BD7" s="141" t="s">
        <v>199</v>
      </c>
    </row>
    <row r="8" s="1" customFormat="1" ht="12" customHeight="1">
      <c r="B8" s="23"/>
      <c r="D8" s="146" t="s">
        <v>217</v>
      </c>
      <c r="L8" s="23"/>
      <c r="AZ8" s="141" t="s">
        <v>214</v>
      </c>
      <c r="BA8" s="141" t="s">
        <v>215</v>
      </c>
      <c r="BB8" s="141" t="s">
        <v>206</v>
      </c>
      <c r="BC8" s="141" t="s">
        <v>1557</v>
      </c>
      <c r="BD8" s="141" t="s">
        <v>199</v>
      </c>
    </row>
    <row r="9" s="2" customFormat="1" ht="16.5" customHeight="1">
      <c r="A9" s="41"/>
      <c r="B9" s="47"/>
      <c r="C9" s="41"/>
      <c r="D9" s="41"/>
      <c r="E9" s="147" t="s">
        <v>1419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Z9" s="141" t="s">
        <v>218</v>
      </c>
      <c r="BA9" s="141" t="s">
        <v>219</v>
      </c>
      <c r="BB9" s="141" t="s">
        <v>197</v>
      </c>
      <c r="BC9" s="141" t="s">
        <v>220</v>
      </c>
      <c r="BD9" s="141" t="s">
        <v>199</v>
      </c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Z10" s="141" t="s">
        <v>222</v>
      </c>
      <c r="BA10" s="141" t="s">
        <v>223</v>
      </c>
      <c r="BB10" s="141" t="s">
        <v>197</v>
      </c>
      <c r="BC10" s="141" t="s">
        <v>1558</v>
      </c>
      <c r="BD10" s="141" t="s">
        <v>199</v>
      </c>
    </row>
    <row r="11" s="2" customFormat="1" ht="16.5" customHeight="1">
      <c r="A11" s="41"/>
      <c r="B11" s="47"/>
      <c r="C11" s="41"/>
      <c r="D11" s="41"/>
      <c r="E11" s="149" t="s">
        <v>1559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141" t="s">
        <v>226</v>
      </c>
      <c r="BA11" s="141" t="s">
        <v>227</v>
      </c>
      <c r="BB11" s="141" t="s">
        <v>206</v>
      </c>
      <c r="BC11" s="141" t="s">
        <v>1560</v>
      </c>
      <c r="BD11" s="141" t="s">
        <v>199</v>
      </c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141" t="s">
        <v>230</v>
      </c>
      <c r="BA12" s="141" t="s">
        <v>231</v>
      </c>
      <c r="BB12" s="141" t="s">
        <v>206</v>
      </c>
      <c r="BC12" s="141" t="s">
        <v>1561</v>
      </c>
      <c r="BD12" s="141" t="s">
        <v>199</v>
      </c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141" t="s">
        <v>232</v>
      </c>
      <c r="BA13" s="141" t="s">
        <v>233</v>
      </c>
      <c r="BB13" s="141" t="s">
        <v>206</v>
      </c>
      <c r="BC13" s="141" t="s">
        <v>1554</v>
      </c>
      <c r="BD13" s="141" t="s">
        <v>199</v>
      </c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ROUND(J111,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ROUND((SUM(BE111:BE419)),  2)</f>
        <v>0</v>
      </c>
      <c r="G35" s="41"/>
      <c r="H35" s="41"/>
      <c r="I35" s="161">
        <v>0.20999999999999999</v>
      </c>
      <c r="J35" s="160">
        <f>ROUND(((SUM(BE111:BE419))*I35),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ROUND((SUM(BF111:BF419)),  2)</f>
        <v>0</v>
      </c>
      <c r="G36" s="41"/>
      <c r="H36" s="41"/>
      <c r="I36" s="161">
        <v>0.12</v>
      </c>
      <c r="J36" s="160">
        <f>ROUND(((SUM(BF111:BF419))*I36),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ROUND((SUM(BG111:BG419)),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ROUND((SUM(BH111:BH419)),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ROUND((SUM(BI111:BI419)),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1419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B2 - Větev WC chlapci 1 NP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J111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241</v>
      </c>
      <c r="E64" s="181"/>
      <c r="F64" s="181"/>
      <c r="G64" s="181"/>
      <c r="H64" s="181"/>
      <c r="I64" s="181"/>
      <c r="J64" s="182">
        <f>J112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242</v>
      </c>
      <c r="E65" s="186"/>
      <c r="F65" s="186"/>
      <c r="G65" s="186"/>
      <c r="H65" s="186"/>
      <c r="I65" s="186"/>
      <c r="J65" s="187">
        <f>J113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243</v>
      </c>
      <c r="E66" s="186"/>
      <c r="F66" s="186"/>
      <c r="G66" s="186"/>
      <c r="H66" s="186"/>
      <c r="I66" s="186"/>
      <c r="J66" s="187">
        <f>J122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244</v>
      </c>
      <c r="E67" s="186"/>
      <c r="F67" s="186"/>
      <c r="G67" s="186"/>
      <c r="H67" s="186"/>
      <c r="I67" s="186"/>
      <c r="J67" s="187">
        <f>J140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245</v>
      </c>
      <c r="E68" s="186"/>
      <c r="F68" s="186"/>
      <c r="G68" s="186"/>
      <c r="H68" s="186"/>
      <c r="I68" s="186"/>
      <c r="J68" s="187">
        <f>J148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246</v>
      </c>
      <c r="E69" s="186"/>
      <c r="F69" s="186"/>
      <c r="G69" s="186"/>
      <c r="H69" s="186"/>
      <c r="I69" s="186"/>
      <c r="J69" s="187">
        <f>J158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247</v>
      </c>
      <c r="E70" s="181"/>
      <c r="F70" s="181"/>
      <c r="G70" s="181"/>
      <c r="H70" s="181"/>
      <c r="I70" s="181"/>
      <c r="J70" s="182">
        <f>J168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1424</v>
      </c>
      <c r="E71" s="186"/>
      <c r="F71" s="186"/>
      <c r="G71" s="186"/>
      <c r="H71" s="186"/>
      <c r="I71" s="186"/>
      <c r="J71" s="187">
        <f>J169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248</v>
      </c>
      <c r="E72" s="186"/>
      <c r="F72" s="186"/>
      <c r="G72" s="186"/>
      <c r="H72" s="186"/>
      <c r="I72" s="186"/>
      <c r="J72" s="187">
        <f>J181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4"/>
      <c r="C73" s="128"/>
      <c r="D73" s="185" t="s">
        <v>249</v>
      </c>
      <c r="E73" s="186"/>
      <c r="F73" s="186"/>
      <c r="G73" s="186"/>
      <c r="H73" s="186"/>
      <c r="I73" s="186"/>
      <c r="J73" s="187">
        <f>J182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21.84" customHeight="1">
      <c r="A74" s="10"/>
      <c r="B74" s="184"/>
      <c r="C74" s="128"/>
      <c r="D74" s="185" t="s">
        <v>250</v>
      </c>
      <c r="E74" s="186"/>
      <c r="F74" s="186"/>
      <c r="G74" s="186"/>
      <c r="H74" s="186"/>
      <c r="I74" s="186"/>
      <c r="J74" s="187">
        <f>J201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4.88" customHeight="1">
      <c r="A75" s="10"/>
      <c r="B75" s="184"/>
      <c r="C75" s="128"/>
      <c r="D75" s="185" t="s">
        <v>251</v>
      </c>
      <c r="E75" s="186"/>
      <c r="F75" s="186"/>
      <c r="G75" s="186"/>
      <c r="H75" s="186"/>
      <c r="I75" s="186"/>
      <c r="J75" s="187">
        <f>J222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4.88" customHeight="1">
      <c r="A76" s="10"/>
      <c r="B76" s="184"/>
      <c r="C76" s="128"/>
      <c r="D76" s="185" t="s">
        <v>252</v>
      </c>
      <c r="E76" s="186"/>
      <c r="F76" s="186"/>
      <c r="G76" s="186"/>
      <c r="H76" s="186"/>
      <c r="I76" s="186"/>
      <c r="J76" s="187">
        <f>J229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253</v>
      </c>
      <c r="E77" s="186"/>
      <c r="F77" s="186"/>
      <c r="G77" s="186"/>
      <c r="H77" s="186"/>
      <c r="I77" s="186"/>
      <c r="J77" s="187">
        <f>J244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254</v>
      </c>
      <c r="E78" s="186"/>
      <c r="F78" s="186"/>
      <c r="G78" s="186"/>
      <c r="H78" s="186"/>
      <c r="I78" s="186"/>
      <c r="J78" s="187">
        <f>J250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255</v>
      </c>
      <c r="E79" s="186"/>
      <c r="F79" s="186"/>
      <c r="G79" s="186"/>
      <c r="H79" s="186"/>
      <c r="I79" s="186"/>
      <c r="J79" s="187">
        <f>J254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9" customFormat="1" ht="24.96" customHeight="1">
      <c r="A80" s="9"/>
      <c r="B80" s="178"/>
      <c r="C80" s="179"/>
      <c r="D80" s="180" t="s">
        <v>256</v>
      </c>
      <c r="E80" s="181"/>
      <c r="F80" s="181"/>
      <c r="G80" s="181"/>
      <c r="H80" s="181"/>
      <c r="I80" s="181"/>
      <c r="J80" s="182">
        <f>J257</f>
        <v>0</v>
      </c>
      <c r="K80" s="179"/>
      <c r="L80" s="183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10" customFormat="1" ht="19.92" customHeight="1">
      <c r="A81" s="10"/>
      <c r="B81" s="184"/>
      <c r="C81" s="128"/>
      <c r="D81" s="185" t="s">
        <v>257</v>
      </c>
      <c r="E81" s="186"/>
      <c r="F81" s="186"/>
      <c r="G81" s="186"/>
      <c r="H81" s="186"/>
      <c r="I81" s="186"/>
      <c r="J81" s="187">
        <f>J258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258</v>
      </c>
      <c r="E82" s="186"/>
      <c r="F82" s="186"/>
      <c r="G82" s="186"/>
      <c r="H82" s="186"/>
      <c r="I82" s="186"/>
      <c r="J82" s="187">
        <f>J276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4.88" customHeight="1">
      <c r="A83" s="10"/>
      <c r="B83" s="184"/>
      <c r="C83" s="128"/>
      <c r="D83" s="185" t="s">
        <v>1425</v>
      </c>
      <c r="E83" s="186"/>
      <c r="F83" s="186"/>
      <c r="G83" s="186"/>
      <c r="H83" s="186"/>
      <c r="I83" s="186"/>
      <c r="J83" s="187">
        <f>J279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4.88" customHeight="1">
      <c r="A84" s="10"/>
      <c r="B84" s="184"/>
      <c r="C84" s="128"/>
      <c r="D84" s="185" t="s">
        <v>260</v>
      </c>
      <c r="E84" s="186"/>
      <c r="F84" s="186"/>
      <c r="G84" s="186"/>
      <c r="H84" s="186"/>
      <c r="I84" s="186"/>
      <c r="J84" s="187">
        <f>J290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261</v>
      </c>
      <c r="E85" s="186"/>
      <c r="F85" s="186"/>
      <c r="G85" s="186"/>
      <c r="H85" s="186"/>
      <c r="I85" s="186"/>
      <c r="J85" s="187">
        <f>J298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262</v>
      </c>
      <c r="E86" s="186"/>
      <c r="F86" s="186"/>
      <c r="G86" s="186"/>
      <c r="H86" s="186"/>
      <c r="I86" s="186"/>
      <c r="J86" s="187">
        <f>J311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4.88" customHeight="1">
      <c r="A87" s="10"/>
      <c r="B87" s="184"/>
      <c r="C87" s="128"/>
      <c r="D87" s="185" t="s">
        <v>263</v>
      </c>
      <c r="E87" s="186"/>
      <c r="F87" s="186"/>
      <c r="G87" s="186"/>
      <c r="H87" s="186"/>
      <c r="I87" s="186"/>
      <c r="J87" s="187">
        <f>J339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264</v>
      </c>
      <c r="E88" s="186"/>
      <c r="F88" s="186"/>
      <c r="G88" s="186"/>
      <c r="H88" s="186"/>
      <c r="I88" s="186"/>
      <c r="J88" s="187">
        <f>J358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265</v>
      </c>
      <c r="E89" s="186"/>
      <c r="F89" s="186"/>
      <c r="G89" s="186"/>
      <c r="H89" s="186"/>
      <c r="I89" s="186"/>
      <c r="J89" s="187">
        <f>J398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2" customFormat="1" ht="21.84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62"/>
      <c r="C91" s="63"/>
      <c r="D91" s="63"/>
      <c r="E91" s="63"/>
      <c r="F91" s="63"/>
      <c r="G91" s="63"/>
      <c r="H91" s="63"/>
      <c r="I91" s="63"/>
      <c r="J91" s="63"/>
      <c r="K91" s="6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5" s="2" customFormat="1" ht="6.96" customHeight="1">
      <c r="A95" s="41"/>
      <c r="B95" s="64"/>
      <c r="C95" s="65"/>
      <c r="D95" s="65"/>
      <c r="E95" s="65"/>
      <c r="F95" s="65"/>
      <c r="G95" s="65"/>
      <c r="H95" s="65"/>
      <c r="I95" s="65"/>
      <c r="J95" s="65"/>
      <c r="K95" s="65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24.96" customHeight="1">
      <c r="A96" s="41"/>
      <c r="B96" s="42"/>
      <c r="C96" s="26" t="s">
        <v>266</v>
      </c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2" customHeight="1">
      <c r="A98" s="41"/>
      <c r="B98" s="42"/>
      <c r="C98" s="35" t="s">
        <v>16</v>
      </c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6.5" customHeight="1">
      <c r="A99" s="41"/>
      <c r="B99" s="42"/>
      <c r="C99" s="43"/>
      <c r="D99" s="43"/>
      <c r="E99" s="173" t="str">
        <f>E7</f>
        <v>Rekonstrukce sociálního zařízení včetně rozvodů vody a kanalizace</v>
      </c>
      <c r="F99" s="35"/>
      <c r="G99" s="35"/>
      <c r="H99" s="35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1" customFormat="1" ht="12" customHeight="1">
      <c r="B100" s="24"/>
      <c r="C100" s="35" t="s">
        <v>217</v>
      </c>
      <c r="D100" s="25"/>
      <c r="E100" s="25"/>
      <c r="F100" s="25"/>
      <c r="G100" s="25"/>
      <c r="H100" s="25"/>
      <c r="I100" s="25"/>
      <c r="J100" s="25"/>
      <c r="K100" s="25"/>
      <c r="L100" s="23"/>
    </row>
    <row r="101" s="2" customFormat="1" ht="16.5" customHeight="1">
      <c r="A101" s="41"/>
      <c r="B101" s="42"/>
      <c r="C101" s="43"/>
      <c r="D101" s="43"/>
      <c r="E101" s="173" t="s">
        <v>1419</v>
      </c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2" customHeight="1">
      <c r="A102" s="41"/>
      <c r="B102" s="42"/>
      <c r="C102" s="35" t="s">
        <v>225</v>
      </c>
      <c r="D102" s="43"/>
      <c r="E102" s="43"/>
      <c r="F102" s="43"/>
      <c r="G102" s="43"/>
      <c r="H102" s="43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6.5" customHeight="1">
      <c r="A103" s="41"/>
      <c r="B103" s="42"/>
      <c r="C103" s="43"/>
      <c r="D103" s="43"/>
      <c r="E103" s="72" t="str">
        <f>E11</f>
        <v>B2 - Větev WC chlapci 1 NP</v>
      </c>
      <c r="F103" s="43"/>
      <c r="G103" s="43"/>
      <c r="H103" s="43"/>
      <c r="I103" s="43"/>
      <c r="J103" s="43"/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6.96" customHeight="1">
      <c r="A104" s="41"/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12" customHeight="1">
      <c r="A105" s="41"/>
      <c r="B105" s="42"/>
      <c r="C105" s="35" t="s">
        <v>21</v>
      </c>
      <c r="D105" s="43"/>
      <c r="E105" s="43"/>
      <c r="F105" s="30" t="str">
        <f>F14</f>
        <v xml:space="preserve"> </v>
      </c>
      <c r="G105" s="43"/>
      <c r="H105" s="43"/>
      <c r="I105" s="35" t="s">
        <v>23</v>
      </c>
      <c r="J105" s="75" t="str">
        <f>IF(J14="","",J14)</f>
        <v>6. 6. 2025</v>
      </c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6.96" customHeight="1">
      <c r="A106" s="41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5.15" customHeight="1">
      <c r="A107" s="41"/>
      <c r="B107" s="42"/>
      <c r="C107" s="35" t="s">
        <v>25</v>
      </c>
      <c r="D107" s="43"/>
      <c r="E107" s="43"/>
      <c r="F107" s="30" t="str">
        <f>E17</f>
        <v xml:space="preserve"> </v>
      </c>
      <c r="G107" s="43"/>
      <c r="H107" s="43"/>
      <c r="I107" s="35" t="s">
        <v>30</v>
      </c>
      <c r="J107" s="39" t="str">
        <f>E23</f>
        <v xml:space="preserve"> </v>
      </c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5.15" customHeight="1">
      <c r="A108" s="41"/>
      <c r="B108" s="42"/>
      <c r="C108" s="35" t="s">
        <v>28</v>
      </c>
      <c r="D108" s="43"/>
      <c r="E108" s="43"/>
      <c r="F108" s="30" t="str">
        <f>IF(E20="","",E20)</f>
        <v>Vyplň údaj</v>
      </c>
      <c r="G108" s="43"/>
      <c r="H108" s="43"/>
      <c r="I108" s="35" t="s">
        <v>32</v>
      </c>
      <c r="J108" s="39" t="str">
        <f>E26</f>
        <v xml:space="preserve"> </v>
      </c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2" customFormat="1" ht="10.32" customHeight="1">
      <c r="A109" s="41"/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11" customFormat="1" ht="29.28" customHeight="1">
      <c r="A110" s="189"/>
      <c r="B110" s="190"/>
      <c r="C110" s="191" t="s">
        <v>267</v>
      </c>
      <c r="D110" s="192" t="s">
        <v>54</v>
      </c>
      <c r="E110" s="192" t="s">
        <v>50</v>
      </c>
      <c r="F110" s="192" t="s">
        <v>51</v>
      </c>
      <c r="G110" s="192" t="s">
        <v>268</v>
      </c>
      <c r="H110" s="192" t="s">
        <v>269</v>
      </c>
      <c r="I110" s="192" t="s">
        <v>270</v>
      </c>
      <c r="J110" s="192" t="s">
        <v>239</v>
      </c>
      <c r="K110" s="193" t="s">
        <v>271</v>
      </c>
      <c r="L110" s="194"/>
      <c r="M110" s="95" t="s">
        <v>19</v>
      </c>
      <c r="N110" s="96" t="s">
        <v>39</v>
      </c>
      <c r="O110" s="96" t="s">
        <v>272</v>
      </c>
      <c r="P110" s="96" t="s">
        <v>273</v>
      </c>
      <c r="Q110" s="96" t="s">
        <v>274</v>
      </c>
      <c r="R110" s="96" t="s">
        <v>275</v>
      </c>
      <c r="S110" s="96" t="s">
        <v>276</v>
      </c>
      <c r="T110" s="97" t="s">
        <v>277</v>
      </c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</row>
    <row r="111" s="2" customFormat="1" ht="22.8" customHeight="1">
      <c r="A111" s="41"/>
      <c r="B111" s="42"/>
      <c r="C111" s="102" t="s">
        <v>278</v>
      </c>
      <c r="D111" s="43"/>
      <c r="E111" s="43"/>
      <c r="F111" s="43"/>
      <c r="G111" s="43"/>
      <c r="H111" s="43"/>
      <c r="I111" s="43"/>
      <c r="J111" s="195">
        <f>BK111</f>
        <v>0</v>
      </c>
      <c r="K111" s="43"/>
      <c r="L111" s="47"/>
      <c r="M111" s="98"/>
      <c r="N111" s="196"/>
      <c r="O111" s="99"/>
      <c r="P111" s="197">
        <f>P112+P168+P257</f>
        <v>0</v>
      </c>
      <c r="Q111" s="99"/>
      <c r="R111" s="197">
        <f>R112+R168+R257</f>
        <v>4.0185387664000007</v>
      </c>
      <c r="S111" s="99"/>
      <c r="T111" s="198">
        <f>T112+T168+T257</f>
        <v>4.2876935499999993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68</v>
      </c>
      <c r="AU111" s="20" t="s">
        <v>240</v>
      </c>
      <c r="BK111" s="199">
        <f>BK112+BK168+BK257</f>
        <v>0</v>
      </c>
    </row>
    <row r="112" s="12" customFormat="1" ht="25.92" customHeight="1">
      <c r="A112" s="12"/>
      <c r="B112" s="200"/>
      <c r="C112" s="201"/>
      <c r="D112" s="202" t="s">
        <v>68</v>
      </c>
      <c r="E112" s="203" t="s">
        <v>279</v>
      </c>
      <c r="F112" s="203" t="s">
        <v>280</v>
      </c>
      <c r="G112" s="201"/>
      <c r="H112" s="201"/>
      <c r="I112" s="204"/>
      <c r="J112" s="205">
        <f>BK112</f>
        <v>0</v>
      </c>
      <c r="K112" s="201"/>
      <c r="L112" s="206"/>
      <c r="M112" s="207"/>
      <c r="N112" s="208"/>
      <c r="O112" s="208"/>
      <c r="P112" s="209">
        <f>P113+P122+P140+P148+P158</f>
        <v>0</v>
      </c>
      <c r="Q112" s="208"/>
      <c r="R112" s="209">
        <f>R113+R122+R140+R148+R158</f>
        <v>7.5137599999999997E-05</v>
      </c>
      <c r="S112" s="208"/>
      <c r="T112" s="210">
        <f>T113+T122+T140+T148+T158</f>
        <v>4.2865159999999998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1" t="s">
        <v>76</v>
      </c>
      <c r="AT112" s="212" t="s">
        <v>68</v>
      </c>
      <c r="AU112" s="212" t="s">
        <v>69</v>
      </c>
      <c r="AY112" s="211" t="s">
        <v>281</v>
      </c>
      <c r="BK112" s="213">
        <f>BK113+BK122+BK140+BK148+BK158</f>
        <v>0</v>
      </c>
    </row>
    <row r="113" s="12" customFormat="1" ht="22.8" customHeight="1">
      <c r="A113" s="12"/>
      <c r="B113" s="200"/>
      <c r="C113" s="201"/>
      <c r="D113" s="202" t="s">
        <v>68</v>
      </c>
      <c r="E113" s="214" t="s">
        <v>282</v>
      </c>
      <c r="F113" s="214" t="s">
        <v>283</v>
      </c>
      <c r="G113" s="201"/>
      <c r="H113" s="201"/>
      <c r="I113" s="204"/>
      <c r="J113" s="215">
        <f>BK113</f>
        <v>0</v>
      </c>
      <c r="K113" s="201"/>
      <c r="L113" s="206"/>
      <c r="M113" s="207"/>
      <c r="N113" s="208"/>
      <c r="O113" s="208"/>
      <c r="P113" s="209">
        <f>SUM(P114:P121)</f>
        <v>0</v>
      </c>
      <c r="Q113" s="208"/>
      <c r="R113" s="209">
        <f>SUM(R114:R121)</f>
        <v>7.5137599999999997E-05</v>
      </c>
      <c r="S113" s="208"/>
      <c r="T113" s="210">
        <f>SUM(T114:T121)</f>
        <v>0.18521999999999997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11" t="s">
        <v>76</v>
      </c>
      <c r="AT113" s="212" t="s">
        <v>68</v>
      </c>
      <c r="AU113" s="212" t="s">
        <v>76</v>
      </c>
      <c r="AY113" s="211" t="s">
        <v>281</v>
      </c>
      <c r="BK113" s="213">
        <f>SUM(BK114:BK121)</f>
        <v>0</v>
      </c>
    </row>
    <row r="114" s="2" customFormat="1" ht="21.75" customHeight="1">
      <c r="A114" s="41"/>
      <c r="B114" s="42"/>
      <c r="C114" s="216" t="s">
        <v>76</v>
      </c>
      <c r="D114" s="216" t="s">
        <v>284</v>
      </c>
      <c r="E114" s="217" t="s">
        <v>293</v>
      </c>
      <c r="F114" s="218" t="s">
        <v>294</v>
      </c>
      <c r="G114" s="219" t="s">
        <v>197</v>
      </c>
      <c r="H114" s="220">
        <v>15.550000000000001</v>
      </c>
      <c r="I114" s="221"/>
      <c r="J114" s="222">
        <f>ROUND(I114*H114,2)</f>
        <v>0</v>
      </c>
      <c r="K114" s="218" t="s">
        <v>287</v>
      </c>
      <c r="L114" s="47"/>
      <c r="M114" s="223" t="s">
        <v>19</v>
      </c>
      <c r="N114" s="224" t="s">
        <v>40</v>
      </c>
      <c r="O114" s="87"/>
      <c r="P114" s="225">
        <f>O114*H114</f>
        <v>0</v>
      </c>
      <c r="Q114" s="225">
        <v>3.472E-06</v>
      </c>
      <c r="R114" s="225">
        <f>Q114*H114</f>
        <v>5.3989600000000002E-05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288</v>
      </c>
      <c r="AT114" s="227" t="s">
        <v>284</v>
      </c>
      <c r="AU114" s="227" t="s">
        <v>78</v>
      </c>
      <c r="AY114" s="20" t="s">
        <v>281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76</v>
      </c>
      <c r="BK114" s="228">
        <f>ROUND(I114*H114,2)</f>
        <v>0</v>
      </c>
      <c r="BL114" s="20" t="s">
        <v>288</v>
      </c>
      <c r="BM114" s="227" t="s">
        <v>295</v>
      </c>
    </row>
    <row r="115" s="2" customFormat="1">
      <c r="A115" s="41"/>
      <c r="B115" s="42"/>
      <c r="C115" s="43"/>
      <c r="D115" s="229" t="s">
        <v>290</v>
      </c>
      <c r="E115" s="43"/>
      <c r="F115" s="230" t="s">
        <v>296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290</v>
      </c>
      <c r="AU115" s="20" t="s">
        <v>78</v>
      </c>
    </row>
    <row r="116" s="13" customFormat="1">
      <c r="A116" s="13"/>
      <c r="B116" s="234"/>
      <c r="C116" s="235"/>
      <c r="D116" s="236" t="s">
        <v>292</v>
      </c>
      <c r="E116" s="237" t="s">
        <v>19</v>
      </c>
      <c r="F116" s="238" t="s">
        <v>200</v>
      </c>
      <c r="G116" s="235"/>
      <c r="H116" s="239">
        <v>15.550000000000001</v>
      </c>
      <c r="I116" s="240"/>
      <c r="J116" s="235"/>
      <c r="K116" s="235"/>
      <c r="L116" s="241"/>
      <c r="M116" s="242"/>
      <c r="N116" s="243"/>
      <c r="O116" s="243"/>
      <c r="P116" s="243"/>
      <c r="Q116" s="243"/>
      <c r="R116" s="243"/>
      <c r="S116" s="243"/>
      <c r="T116" s="244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5" t="s">
        <v>292</v>
      </c>
      <c r="AU116" s="245" t="s">
        <v>78</v>
      </c>
      <c r="AV116" s="13" t="s">
        <v>78</v>
      </c>
      <c r="AW116" s="13" t="s">
        <v>31</v>
      </c>
      <c r="AX116" s="13" t="s">
        <v>76</v>
      </c>
      <c r="AY116" s="245" t="s">
        <v>281</v>
      </c>
    </row>
    <row r="117" s="2" customFormat="1" ht="24.15" customHeight="1">
      <c r="A117" s="41"/>
      <c r="B117" s="42"/>
      <c r="C117" s="216" t="s">
        <v>78</v>
      </c>
      <c r="D117" s="216" t="s">
        <v>284</v>
      </c>
      <c r="E117" s="217" t="s">
        <v>297</v>
      </c>
      <c r="F117" s="218" t="s">
        <v>298</v>
      </c>
      <c r="G117" s="219" t="s">
        <v>197</v>
      </c>
      <c r="H117" s="220">
        <v>15.550000000000001</v>
      </c>
      <c r="I117" s="221"/>
      <c r="J117" s="222">
        <f>ROUND(I117*H117,2)</f>
        <v>0</v>
      </c>
      <c r="K117" s="218" t="s">
        <v>287</v>
      </c>
      <c r="L117" s="47"/>
      <c r="M117" s="223" t="s">
        <v>19</v>
      </c>
      <c r="N117" s="224" t="s">
        <v>40</v>
      </c>
      <c r="O117" s="87"/>
      <c r="P117" s="225">
        <f>O117*H117</f>
        <v>0</v>
      </c>
      <c r="Q117" s="225">
        <v>1.3599999999999999E-06</v>
      </c>
      <c r="R117" s="225">
        <f>Q117*H117</f>
        <v>2.1147999999999998E-05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288</v>
      </c>
      <c r="AT117" s="227" t="s">
        <v>284</v>
      </c>
      <c r="AU117" s="227" t="s">
        <v>78</v>
      </c>
      <c r="AY117" s="20" t="s">
        <v>281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76</v>
      </c>
      <c r="BK117" s="228">
        <f>ROUND(I117*H117,2)</f>
        <v>0</v>
      </c>
      <c r="BL117" s="20" t="s">
        <v>288</v>
      </c>
      <c r="BM117" s="227" t="s">
        <v>299</v>
      </c>
    </row>
    <row r="118" s="2" customFormat="1">
      <c r="A118" s="41"/>
      <c r="B118" s="42"/>
      <c r="C118" s="43"/>
      <c r="D118" s="229" t="s">
        <v>290</v>
      </c>
      <c r="E118" s="43"/>
      <c r="F118" s="230" t="s">
        <v>300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290</v>
      </c>
      <c r="AU118" s="20" t="s">
        <v>78</v>
      </c>
    </row>
    <row r="119" s="2" customFormat="1" ht="24.15" customHeight="1">
      <c r="A119" s="41"/>
      <c r="B119" s="42"/>
      <c r="C119" s="216" t="s">
        <v>199</v>
      </c>
      <c r="D119" s="216" t="s">
        <v>284</v>
      </c>
      <c r="E119" s="217" t="s">
        <v>1426</v>
      </c>
      <c r="F119" s="218" t="s">
        <v>1427</v>
      </c>
      <c r="G119" s="219" t="s">
        <v>392</v>
      </c>
      <c r="H119" s="220">
        <v>20.579999999999998</v>
      </c>
      <c r="I119" s="221"/>
      <c r="J119" s="222">
        <f>ROUND(I119*H119,2)</f>
        <v>0</v>
      </c>
      <c r="K119" s="218" t="s">
        <v>287</v>
      </c>
      <c r="L119" s="47"/>
      <c r="M119" s="223" t="s">
        <v>19</v>
      </c>
      <c r="N119" s="224" t="s">
        <v>40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0.0089999999999999993</v>
      </c>
      <c r="T119" s="226">
        <f>S119*H119</f>
        <v>0.18521999999999997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288</v>
      </c>
      <c r="AT119" s="227" t="s">
        <v>284</v>
      </c>
      <c r="AU119" s="227" t="s">
        <v>78</v>
      </c>
      <c r="AY119" s="20" t="s">
        <v>281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76</v>
      </c>
      <c r="BK119" s="228">
        <f>ROUND(I119*H119,2)</f>
        <v>0</v>
      </c>
      <c r="BL119" s="20" t="s">
        <v>288</v>
      </c>
      <c r="BM119" s="227" t="s">
        <v>1428</v>
      </c>
    </row>
    <row r="120" s="2" customFormat="1">
      <c r="A120" s="41"/>
      <c r="B120" s="42"/>
      <c r="C120" s="43"/>
      <c r="D120" s="229" t="s">
        <v>290</v>
      </c>
      <c r="E120" s="43"/>
      <c r="F120" s="230" t="s">
        <v>1429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290</v>
      </c>
      <c r="AU120" s="20" t="s">
        <v>78</v>
      </c>
    </row>
    <row r="121" s="13" customFormat="1">
      <c r="A121" s="13"/>
      <c r="B121" s="234"/>
      <c r="C121" s="235"/>
      <c r="D121" s="236" t="s">
        <v>292</v>
      </c>
      <c r="E121" s="237" t="s">
        <v>19</v>
      </c>
      <c r="F121" s="238" t="s">
        <v>1562</v>
      </c>
      <c r="G121" s="235"/>
      <c r="H121" s="239">
        <v>20.579999999999998</v>
      </c>
      <c r="I121" s="240"/>
      <c r="J121" s="235"/>
      <c r="K121" s="235"/>
      <c r="L121" s="241"/>
      <c r="M121" s="242"/>
      <c r="N121" s="243"/>
      <c r="O121" s="243"/>
      <c r="P121" s="243"/>
      <c r="Q121" s="243"/>
      <c r="R121" s="243"/>
      <c r="S121" s="243"/>
      <c r="T121" s="244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5" t="s">
        <v>292</v>
      </c>
      <c r="AU121" s="245" t="s">
        <v>78</v>
      </c>
      <c r="AV121" s="13" t="s">
        <v>78</v>
      </c>
      <c r="AW121" s="13" t="s">
        <v>31</v>
      </c>
      <c r="AX121" s="13" t="s">
        <v>76</v>
      </c>
      <c r="AY121" s="245" t="s">
        <v>281</v>
      </c>
    </row>
    <row r="122" s="12" customFormat="1" ht="22.8" customHeight="1">
      <c r="A122" s="12"/>
      <c r="B122" s="200"/>
      <c r="C122" s="201"/>
      <c r="D122" s="202" t="s">
        <v>68</v>
      </c>
      <c r="E122" s="214" t="s">
        <v>301</v>
      </c>
      <c r="F122" s="214" t="s">
        <v>302</v>
      </c>
      <c r="G122" s="201"/>
      <c r="H122" s="201"/>
      <c r="I122" s="204"/>
      <c r="J122" s="215">
        <f>BK122</f>
        <v>0</v>
      </c>
      <c r="K122" s="201"/>
      <c r="L122" s="206"/>
      <c r="M122" s="207"/>
      <c r="N122" s="208"/>
      <c r="O122" s="208"/>
      <c r="P122" s="209">
        <f>SUM(P123:P139)</f>
        <v>0</v>
      </c>
      <c r="Q122" s="208"/>
      <c r="R122" s="209">
        <f>SUM(R123:R139)</f>
        <v>0</v>
      </c>
      <c r="S122" s="208"/>
      <c r="T122" s="210">
        <f>SUM(T123:T139)</f>
        <v>0.33210600000000001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1" t="s">
        <v>76</v>
      </c>
      <c r="AT122" s="212" t="s">
        <v>68</v>
      </c>
      <c r="AU122" s="212" t="s">
        <v>76</v>
      </c>
      <c r="AY122" s="211" t="s">
        <v>281</v>
      </c>
      <c r="BK122" s="213">
        <f>SUM(BK123:BK139)</f>
        <v>0</v>
      </c>
    </row>
    <row r="123" s="2" customFormat="1" ht="37.8" customHeight="1">
      <c r="A123" s="41"/>
      <c r="B123" s="42"/>
      <c r="C123" s="216" t="s">
        <v>288</v>
      </c>
      <c r="D123" s="216" t="s">
        <v>284</v>
      </c>
      <c r="E123" s="217" t="s">
        <v>303</v>
      </c>
      <c r="F123" s="218" t="s">
        <v>304</v>
      </c>
      <c r="G123" s="219" t="s">
        <v>197</v>
      </c>
      <c r="H123" s="220">
        <v>1.6160000000000001</v>
      </c>
      <c r="I123" s="221"/>
      <c r="J123" s="222">
        <f>ROUND(I123*H123,2)</f>
        <v>0</v>
      </c>
      <c r="K123" s="218" t="s">
        <v>287</v>
      </c>
      <c r="L123" s="47"/>
      <c r="M123" s="223" t="s">
        <v>19</v>
      </c>
      <c r="N123" s="224" t="s">
        <v>40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0.075999999999999998</v>
      </c>
      <c r="T123" s="226">
        <f>S123*H123</f>
        <v>0.12281600000000001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305</v>
      </c>
      <c r="AT123" s="227" t="s">
        <v>284</v>
      </c>
      <c r="AU123" s="227" t="s">
        <v>78</v>
      </c>
      <c r="AY123" s="20" t="s">
        <v>281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76</v>
      </c>
      <c r="BK123" s="228">
        <f>ROUND(I123*H123,2)</f>
        <v>0</v>
      </c>
      <c r="BL123" s="20" t="s">
        <v>305</v>
      </c>
      <c r="BM123" s="227" t="s">
        <v>306</v>
      </c>
    </row>
    <row r="124" s="2" customFormat="1">
      <c r="A124" s="41"/>
      <c r="B124" s="42"/>
      <c r="C124" s="43"/>
      <c r="D124" s="229" t="s">
        <v>290</v>
      </c>
      <c r="E124" s="43"/>
      <c r="F124" s="230" t="s">
        <v>307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290</v>
      </c>
      <c r="AU124" s="20" t="s">
        <v>78</v>
      </c>
    </row>
    <row r="125" s="13" customFormat="1">
      <c r="A125" s="13"/>
      <c r="B125" s="234"/>
      <c r="C125" s="235"/>
      <c r="D125" s="236" t="s">
        <v>292</v>
      </c>
      <c r="E125" s="237" t="s">
        <v>19</v>
      </c>
      <c r="F125" s="238" t="s">
        <v>1563</v>
      </c>
      <c r="G125" s="235"/>
      <c r="H125" s="239">
        <v>1.6160000000000001</v>
      </c>
      <c r="I125" s="240"/>
      <c r="J125" s="235"/>
      <c r="K125" s="235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292</v>
      </c>
      <c r="AU125" s="245" t="s">
        <v>78</v>
      </c>
      <c r="AV125" s="13" t="s">
        <v>78</v>
      </c>
      <c r="AW125" s="13" t="s">
        <v>31</v>
      </c>
      <c r="AX125" s="13" t="s">
        <v>69</v>
      </c>
      <c r="AY125" s="245" t="s">
        <v>281</v>
      </c>
    </row>
    <row r="126" s="14" customFormat="1">
      <c r="A126" s="14"/>
      <c r="B126" s="246"/>
      <c r="C126" s="247"/>
      <c r="D126" s="236" t="s">
        <v>292</v>
      </c>
      <c r="E126" s="248" t="s">
        <v>19</v>
      </c>
      <c r="F126" s="249" t="s">
        <v>311</v>
      </c>
      <c r="G126" s="247"/>
      <c r="H126" s="250">
        <v>1.6160000000000001</v>
      </c>
      <c r="I126" s="251"/>
      <c r="J126" s="247"/>
      <c r="K126" s="247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292</v>
      </c>
      <c r="AU126" s="256" t="s">
        <v>78</v>
      </c>
      <c r="AV126" s="14" t="s">
        <v>288</v>
      </c>
      <c r="AW126" s="14" t="s">
        <v>31</v>
      </c>
      <c r="AX126" s="14" t="s">
        <v>76</v>
      </c>
      <c r="AY126" s="256" t="s">
        <v>281</v>
      </c>
    </row>
    <row r="127" s="2" customFormat="1" ht="16.5" customHeight="1">
      <c r="A127" s="41"/>
      <c r="B127" s="42"/>
      <c r="C127" s="216" t="s">
        <v>312</v>
      </c>
      <c r="D127" s="216" t="s">
        <v>284</v>
      </c>
      <c r="E127" s="217" t="s">
        <v>313</v>
      </c>
      <c r="F127" s="218" t="s">
        <v>314</v>
      </c>
      <c r="G127" s="219" t="s">
        <v>315</v>
      </c>
      <c r="H127" s="220">
        <v>1</v>
      </c>
      <c r="I127" s="221"/>
      <c r="J127" s="222">
        <f>ROUND(I127*H127,2)</f>
        <v>0</v>
      </c>
      <c r="K127" s="218" t="s">
        <v>316</v>
      </c>
      <c r="L127" s="47"/>
      <c r="M127" s="223" t="s">
        <v>19</v>
      </c>
      <c r="N127" s="224" t="s">
        <v>40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0.01</v>
      </c>
      <c r="T127" s="226">
        <f>S127*H127</f>
        <v>0.01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305</v>
      </c>
      <c r="AT127" s="227" t="s">
        <v>284</v>
      </c>
      <c r="AU127" s="227" t="s">
        <v>78</v>
      </c>
      <c r="AY127" s="20" t="s">
        <v>281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76</v>
      </c>
      <c r="BK127" s="228">
        <f>ROUND(I127*H127,2)</f>
        <v>0</v>
      </c>
      <c r="BL127" s="20" t="s">
        <v>305</v>
      </c>
      <c r="BM127" s="227" t="s">
        <v>317</v>
      </c>
    </row>
    <row r="128" s="2" customFormat="1" ht="16.5" customHeight="1">
      <c r="A128" s="41"/>
      <c r="B128" s="42"/>
      <c r="C128" s="216" t="s">
        <v>318</v>
      </c>
      <c r="D128" s="216" t="s">
        <v>284</v>
      </c>
      <c r="E128" s="217" t="s">
        <v>319</v>
      </c>
      <c r="F128" s="218" t="s">
        <v>320</v>
      </c>
      <c r="G128" s="219" t="s">
        <v>321</v>
      </c>
      <c r="H128" s="220">
        <v>3</v>
      </c>
      <c r="I128" s="221"/>
      <c r="J128" s="222">
        <f>ROUND(I128*H128,2)</f>
        <v>0</v>
      </c>
      <c r="K128" s="218" t="s">
        <v>316</v>
      </c>
      <c r="L128" s="47"/>
      <c r="M128" s="223" t="s">
        <v>19</v>
      </c>
      <c r="N128" s="224" t="s">
        <v>40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305</v>
      </c>
      <c r="AT128" s="227" t="s">
        <v>284</v>
      </c>
      <c r="AU128" s="227" t="s">
        <v>78</v>
      </c>
      <c r="AY128" s="20" t="s">
        <v>281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76</v>
      </c>
      <c r="BK128" s="228">
        <f>ROUND(I128*H128,2)</f>
        <v>0</v>
      </c>
      <c r="BL128" s="20" t="s">
        <v>305</v>
      </c>
      <c r="BM128" s="227" t="s">
        <v>322</v>
      </c>
    </row>
    <row r="129" s="2" customFormat="1" ht="24.15" customHeight="1">
      <c r="A129" s="41"/>
      <c r="B129" s="42"/>
      <c r="C129" s="216" t="s">
        <v>323</v>
      </c>
      <c r="D129" s="216" t="s">
        <v>284</v>
      </c>
      <c r="E129" s="217" t="s">
        <v>324</v>
      </c>
      <c r="F129" s="218" t="s">
        <v>325</v>
      </c>
      <c r="G129" s="219" t="s">
        <v>321</v>
      </c>
      <c r="H129" s="220">
        <v>1</v>
      </c>
      <c r="I129" s="221"/>
      <c r="J129" s="222">
        <f>ROUND(I129*H129,2)</f>
        <v>0</v>
      </c>
      <c r="K129" s="218" t="s">
        <v>316</v>
      </c>
      <c r="L129" s="47"/>
      <c r="M129" s="223" t="s">
        <v>19</v>
      </c>
      <c r="N129" s="224" t="s">
        <v>40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0.0050000000000000001</v>
      </c>
      <c r="T129" s="226">
        <f>S129*H129</f>
        <v>0.0050000000000000001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305</v>
      </c>
      <c r="AT129" s="227" t="s">
        <v>284</v>
      </c>
      <c r="AU129" s="227" t="s">
        <v>78</v>
      </c>
      <c r="AY129" s="20" t="s">
        <v>281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76</v>
      </c>
      <c r="BK129" s="228">
        <f>ROUND(I129*H129,2)</f>
        <v>0</v>
      </c>
      <c r="BL129" s="20" t="s">
        <v>305</v>
      </c>
      <c r="BM129" s="227" t="s">
        <v>326</v>
      </c>
    </row>
    <row r="130" s="2" customFormat="1" ht="24.15" customHeight="1">
      <c r="A130" s="41"/>
      <c r="B130" s="42"/>
      <c r="C130" s="216" t="s">
        <v>327</v>
      </c>
      <c r="D130" s="216" t="s">
        <v>284</v>
      </c>
      <c r="E130" s="217" t="s">
        <v>328</v>
      </c>
      <c r="F130" s="218" t="s">
        <v>329</v>
      </c>
      <c r="G130" s="219" t="s">
        <v>330</v>
      </c>
      <c r="H130" s="220">
        <v>2</v>
      </c>
      <c r="I130" s="221"/>
      <c r="J130" s="222">
        <f>ROUND(I130*H130,2)</f>
        <v>0</v>
      </c>
      <c r="K130" s="218" t="s">
        <v>287</v>
      </c>
      <c r="L130" s="47"/>
      <c r="M130" s="223" t="s">
        <v>19</v>
      </c>
      <c r="N130" s="224" t="s">
        <v>40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5.0000000000000002E-05</v>
      </c>
      <c r="T130" s="226">
        <f>S130*H130</f>
        <v>0.00010000000000000001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305</v>
      </c>
      <c r="AT130" s="227" t="s">
        <v>284</v>
      </c>
      <c r="AU130" s="227" t="s">
        <v>78</v>
      </c>
      <c r="AY130" s="20" t="s">
        <v>281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76</v>
      </c>
      <c r="BK130" s="228">
        <f>ROUND(I130*H130,2)</f>
        <v>0</v>
      </c>
      <c r="BL130" s="20" t="s">
        <v>305</v>
      </c>
      <c r="BM130" s="227" t="s">
        <v>331</v>
      </c>
    </row>
    <row r="131" s="2" customFormat="1">
      <c r="A131" s="41"/>
      <c r="B131" s="42"/>
      <c r="C131" s="43"/>
      <c r="D131" s="229" t="s">
        <v>290</v>
      </c>
      <c r="E131" s="43"/>
      <c r="F131" s="230" t="s">
        <v>332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290</v>
      </c>
      <c r="AU131" s="20" t="s">
        <v>78</v>
      </c>
    </row>
    <row r="132" s="13" customFormat="1">
      <c r="A132" s="13"/>
      <c r="B132" s="234"/>
      <c r="C132" s="235"/>
      <c r="D132" s="236" t="s">
        <v>292</v>
      </c>
      <c r="E132" s="237" t="s">
        <v>19</v>
      </c>
      <c r="F132" s="238" t="s">
        <v>333</v>
      </c>
      <c r="G132" s="235"/>
      <c r="H132" s="239">
        <v>2</v>
      </c>
      <c r="I132" s="240"/>
      <c r="J132" s="235"/>
      <c r="K132" s="235"/>
      <c r="L132" s="241"/>
      <c r="M132" s="242"/>
      <c r="N132" s="243"/>
      <c r="O132" s="243"/>
      <c r="P132" s="243"/>
      <c r="Q132" s="243"/>
      <c r="R132" s="243"/>
      <c r="S132" s="243"/>
      <c r="T132" s="24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5" t="s">
        <v>292</v>
      </c>
      <c r="AU132" s="245" t="s">
        <v>78</v>
      </c>
      <c r="AV132" s="13" t="s">
        <v>78</v>
      </c>
      <c r="AW132" s="13" t="s">
        <v>31</v>
      </c>
      <c r="AX132" s="13" t="s">
        <v>76</v>
      </c>
      <c r="AY132" s="245" t="s">
        <v>281</v>
      </c>
    </row>
    <row r="133" s="2" customFormat="1" ht="16.5" customHeight="1">
      <c r="A133" s="41"/>
      <c r="B133" s="42"/>
      <c r="C133" s="216" t="s">
        <v>336</v>
      </c>
      <c r="D133" s="216" t="s">
        <v>284</v>
      </c>
      <c r="E133" s="217" t="s">
        <v>1433</v>
      </c>
      <c r="F133" s="218" t="s">
        <v>1434</v>
      </c>
      <c r="G133" s="219" t="s">
        <v>392</v>
      </c>
      <c r="H133" s="220">
        <v>2.1899999999999999</v>
      </c>
      <c r="I133" s="221"/>
      <c r="J133" s="222">
        <f>ROUND(I133*H133,2)</f>
        <v>0</v>
      </c>
      <c r="K133" s="218" t="s">
        <v>287</v>
      </c>
      <c r="L133" s="47"/>
      <c r="M133" s="223" t="s">
        <v>19</v>
      </c>
      <c r="N133" s="224" t="s">
        <v>40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0.0050000000000000001</v>
      </c>
      <c r="T133" s="226">
        <f>S133*H133</f>
        <v>0.01095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305</v>
      </c>
      <c r="AT133" s="227" t="s">
        <v>284</v>
      </c>
      <c r="AU133" s="227" t="s">
        <v>78</v>
      </c>
      <c r="AY133" s="20" t="s">
        <v>281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76</v>
      </c>
      <c r="BK133" s="228">
        <f>ROUND(I133*H133,2)</f>
        <v>0</v>
      </c>
      <c r="BL133" s="20" t="s">
        <v>305</v>
      </c>
      <c r="BM133" s="227" t="s">
        <v>1435</v>
      </c>
    </row>
    <row r="134" s="2" customFormat="1">
      <c r="A134" s="41"/>
      <c r="B134" s="42"/>
      <c r="C134" s="43"/>
      <c r="D134" s="229" t="s">
        <v>290</v>
      </c>
      <c r="E134" s="43"/>
      <c r="F134" s="230" t="s">
        <v>1436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290</v>
      </c>
      <c r="AU134" s="20" t="s">
        <v>78</v>
      </c>
    </row>
    <row r="135" s="13" customFormat="1">
      <c r="A135" s="13"/>
      <c r="B135" s="234"/>
      <c r="C135" s="235"/>
      <c r="D135" s="236" t="s">
        <v>292</v>
      </c>
      <c r="E135" s="237" t="s">
        <v>19</v>
      </c>
      <c r="F135" s="238" t="s">
        <v>232</v>
      </c>
      <c r="G135" s="235"/>
      <c r="H135" s="239">
        <v>2.1899999999999999</v>
      </c>
      <c r="I135" s="240"/>
      <c r="J135" s="235"/>
      <c r="K135" s="235"/>
      <c r="L135" s="241"/>
      <c r="M135" s="242"/>
      <c r="N135" s="243"/>
      <c r="O135" s="243"/>
      <c r="P135" s="243"/>
      <c r="Q135" s="243"/>
      <c r="R135" s="243"/>
      <c r="S135" s="243"/>
      <c r="T135" s="244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5" t="s">
        <v>292</v>
      </c>
      <c r="AU135" s="245" t="s">
        <v>78</v>
      </c>
      <c r="AV135" s="13" t="s">
        <v>78</v>
      </c>
      <c r="AW135" s="13" t="s">
        <v>31</v>
      </c>
      <c r="AX135" s="13" t="s">
        <v>76</v>
      </c>
      <c r="AY135" s="245" t="s">
        <v>281</v>
      </c>
    </row>
    <row r="136" s="2" customFormat="1" ht="21.75" customHeight="1">
      <c r="A136" s="41"/>
      <c r="B136" s="42"/>
      <c r="C136" s="216" t="s">
        <v>347</v>
      </c>
      <c r="D136" s="216" t="s">
        <v>284</v>
      </c>
      <c r="E136" s="217" t="s">
        <v>1437</v>
      </c>
      <c r="F136" s="218" t="s">
        <v>1438</v>
      </c>
      <c r="G136" s="219" t="s">
        <v>197</v>
      </c>
      <c r="H136" s="220">
        <v>10.18</v>
      </c>
      <c r="I136" s="221"/>
      <c r="J136" s="222">
        <f>ROUND(I136*H136,2)</f>
        <v>0</v>
      </c>
      <c r="K136" s="218" t="s">
        <v>287</v>
      </c>
      <c r="L136" s="47"/>
      <c r="M136" s="223" t="s">
        <v>19</v>
      </c>
      <c r="N136" s="224" t="s">
        <v>40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0.017999999999999999</v>
      </c>
      <c r="T136" s="226">
        <f>S136*H136</f>
        <v>0.18323999999999999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305</v>
      </c>
      <c r="AT136" s="227" t="s">
        <v>284</v>
      </c>
      <c r="AU136" s="227" t="s">
        <v>78</v>
      </c>
      <c r="AY136" s="20" t="s">
        <v>281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76</v>
      </c>
      <c r="BK136" s="228">
        <f>ROUND(I136*H136,2)</f>
        <v>0</v>
      </c>
      <c r="BL136" s="20" t="s">
        <v>305</v>
      </c>
      <c r="BM136" s="227" t="s">
        <v>1439</v>
      </c>
    </row>
    <row r="137" s="2" customFormat="1">
      <c r="A137" s="41"/>
      <c r="B137" s="42"/>
      <c r="C137" s="43"/>
      <c r="D137" s="229" t="s">
        <v>290</v>
      </c>
      <c r="E137" s="43"/>
      <c r="F137" s="230" t="s">
        <v>1440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290</v>
      </c>
      <c r="AU137" s="20" t="s">
        <v>78</v>
      </c>
    </row>
    <row r="138" s="15" customFormat="1">
      <c r="A138" s="15"/>
      <c r="B138" s="257"/>
      <c r="C138" s="258"/>
      <c r="D138" s="236" t="s">
        <v>292</v>
      </c>
      <c r="E138" s="259" t="s">
        <v>19</v>
      </c>
      <c r="F138" s="260" t="s">
        <v>1441</v>
      </c>
      <c r="G138" s="258"/>
      <c r="H138" s="259" t="s">
        <v>19</v>
      </c>
      <c r="I138" s="261"/>
      <c r="J138" s="258"/>
      <c r="K138" s="258"/>
      <c r="L138" s="262"/>
      <c r="M138" s="263"/>
      <c r="N138" s="264"/>
      <c r="O138" s="264"/>
      <c r="P138" s="264"/>
      <c r="Q138" s="264"/>
      <c r="R138" s="264"/>
      <c r="S138" s="264"/>
      <c r="T138" s="26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6" t="s">
        <v>292</v>
      </c>
      <c r="AU138" s="266" t="s">
        <v>78</v>
      </c>
      <c r="AV138" s="15" t="s">
        <v>76</v>
      </c>
      <c r="AW138" s="15" t="s">
        <v>31</v>
      </c>
      <c r="AX138" s="15" t="s">
        <v>69</v>
      </c>
      <c r="AY138" s="266" t="s">
        <v>281</v>
      </c>
    </row>
    <row r="139" s="13" customFormat="1">
      <c r="A139" s="13"/>
      <c r="B139" s="234"/>
      <c r="C139" s="235"/>
      <c r="D139" s="236" t="s">
        <v>292</v>
      </c>
      <c r="E139" s="237" t="s">
        <v>19</v>
      </c>
      <c r="F139" s="238" t="s">
        <v>1564</v>
      </c>
      <c r="G139" s="235"/>
      <c r="H139" s="239">
        <v>10.18</v>
      </c>
      <c r="I139" s="240"/>
      <c r="J139" s="235"/>
      <c r="K139" s="235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292</v>
      </c>
      <c r="AU139" s="245" t="s">
        <v>78</v>
      </c>
      <c r="AV139" s="13" t="s">
        <v>78</v>
      </c>
      <c r="AW139" s="13" t="s">
        <v>31</v>
      </c>
      <c r="AX139" s="13" t="s">
        <v>76</v>
      </c>
      <c r="AY139" s="245" t="s">
        <v>281</v>
      </c>
    </row>
    <row r="140" s="12" customFormat="1" ht="22.8" customHeight="1">
      <c r="A140" s="12"/>
      <c r="B140" s="200"/>
      <c r="C140" s="201"/>
      <c r="D140" s="202" t="s">
        <v>68</v>
      </c>
      <c r="E140" s="214" t="s">
        <v>334</v>
      </c>
      <c r="F140" s="214" t="s">
        <v>335</v>
      </c>
      <c r="G140" s="201"/>
      <c r="H140" s="201"/>
      <c r="I140" s="204"/>
      <c r="J140" s="215">
        <f>BK140</f>
        <v>0</v>
      </c>
      <c r="K140" s="201"/>
      <c r="L140" s="206"/>
      <c r="M140" s="207"/>
      <c r="N140" s="208"/>
      <c r="O140" s="208"/>
      <c r="P140" s="209">
        <f>SUM(P141:P147)</f>
        <v>0</v>
      </c>
      <c r="Q140" s="208"/>
      <c r="R140" s="209">
        <f>SUM(R141:R147)</f>
        <v>0</v>
      </c>
      <c r="S140" s="208"/>
      <c r="T140" s="210">
        <f>SUM(T141:T147)</f>
        <v>2.7162860000000002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11" t="s">
        <v>76</v>
      </c>
      <c r="AT140" s="212" t="s">
        <v>68</v>
      </c>
      <c r="AU140" s="212" t="s">
        <v>76</v>
      </c>
      <c r="AY140" s="211" t="s">
        <v>281</v>
      </c>
      <c r="BK140" s="213">
        <f>SUM(BK141:BK147)</f>
        <v>0</v>
      </c>
    </row>
    <row r="141" s="2" customFormat="1" ht="37.8" customHeight="1">
      <c r="A141" s="41"/>
      <c r="B141" s="42"/>
      <c r="C141" s="216" t="s">
        <v>355</v>
      </c>
      <c r="D141" s="216" t="s">
        <v>284</v>
      </c>
      <c r="E141" s="217" t="s">
        <v>348</v>
      </c>
      <c r="F141" s="218" t="s">
        <v>349</v>
      </c>
      <c r="G141" s="219" t="s">
        <v>197</v>
      </c>
      <c r="H141" s="220">
        <v>39.359999999999999</v>
      </c>
      <c r="I141" s="221"/>
      <c r="J141" s="222">
        <f>ROUND(I141*H141,2)</f>
        <v>0</v>
      </c>
      <c r="K141" s="218" t="s">
        <v>287</v>
      </c>
      <c r="L141" s="47"/>
      <c r="M141" s="223" t="s">
        <v>19</v>
      </c>
      <c r="N141" s="224" t="s">
        <v>40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0.068000000000000005</v>
      </c>
      <c r="T141" s="226">
        <f>S141*H141</f>
        <v>2.6764800000000002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288</v>
      </c>
      <c r="AT141" s="227" t="s">
        <v>284</v>
      </c>
      <c r="AU141" s="227" t="s">
        <v>78</v>
      </c>
      <c r="AY141" s="20" t="s">
        <v>281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76</v>
      </c>
      <c r="BK141" s="228">
        <f>ROUND(I141*H141,2)</f>
        <v>0</v>
      </c>
      <c r="BL141" s="20" t="s">
        <v>288</v>
      </c>
      <c r="BM141" s="227" t="s">
        <v>350</v>
      </c>
    </row>
    <row r="142" s="2" customFormat="1">
      <c r="A142" s="41"/>
      <c r="B142" s="42"/>
      <c r="C142" s="43"/>
      <c r="D142" s="229" t="s">
        <v>290</v>
      </c>
      <c r="E142" s="43"/>
      <c r="F142" s="230" t="s">
        <v>351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290</v>
      </c>
      <c r="AU142" s="20" t="s">
        <v>78</v>
      </c>
    </row>
    <row r="143" s="13" customFormat="1">
      <c r="A143" s="13"/>
      <c r="B143" s="234"/>
      <c r="C143" s="235"/>
      <c r="D143" s="236" t="s">
        <v>292</v>
      </c>
      <c r="E143" s="237" t="s">
        <v>19</v>
      </c>
      <c r="F143" s="238" t="s">
        <v>211</v>
      </c>
      <c r="G143" s="235"/>
      <c r="H143" s="239">
        <v>39.359999999999999</v>
      </c>
      <c r="I143" s="240"/>
      <c r="J143" s="235"/>
      <c r="K143" s="235"/>
      <c r="L143" s="241"/>
      <c r="M143" s="242"/>
      <c r="N143" s="243"/>
      <c r="O143" s="243"/>
      <c r="P143" s="243"/>
      <c r="Q143" s="243"/>
      <c r="R143" s="243"/>
      <c r="S143" s="243"/>
      <c r="T143" s="24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5" t="s">
        <v>292</v>
      </c>
      <c r="AU143" s="245" t="s">
        <v>78</v>
      </c>
      <c r="AV143" s="13" t="s">
        <v>78</v>
      </c>
      <c r="AW143" s="13" t="s">
        <v>31</v>
      </c>
      <c r="AX143" s="13" t="s">
        <v>69</v>
      </c>
      <c r="AY143" s="245" t="s">
        <v>281</v>
      </c>
    </row>
    <row r="144" s="14" customFormat="1">
      <c r="A144" s="14"/>
      <c r="B144" s="246"/>
      <c r="C144" s="247"/>
      <c r="D144" s="236" t="s">
        <v>292</v>
      </c>
      <c r="E144" s="248" t="s">
        <v>19</v>
      </c>
      <c r="F144" s="249" t="s">
        <v>311</v>
      </c>
      <c r="G144" s="247"/>
      <c r="H144" s="250">
        <v>39.359999999999999</v>
      </c>
      <c r="I144" s="251"/>
      <c r="J144" s="247"/>
      <c r="K144" s="247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292</v>
      </c>
      <c r="AU144" s="256" t="s">
        <v>78</v>
      </c>
      <c r="AV144" s="14" t="s">
        <v>288</v>
      </c>
      <c r="AW144" s="14" t="s">
        <v>31</v>
      </c>
      <c r="AX144" s="14" t="s">
        <v>76</v>
      </c>
      <c r="AY144" s="256" t="s">
        <v>281</v>
      </c>
    </row>
    <row r="145" s="2" customFormat="1" ht="33" customHeight="1">
      <c r="A145" s="41"/>
      <c r="B145" s="42"/>
      <c r="C145" s="216" t="s">
        <v>8</v>
      </c>
      <c r="D145" s="216" t="s">
        <v>284</v>
      </c>
      <c r="E145" s="217" t="s">
        <v>1565</v>
      </c>
      <c r="F145" s="218" t="s">
        <v>1566</v>
      </c>
      <c r="G145" s="219" t="s">
        <v>197</v>
      </c>
      <c r="H145" s="220">
        <v>15.310000000000001</v>
      </c>
      <c r="I145" s="221"/>
      <c r="J145" s="222">
        <f>ROUND(I145*H145,2)</f>
        <v>0</v>
      </c>
      <c r="K145" s="218" t="s">
        <v>287</v>
      </c>
      <c r="L145" s="47"/>
      <c r="M145" s="223" t="s">
        <v>19</v>
      </c>
      <c r="N145" s="224" t="s">
        <v>40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0.0025999999999999999</v>
      </c>
      <c r="T145" s="226">
        <f>S145*H145</f>
        <v>0.039806000000000001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288</v>
      </c>
      <c r="AT145" s="227" t="s">
        <v>284</v>
      </c>
      <c r="AU145" s="227" t="s">
        <v>78</v>
      </c>
      <c r="AY145" s="20" t="s">
        <v>281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76</v>
      </c>
      <c r="BK145" s="228">
        <f>ROUND(I145*H145,2)</f>
        <v>0</v>
      </c>
      <c r="BL145" s="20" t="s">
        <v>288</v>
      </c>
      <c r="BM145" s="227" t="s">
        <v>1567</v>
      </c>
    </row>
    <row r="146" s="2" customFormat="1">
      <c r="A146" s="41"/>
      <c r="B146" s="42"/>
      <c r="C146" s="43"/>
      <c r="D146" s="229" t="s">
        <v>290</v>
      </c>
      <c r="E146" s="43"/>
      <c r="F146" s="230" t="s">
        <v>1568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290</v>
      </c>
      <c r="AU146" s="20" t="s">
        <v>78</v>
      </c>
    </row>
    <row r="147" s="13" customFormat="1">
      <c r="A147" s="13"/>
      <c r="B147" s="234"/>
      <c r="C147" s="235"/>
      <c r="D147" s="236" t="s">
        <v>292</v>
      </c>
      <c r="E147" s="237" t="s">
        <v>19</v>
      </c>
      <c r="F147" s="238" t="s">
        <v>195</v>
      </c>
      <c r="G147" s="235"/>
      <c r="H147" s="239">
        <v>15.310000000000001</v>
      </c>
      <c r="I147" s="240"/>
      <c r="J147" s="235"/>
      <c r="K147" s="235"/>
      <c r="L147" s="241"/>
      <c r="M147" s="242"/>
      <c r="N147" s="243"/>
      <c r="O147" s="243"/>
      <c r="P147" s="243"/>
      <c r="Q147" s="243"/>
      <c r="R147" s="243"/>
      <c r="S147" s="243"/>
      <c r="T147" s="24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5" t="s">
        <v>292</v>
      </c>
      <c r="AU147" s="245" t="s">
        <v>78</v>
      </c>
      <c r="AV147" s="13" t="s">
        <v>78</v>
      </c>
      <c r="AW147" s="13" t="s">
        <v>31</v>
      </c>
      <c r="AX147" s="13" t="s">
        <v>76</v>
      </c>
      <c r="AY147" s="245" t="s">
        <v>281</v>
      </c>
    </row>
    <row r="148" s="12" customFormat="1" ht="22.8" customHeight="1">
      <c r="A148" s="12"/>
      <c r="B148" s="200"/>
      <c r="C148" s="201"/>
      <c r="D148" s="202" t="s">
        <v>68</v>
      </c>
      <c r="E148" s="214" t="s">
        <v>353</v>
      </c>
      <c r="F148" s="214" t="s">
        <v>354</v>
      </c>
      <c r="G148" s="201"/>
      <c r="H148" s="201"/>
      <c r="I148" s="204"/>
      <c r="J148" s="215">
        <f>BK148</f>
        <v>0</v>
      </c>
      <c r="K148" s="201"/>
      <c r="L148" s="206"/>
      <c r="M148" s="207"/>
      <c r="N148" s="208"/>
      <c r="O148" s="208"/>
      <c r="P148" s="209">
        <f>SUM(P149:P157)</f>
        <v>0</v>
      </c>
      <c r="Q148" s="208"/>
      <c r="R148" s="209">
        <f>SUM(R149:R157)</f>
        <v>0</v>
      </c>
      <c r="S148" s="208"/>
      <c r="T148" s="210">
        <f>SUM(T149:T157)</f>
        <v>1.0529040000000001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1" t="s">
        <v>76</v>
      </c>
      <c r="AT148" s="212" t="s">
        <v>68</v>
      </c>
      <c r="AU148" s="212" t="s">
        <v>76</v>
      </c>
      <c r="AY148" s="211" t="s">
        <v>281</v>
      </c>
      <c r="BK148" s="213">
        <f>SUM(BK149:BK157)</f>
        <v>0</v>
      </c>
    </row>
    <row r="149" s="2" customFormat="1" ht="24.15" customHeight="1">
      <c r="A149" s="41"/>
      <c r="B149" s="42"/>
      <c r="C149" s="216" t="s">
        <v>369</v>
      </c>
      <c r="D149" s="216" t="s">
        <v>284</v>
      </c>
      <c r="E149" s="217" t="s">
        <v>356</v>
      </c>
      <c r="F149" s="218" t="s">
        <v>357</v>
      </c>
      <c r="G149" s="219" t="s">
        <v>197</v>
      </c>
      <c r="H149" s="220">
        <v>4.2380000000000004</v>
      </c>
      <c r="I149" s="221"/>
      <c r="J149" s="222">
        <f>ROUND(I149*H149,2)</f>
        <v>0</v>
      </c>
      <c r="K149" s="218" t="s">
        <v>287</v>
      </c>
      <c r="L149" s="47"/>
      <c r="M149" s="223" t="s">
        <v>19</v>
      </c>
      <c r="N149" s="224" t="s">
        <v>40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0.20799999999999999</v>
      </c>
      <c r="T149" s="226">
        <f>S149*H149</f>
        <v>0.88150400000000007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288</v>
      </c>
      <c r="AT149" s="227" t="s">
        <v>284</v>
      </c>
      <c r="AU149" s="227" t="s">
        <v>78</v>
      </c>
      <c r="AY149" s="20" t="s">
        <v>281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76</v>
      </c>
      <c r="BK149" s="228">
        <f>ROUND(I149*H149,2)</f>
        <v>0</v>
      </c>
      <c r="BL149" s="20" t="s">
        <v>288</v>
      </c>
      <c r="BM149" s="227" t="s">
        <v>358</v>
      </c>
    </row>
    <row r="150" s="2" customFormat="1">
      <c r="A150" s="41"/>
      <c r="B150" s="42"/>
      <c r="C150" s="43"/>
      <c r="D150" s="229" t="s">
        <v>290</v>
      </c>
      <c r="E150" s="43"/>
      <c r="F150" s="230" t="s">
        <v>359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290</v>
      </c>
      <c r="AU150" s="20" t="s">
        <v>78</v>
      </c>
    </row>
    <row r="151" s="15" customFormat="1">
      <c r="A151" s="15"/>
      <c r="B151" s="257"/>
      <c r="C151" s="258"/>
      <c r="D151" s="236" t="s">
        <v>292</v>
      </c>
      <c r="E151" s="259" t="s">
        <v>19</v>
      </c>
      <c r="F151" s="260" t="s">
        <v>1446</v>
      </c>
      <c r="G151" s="258"/>
      <c r="H151" s="259" t="s">
        <v>19</v>
      </c>
      <c r="I151" s="261"/>
      <c r="J151" s="258"/>
      <c r="K151" s="258"/>
      <c r="L151" s="262"/>
      <c r="M151" s="263"/>
      <c r="N151" s="264"/>
      <c r="O151" s="264"/>
      <c r="P151" s="264"/>
      <c r="Q151" s="264"/>
      <c r="R151" s="264"/>
      <c r="S151" s="264"/>
      <c r="T151" s="26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6" t="s">
        <v>292</v>
      </c>
      <c r="AU151" s="266" t="s">
        <v>78</v>
      </c>
      <c r="AV151" s="15" t="s">
        <v>76</v>
      </c>
      <c r="AW151" s="15" t="s">
        <v>31</v>
      </c>
      <c r="AX151" s="15" t="s">
        <v>69</v>
      </c>
      <c r="AY151" s="266" t="s">
        <v>281</v>
      </c>
    </row>
    <row r="152" s="13" customFormat="1">
      <c r="A152" s="13"/>
      <c r="B152" s="234"/>
      <c r="C152" s="235"/>
      <c r="D152" s="236" t="s">
        <v>292</v>
      </c>
      <c r="E152" s="237" t="s">
        <v>19</v>
      </c>
      <c r="F152" s="238" t="s">
        <v>1569</v>
      </c>
      <c r="G152" s="235"/>
      <c r="H152" s="239">
        <v>4.2380000000000004</v>
      </c>
      <c r="I152" s="240"/>
      <c r="J152" s="235"/>
      <c r="K152" s="235"/>
      <c r="L152" s="241"/>
      <c r="M152" s="242"/>
      <c r="N152" s="243"/>
      <c r="O152" s="243"/>
      <c r="P152" s="243"/>
      <c r="Q152" s="243"/>
      <c r="R152" s="243"/>
      <c r="S152" s="243"/>
      <c r="T152" s="24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5" t="s">
        <v>292</v>
      </c>
      <c r="AU152" s="245" t="s">
        <v>78</v>
      </c>
      <c r="AV152" s="13" t="s">
        <v>78</v>
      </c>
      <c r="AW152" s="13" t="s">
        <v>31</v>
      </c>
      <c r="AX152" s="13" t="s">
        <v>76</v>
      </c>
      <c r="AY152" s="245" t="s">
        <v>281</v>
      </c>
    </row>
    <row r="153" s="2" customFormat="1" ht="55.5" customHeight="1">
      <c r="A153" s="41"/>
      <c r="B153" s="42"/>
      <c r="C153" s="216" t="s">
        <v>374</v>
      </c>
      <c r="D153" s="216" t="s">
        <v>284</v>
      </c>
      <c r="E153" s="217" t="s">
        <v>1448</v>
      </c>
      <c r="F153" s="218" t="s">
        <v>1449</v>
      </c>
      <c r="G153" s="219" t="s">
        <v>197</v>
      </c>
      <c r="H153" s="220">
        <v>0.69999999999999996</v>
      </c>
      <c r="I153" s="221"/>
      <c r="J153" s="222">
        <f>ROUND(I153*H153,2)</f>
        <v>0</v>
      </c>
      <c r="K153" s="218" t="s">
        <v>287</v>
      </c>
      <c r="L153" s="47"/>
      <c r="M153" s="223" t="s">
        <v>19</v>
      </c>
      <c r="N153" s="224" t="s">
        <v>40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0.187</v>
      </c>
      <c r="T153" s="226">
        <f>S153*H153</f>
        <v>0.13089999999999999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288</v>
      </c>
      <c r="AT153" s="227" t="s">
        <v>284</v>
      </c>
      <c r="AU153" s="227" t="s">
        <v>78</v>
      </c>
      <c r="AY153" s="20" t="s">
        <v>281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76</v>
      </c>
      <c r="BK153" s="228">
        <f>ROUND(I153*H153,2)</f>
        <v>0</v>
      </c>
      <c r="BL153" s="20" t="s">
        <v>288</v>
      </c>
      <c r="BM153" s="227" t="s">
        <v>1450</v>
      </c>
    </row>
    <row r="154" s="2" customFormat="1">
      <c r="A154" s="41"/>
      <c r="B154" s="42"/>
      <c r="C154" s="43"/>
      <c r="D154" s="229" t="s">
        <v>290</v>
      </c>
      <c r="E154" s="43"/>
      <c r="F154" s="230" t="s">
        <v>1451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290</v>
      </c>
      <c r="AU154" s="20" t="s">
        <v>78</v>
      </c>
    </row>
    <row r="155" s="13" customFormat="1">
      <c r="A155" s="13"/>
      <c r="B155" s="234"/>
      <c r="C155" s="235"/>
      <c r="D155" s="236" t="s">
        <v>292</v>
      </c>
      <c r="E155" s="237" t="s">
        <v>19</v>
      </c>
      <c r="F155" s="238" t="s">
        <v>1452</v>
      </c>
      <c r="G155" s="235"/>
      <c r="H155" s="239">
        <v>0.69999999999999996</v>
      </c>
      <c r="I155" s="240"/>
      <c r="J155" s="235"/>
      <c r="K155" s="235"/>
      <c r="L155" s="241"/>
      <c r="M155" s="242"/>
      <c r="N155" s="243"/>
      <c r="O155" s="243"/>
      <c r="P155" s="243"/>
      <c r="Q155" s="243"/>
      <c r="R155" s="243"/>
      <c r="S155" s="243"/>
      <c r="T155" s="24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5" t="s">
        <v>292</v>
      </c>
      <c r="AU155" s="245" t="s">
        <v>78</v>
      </c>
      <c r="AV155" s="13" t="s">
        <v>78</v>
      </c>
      <c r="AW155" s="13" t="s">
        <v>31</v>
      </c>
      <c r="AX155" s="13" t="s">
        <v>76</v>
      </c>
      <c r="AY155" s="245" t="s">
        <v>281</v>
      </c>
    </row>
    <row r="156" s="2" customFormat="1" ht="49.05" customHeight="1">
      <c r="A156" s="41"/>
      <c r="B156" s="42"/>
      <c r="C156" s="216" t="s">
        <v>380</v>
      </c>
      <c r="D156" s="216" t="s">
        <v>284</v>
      </c>
      <c r="E156" s="217" t="s">
        <v>1453</v>
      </c>
      <c r="F156" s="218" t="s">
        <v>1454</v>
      </c>
      <c r="G156" s="219" t="s">
        <v>392</v>
      </c>
      <c r="H156" s="220">
        <v>1.5</v>
      </c>
      <c r="I156" s="221"/>
      <c r="J156" s="222">
        <f>ROUND(I156*H156,2)</f>
        <v>0</v>
      </c>
      <c r="K156" s="218" t="s">
        <v>287</v>
      </c>
      <c r="L156" s="47"/>
      <c r="M156" s="223" t="s">
        <v>19</v>
      </c>
      <c r="N156" s="224" t="s">
        <v>40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0.027</v>
      </c>
      <c r="T156" s="226">
        <f>S156*H156</f>
        <v>0.040500000000000001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288</v>
      </c>
      <c r="AT156" s="227" t="s">
        <v>284</v>
      </c>
      <c r="AU156" s="227" t="s">
        <v>78</v>
      </c>
      <c r="AY156" s="20" t="s">
        <v>281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76</v>
      </c>
      <c r="BK156" s="228">
        <f>ROUND(I156*H156,2)</f>
        <v>0</v>
      </c>
      <c r="BL156" s="20" t="s">
        <v>288</v>
      </c>
      <c r="BM156" s="227" t="s">
        <v>1455</v>
      </c>
    </row>
    <row r="157" s="2" customFormat="1">
      <c r="A157" s="41"/>
      <c r="B157" s="42"/>
      <c r="C157" s="43"/>
      <c r="D157" s="229" t="s">
        <v>290</v>
      </c>
      <c r="E157" s="43"/>
      <c r="F157" s="230" t="s">
        <v>1456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290</v>
      </c>
      <c r="AU157" s="20" t="s">
        <v>78</v>
      </c>
    </row>
    <row r="158" s="12" customFormat="1" ht="22.8" customHeight="1">
      <c r="A158" s="12"/>
      <c r="B158" s="200"/>
      <c r="C158" s="201"/>
      <c r="D158" s="202" t="s">
        <v>68</v>
      </c>
      <c r="E158" s="214" t="s">
        <v>362</v>
      </c>
      <c r="F158" s="214" t="s">
        <v>363</v>
      </c>
      <c r="G158" s="201"/>
      <c r="H158" s="201"/>
      <c r="I158" s="204"/>
      <c r="J158" s="215">
        <f>BK158</f>
        <v>0</v>
      </c>
      <c r="K158" s="201"/>
      <c r="L158" s="206"/>
      <c r="M158" s="207"/>
      <c r="N158" s="208"/>
      <c r="O158" s="208"/>
      <c r="P158" s="209">
        <f>SUM(P159:P167)</f>
        <v>0</v>
      </c>
      <c r="Q158" s="208"/>
      <c r="R158" s="209">
        <f>SUM(R159:R167)</f>
        <v>0</v>
      </c>
      <c r="S158" s="208"/>
      <c r="T158" s="210">
        <f>SUM(T159:T167)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11" t="s">
        <v>76</v>
      </c>
      <c r="AT158" s="212" t="s">
        <v>68</v>
      </c>
      <c r="AU158" s="212" t="s">
        <v>76</v>
      </c>
      <c r="AY158" s="211" t="s">
        <v>281</v>
      </c>
      <c r="BK158" s="213">
        <f>SUM(BK159:BK167)</f>
        <v>0</v>
      </c>
    </row>
    <row r="159" s="2" customFormat="1" ht="37.8" customHeight="1">
      <c r="A159" s="41"/>
      <c r="B159" s="42"/>
      <c r="C159" s="216" t="s">
        <v>305</v>
      </c>
      <c r="D159" s="216" t="s">
        <v>284</v>
      </c>
      <c r="E159" s="217" t="s">
        <v>364</v>
      </c>
      <c r="F159" s="218" t="s">
        <v>365</v>
      </c>
      <c r="G159" s="219" t="s">
        <v>366</v>
      </c>
      <c r="H159" s="220">
        <v>4.2880000000000003</v>
      </c>
      <c r="I159" s="221"/>
      <c r="J159" s="222">
        <f>ROUND(I159*H159,2)</f>
        <v>0</v>
      </c>
      <c r="K159" s="218" t="s">
        <v>287</v>
      </c>
      <c r="L159" s="47"/>
      <c r="M159" s="223" t="s">
        <v>19</v>
      </c>
      <c r="N159" s="224" t="s">
        <v>40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288</v>
      </c>
      <c r="AT159" s="227" t="s">
        <v>284</v>
      </c>
      <c r="AU159" s="227" t="s">
        <v>78</v>
      </c>
      <c r="AY159" s="20" t="s">
        <v>281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76</v>
      </c>
      <c r="BK159" s="228">
        <f>ROUND(I159*H159,2)</f>
        <v>0</v>
      </c>
      <c r="BL159" s="20" t="s">
        <v>288</v>
      </c>
      <c r="BM159" s="227" t="s">
        <v>367</v>
      </c>
    </row>
    <row r="160" s="2" customFormat="1">
      <c r="A160" s="41"/>
      <c r="B160" s="42"/>
      <c r="C160" s="43"/>
      <c r="D160" s="229" t="s">
        <v>290</v>
      </c>
      <c r="E160" s="43"/>
      <c r="F160" s="230" t="s">
        <v>368</v>
      </c>
      <c r="G160" s="43"/>
      <c r="H160" s="43"/>
      <c r="I160" s="231"/>
      <c r="J160" s="43"/>
      <c r="K160" s="43"/>
      <c r="L160" s="47"/>
      <c r="M160" s="232"/>
      <c r="N160" s="233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290</v>
      </c>
      <c r="AU160" s="20" t="s">
        <v>78</v>
      </c>
    </row>
    <row r="161" s="2" customFormat="1" ht="33" customHeight="1">
      <c r="A161" s="41"/>
      <c r="B161" s="42"/>
      <c r="C161" s="216" t="s">
        <v>395</v>
      </c>
      <c r="D161" s="216" t="s">
        <v>284</v>
      </c>
      <c r="E161" s="217" t="s">
        <v>370</v>
      </c>
      <c r="F161" s="218" t="s">
        <v>371</v>
      </c>
      <c r="G161" s="219" t="s">
        <v>366</v>
      </c>
      <c r="H161" s="220">
        <v>4.2880000000000003</v>
      </c>
      <c r="I161" s="221"/>
      <c r="J161" s="222">
        <f>ROUND(I161*H161,2)</f>
        <v>0</v>
      </c>
      <c r="K161" s="218" t="s">
        <v>287</v>
      </c>
      <c r="L161" s="47"/>
      <c r="M161" s="223" t="s">
        <v>19</v>
      </c>
      <c r="N161" s="224" t="s">
        <v>40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288</v>
      </c>
      <c r="AT161" s="227" t="s">
        <v>284</v>
      </c>
      <c r="AU161" s="227" t="s">
        <v>78</v>
      </c>
      <c r="AY161" s="20" t="s">
        <v>281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76</v>
      </c>
      <c r="BK161" s="228">
        <f>ROUND(I161*H161,2)</f>
        <v>0</v>
      </c>
      <c r="BL161" s="20" t="s">
        <v>288</v>
      </c>
      <c r="BM161" s="227" t="s">
        <v>372</v>
      </c>
    </row>
    <row r="162" s="2" customFormat="1">
      <c r="A162" s="41"/>
      <c r="B162" s="42"/>
      <c r="C162" s="43"/>
      <c r="D162" s="229" t="s">
        <v>290</v>
      </c>
      <c r="E162" s="43"/>
      <c r="F162" s="230" t="s">
        <v>373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290</v>
      </c>
      <c r="AU162" s="20" t="s">
        <v>78</v>
      </c>
    </row>
    <row r="163" s="2" customFormat="1" ht="44.25" customHeight="1">
      <c r="A163" s="41"/>
      <c r="B163" s="42"/>
      <c r="C163" s="216" t="s">
        <v>401</v>
      </c>
      <c r="D163" s="216" t="s">
        <v>284</v>
      </c>
      <c r="E163" s="217" t="s">
        <v>375</v>
      </c>
      <c r="F163" s="218" t="s">
        <v>376</v>
      </c>
      <c r="G163" s="219" t="s">
        <v>366</v>
      </c>
      <c r="H163" s="220">
        <v>102.91200000000001</v>
      </c>
      <c r="I163" s="221"/>
      <c r="J163" s="222">
        <f>ROUND(I163*H163,2)</f>
        <v>0</v>
      </c>
      <c r="K163" s="218" t="s">
        <v>287</v>
      </c>
      <c r="L163" s="47"/>
      <c r="M163" s="223" t="s">
        <v>19</v>
      </c>
      <c r="N163" s="224" t="s">
        <v>40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288</v>
      </c>
      <c r="AT163" s="227" t="s">
        <v>284</v>
      </c>
      <c r="AU163" s="227" t="s">
        <v>78</v>
      </c>
      <c r="AY163" s="20" t="s">
        <v>281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76</v>
      </c>
      <c r="BK163" s="228">
        <f>ROUND(I163*H163,2)</f>
        <v>0</v>
      </c>
      <c r="BL163" s="20" t="s">
        <v>288</v>
      </c>
      <c r="BM163" s="227" t="s">
        <v>377</v>
      </c>
    </row>
    <row r="164" s="2" customFormat="1">
      <c r="A164" s="41"/>
      <c r="B164" s="42"/>
      <c r="C164" s="43"/>
      <c r="D164" s="229" t="s">
        <v>290</v>
      </c>
      <c r="E164" s="43"/>
      <c r="F164" s="230" t="s">
        <v>378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290</v>
      </c>
      <c r="AU164" s="20" t="s">
        <v>78</v>
      </c>
    </row>
    <row r="165" s="13" customFormat="1">
      <c r="A165" s="13"/>
      <c r="B165" s="234"/>
      <c r="C165" s="235"/>
      <c r="D165" s="236" t="s">
        <v>292</v>
      </c>
      <c r="E165" s="235"/>
      <c r="F165" s="238" t="s">
        <v>1570</v>
      </c>
      <c r="G165" s="235"/>
      <c r="H165" s="239">
        <v>102.91200000000001</v>
      </c>
      <c r="I165" s="240"/>
      <c r="J165" s="235"/>
      <c r="K165" s="235"/>
      <c r="L165" s="241"/>
      <c r="M165" s="242"/>
      <c r="N165" s="243"/>
      <c r="O165" s="243"/>
      <c r="P165" s="243"/>
      <c r="Q165" s="243"/>
      <c r="R165" s="243"/>
      <c r="S165" s="243"/>
      <c r="T165" s="24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5" t="s">
        <v>292</v>
      </c>
      <c r="AU165" s="245" t="s">
        <v>78</v>
      </c>
      <c r="AV165" s="13" t="s">
        <v>78</v>
      </c>
      <c r="AW165" s="13" t="s">
        <v>4</v>
      </c>
      <c r="AX165" s="13" t="s">
        <v>76</v>
      </c>
      <c r="AY165" s="245" t="s">
        <v>281</v>
      </c>
    </row>
    <row r="166" s="2" customFormat="1" ht="44.25" customHeight="1">
      <c r="A166" s="41"/>
      <c r="B166" s="42"/>
      <c r="C166" s="216" t="s">
        <v>406</v>
      </c>
      <c r="D166" s="216" t="s">
        <v>284</v>
      </c>
      <c r="E166" s="217" t="s">
        <v>381</v>
      </c>
      <c r="F166" s="218" t="s">
        <v>382</v>
      </c>
      <c r="G166" s="219" t="s">
        <v>366</v>
      </c>
      <c r="H166" s="220">
        <v>4.2880000000000003</v>
      </c>
      <c r="I166" s="221"/>
      <c r="J166" s="222">
        <f>ROUND(I166*H166,2)</f>
        <v>0</v>
      </c>
      <c r="K166" s="218" t="s">
        <v>287</v>
      </c>
      <c r="L166" s="47"/>
      <c r="M166" s="223" t="s">
        <v>19</v>
      </c>
      <c r="N166" s="224" t="s">
        <v>40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288</v>
      </c>
      <c r="AT166" s="227" t="s">
        <v>284</v>
      </c>
      <c r="AU166" s="227" t="s">
        <v>78</v>
      </c>
      <c r="AY166" s="20" t="s">
        <v>281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76</v>
      </c>
      <c r="BK166" s="228">
        <f>ROUND(I166*H166,2)</f>
        <v>0</v>
      </c>
      <c r="BL166" s="20" t="s">
        <v>288</v>
      </c>
      <c r="BM166" s="227" t="s">
        <v>383</v>
      </c>
    </row>
    <row r="167" s="2" customFormat="1">
      <c r="A167" s="41"/>
      <c r="B167" s="42"/>
      <c r="C167" s="43"/>
      <c r="D167" s="229" t="s">
        <v>290</v>
      </c>
      <c r="E167" s="43"/>
      <c r="F167" s="230" t="s">
        <v>384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290</v>
      </c>
      <c r="AU167" s="20" t="s">
        <v>78</v>
      </c>
    </row>
    <row r="168" s="12" customFormat="1" ht="25.92" customHeight="1">
      <c r="A168" s="12"/>
      <c r="B168" s="200"/>
      <c r="C168" s="201"/>
      <c r="D168" s="202" t="s">
        <v>68</v>
      </c>
      <c r="E168" s="203" t="s">
        <v>385</v>
      </c>
      <c r="F168" s="203" t="s">
        <v>386</v>
      </c>
      <c r="G168" s="201"/>
      <c r="H168" s="201"/>
      <c r="I168" s="204"/>
      <c r="J168" s="205">
        <f>BK168</f>
        <v>0</v>
      </c>
      <c r="K168" s="201"/>
      <c r="L168" s="206"/>
      <c r="M168" s="207"/>
      <c r="N168" s="208"/>
      <c r="O168" s="208"/>
      <c r="P168" s="209">
        <f>P169+P181+P244+P250+P254</f>
        <v>0</v>
      </c>
      <c r="Q168" s="208"/>
      <c r="R168" s="209">
        <f>R169+R181+R244+R250+R254</f>
        <v>1.5992269588000003</v>
      </c>
      <c r="S168" s="208"/>
      <c r="T168" s="210">
        <f>T169+T181+T244+T250+T254</f>
        <v>2.2100000000000002E-05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11" t="s">
        <v>76</v>
      </c>
      <c r="AT168" s="212" t="s">
        <v>68</v>
      </c>
      <c r="AU168" s="212" t="s">
        <v>69</v>
      </c>
      <c r="AY168" s="211" t="s">
        <v>281</v>
      </c>
      <c r="BK168" s="213">
        <f>BK169+BK181+BK244+BK250+BK254</f>
        <v>0</v>
      </c>
    </row>
    <row r="169" s="12" customFormat="1" ht="22.8" customHeight="1">
      <c r="A169" s="12"/>
      <c r="B169" s="200"/>
      <c r="C169" s="201"/>
      <c r="D169" s="202" t="s">
        <v>68</v>
      </c>
      <c r="E169" s="214" t="s">
        <v>199</v>
      </c>
      <c r="F169" s="214" t="s">
        <v>1458</v>
      </c>
      <c r="G169" s="201"/>
      <c r="H169" s="201"/>
      <c r="I169" s="204"/>
      <c r="J169" s="215">
        <f>BK169</f>
        <v>0</v>
      </c>
      <c r="K169" s="201"/>
      <c r="L169" s="206"/>
      <c r="M169" s="207"/>
      <c r="N169" s="208"/>
      <c r="O169" s="208"/>
      <c r="P169" s="209">
        <f>SUM(P170:P180)</f>
        <v>0</v>
      </c>
      <c r="Q169" s="208"/>
      <c r="R169" s="209">
        <f>SUM(R170:R180)</f>
        <v>0.17392045</v>
      </c>
      <c r="S169" s="208"/>
      <c r="T169" s="210">
        <f>SUM(T170:T180)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11" t="s">
        <v>76</v>
      </c>
      <c r="AT169" s="212" t="s">
        <v>68</v>
      </c>
      <c r="AU169" s="212" t="s">
        <v>76</v>
      </c>
      <c r="AY169" s="211" t="s">
        <v>281</v>
      </c>
      <c r="BK169" s="213">
        <f>SUM(BK170:BK180)</f>
        <v>0</v>
      </c>
    </row>
    <row r="170" s="2" customFormat="1" ht="49.05" customHeight="1">
      <c r="A170" s="41"/>
      <c r="B170" s="42"/>
      <c r="C170" s="216" t="s">
        <v>412</v>
      </c>
      <c r="D170" s="216" t="s">
        <v>284</v>
      </c>
      <c r="E170" s="217" t="s">
        <v>1459</v>
      </c>
      <c r="F170" s="218" t="s">
        <v>1460</v>
      </c>
      <c r="G170" s="219" t="s">
        <v>197</v>
      </c>
      <c r="H170" s="220">
        <v>1.9350000000000001</v>
      </c>
      <c r="I170" s="221"/>
      <c r="J170" s="222">
        <f>ROUND(I170*H170,2)</f>
        <v>0</v>
      </c>
      <c r="K170" s="218" t="s">
        <v>287</v>
      </c>
      <c r="L170" s="47"/>
      <c r="M170" s="223" t="s">
        <v>19</v>
      </c>
      <c r="N170" s="224" t="s">
        <v>40</v>
      </c>
      <c r="O170" s="87"/>
      <c r="P170" s="225">
        <f>O170*H170</f>
        <v>0</v>
      </c>
      <c r="Q170" s="225">
        <v>0.063070000000000001</v>
      </c>
      <c r="R170" s="225">
        <f>Q170*H170</f>
        <v>0.12204045000000001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288</v>
      </c>
      <c r="AT170" s="227" t="s">
        <v>284</v>
      </c>
      <c r="AU170" s="227" t="s">
        <v>78</v>
      </c>
      <c r="AY170" s="20" t="s">
        <v>281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76</v>
      </c>
      <c r="BK170" s="228">
        <f>ROUND(I170*H170,2)</f>
        <v>0</v>
      </c>
      <c r="BL170" s="20" t="s">
        <v>288</v>
      </c>
      <c r="BM170" s="227" t="s">
        <v>1461</v>
      </c>
    </row>
    <row r="171" s="2" customFormat="1">
      <c r="A171" s="41"/>
      <c r="B171" s="42"/>
      <c r="C171" s="43"/>
      <c r="D171" s="229" t="s">
        <v>290</v>
      </c>
      <c r="E171" s="43"/>
      <c r="F171" s="230" t="s">
        <v>1462</v>
      </c>
      <c r="G171" s="43"/>
      <c r="H171" s="43"/>
      <c r="I171" s="231"/>
      <c r="J171" s="43"/>
      <c r="K171" s="43"/>
      <c r="L171" s="47"/>
      <c r="M171" s="232"/>
      <c r="N171" s="233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290</v>
      </c>
      <c r="AU171" s="20" t="s">
        <v>78</v>
      </c>
    </row>
    <row r="172" s="13" customFormat="1">
      <c r="A172" s="13"/>
      <c r="B172" s="234"/>
      <c r="C172" s="235"/>
      <c r="D172" s="236" t="s">
        <v>292</v>
      </c>
      <c r="E172" s="237" t="s">
        <v>19</v>
      </c>
      <c r="F172" s="238" t="s">
        <v>1463</v>
      </c>
      <c r="G172" s="235"/>
      <c r="H172" s="239">
        <v>0.59999999999999998</v>
      </c>
      <c r="I172" s="240"/>
      <c r="J172" s="235"/>
      <c r="K172" s="235"/>
      <c r="L172" s="241"/>
      <c r="M172" s="242"/>
      <c r="N172" s="243"/>
      <c r="O172" s="243"/>
      <c r="P172" s="243"/>
      <c r="Q172" s="243"/>
      <c r="R172" s="243"/>
      <c r="S172" s="243"/>
      <c r="T172" s="244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5" t="s">
        <v>292</v>
      </c>
      <c r="AU172" s="245" t="s">
        <v>78</v>
      </c>
      <c r="AV172" s="13" t="s">
        <v>78</v>
      </c>
      <c r="AW172" s="13" t="s">
        <v>31</v>
      </c>
      <c r="AX172" s="13" t="s">
        <v>69</v>
      </c>
      <c r="AY172" s="245" t="s">
        <v>281</v>
      </c>
    </row>
    <row r="173" s="15" customFormat="1">
      <c r="A173" s="15"/>
      <c r="B173" s="257"/>
      <c r="C173" s="258"/>
      <c r="D173" s="236" t="s">
        <v>292</v>
      </c>
      <c r="E173" s="259" t="s">
        <v>19</v>
      </c>
      <c r="F173" s="260" t="s">
        <v>1464</v>
      </c>
      <c r="G173" s="258"/>
      <c r="H173" s="259" t="s">
        <v>19</v>
      </c>
      <c r="I173" s="261"/>
      <c r="J173" s="258"/>
      <c r="K173" s="258"/>
      <c r="L173" s="262"/>
      <c r="M173" s="263"/>
      <c r="N173" s="264"/>
      <c r="O173" s="264"/>
      <c r="P173" s="264"/>
      <c r="Q173" s="264"/>
      <c r="R173" s="264"/>
      <c r="S173" s="264"/>
      <c r="T173" s="26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6" t="s">
        <v>292</v>
      </c>
      <c r="AU173" s="266" t="s">
        <v>78</v>
      </c>
      <c r="AV173" s="15" t="s">
        <v>76</v>
      </c>
      <c r="AW173" s="15" t="s">
        <v>31</v>
      </c>
      <c r="AX173" s="15" t="s">
        <v>69</v>
      </c>
      <c r="AY173" s="266" t="s">
        <v>281</v>
      </c>
    </row>
    <row r="174" s="13" customFormat="1">
      <c r="A174" s="13"/>
      <c r="B174" s="234"/>
      <c r="C174" s="235"/>
      <c r="D174" s="236" t="s">
        <v>292</v>
      </c>
      <c r="E174" s="237" t="s">
        <v>19</v>
      </c>
      <c r="F174" s="238" t="s">
        <v>1571</v>
      </c>
      <c r="G174" s="235"/>
      <c r="H174" s="239">
        <v>0.83499999999999996</v>
      </c>
      <c r="I174" s="240"/>
      <c r="J174" s="235"/>
      <c r="K174" s="235"/>
      <c r="L174" s="241"/>
      <c r="M174" s="242"/>
      <c r="N174" s="243"/>
      <c r="O174" s="243"/>
      <c r="P174" s="243"/>
      <c r="Q174" s="243"/>
      <c r="R174" s="243"/>
      <c r="S174" s="243"/>
      <c r="T174" s="244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5" t="s">
        <v>292</v>
      </c>
      <c r="AU174" s="245" t="s">
        <v>78</v>
      </c>
      <c r="AV174" s="13" t="s">
        <v>78</v>
      </c>
      <c r="AW174" s="13" t="s">
        <v>31</v>
      </c>
      <c r="AX174" s="13" t="s">
        <v>69</v>
      </c>
      <c r="AY174" s="245" t="s">
        <v>281</v>
      </c>
    </row>
    <row r="175" s="15" customFormat="1">
      <c r="A175" s="15"/>
      <c r="B175" s="257"/>
      <c r="C175" s="258"/>
      <c r="D175" s="236" t="s">
        <v>292</v>
      </c>
      <c r="E175" s="259" t="s">
        <v>19</v>
      </c>
      <c r="F175" s="260" t="s">
        <v>1466</v>
      </c>
      <c r="G175" s="258"/>
      <c r="H175" s="259" t="s">
        <v>19</v>
      </c>
      <c r="I175" s="261"/>
      <c r="J175" s="258"/>
      <c r="K175" s="258"/>
      <c r="L175" s="262"/>
      <c r="M175" s="263"/>
      <c r="N175" s="264"/>
      <c r="O175" s="264"/>
      <c r="P175" s="264"/>
      <c r="Q175" s="264"/>
      <c r="R175" s="264"/>
      <c r="S175" s="264"/>
      <c r="T175" s="26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6" t="s">
        <v>292</v>
      </c>
      <c r="AU175" s="266" t="s">
        <v>78</v>
      </c>
      <c r="AV175" s="15" t="s">
        <v>76</v>
      </c>
      <c r="AW175" s="15" t="s">
        <v>31</v>
      </c>
      <c r="AX175" s="15" t="s">
        <v>69</v>
      </c>
      <c r="AY175" s="266" t="s">
        <v>281</v>
      </c>
    </row>
    <row r="176" s="13" customFormat="1">
      <c r="A176" s="13"/>
      <c r="B176" s="234"/>
      <c r="C176" s="235"/>
      <c r="D176" s="236" t="s">
        <v>292</v>
      </c>
      <c r="E176" s="237" t="s">
        <v>19</v>
      </c>
      <c r="F176" s="238" t="s">
        <v>1467</v>
      </c>
      <c r="G176" s="235"/>
      <c r="H176" s="239">
        <v>0.5</v>
      </c>
      <c r="I176" s="240"/>
      <c r="J176" s="235"/>
      <c r="K176" s="235"/>
      <c r="L176" s="241"/>
      <c r="M176" s="242"/>
      <c r="N176" s="243"/>
      <c r="O176" s="243"/>
      <c r="P176" s="243"/>
      <c r="Q176" s="243"/>
      <c r="R176" s="243"/>
      <c r="S176" s="243"/>
      <c r="T176" s="24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5" t="s">
        <v>292</v>
      </c>
      <c r="AU176" s="245" t="s">
        <v>78</v>
      </c>
      <c r="AV176" s="13" t="s">
        <v>78</v>
      </c>
      <c r="AW176" s="13" t="s">
        <v>31</v>
      </c>
      <c r="AX176" s="13" t="s">
        <v>69</v>
      </c>
      <c r="AY176" s="245" t="s">
        <v>281</v>
      </c>
    </row>
    <row r="177" s="14" customFormat="1">
      <c r="A177" s="14"/>
      <c r="B177" s="246"/>
      <c r="C177" s="247"/>
      <c r="D177" s="236" t="s">
        <v>292</v>
      </c>
      <c r="E177" s="248" t="s">
        <v>19</v>
      </c>
      <c r="F177" s="249" t="s">
        <v>311</v>
      </c>
      <c r="G177" s="247"/>
      <c r="H177" s="250">
        <v>1.9350000000000001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292</v>
      </c>
      <c r="AU177" s="256" t="s">
        <v>78</v>
      </c>
      <c r="AV177" s="14" t="s">
        <v>288</v>
      </c>
      <c r="AW177" s="14" t="s">
        <v>31</v>
      </c>
      <c r="AX177" s="14" t="s">
        <v>76</v>
      </c>
      <c r="AY177" s="256" t="s">
        <v>281</v>
      </c>
    </row>
    <row r="178" s="2" customFormat="1" ht="24.15" customHeight="1">
      <c r="A178" s="41"/>
      <c r="B178" s="42"/>
      <c r="C178" s="216" t="s">
        <v>7</v>
      </c>
      <c r="D178" s="216" t="s">
        <v>284</v>
      </c>
      <c r="E178" s="217" t="s">
        <v>1468</v>
      </c>
      <c r="F178" s="218" t="s">
        <v>1469</v>
      </c>
      <c r="G178" s="219" t="s">
        <v>330</v>
      </c>
      <c r="H178" s="220">
        <v>1</v>
      </c>
      <c r="I178" s="221"/>
      <c r="J178" s="222">
        <f>ROUND(I178*H178,2)</f>
        <v>0</v>
      </c>
      <c r="K178" s="218" t="s">
        <v>287</v>
      </c>
      <c r="L178" s="47"/>
      <c r="M178" s="223" t="s">
        <v>19</v>
      </c>
      <c r="N178" s="224" t="s">
        <v>40</v>
      </c>
      <c r="O178" s="87"/>
      <c r="P178" s="225">
        <f>O178*H178</f>
        <v>0</v>
      </c>
      <c r="Q178" s="225">
        <v>0.02588</v>
      </c>
      <c r="R178" s="225">
        <f>Q178*H178</f>
        <v>0.02588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288</v>
      </c>
      <c r="AT178" s="227" t="s">
        <v>284</v>
      </c>
      <c r="AU178" s="227" t="s">
        <v>78</v>
      </c>
      <c r="AY178" s="20" t="s">
        <v>281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76</v>
      </c>
      <c r="BK178" s="228">
        <f>ROUND(I178*H178,2)</f>
        <v>0</v>
      </c>
      <c r="BL178" s="20" t="s">
        <v>288</v>
      </c>
      <c r="BM178" s="227" t="s">
        <v>1470</v>
      </c>
    </row>
    <row r="179" s="2" customFormat="1">
      <c r="A179" s="41"/>
      <c r="B179" s="42"/>
      <c r="C179" s="43"/>
      <c r="D179" s="229" t="s">
        <v>290</v>
      </c>
      <c r="E179" s="43"/>
      <c r="F179" s="230" t="s">
        <v>1471</v>
      </c>
      <c r="G179" s="43"/>
      <c r="H179" s="43"/>
      <c r="I179" s="231"/>
      <c r="J179" s="43"/>
      <c r="K179" s="43"/>
      <c r="L179" s="47"/>
      <c r="M179" s="232"/>
      <c r="N179" s="233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290</v>
      </c>
      <c r="AU179" s="20" t="s">
        <v>78</v>
      </c>
    </row>
    <row r="180" s="2" customFormat="1" ht="24.15" customHeight="1">
      <c r="A180" s="41"/>
      <c r="B180" s="42"/>
      <c r="C180" s="267" t="s">
        <v>424</v>
      </c>
      <c r="D180" s="267" t="s">
        <v>396</v>
      </c>
      <c r="E180" s="268" t="s">
        <v>1472</v>
      </c>
      <c r="F180" s="269" t="s">
        <v>1473</v>
      </c>
      <c r="G180" s="270" t="s">
        <v>330</v>
      </c>
      <c r="H180" s="271">
        <v>1</v>
      </c>
      <c r="I180" s="272"/>
      <c r="J180" s="273">
        <f>ROUND(I180*H180,2)</f>
        <v>0</v>
      </c>
      <c r="K180" s="269" t="s">
        <v>287</v>
      </c>
      <c r="L180" s="274"/>
      <c r="M180" s="275" t="s">
        <v>19</v>
      </c>
      <c r="N180" s="276" t="s">
        <v>40</v>
      </c>
      <c r="O180" s="87"/>
      <c r="P180" s="225">
        <f>O180*H180</f>
        <v>0</v>
      </c>
      <c r="Q180" s="225">
        <v>0.025999999999999999</v>
      </c>
      <c r="R180" s="225">
        <f>Q180*H180</f>
        <v>0.025999999999999999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327</v>
      </c>
      <c r="AT180" s="227" t="s">
        <v>396</v>
      </c>
      <c r="AU180" s="227" t="s">
        <v>78</v>
      </c>
      <c r="AY180" s="20" t="s">
        <v>281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76</v>
      </c>
      <c r="BK180" s="228">
        <f>ROUND(I180*H180,2)</f>
        <v>0</v>
      </c>
      <c r="BL180" s="20" t="s">
        <v>288</v>
      </c>
      <c r="BM180" s="227" t="s">
        <v>1474</v>
      </c>
    </row>
    <row r="181" s="12" customFormat="1" ht="22.8" customHeight="1">
      <c r="A181" s="12"/>
      <c r="B181" s="200"/>
      <c r="C181" s="201"/>
      <c r="D181" s="202" t="s">
        <v>68</v>
      </c>
      <c r="E181" s="214" t="s">
        <v>318</v>
      </c>
      <c r="F181" s="214" t="s">
        <v>387</v>
      </c>
      <c r="G181" s="201"/>
      <c r="H181" s="201"/>
      <c r="I181" s="204"/>
      <c r="J181" s="215">
        <f>BK181</f>
        <v>0</v>
      </c>
      <c r="K181" s="201"/>
      <c r="L181" s="206"/>
      <c r="M181" s="207"/>
      <c r="N181" s="208"/>
      <c r="O181" s="208"/>
      <c r="P181" s="209">
        <f>P182+P222+P229</f>
        <v>0</v>
      </c>
      <c r="Q181" s="208"/>
      <c r="R181" s="209">
        <f>R182+R222+R229</f>
        <v>1.4237206588000002</v>
      </c>
      <c r="S181" s="208"/>
      <c r="T181" s="210">
        <f>T182+T222+T229</f>
        <v>2.2100000000000002E-05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11" t="s">
        <v>76</v>
      </c>
      <c r="AT181" s="212" t="s">
        <v>68</v>
      </c>
      <c r="AU181" s="212" t="s">
        <v>76</v>
      </c>
      <c r="AY181" s="211" t="s">
        <v>281</v>
      </c>
      <c r="BK181" s="213">
        <f>BK182+BK222+BK229</f>
        <v>0</v>
      </c>
    </row>
    <row r="182" s="12" customFormat="1" ht="20.88" customHeight="1">
      <c r="A182" s="12"/>
      <c r="B182" s="200"/>
      <c r="C182" s="201"/>
      <c r="D182" s="202" t="s">
        <v>68</v>
      </c>
      <c r="E182" s="214" t="s">
        <v>388</v>
      </c>
      <c r="F182" s="214" t="s">
        <v>389</v>
      </c>
      <c r="G182" s="201"/>
      <c r="H182" s="201"/>
      <c r="I182" s="204"/>
      <c r="J182" s="215">
        <f>BK182</f>
        <v>0</v>
      </c>
      <c r="K182" s="201"/>
      <c r="L182" s="206"/>
      <c r="M182" s="207"/>
      <c r="N182" s="208"/>
      <c r="O182" s="208"/>
      <c r="P182" s="209">
        <f>P183+SUM(P184:P201)</f>
        <v>0</v>
      </c>
      <c r="Q182" s="208"/>
      <c r="R182" s="209">
        <f>R183+SUM(R184:R201)</f>
        <v>1.1825234280000001</v>
      </c>
      <c r="S182" s="208"/>
      <c r="T182" s="210">
        <f>T183+SUM(T184:T201)</f>
        <v>2.2100000000000002E-05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11" t="s">
        <v>76</v>
      </c>
      <c r="AT182" s="212" t="s">
        <v>68</v>
      </c>
      <c r="AU182" s="212" t="s">
        <v>78</v>
      </c>
      <c r="AY182" s="211" t="s">
        <v>281</v>
      </c>
      <c r="BK182" s="213">
        <f>BK183+SUM(BK184:BK201)</f>
        <v>0</v>
      </c>
    </row>
    <row r="183" s="2" customFormat="1" ht="55.5" customHeight="1">
      <c r="A183" s="41"/>
      <c r="B183" s="42"/>
      <c r="C183" s="216" t="s">
        <v>431</v>
      </c>
      <c r="D183" s="216" t="s">
        <v>284</v>
      </c>
      <c r="E183" s="217" t="s">
        <v>390</v>
      </c>
      <c r="F183" s="218" t="s">
        <v>391</v>
      </c>
      <c r="G183" s="219" t="s">
        <v>392</v>
      </c>
      <c r="H183" s="220">
        <v>5.6500000000000004</v>
      </c>
      <c r="I183" s="221"/>
      <c r="J183" s="222">
        <f>ROUND(I183*H183,2)</f>
        <v>0</v>
      </c>
      <c r="K183" s="218" t="s">
        <v>287</v>
      </c>
      <c r="L183" s="47"/>
      <c r="M183" s="223" t="s">
        <v>19</v>
      </c>
      <c r="N183" s="224" t="s">
        <v>40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288</v>
      </c>
      <c r="AT183" s="227" t="s">
        <v>284</v>
      </c>
      <c r="AU183" s="227" t="s">
        <v>199</v>
      </c>
      <c r="AY183" s="20" t="s">
        <v>281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76</v>
      </c>
      <c r="BK183" s="228">
        <f>ROUND(I183*H183,2)</f>
        <v>0</v>
      </c>
      <c r="BL183" s="20" t="s">
        <v>288</v>
      </c>
      <c r="BM183" s="227" t="s">
        <v>393</v>
      </c>
    </row>
    <row r="184" s="2" customFormat="1">
      <c r="A184" s="41"/>
      <c r="B184" s="42"/>
      <c r="C184" s="43"/>
      <c r="D184" s="229" t="s">
        <v>290</v>
      </c>
      <c r="E184" s="43"/>
      <c r="F184" s="230" t="s">
        <v>394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290</v>
      </c>
      <c r="AU184" s="20" t="s">
        <v>199</v>
      </c>
    </row>
    <row r="185" s="13" customFormat="1">
      <c r="A185" s="13"/>
      <c r="B185" s="234"/>
      <c r="C185" s="235"/>
      <c r="D185" s="236" t="s">
        <v>292</v>
      </c>
      <c r="E185" s="237" t="s">
        <v>19</v>
      </c>
      <c r="F185" s="238" t="s">
        <v>230</v>
      </c>
      <c r="G185" s="235"/>
      <c r="H185" s="239">
        <v>3.46</v>
      </c>
      <c r="I185" s="240"/>
      <c r="J185" s="235"/>
      <c r="K185" s="235"/>
      <c r="L185" s="241"/>
      <c r="M185" s="242"/>
      <c r="N185" s="243"/>
      <c r="O185" s="243"/>
      <c r="P185" s="243"/>
      <c r="Q185" s="243"/>
      <c r="R185" s="243"/>
      <c r="S185" s="243"/>
      <c r="T185" s="24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5" t="s">
        <v>292</v>
      </c>
      <c r="AU185" s="245" t="s">
        <v>199</v>
      </c>
      <c r="AV185" s="13" t="s">
        <v>78</v>
      </c>
      <c r="AW185" s="13" t="s">
        <v>31</v>
      </c>
      <c r="AX185" s="13" t="s">
        <v>69</v>
      </c>
      <c r="AY185" s="245" t="s">
        <v>281</v>
      </c>
    </row>
    <row r="186" s="13" customFormat="1">
      <c r="A186" s="13"/>
      <c r="B186" s="234"/>
      <c r="C186" s="235"/>
      <c r="D186" s="236" t="s">
        <v>292</v>
      </c>
      <c r="E186" s="237" t="s">
        <v>19</v>
      </c>
      <c r="F186" s="238" t="s">
        <v>204</v>
      </c>
      <c r="G186" s="235"/>
      <c r="H186" s="239">
        <v>2.1899999999999999</v>
      </c>
      <c r="I186" s="240"/>
      <c r="J186" s="235"/>
      <c r="K186" s="235"/>
      <c r="L186" s="241"/>
      <c r="M186" s="242"/>
      <c r="N186" s="243"/>
      <c r="O186" s="243"/>
      <c r="P186" s="243"/>
      <c r="Q186" s="243"/>
      <c r="R186" s="243"/>
      <c r="S186" s="243"/>
      <c r="T186" s="24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5" t="s">
        <v>292</v>
      </c>
      <c r="AU186" s="245" t="s">
        <v>199</v>
      </c>
      <c r="AV186" s="13" t="s">
        <v>78</v>
      </c>
      <c r="AW186" s="13" t="s">
        <v>31</v>
      </c>
      <c r="AX186" s="13" t="s">
        <v>69</v>
      </c>
      <c r="AY186" s="245" t="s">
        <v>281</v>
      </c>
    </row>
    <row r="187" s="14" customFormat="1">
      <c r="A187" s="14"/>
      <c r="B187" s="246"/>
      <c r="C187" s="247"/>
      <c r="D187" s="236" t="s">
        <v>292</v>
      </c>
      <c r="E187" s="248" t="s">
        <v>19</v>
      </c>
      <c r="F187" s="249" t="s">
        <v>311</v>
      </c>
      <c r="G187" s="247"/>
      <c r="H187" s="250">
        <v>5.6500000000000004</v>
      </c>
      <c r="I187" s="251"/>
      <c r="J187" s="247"/>
      <c r="K187" s="247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292</v>
      </c>
      <c r="AU187" s="256" t="s">
        <v>199</v>
      </c>
      <c r="AV187" s="14" t="s">
        <v>288</v>
      </c>
      <c r="AW187" s="14" t="s">
        <v>31</v>
      </c>
      <c r="AX187" s="14" t="s">
        <v>76</v>
      </c>
      <c r="AY187" s="256" t="s">
        <v>281</v>
      </c>
    </row>
    <row r="188" s="2" customFormat="1" ht="16.5" customHeight="1">
      <c r="A188" s="41"/>
      <c r="B188" s="42"/>
      <c r="C188" s="267" t="s">
        <v>436</v>
      </c>
      <c r="D188" s="267" t="s">
        <v>396</v>
      </c>
      <c r="E188" s="268" t="s">
        <v>397</v>
      </c>
      <c r="F188" s="269" t="s">
        <v>398</v>
      </c>
      <c r="G188" s="270" t="s">
        <v>392</v>
      </c>
      <c r="H188" s="271">
        <v>6.2149999999999999</v>
      </c>
      <c r="I188" s="272"/>
      <c r="J188" s="273">
        <f>ROUND(I188*H188,2)</f>
        <v>0</v>
      </c>
      <c r="K188" s="269" t="s">
        <v>287</v>
      </c>
      <c r="L188" s="274"/>
      <c r="M188" s="275" t="s">
        <v>19</v>
      </c>
      <c r="N188" s="276" t="s">
        <v>40</v>
      </c>
      <c r="O188" s="87"/>
      <c r="P188" s="225">
        <f>O188*H188</f>
        <v>0</v>
      </c>
      <c r="Q188" s="225">
        <v>0.00029999999999999997</v>
      </c>
      <c r="R188" s="225">
        <f>Q188*H188</f>
        <v>0.0018644999999999998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327</v>
      </c>
      <c r="AT188" s="227" t="s">
        <v>396</v>
      </c>
      <c r="AU188" s="227" t="s">
        <v>199</v>
      </c>
      <c r="AY188" s="20" t="s">
        <v>281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76</v>
      </c>
      <c r="BK188" s="228">
        <f>ROUND(I188*H188,2)</f>
        <v>0</v>
      </c>
      <c r="BL188" s="20" t="s">
        <v>288</v>
      </c>
      <c r="BM188" s="227" t="s">
        <v>399</v>
      </c>
    </row>
    <row r="189" s="13" customFormat="1">
      <c r="A189" s="13"/>
      <c r="B189" s="234"/>
      <c r="C189" s="235"/>
      <c r="D189" s="236" t="s">
        <v>292</v>
      </c>
      <c r="E189" s="235"/>
      <c r="F189" s="238" t="s">
        <v>1572</v>
      </c>
      <c r="G189" s="235"/>
      <c r="H189" s="239">
        <v>6.2149999999999999</v>
      </c>
      <c r="I189" s="240"/>
      <c r="J189" s="235"/>
      <c r="K189" s="235"/>
      <c r="L189" s="241"/>
      <c r="M189" s="242"/>
      <c r="N189" s="243"/>
      <c r="O189" s="243"/>
      <c r="P189" s="243"/>
      <c r="Q189" s="243"/>
      <c r="R189" s="243"/>
      <c r="S189" s="243"/>
      <c r="T189" s="244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5" t="s">
        <v>292</v>
      </c>
      <c r="AU189" s="245" t="s">
        <v>199</v>
      </c>
      <c r="AV189" s="13" t="s">
        <v>78</v>
      </c>
      <c r="AW189" s="13" t="s">
        <v>4</v>
      </c>
      <c r="AX189" s="13" t="s">
        <v>76</v>
      </c>
      <c r="AY189" s="245" t="s">
        <v>281</v>
      </c>
    </row>
    <row r="190" s="2" customFormat="1" ht="44.25" customHeight="1">
      <c r="A190" s="41"/>
      <c r="B190" s="42"/>
      <c r="C190" s="216" t="s">
        <v>442</v>
      </c>
      <c r="D190" s="216" t="s">
        <v>284</v>
      </c>
      <c r="E190" s="217" t="s">
        <v>402</v>
      </c>
      <c r="F190" s="218" t="s">
        <v>403</v>
      </c>
      <c r="G190" s="219" t="s">
        <v>392</v>
      </c>
      <c r="H190" s="220">
        <v>5.6500000000000004</v>
      </c>
      <c r="I190" s="221"/>
      <c r="J190" s="222">
        <f>ROUND(I190*H190,2)</f>
        <v>0</v>
      </c>
      <c r="K190" s="218" t="s">
        <v>287</v>
      </c>
      <c r="L190" s="47"/>
      <c r="M190" s="223" t="s">
        <v>19</v>
      </c>
      <c r="N190" s="224" t="s">
        <v>40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288</v>
      </c>
      <c r="AT190" s="227" t="s">
        <v>284</v>
      </c>
      <c r="AU190" s="227" t="s">
        <v>199</v>
      </c>
      <c r="AY190" s="20" t="s">
        <v>281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76</v>
      </c>
      <c r="BK190" s="228">
        <f>ROUND(I190*H190,2)</f>
        <v>0</v>
      </c>
      <c r="BL190" s="20" t="s">
        <v>288</v>
      </c>
      <c r="BM190" s="227" t="s">
        <v>404</v>
      </c>
    </row>
    <row r="191" s="2" customFormat="1">
      <c r="A191" s="41"/>
      <c r="B191" s="42"/>
      <c r="C191" s="43"/>
      <c r="D191" s="229" t="s">
        <v>290</v>
      </c>
      <c r="E191" s="43"/>
      <c r="F191" s="230" t="s">
        <v>405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290</v>
      </c>
      <c r="AU191" s="20" t="s">
        <v>199</v>
      </c>
    </row>
    <row r="192" s="2" customFormat="1" ht="24.15" customHeight="1">
      <c r="A192" s="41"/>
      <c r="B192" s="42"/>
      <c r="C192" s="267" t="s">
        <v>447</v>
      </c>
      <c r="D192" s="267" t="s">
        <v>396</v>
      </c>
      <c r="E192" s="268" t="s">
        <v>407</v>
      </c>
      <c r="F192" s="269" t="s">
        <v>408</v>
      </c>
      <c r="G192" s="270" t="s">
        <v>392</v>
      </c>
      <c r="H192" s="271">
        <v>6.2149999999999999</v>
      </c>
      <c r="I192" s="272"/>
      <c r="J192" s="273">
        <f>ROUND(I192*H192,2)</f>
        <v>0</v>
      </c>
      <c r="K192" s="269" t="s">
        <v>287</v>
      </c>
      <c r="L192" s="274"/>
      <c r="M192" s="275" t="s">
        <v>19</v>
      </c>
      <c r="N192" s="276" t="s">
        <v>40</v>
      </c>
      <c r="O192" s="87"/>
      <c r="P192" s="225">
        <f>O192*H192</f>
        <v>0</v>
      </c>
      <c r="Q192" s="225">
        <v>0.00010000000000000001</v>
      </c>
      <c r="R192" s="225">
        <f>Q192*H192</f>
        <v>0.00062149999999999998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327</v>
      </c>
      <c r="AT192" s="227" t="s">
        <v>396</v>
      </c>
      <c r="AU192" s="227" t="s">
        <v>199</v>
      </c>
      <c r="AY192" s="20" t="s">
        <v>281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76</v>
      </c>
      <c r="BK192" s="228">
        <f>ROUND(I192*H192,2)</f>
        <v>0</v>
      </c>
      <c r="BL192" s="20" t="s">
        <v>288</v>
      </c>
      <c r="BM192" s="227" t="s">
        <v>409</v>
      </c>
    </row>
    <row r="193" s="13" customFormat="1">
      <c r="A193" s="13"/>
      <c r="B193" s="234"/>
      <c r="C193" s="235"/>
      <c r="D193" s="236" t="s">
        <v>292</v>
      </c>
      <c r="E193" s="237" t="s">
        <v>19</v>
      </c>
      <c r="F193" s="238" t="s">
        <v>230</v>
      </c>
      <c r="G193" s="235"/>
      <c r="H193" s="239">
        <v>3.46</v>
      </c>
      <c r="I193" s="240"/>
      <c r="J193" s="235"/>
      <c r="K193" s="235"/>
      <c r="L193" s="241"/>
      <c r="M193" s="242"/>
      <c r="N193" s="243"/>
      <c r="O193" s="243"/>
      <c r="P193" s="243"/>
      <c r="Q193" s="243"/>
      <c r="R193" s="243"/>
      <c r="S193" s="243"/>
      <c r="T193" s="244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5" t="s">
        <v>292</v>
      </c>
      <c r="AU193" s="245" t="s">
        <v>199</v>
      </c>
      <c r="AV193" s="13" t="s">
        <v>78</v>
      </c>
      <c r="AW193" s="13" t="s">
        <v>31</v>
      </c>
      <c r="AX193" s="13" t="s">
        <v>69</v>
      </c>
      <c r="AY193" s="245" t="s">
        <v>281</v>
      </c>
    </row>
    <row r="194" s="13" customFormat="1">
      <c r="A194" s="13"/>
      <c r="B194" s="234"/>
      <c r="C194" s="235"/>
      <c r="D194" s="236" t="s">
        <v>292</v>
      </c>
      <c r="E194" s="237" t="s">
        <v>19</v>
      </c>
      <c r="F194" s="238" t="s">
        <v>204</v>
      </c>
      <c r="G194" s="235"/>
      <c r="H194" s="239">
        <v>2.1899999999999999</v>
      </c>
      <c r="I194" s="240"/>
      <c r="J194" s="235"/>
      <c r="K194" s="235"/>
      <c r="L194" s="241"/>
      <c r="M194" s="242"/>
      <c r="N194" s="243"/>
      <c r="O194" s="243"/>
      <c r="P194" s="243"/>
      <c r="Q194" s="243"/>
      <c r="R194" s="243"/>
      <c r="S194" s="243"/>
      <c r="T194" s="24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5" t="s">
        <v>292</v>
      </c>
      <c r="AU194" s="245" t="s">
        <v>199</v>
      </c>
      <c r="AV194" s="13" t="s">
        <v>78</v>
      </c>
      <c r="AW194" s="13" t="s">
        <v>31</v>
      </c>
      <c r="AX194" s="13" t="s">
        <v>69</v>
      </c>
      <c r="AY194" s="245" t="s">
        <v>281</v>
      </c>
    </row>
    <row r="195" s="14" customFormat="1">
      <c r="A195" s="14"/>
      <c r="B195" s="246"/>
      <c r="C195" s="247"/>
      <c r="D195" s="236" t="s">
        <v>292</v>
      </c>
      <c r="E195" s="248" t="s">
        <v>19</v>
      </c>
      <c r="F195" s="249" t="s">
        <v>311</v>
      </c>
      <c r="G195" s="247"/>
      <c r="H195" s="250">
        <v>5.6500000000000004</v>
      </c>
      <c r="I195" s="251"/>
      <c r="J195" s="247"/>
      <c r="K195" s="247"/>
      <c r="L195" s="252"/>
      <c r="M195" s="253"/>
      <c r="N195" s="254"/>
      <c r="O195" s="254"/>
      <c r="P195" s="254"/>
      <c r="Q195" s="254"/>
      <c r="R195" s="254"/>
      <c r="S195" s="254"/>
      <c r="T195" s="25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6" t="s">
        <v>292</v>
      </c>
      <c r="AU195" s="256" t="s">
        <v>199</v>
      </c>
      <c r="AV195" s="14" t="s">
        <v>288</v>
      </c>
      <c r="AW195" s="14" t="s">
        <v>31</v>
      </c>
      <c r="AX195" s="14" t="s">
        <v>76</v>
      </c>
      <c r="AY195" s="256" t="s">
        <v>281</v>
      </c>
    </row>
    <row r="196" s="13" customFormat="1">
      <c r="A196" s="13"/>
      <c r="B196" s="234"/>
      <c r="C196" s="235"/>
      <c r="D196" s="236" t="s">
        <v>292</v>
      </c>
      <c r="E196" s="235"/>
      <c r="F196" s="238" t="s">
        <v>1572</v>
      </c>
      <c r="G196" s="235"/>
      <c r="H196" s="239">
        <v>6.2149999999999999</v>
      </c>
      <c r="I196" s="240"/>
      <c r="J196" s="235"/>
      <c r="K196" s="235"/>
      <c r="L196" s="241"/>
      <c r="M196" s="242"/>
      <c r="N196" s="243"/>
      <c r="O196" s="243"/>
      <c r="P196" s="243"/>
      <c r="Q196" s="243"/>
      <c r="R196" s="243"/>
      <c r="S196" s="243"/>
      <c r="T196" s="24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5" t="s">
        <v>292</v>
      </c>
      <c r="AU196" s="245" t="s">
        <v>199</v>
      </c>
      <c r="AV196" s="13" t="s">
        <v>78</v>
      </c>
      <c r="AW196" s="13" t="s">
        <v>4</v>
      </c>
      <c r="AX196" s="13" t="s">
        <v>76</v>
      </c>
      <c r="AY196" s="245" t="s">
        <v>281</v>
      </c>
    </row>
    <row r="197" s="2" customFormat="1" ht="37.8" customHeight="1">
      <c r="A197" s="41"/>
      <c r="B197" s="42"/>
      <c r="C197" s="216" t="s">
        <v>454</v>
      </c>
      <c r="D197" s="216" t="s">
        <v>284</v>
      </c>
      <c r="E197" s="217" t="s">
        <v>413</v>
      </c>
      <c r="F197" s="218" t="s">
        <v>414</v>
      </c>
      <c r="G197" s="219" t="s">
        <v>197</v>
      </c>
      <c r="H197" s="220">
        <v>2.21</v>
      </c>
      <c r="I197" s="221"/>
      <c r="J197" s="222">
        <f>ROUND(I197*H197,2)</f>
        <v>0</v>
      </c>
      <c r="K197" s="218" t="s">
        <v>287</v>
      </c>
      <c r="L197" s="47"/>
      <c r="M197" s="223" t="s">
        <v>19</v>
      </c>
      <c r="N197" s="224" t="s">
        <v>40</v>
      </c>
      <c r="O197" s="87"/>
      <c r="P197" s="225">
        <f>O197*H197</f>
        <v>0</v>
      </c>
      <c r="Q197" s="225">
        <v>2.1999999999999999E-05</v>
      </c>
      <c r="R197" s="225">
        <f>Q197*H197</f>
        <v>4.8619999999999999E-05</v>
      </c>
      <c r="S197" s="225">
        <v>1.0000000000000001E-05</v>
      </c>
      <c r="T197" s="226">
        <f>S197*H197</f>
        <v>2.2100000000000002E-05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288</v>
      </c>
      <c r="AT197" s="227" t="s">
        <v>284</v>
      </c>
      <c r="AU197" s="227" t="s">
        <v>199</v>
      </c>
      <c r="AY197" s="20" t="s">
        <v>281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76</v>
      </c>
      <c r="BK197" s="228">
        <f>ROUND(I197*H197,2)</f>
        <v>0</v>
      </c>
      <c r="BL197" s="20" t="s">
        <v>288</v>
      </c>
      <c r="BM197" s="227" t="s">
        <v>415</v>
      </c>
    </row>
    <row r="198" s="2" customFormat="1">
      <c r="A198" s="41"/>
      <c r="B198" s="42"/>
      <c r="C198" s="43"/>
      <c r="D198" s="229" t="s">
        <v>290</v>
      </c>
      <c r="E198" s="43"/>
      <c r="F198" s="230" t="s">
        <v>416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290</v>
      </c>
      <c r="AU198" s="20" t="s">
        <v>199</v>
      </c>
    </row>
    <row r="199" s="13" customFormat="1">
      <c r="A199" s="13"/>
      <c r="B199" s="234"/>
      <c r="C199" s="235"/>
      <c r="D199" s="236" t="s">
        <v>292</v>
      </c>
      <c r="E199" s="237" t="s">
        <v>19</v>
      </c>
      <c r="F199" s="238" t="s">
        <v>218</v>
      </c>
      <c r="G199" s="235"/>
      <c r="H199" s="239">
        <v>2.21</v>
      </c>
      <c r="I199" s="240"/>
      <c r="J199" s="235"/>
      <c r="K199" s="235"/>
      <c r="L199" s="241"/>
      <c r="M199" s="242"/>
      <c r="N199" s="243"/>
      <c r="O199" s="243"/>
      <c r="P199" s="243"/>
      <c r="Q199" s="243"/>
      <c r="R199" s="243"/>
      <c r="S199" s="243"/>
      <c r="T199" s="244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5" t="s">
        <v>292</v>
      </c>
      <c r="AU199" s="245" t="s">
        <v>199</v>
      </c>
      <c r="AV199" s="13" t="s">
        <v>78</v>
      </c>
      <c r="AW199" s="13" t="s">
        <v>31</v>
      </c>
      <c r="AX199" s="13" t="s">
        <v>69</v>
      </c>
      <c r="AY199" s="245" t="s">
        <v>281</v>
      </c>
    </row>
    <row r="200" s="14" customFormat="1">
      <c r="A200" s="14"/>
      <c r="B200" s="246"/>
      <c r="C200" s="247"/>
      <c r="D200" s="236" t="s">
        <v>292</v>
      </c>
      <c r="E200" s="248" t="s">
        <v>19</v>
      </c>
      <c r="F200" s="249" t="s">
        <v>311</v>
      </c>
      <c r="G200" s="247"/>
      <c r="H200" s="250">
        <v>2.21</v>
      </c>
      <c r="I200" s="251"/>
      <c r="J200" s="247"/>
      <c r="K200" s="247"/>
      <c r="L200" s="252"/>
      <c r="M200" s="253"/>
      <c r="N200" s="254"/>
      <c r="O200" s="254"/>
      <c r="P200" s="254"/>
      <c r="Q200" s="254"/>
      <c r="R200" s="254"/>
      <c r="S200" s="254"/>
      <c r="T200" s="25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6" t="s">
        <v>292</v>
      </c>
      <c r="AU200" s="256" t="s">
        <v>199</v>
      </c>
      <c r="AV200" s="14" t="s">
        <v>288</v>
      </c>
      <c r="AW200" s="14" t="s">
        <v>31</v>
      </c>
      <c r="AX200" s="14" t="s">
        <v>76</v>
      </c>
      <c r="AY200" s="256" t="s">
        <v>281</v>
      </c>
    </row>
    <row r="201" s="16" customFormat="1" ht="20.88" customHeight="1">
      <c r="A201" s="16"/>
      <c r="B201" s="277"/>
      <c r="C201" s="278"/>
      <c r="D201" s="279" t="s">
        <v>68</v>
      </c>
      <c r="E201" s="279" t="s">
        <v>417</v>
      </c>
      <c r="F201" s="279" t="s">
        <v>418</v>
      </c>
      <c r="G201" s="278"/>
      <c r="H201" s="278"/>
      <c r="I201" s="280"/>
      <c r="J201" s="281">
        <f>BK201</f>
        <v>0</v>
      </c>
      <c r="K201" s="278"/>
      <c r="L201" s="282"/>
      <c r="M201" s="283"/>
      <c r="N201" s="284"/>
      <c r="O201" s="284"/>
      <c r="P201" s="285">
        <f>SUM(P202:P221)</f>
        <v>0</v>
      </c>
      <c r="Q201" s="284"/>
      <c r="R201" s="285">
        <f>SUM(R202:R221)</f>
        <v>1.1799888080000001</v>
      </c>
      <c r="S201" s="284"/>
      <c r="T201" s="286">
        <f>SUM(T202:T221)</f>
        <v>0</v>
      </c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R201" s="287" t="s">
        <v>76</v>
      </c>
      <c r="AT201" s="288" t="s">
        <v>68</v>
      </c>
      <c r="AU201" s="288" t="s">
        <v>199</v>
      </c>
      <c r="AY201" s="287" t="s">
        <v>281</v>
      </c>
      <c r="BK201" s="289">
        <f>SUM(BK202:BK221)</f>
        <v>0</v>
      </c>
    </row>
    <row r="202" s="2" customFormat="1" ht="24.15" customHeight="1">
      <c r="A202" s="41"/>
      <c r="B202" s="42"/>
      <c r="C202" s="216" t="s">
        <v>460</v>
      </c>
      <c r="D202" s="216" t="s">
        <v>284</v>
      </c>
      <c r="E202" s="217" t="s">
        <v>419</v>
      </c>
      <c r="F202" s="218" t="s">
        <v>420</v>
      </c>
      <c r="G202" s="219" t="s">
        <v>392</v>
      </c>
      <c r="H202" s="220">
        <v>5.2999999999999998</v>
      </c>
      <c r="I202" s="221"/>
      <c r="J202" s="222">
        <f>ROUND(I202*H202,2)</f>
        <v>0</v>
      </c>
      <c r="K202" s="218" t="s">
        <v>287</v>
      </c>
      <c r="L202" s="47"/>
      <c r="M202" s="223" t="s">
        <v>19</v>
      </c>
      <c r="N202" s="224" t="s">
        <v>40</v>
      </c>
      <c r="O202" s="87"/>
      <c r="P202" s="225">
        <f>O202*H202</f>
        <v>0</v>
      </c>
      <c r="Q202" s="225">
        <v>0.0015</v>
      </c>
      <c r="R202" s="225">
        <f>Q202*H202</f>
        <v>0.0079500000000000005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288</v>
      </c>
      <c r="AT202" s="227" t="s">
        <v>284</v>
      </c>
      <c r="AU202" s="227" t="s">
        <v>288</v>
      </c>
      <c r="AY202" s="20" t="s">
        <v>281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76</v>
      </c>
      <c r="BK202" s="228">
        <f>ROUND(I202*H202,2)</f>
        <v>0</v>
      </c>
      <c r="BL202" s="20" t="s">
        <v>288</v>
      </c>
      <c r="BM202" s="227" t="s">
        <v>421</v>
      </c>
    </row>
    <row r="203" s="2" customFormat="1">
      <c r="A203" s="41"/>
      <c r="B203" s="42"/>
      <c r="C203" s="43"/>
      <c r="D203" s="229" t="s">
        <v>290</v>
      </c>
      <c r="E203" s="43"/>
      <c r="F203" s="230" t="s">
        <v>422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290</v>
      </c>
      <c r="AU203" s="20" t="s">
        <v>288</v>
      </c>
    </row>
    <row r="204" s="13" customFormat="1">
      <c r="A204" s="13"/>
      <c r="B204" s="234"/>
      <c r="C204" s="235"/>
      <c r="D204" s="236" t="s">
        <v>292</v>
      </c>
      <c r="E204" s="237" t="s">
        <v>19</v>
      </c>
      <c r="F204" s="238" t="s">
        <v>423</v>
      </c>
      <c r="G204" s="235"/>
      <c r="H204" s="239">
        <v>5.2999999999999998</v>
      </c>
      <c r="I204" s="240"/>
      <c r="J204" s="235"/>
      <c r="K204" s="235"/>
      <c r="L204" s="241"/>
      <c r="M204" s="242"/>
      <c r="N204" s="243"/>
      <c r="O204" s="243"/>
      <c r="P204" s="243"/>
      <c r="Q204" s="243"/>
      <c r="R204" s="243"/>
      <c r="S204" s="243"/>
      <c r="T204" s="24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5" t="s">
        <v>292</v>
      </c>
      <c r="AU204" s="245" t="s">
        <v>288</v>
      </c>
      <c r="AV204" s="13" t="s">
        <v>78</v>
      </c>
      <c r="AW204" s="13" t="s">
        <v>31</v>
      </c>
      <c r="AX204" s="13" t="s">
        <v>76</v>
      </c>
      <c r="AY204" s="245" t="s">
        <v>281</v>
      </c>
    </row>
    <row r="205" s="2" customFormat="1" ht="37.8" customHeight="1">
      <c r="A205" s="41"/>
      <c r="B205" s="42"/>
      <c r="C205" s="216" t="s">
        <v>467</v>
      </c>
      <c r="D205" s="216" t="s">
        <v>284</v>
      </c>
      <c r="E205" s="217" t="s">
        <v>425</v>
      </c>
      <c r="F205" s="218" t="s">
        <v>426</v>
      </c>
      <c r="G205" s="219" t="s">
        <v>197</v>
      </c>
      <c r="H205" s="220">
        <v>46.311</v>
      </c>
      <c r="I205" s="221"/>
      <c r="J205" s="222">
        <f>ROUND(I205*H205,2)</f>
        <v>0</v>
      </c>
      <c r="K205" s="218" t="s">
        <v>287</v>
      </c>
      <c r="L205" s="47"/>
      <c r="M205" s="223" t="s">
        <v>19</v>
      </c>
      <c r="N205" s="224" t="s">
        <v>40</v>
      </c>
      <c r="O205" s="87"/>
      <c r="P205" s="225">
        <f>O205*H205</f>
        <v>0</v>
      </c>
      <c r="Q205" s="225">
        <v>0.01575</v>
      </c>
      <c r="R205" s="225">
        <f>Q205*H205</f>
        <v>0.72939825000000003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288</v>
      </c>
      <c r="AT205" s="227" t="s">
        <v>284</v>
      </c>
      <c r="AU205" s="227" t="s">
        <v>288</v>
      </c>
      <c r="AY205" s="20" t="s">
        <v>281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76</v>
      </c>
      <c r="BK205" s="228">
        <f>ROUND(I205*H205,2)</f>
        <v>0</v>
      </c>
      <c r="BL205" s="20" t="s">
        <v>288</v>
      </c>
      <c r="BM205" s="227" t="s">
        <v>427</v>
      </c>
    </row>
    <row r="206" s="2" customFormat="1">
      <c r="A206" s="41"/>
      <c r="B206" s="42"/>
      <c r="C206" s="43"/>
      <c r="D206" s="229" t="s">
        <v>290</v>
      </c>
      <c r="E206" s="43"/>
      <c r="F206" s="230" t="s">
        <v>428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290</v>
      </c>
      <c r="AU206" s="20" t="s">
        <v>288</v>
      </c>
    </row>
    <row r="207" s="15" customFormat="1">
      <c r="A207" s="15"/>
      <c r="B207" s="257"/>
      <c r="C207" s="258"/>
      <c r="D207" s="236" t="s">
        <v>292</v>
      </c>
      <c r="E207" s="259" t="s">
        <v>19</v>
      </c>
      <c r="F207" s="260" t="s">
        <v>429</v>
      </c>
      <c r="G207" s="258"/>
      <c r="H207" s="259" t="s">
        <v>19</v>
      </c>
      <c r="I207" s="261"/>
      <c r="J207" s="258"/>
      <c r="K207" s="258"/>
      <c r="L207" s="262"/>
      <c r="M207" s="263"/>
      <c r="N207" s="264"/>
      <c r="O207" s="264"/>
      <c r="P207" s="264"/>
      <c r="Q207" s="264"/>
      <c r="R207" s="264"/>
      <c r="S207" s="264"/>
      <c r="T207" s="26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6" t="s">
        <v>292</v>
      </c>
      <c r="AU207" s="266" t="s">
        <v>288</v>
      </c>
      <c r="AV207" s="15" t="s">
        <v>76</v>
      </c>
      <c r="AW207" s="15" t="s">
        <v>31</v>
      </c>
      <c r="AX207" s="15" t="s">
        <v>69</v>
      </c>
      <c r="AY207" s="266" t="s">
        <v>281</v>
      </c>
    </row>
    <row r="208" s="13" customFormat="1">
      <c r="A208" s="13"/>
      <c r="B208" s="234"/>
      <c r="C208" s="235"/>
      <c r="D208" s="236" t="s">
        <v>292</v>
      </c>
      <c r="E208" s="237" t="s">
        <v>19</v>
      </c>
      <c r="F208" s="238" t="s">
        <v>208</v>
      </c>
      <c r="G208" s="235"/>
      <c r="H208" s="239">
        <v>43.966000000000001</v>
      </c>
      <c r="I208" s="240"/>
      <c r="J208" s="235"/>
      <c r="K208" s="235"/>
      <c r="L208" s="241"/>
      <c r="M208" s="242"/>
      <c r="N208" s="243"/>
      <c r="O208" s="243"/>
      <c r="P208" s="243"/>
      <c r="Q208" s="243"/>
      <c r="R208" s="243"/>
      <c r="S208" s="243"/>
      <c r="T208" s="24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5" t="s">
        <v>292</v>
      </c>
      <c r="AU208" s="245" t="s">
        <v>288</v>
      </c>
      <c r="AV208" s="13" t="s">
        <v>78</v>
      </c>
      <c r="AW208" s="13" t="s">
        <v>31</v>
      </c>
      <c r="AX208" s="13" t="s">
        <v>69</v>
      </c>
      <c r="AY208" s="245" t="s">
        <v>281</v>
      </c>
    </row>
    <row r="209" s="13" customFormat="1">
      <c r="A209" s="13"/>
      <c r="B209" s="234"/>
      <c r="C209" s="235"/>
      <c r="D209" s="236" t="s">
        <v>292</v>
      </c>
      <c r="E209" s="237" t="s">
        <v>19</v>
      </c>
      <c r="F209" s="238" t="s">
        <v>1573</v>
      </c>
      <c r="G209" s="235"/>
      <c r="H209" s="239">
        <v>2.3450000000000002</v>
      </c>
      <c r="I209" s="240"/>
      <c r="J209" s="235"/>
      <c r="K209" s="235"/>
      <c r="L209" s="241"/>
      <c r="M209" s="242"/>
      <c r="N209" s="243"/>
      <c r="O209" s="243"/>
      <c r="P209" s="243"/>
      <c r="Q209" s="243"/>
      <c r="R209" s="243"/>
      <c r="S209" s="243"/>
      <c r="T209" s="24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5" t="s">
        <v>292</v>
      </c>
      <c r="AU209" s="245" t="s">
        <v>288</v>
      </c>
      <c r="AV209" s="13" t="s">
        <v>78</v>
      </c>
      <c r="AW209" s="13" t="s">
        <v>31</v>
      </c>
      <c r="AX209" s="13" t="s">
        <v>69</v>
      </c>
      <c r="AY209" s="245" t="s">
        <v>281</v>
      </c>
    </row>
    <row r="210" s="14" customFormat="1">
      <c r="A210" s="14"/>
      <c r="B210" s="246"/>
      <c r="C210" s="247"/>
      <c r="D210" s="236" t="s">
        <v>292</v>
      </c>
      <c r="E210" s="248" t="s">
        <v>19</v>
      </c>
      <c r="F210" s="249" t="s">
        <v>311</v>
      </c>
      <c r="G210" s="247"/>
      <c r="H210" s="250">
        <v>46.311</v>
      </c>
      <c r="I210" s="251"/>
      <c r="J210" s="247"/>
      <c r="K210" s="247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292</v>
      </c>
      <c r="AU210" s="256" t="s">
        <v>288</v>
      </c>
      <c r="AV210" s="14" t="s">
        <v>288</v>
      </c>
      <c r="AW210" s="14" t="s">
        <v>31</v>
      </c>
      <c r="AX210" s="14" t="s">
        <v>76</v>
      </c>
      <c r="AY210" s="256" t="s">
        <v>281</v>
      </c>
    </row>
    <row r="211" s="2" customFormat="1" ht="44.25" customHeight="1">
      <c r="A211" s="41"/>
      <c r="B211" s="42"/>
      <c r="C211" s="216" t="s">
        <v>472</v>
      </c>
      <c r="D211" s="216" t="s">
        <v>284</v>
      </c>
      <c r="E211" s="217" t="s">
        <v>432</v>
      </c>
      <c r="F211" s="218" t="s">
        <v>433</v>
      </c>
      <c r="G211" s="219" t="s">
        <v>197</v>
      </c>
      <c r="H211" s="220">
        <v>46.311</v>
      </c>
      <c r="I211" s="221"/>
      <c r="J211" s="222">
        <f>ROUND(I211*H211,2)</f>
        <v>0</v>
      </c>
      <c r="K211" s="218" t="s">
        <v>287</v>
      </c>
      <c r="L211" s="47"/>
      <c r="M211" s="223" t="s">
        <v>19</v>
      </c>
      <c r="N211" s="224" t="s">
        <v>40</v>
      </c>
      <c r="O211" s="87"/>
      <c r="P211" s="225">
        <f>O211*H211</f>
        <v>0</v>
      </c>
      <c r="Q211" s="225">
        <v>0.0079000000000000008</v>
      </c>
      <c r="R211" s="225">
        <f>Q211*H211</f>
        <v>0.36585690000000004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288</v>
      </c>
      <c r="AT211" s="227" t="s">
        <v>284</v>
      </c>
      <c r="AU211" s="227" t="s">
        <v>288</v>
      </c>
      <c r="AY211" s="20" t="s">
        <v>281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76</v>
      </c>
      <c r="BK211" s="228">
        <f>ROUND(I211*H211,2)</f>
        <v>0</v>
      </c>
      <c r="BL211" s="20" t="s">
        <v>288</v>
      </c>
      <c r="BM211" s="227" t="s">
        <v>434</v>
      </c>
    </row>
    <row r="212" s="2" customFormat="1">
      <c r="A212" s="41"/>
      <c r="B212" s="42"/>
      <c r="C212" s="43"/>
      <c r="D212" s="229" t="s">
        <v>290</v>
      </c>
      <c r="E212" s="43"/>
      <c r="F212" s="230" t="s">
        <v>435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290</v>
      </c>
      <c r="AU212" s="20" t="s">
        <v>288</v>
      </c>
    </row>
    <row r="213" s="2" customFormat="1" ht="24.15" customHeight="1">
      <c r="A213" s="41"/>
      <c r="B213" s="42"/>
      <c r="C213" s="216" t="s">
        <v>477</v>
      </c>
      <c r="D213" s="216" t="s">
        <v>284</v>
      </c>
      <c r="E213" s="217" t="s">
        <v>437</v>
      </c>
      <c r="F213" s="218" t="s">
        <v>438</v>
      </c>
      <c r="G213" s="219" t="s">
        <v>197</v>
      </c>
      <c r="H213" s="220">
        <v>43.966000000000001</v>
      </c>
      <c r="I213" s="221"/>
      <c r="J213" s="222">
        <f>ROUND(I213*H213,2)</f>
        <v>0</v>
      </c>
      <c r="K213" s="218" t="s">
        <v>287</v>
      </c>
      <c r="L213" s="47"/>
      <c r="M213" s="223" t="s">
        <v>19</v>
      </c>
      <c r="N213" s="224" t="s">
        <v>40</v>
      </c>
      <c r="O213" s="87"/>
      <c r="P213" s="225">
        <f>O213*H213</f>
        <v>0</v>
      </c>
      <c r="Q213" s="225">
        <v>0.000263</v>
      </c>
      <c r="R213" s="225">
        <f>Q213*H213</f>
        <v>0.011563057999999999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288</v>
      </c>
      <c r="AT213" s="227" t="s">
        <v>284</v>
      </c>
      <c r="AU213" s="227" t="s">
        <v>288</v>
      </c>
      <c r="AY213" s="20" t="s">
        <v>281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76</v>
      </c>
      <c r="BK213" s="228">
        <f>ROUND(I213*H213,2)</f>
        <v>0</v>
      </c>
      <c r="BL213" s="20" t="s">
        <v>288</v>
      </c>
      <c r="BM213" s="227" t="s">
        <v>439</v>
      </c>
    </row>
    <row r="214" s="2" customFormat="1">
      <c r="A214" s="41"/>
      <c r="B214" s="42"/>
      <c r="C214" s="43"/>
      <c r="D214" s="229" t="s">
        <v>290</v>
      </c>
      <c r="E214" s="43"/>
      <c r="F214" s="230" t="s">
        <v>440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290</v>
      </c>
      <c r="AU214" s="20" t="s">
        <v>288</v>
      </c>
    </row>
    <row r="215" s="13" customFormat="1">
      <c r="A215" s="13"/>
      <c r="B215" s="234"/>
      <c r="C215" s="235"/>
      <c r="D215" s="236" t="s">
        <v>292</v>
      </c>
      <c r="E215" s="237" t="s">
        <v>19</v>
      </c>
      <c r="F215" s="238" t="s">
        <v>208</v>
      </c>
      <c r="G215" s="235"/>
      <c r="H215" s="239">
        <v>43.966000000000001</v>
      </c>
      <c r="I215" s="240"/>
      <c r="J215" s="235"/>
      <c r="K215" s="235"/>
      <c r="L215" s="241"/>
      <c r="M215" s="242"/>
      <c r="N215" s="243"/>
      <c r="O215" s="243"/>
      <c r="P215" s="243"/>
      <c r="Q215" s="243"/>
      <c r="R215" s="243"/>
      <c r="S215" s="243"/>
      <c r="T215" s="24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5" t="s">
        <v>292</v>
      </c>
      <c r="AU215" s="245" t="s">
        <v>288</v>
      </c>
      <c r="AV215" s="13" t="s">
        <v>78</v>
      </c>
      <c r="AW215" s="13" t="s">
        <v>31</v>
      </c>
      <c r="AX215" s="13" t="s">
        <v>76</v>
      </c>
      <c r="AY215" s="245" t="s">
        <v>281</v>
      </c>
    </row>
    <row r="216" s="2" customFormat="1" ht="24.15" customHeight="1">
      <c r="A216" s="41"/>
      <c r="B216" s="42"/>
      <c r="C216" s="216" t="s">
        <v>483</v>
      </c>
      <c r="D216" s="216" t="s">
        <v>284</v>
      </c>
      <c r="E216" s="217" t="s">
        <v>1574</v>
      </c>
      <c r="F216" s="218" t="s">
        <v>1575</v>
      </c>
      <c r="G216" s="219" t="s">
        <v>197</v>
      </c>
      <c r="H216" s="220">
        <v>15.310000000000001</v>
      </c>
      <c r="I216" s="221"/>
      <c r="J216" s="222">
        <f>ROUND(I216*H216,2)</f>
        <v>0</v>
      </c>
      <c r="K216" s="218" t="s">
        <v>287</v>
      </c>
      <c r="L216" s="47"/>
      <c r="M216" s="223" t="s">
        <v>19</v>
      </c>
      <c r="N216" s="224" t="s">
        <v>40</v>
      </c>
      <c r="O216" s="87"/>
      <c r="P216" s="225">
        <f>O216*H216</f>
        <v>0</v>
      </c>
      <c r="Q216" s="225">
        <v>0.00025999999999999998</v>
      </c>
      <c r="R216" s="225">
        <f>Q216*H216</f>
        <v>0.0039805999999999999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288</v>
      </c>
      <c r="AT216" s="227" t="s">
        <v>284</v>
      </c>
      <c r="AU216" s="227" t="s">
        <v>288</v>
      </c>
      <c r="AY216" s="20" t="s">
        <v>281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76</v>
      </c>
      <c r="BK216" s="228">
        <f>ROUND(I216*H216,2)</f>
        <v>0</v>
      </c>
      <c r="BL216" s="20" t="s">
        <v>288</v>
      </c>
      <c r="BM216" s="227" t="s">
        <v>1576</v>
      </c>
    </row>
    <row r="217" s="2" customFormat="1">
      <c r="A217" s="41"/>
      <c r="B217" s="42"/>
      <c r="C217" s="43"/>
      <c r="D217" s="229" t="s">
        <v>290</v>
      </c>
      <c r="E217" s="43"/>
      <c r="F217" s="230" t="s">
        <v>1577</v>
      </c>
      <c r="G217" s="43"/>
      <c r="H217" s="43"/>
      <c r="I217" s="231"/>
      <c r="J217" s="43"/>
      <c r="K217" s="43"/>
      <c r="L217" s="47"/>
      <c r="M217" s="232"/>
      <c r="N217" s="233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290</v>
      </c>
      <c r="AU217" s="20" t="s">
        <v>288</v>
      </c>
    </row>
    <row r="218" s="13" customFormat="1">
      <c r="A218" s="13"/>
      <c r="B218" s="234"/>
      <c r="C218" s="235"/>
      <c r="D218" s="236" t="s">
        <v>292</v>
      </c>
      <c r="E218" s="237" t="s">
        <v>19</v>
      </c>
      <c r="F218" s="238" t="s">
        <v>195</v>
      </c>
      <c r="G218" s="235"/>
      <c r="H218" s="239">
        <v>15.310000000000001</v>
      </c>
      <c r="I218" s="240"/>
      <c r="J218" s="235"/>
      <c r="K218" s="235"/>
      <c r="L218" s="241"/>
      <c r="M218" s="242"/>
      <c r="N218" s="243"/>
      <c r="O218" s="243"/>
      <c r="P218" s="243"/>
      <c r="Q218" s="243"/>
      <c r="R218" s="243"/>
      <c r="S218" s="243"/>
      <c r="T218" s="244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5" t="s">
        <v>292</v>
      </c>
      <c r="AU218" s="245" t="s">
        <v>288</v>
      </c>
      <c r="AV218" s="13" t="s">
        <v>78</v>
      </c>
      <c r="AW218" s="13" t="s">
        <v>31</v>
      </c>
      <c r="AX218" s="13" t="s">
        <v>76</v>
      </c>
      <c r="AY218" s="245" t="s">
        <v>281</v>
      </c>
    </row>
    <row r="219" s="2" customFormat="1" ht="24.15" customHeight="1">
      <c r="A219" s="41"/>
      <c r="B219" s="42"/>
      <c r="C219" s="216" t="s">
        <v>488</v>
      </c>
      <c r="D219" s="216" t="s">
        <v>284</v>
      </c>
      <c r="E219" s="217" t="s">
        <v>1578</v>
      </c>
      <c r="F219" s="218" t="s">
        <v>1579</v>
      </c>
      <c r="G219" s="219" t="s">
        <v>197</v>
      </c>
      <c r="H219" s="220">
        <v>15.310000000000001</v>
      </c>
      <c r="I219" s="221"/>
      <c r="J219" s="222">
        <f>ROUND(I219*H219,2)</f>
        <v>0</v>
      </c>
      <c r="K219" s="218" t="s">
        <v>287</v>
      </c>
      <c r="L219" s="47"/>
      <c r="M219" s="223" t="s">
        <v>19</v>
      </c>
      <c r="N219" s="224" t="s">
        <v>40</v>
      </c>
      <c r="O219" s="87"/>
      <c r="P219" s="225">
        <f>O219*H219</f>
        <v>0</v>
      </c>
      <c r="Q219" s="225">
        <v>0.0040000000000000001</v>
      </c>
      <c r="R219" s="225">
        <f>Q219*H219</f>
        <v>0.061240000000000003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288</v>
      </c>
      <c r="AT219" s="227" t="s">
        <v>284</v>
      </c>
      <c r="AU219" s="227" t="s">
        <v>288</v>
      </c>
      <c r="AY219" s="20" t="s">
        <v>281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76</v>
      </c>
      <c r="BK219" s="228">
        <f>ROUND(I219*H219,2)</f>
        <v>0</v>
      </c>
      <c r="BL219" s="20" t="s">
        <v>288</v>
      </c>
      <c r="BM219" s="227" t="s">
        <v>1580</v>
      </c>
    </row>
    <row r="220" s="2" customFormat="1">
      <c r="A220" s="41"/>
      <c r="B220" s="42"/>
      <c r="C220" s="43"/>
      <c r="D220" s="229" t="s">
        <v>290</v>
      </c>
      <c r="E220" s="43"/>
      <c r="F220" s="230" t="s">
        <v>1581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290</v>
      </c>
      <c r="AU220" s="20" t="s">
        <v>288</v>
      </c>
    </row>
    <row r="221" s="13" customFormat="1">
      <c r="A221" s="13"/>
      <c r="B221" s="234"/>
      <c r="C221" s="235"/>
      <c r="D221" s="236" t="s">
        <v>292</v>
      </c>
      <c r="E221" s="237" t="s">
        <v>19</v>
      </c>
      <c r="F221" s="238" t="s">
        <v>195</v>
      </c>
      <c r="G221" s="235"/>
      <c r="H221" s="239">
        <v>15.310000000000001</v>
      </c>
      <c r="I221" s="240"/>
      <c r="J221" s="235"/>
      <c r="K221" s="235"/>
      <c r="L221" s="241"/>
      <c r="M221" s="242"/>
      <c r="N221" s="243"/>
      <c r="O221" s="243"/>
      <c r="P221" s="243"/>
      <c r="Q221" s="243"/>
      <c r="R221" s="243"/>
      <c r="S221" s="243"/>
      <c r="T221" s="24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5" t="s">
        <v>292</v>
      </c>
      <c r="AU221" s="245" t="s">
        <v>288</v>
      </c>
      <c r="AV221" s="13" t="s">
        <v>78</v>
      </c>
      <c r="AW221" s="13" t="s">
        <v>31</v>
      </c>
      <c r="AX221" s="13" t="s">
        <v>76</v>
      </c>
      <c r="AY221" s="245" t="s">
        <v>281</v>
      </c>
    </row>
    <row r="222" s="12" customFormat="1" ht="20.88" customHeight="1">
      <c r="A222" s="12"/>
      <c r="B222" s="200"/>
      <c r="C222" s="201"/>
      <c r="D222" s="202" t="s">
        <v>68</v>
      </c>
      <c r="E222" s="214" t="s">
        <v>452</v>
      </c>
      <c r="F222" s="214" t="s">
        <v>453</v>
      </c>
      <c r="G222" s="201"/>
      <c r="H222" s="201"/>
      <c r="I222" s="204"/>
      <c r="J222" s="215">
        <f>BK222</f>
        <v>0</v>
      </c>
      <c r="K222" s="201"/>
      <c r="L222" s="206"/>
      <c r="M222" s="207"/>
      <c r="N222" s="208"/>
      <c r="O222" s="208"/>
      <c r="P222" s="209">
        <f>SUM(P223:P228)</f>
        <v>0</v>
      </c>
      <c r="Q222" s="208"/>
      <c r="R222" s="209">
        <f>SUM(R223:R228)</f>
        <v>0.16638500000000003</v>
      </c>
      <c r="S222" s="208"/>
      <c r="T222" s="210">
        <f>SUM(T223:T228)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1" t="s">
        <v>76</v>
      </c>
      <c r="AT222" s="212" t="s">
        <v>68</v>
      </c>
      <c r="AU222" s="212" t="s">
        <v>78</v>
      </c>
      <c r="AY222" s="211" t="s">
        <v>281</v>
      </c>
      <c r="BK222" s="213">
        <f>SUM(BK223:BK228)</f>
        <v>0</v>
      </c>
    </row>
    <row r="223" s="2" customFormat="1" ht="24.15" customHeight="1">
      <c r="A223" s="41"/>
      <c r="B223" s="42"/>
      <c r="C223" s="216" t="s">
        <v>493</v>
      </c>
      <c r="D223" s="216" t="s">
        <v>284</v>
      </c>
      <c r="E223" s="217" t="s">
        <v>455</v>
      </c>
      <c r="F223" s="218" t="s">
        <v>456</v>
      </c>
      <c r="G223" s="219" t="s">
        <v>197</v>
      </c>
      <c r="H223" s="220">
        <v>15.550000000000001</v>
      </c>
      <c r="I223" s="221"/>
      <c r="J223" s="222">
        <f>ROUND(I223*H223,2)</f>
        <v>0</v>
      </c>
      <c r="K223" s="218" t="s">
        <v>287</v>
      </c>
      <c r="L223" s="47"/>
      <c r="M223" s="223" t="s">
        <v>19</v>
      </c>
      <c r="N223" s="224" t="s">
        <v>40</v>
      </c>
      <c r="O223" s="87"/>
      <c r="P223" s="225">
        <f>O223*H223</f>
        <v>0</v>
      </c>
      <c r="Q223" s="225">
        <v>0.010200000000000001</v>
      </c>
      <c r="R223" s="225">
        <f>Q223*H223</f>
        <v>0.15861000000000003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288</v>
      </c>
      <c r="AT223" s="227" t="s">
        <v>284</v>
      </c>
      <c r="AU223" s="227" t="s">
        <v>199</v>
      </c>
      <c r="AY223" s="20" t="s">
        <v>281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76</v>
      </c>
      <c r="BK223" s="228">
        <f>ROUND(I223*H223,2)</f>
        <v>0</v>
      </c>
      <c r="BL223" s="20" t="s">
        <v>288</v>
      </c>
      <c r="BM223" s="227" t="s">
        <v>457</v>
      </c>
    </row>
    <row r="224" s="2" customFormat="1">
      <c r="A224" s="41"/>
      <c r="B224" s="42"/>
      <c r="C224" s="43"/>
      <c r="D224" s="229" t="s">
        <v>290</v>
      </c>
      <c r="E224" s="43"/>
      <c r="F224" s="230" t="s">
        <v>458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290</v>
      </c>
      <c r="AU224" s="20" t="s">
        <v>199</v>
      </c>
    </row>
    <row r="225" s="15" customFormat="1">
      <c r="A225" s="15"/>
      <c r="B225" s="257"/>
      <c r="C225" s="258"/>
      <c r="D225" s="236" t="s">
        <v>292</v>
      </c>
      <c r="E225" s="259" t="s">
        <v>19</v>
      </c>
      <c r="F225" s="260" t="s">
        <v>459</v>
      </c>
      <c r="G225" s="258"/>
      <c r="H225" s="259" t="s">
        <v>19</v>
      </c>
      <c r="I225" s="261"/>
      <c r="J225" s="258"/>
      <c r="K225" s="258"/>
      <c r="L225" s="262"/>
      <c r="M225" s="263"/>
      <c r="N225" s="264"/>
      <c r="O225" s="264"/>
      <c r="P225" s="264"/>
      <c r="Q225" s="264"/>
      <c r="R225" s="264"/>
      <c r="S225" s="264"/>
      <c r="T225" s="26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6" t="s">
        <v>292</v>
      </c>
      <c r="AU225" s="266" t="s">
        <v>199</v>
      </c>
      <c r="AV225" s="15" t="s">
        <v>76</v>
      </c>
      <c r="AW225" s="15" t="s">
        <v>31</v>
      </c>
      <c r="AX225" s="15" t="s">
        <v>69</v>
      </c>
      <c r="AY225" s="266" t="s">
        <v>281</v>
      </c>
    </row>
    <row r="226" s="13" customFormat="1">
      <c r="A226" s="13"/>
      <c r="B226" s="234"/>
      <c r="C226" s="235"/>
      <c r="D226" s="236" t="s">
        <v>292</v>
      </c>
      <c r="E226" s="237" t="s">
        <v>19</v>
      </c>
      <c r="F226" s="238" t="s">
        <v>200</v>
      </c>
      <c r="G226" s="235"/>
      <c r="H226" s="239">
        <v>15.550000000000001</v>
      </c>
      <c r="I226" s="240"/>
      <c r="J226" s="235"/>
      <c r="K226" s="235"/>
      <c r="L226" s="241"/>
      <c r="M226" s="242"/>
      <c r="N226" s="243"/>
      <c r="O226" s="243"/>
      <c r="P226" s="243"/>
      <c r="Q226" s="243"/>
      <c r="R226" s="243"/>
      <c r="S226" s="243"/>
      <c r="T226" s="244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5" t="s">
        <v>292</v>
      </c>
      <c r="AU226" s="245" t="s">
        <v>199</v>
      </c>
      <c r="AV226" s="13" t="s">
        <v>78</v>
      </c>
      <c r="AW226" s="13" t="s">
        <v>31</v>
      </c>
      <c r="AX226" s="13" t="s">
        <v>76</v>
      </c>
      <c r="AY226" s="245" t="s">
        <v>281</v>
      </c>
    </row>
    <row r="227" s="2" customFormat="1" ht="24.15" customHeight="1">
      <c r="A227" s="41"/>
      <c r="B227" s="42"/>
      <c r="C227" s="216" t="s">
        <v>499</v>
      </c>
      <c r="D227" s="216" t="s">
        <v>284</v>
      </c>
      <c r="E227" s="217" t="s">
        <v>1526</v>
      </c>
      <c r="F227" s="218" t="s">
        <v>1527</v>
      </c>
      <c r="G227" s="219" t="s">
        <v>197</v>
      </c>
      <c r="H227" s="220">
        <v>15.550000000000001</v>
      </c>
      <c r="I227" s="221"/>
      <c r="J227" s="222">
        <f>ROUND(I227*H227,2)</f>
        <v>0</v>
      </c>
      <c r="K227" s="218" t="s">
        <v>287</v>
      </c>
      <c r="L227" s="47"/>
      <c r="M227" s="223" t="s">
        <v>19</v>
      </c>
      <c r="N227" s="224" t="s">
        <v>40</v>
      </c>
      <c r="O227" s="87"/>
      <c r="P227" s="225">
        <f>O227*H227</f>
        <v>0</v>
      </c>
      <c r="Q227" s="225">
        <v>0.00050000000000000001</v>
      </c>
      <c r="R227" s="225">
        <f>Q227*H227</f>
        <v>0.0077750000000000007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288</v>
      </c>
      <c r="AT227" s="227" t="s">
        <v>284</v>
      </c>
      <c r="AU227" s="227" t="s">
        <v>199</v>
      </c>
      <c r="AY227" s="20" t="s">
        <v>281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76</v>
      </c>
      <c r="BK227" s="228">
        <f>ROUND(I227*H227,2)</f>
        <v>0</v>
      </c>
      <c r="BL227" s="20" t="s">
        <v>288</v>
      </c>
      <c r="BM227" s="227" t="s">
        <v>463</v>
      </c>
    </row>
    <row r="228" s="2" customFormat="1">
      <c r="A228" s="41"/>
      <c r="B228" s="42"/>
      <c r="C228" s="43"/>
      <c r="D228" s="229" t="s">
        <v>290</v>
      </c>
      <c r="E228" s="43"/>
      <c r="F228" s="230" t="s">
        <v>1528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290</v>
      </c>
      <c r="AU228" s="20" t="s">
        <v>199</v>
      </c>
    </row>
    <row r="229" s="12" customFormat="1" ht="20.88" customHeight="1">
      <c r="A229" s="12"/>
      <c r="B229" s="200"/>
      <c r="C229" s="201"/>
      <c r="D229" s="202" t="s">
        <v>68</v>
      </c>
      <c r="E229" s="214" t="s">
        <v>465</v>
      </c>
      <c r="F229" s="214" t="s">
        <v>466</v>
      </c>
      <c r="G229" s="201"/>
      <c r="H229" s="201"/>
      <c r="I229" s="204"/>
      <c r="J229" s="215">
        <f>BK229</f>
        <v>0</v>
      </c>
      <c r="K229" s="201"/>
      <c r="L229" s="206"/>
      <c r="M229" s="207"/>
      <c r="N229" s="208"/>
      <c r="O229" s="208"/>
      <c r="P229" s="209">
        <f>SUM(P230:P243)</f>
        <v>0</v>
      </c>
      <c r="Q229" s="208"/>
      <c r="R229" s="209">
        <f>SUM(R230:R243)</f>
        <v>0.074812230800000004</v>
      </c>
      <c r="S229" s="208"/>
      <c r="T229" s="210">
        <f>SUM(T230:T243)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1" t="s">
        <v>76</v>
      </c>
      <c r="AT229" s="212" t="s">
        <v>68</v>
      </c>
      <c r="AU229" s="212" t="s">
        <v>78</v>
      </c>
      <c r="AY229" s="211" t="s">
        <v>281</v>
      </c>
      <c r="BK229" s="213">
        <f>SUM(BK230:BK243)</f>
        <v>0</v>
      </c>
    </row>
    <row r="230" s="2" customFormat="1" ht="37.8" customHeight="1">
      <c r="A230" s="41"/>
      <c r="B230" s="42"/>
      <c r="C230" s="216" t="s">
        <v>508</v>
      </c>
      <c r="D230" s="216" t="s">
        <v>284</v>
      </c>
      <c r="E230" s="217" t="s">
        <v>468</v>
      </c>
      <c r="F230" s="218" t="s">
        <v>469</v>
      </c>
      <c r="G230" s="219" t="s">
        <v>330</v>
      </c>
      <c r="H230" s="220">
        <v>1</v>
      </c>
      <c r="I230" s="221"/>
      <c r="J230" s="222">
        <f>ROUND(I230*H230,2)</f>
        <v>0</v>
      </c>
      <c r="K230" s="218" t="s">
        <v>287</v>
      </c>
      <c r="L230" s="47"/>
      <c r="M230" s="223" t="s">
        <v>19</v>
      </c>
      <c r="N230" s="224" t="s">
        <v>40</v>
      </c>
      <c r="O230" s="87"/>
      <c r="P230" s="225">
        <f>O230*H230</f>
        <v>0</v>
      </c>
      <c r="Q230" s="225">
        <v>0.056439999999999997</v>
      </c>
      <c r="R230" s="225">
        <f>Q230*H230</f>
        <v>0.056439999999999997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288</v>
      </c>
      <c r="AT230" s="227" t="s">
        <v>284</v>
      </c>
      <c r="AU230" s="227" t="s">
        <v>199</v>
      </c>
      <c r="AY230" s="20" t="s">
        <v>281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76</v>
      </c>
      <c r="BK230" s="228">
        <f>ROUND(I230*H230,2)</f>
        <v>0</v>
      </c>
      <c r="BL230" s="20" t="s">
        <v>288</v>
      </c>
      <c r="BM230" s="227" t="s">
        <v>470</v>
      </c>
    </row>
    <row r="231" s="2" customFormat="1">
      <c r="A231" s="41"/>
      <c r="B231" s="42"/>
      <c r="C231" s="43"/>
      <c r="D231" s="229" t="s">
        <v>290</v>
      </c>
      <c r="E231" s="43"/>
      <c r="F231" s="230" t="s">
        <v>471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290</v>
      </c>
      <c r="AU231" s="20" t="s">
        <v>199</v>
      </c>
    </row>
    <row r="232" s="2" customFormat="1" ht="33" customHeight="1">
      <c r="A232" s="41"/>
      <c r="B232" s="42"/>
      <c r="C232" s="267" t="s">
        <v>515</v>
      </c>
      <c r="D232" s="267" t="s">
        <v>396</v>
      </c>
      <c r="E232" s="268" t="s">
        <v>875</v>
      </c>
      <c r="F232" s="269" t="s">
        <v>876</v>
      </c>
      <c r="G232" s="270" t="s">
        <v>330</v>
      </c>
      <c r="H232" s="271">
        <v>1</v>
      </c>
      <c r="I232" s="272"/>
      <c r="J232" s="273">
        <f>ROUND(I232*H232,2)</f>
        <v>0</v>
      </c>
      <c r="K232" s="269" t="s">
        <v>287</v>
      </c>
      <c r="L232" s="274"/>
      <c r="M232" s="275" t="s">
        <v>19</v>
      </c>
      <c r="N232" s="276" t="s">
        <v>40</v>
      </c>
      <c r="O232" s="87"/>
      <c r="P232" s="225">
        <f>O232*H232</f>
        <v>0</v>
      </c>
      <c r="Q232" s="225">
        <v>0.017930000000000001</v>
      </c>
      <c r="R232" s="225">
        <f>Q232*H232</f>
        <v>0.017930000000000001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327</v>
      </c>
      <c r="AT232" s="227" t="s">
        <v>396</v>
      </c>
      <c r="AU232" s="227" t="s">
        <v>199</v>
      </c>
      <c r="AY232" s="20" t="s">
        <v>281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76</v>
      </c>
      <c r="BK232" s="228">
        <f>ROUND(I232*H232,2)</f>
        <v>0</v>
      </c>
      <c r="BL232" s="20" t="s">
        <v>288</v>
      </c>
      <c r="BM232" s="227" t="s">
        <v>475</v>
      </c>
    </row>
    <row r="233" s="13" customFormat="1">
      <c r="A233" s="13"/>
      <c r="B233" s="234"/>
      <c r="C233" s="235"/>
      <c r="D233" s="236" t="s">
        <v>292</v>
      </c>
      <c r="E233" s="237" t="s">
        <v>19</v>
      </c>
      <c r="F233" s="238" t="s">
        <v>1582</v>
      </c>
      <c r="G233" s="235"/>
      <c r="H233" s="239">
        <v>1</v>
      </c>
      <c r="I233" s="240"/>
      <c r="J233" s="235"/>
      <c r="K233" s="235"/>
      <c r="L233" s="241"/>
      <c r="M233" s="242"/>
      <c r="N233" s="243"/>
      <c r="O233" s="243"/>
      <c r="P233" s="243"/>
      <c r="Q233" s="243"/>
      <c r="R233" s="243"/>
      <c r="S233" s="243"/>
      <c r="T233" s="244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5" t="s">
        <v>292</v>
      </c>
      <c r="AU233" s="245" t="s">
        <v>199</v>
      </c>
      <c r="AV233" s="13" t="s">
        <v>78</v>
      </c>
      <c r="AW233" s="13" t="s">
        <v>31</v>
      </c>
      <c r="AX233" s="13" t="s">
        <v>76</v>
      </c>
      <c r="AY233" s="245" t="s">
        <v>281</v>
      </c>
    </row>
    <row r="234" s="2" customFormat="1" ht="37.8" customHeight="1">
      <c r="A234" s="41"/>
      <c r="B234" s="42"/>
      <c r="C234" s="216" t="s">
        <v>524</v>
      </c>
      <c r="D234" s="216" t="s">
        <v>284</v>
      </c>
      <c r="E234" s="217" t="s">
        <v>478</v>
      </c>
      <c r="F234" s="218" t="s">
        <v>479</v>
      </c>
      <c r="G234" s="219" t="s">
        <v>197</v>
      </c>
      <c r="H234" s="220">
        <v>0.96799999999999997</v>
      </c>
      <c r="I234" s="221"/>
      <c r="J234" s="222">
        <f>ROUND(I234*H234,2)</f>
        <v>0</v>
      </c>
      <c r="K234" s="218" t="s">
        <v>287</v>
      </c>
      <c r="L234" s="47"/>
      <c r="M234" s="223" t="s">
        <v>19</v>
      </c>
      <c r="N234" s="224" t="s">
        <v>40</v>
      </c>
      <c r="O234" s="87"/>
      <c r="P234" s="225">
        <f>O234*H234</f>
        <v>0</v>
      </c>
      <c r="Q234" s="225">
        <v>6.7000000000000002E-05</v>
      </c>
      <c r="R234" s="225">
        <f>Q234*H234</f>
        <v>6.4856000000000004E-05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305</v>
      </c>
      <c r="AT234" s="227" t="s">
        <v>284</v>
      </c>
      <c r="AU234" s="227" t="s">
        <v>199</v>
      </c>
      <c r="AY234" s="20" t="s">
        <v>281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76</v>
      </c>
      <c r="BK234" s="228">
        <f>ROUND(I234*H234,2)</f>
        <v>0</v>
      </c>
      <c r="BL234" s="20" t="s">
        <v>305</v>
      </c>
      <c r="BM234" s="227" t="s">
        <v>480</v>
      </c>
    </row>
    <row r="235" s="2" customFormat="1">
      <c r="A235" s="41"/>
      <c r="B235" s="42"/>
      <c r="C235" s="43"/>
      <c r="D235" s="229" t="s">
        <v>290</v>
      </c>
      <c r="E235" s="43"/>
      <c r="F235" s="230" t="s">
        <v>481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290</v>
      </c>
      <c r="AU235" s="20" t="s">
        <v>199</v>
      </c>
    </row>
    <row r="236" s="13" customFormat="1">
      <c r="A236" s="13"/>
      <c r="B236" s="234"/>
      <c r="C236" s="235"/>
      <c r="D236" s="236" t="s">
        <v>292</v>
      </c>
      <c r="E236" s="237" t="s">
        <v>19</v>
      </c>
      <c r="F236" s="238" t="s">
        <v>482</v>
      </c>
      <c r="G236" s="235"/>
      <c r="H236" s="239">
        <v>0.96799999999999997</v>
      </c>
      <c r="I236" s="240"/>
      <c r="J236" s="235"/>
      <c r="K236" s="235"/>
      <c r="L236" s="241"/>
      <c r="M236" s="242"/>
      <c r="N236" s="243"/>
      <c r="O236" s="243"/>
      <c r="P236" s="243"/>
      <c r="Q236" s="243"/>
      <c r="R236" s="243"/>
      <c r="S236" s="243"/>
      <c r="T236" s="244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5" t="s">
        <v>292</v>
      </c>
      <c r="AU236" s="245" t="s">
        <v>199</v>
      </c>
      <c r="AV236" s="13" t="s">
        <v>78</v>
      </c>
      <c r="AW236" s="13" t="s">
        <v>31</v>
      </c>
      <c r="AX236" s="13" t="s">
        <v>69</v>
      </c>
      <c r="AY236" s="245" t="s">
        <v>281</v>
      </c>
    </row>
    <row r="237" s="14" customFormat="1">
      <c r="A237" s="14"/>
      <c r="B237" s="246"/>
      <c r="C237" s="247"/>
      <c r="D237" s="236" t="s">
        <v>292</v>
      </c>
      <c r="E237" s="248" t="s">
        <v>19</v>
      </c>
      <c r="F237" s="249" t="s">
        <v>311</v>
      </c>
      <c r="G237" s="247"/>
      <c r="H237" s="250">
        <v>0.96799999999999997</v>
      </c>
      <c r="I237" s="251"/>
      <c r="J237" s="247"/>
      <c r="K237" s="247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292</v>
      </c>
      <c r="AU237" s="256" t="s">
        <v>199</v>
      </c>
      <c r="AV237" s="14" t="s">
        <v>288</v>
      </c>
      <c r="AW237" s="14" t="s">
        <v>31</v>
      </c>
      <c r="AX237" s="14" t="s">
        <v>76</v>
      </c>
      <c r="AY237" s="256" t="s">
        <v>281</v>
      </c>
    </row>
    <row r="238" s="2" customFormat="1" ht="24.15" customHeight="1">
      <c r="A238" s="41"/>
      <c r="B238" s="42"/>
      <c r="C238" s="216" t="s">
        <v>529</v>
      </c>
      <c r="D238" s="216" t="s">
        <v>284</v>
      </c>
      <c r="E238" s="217" t="s">
        <v>484</v>
      </c>
      <c r="F238" s="218" t="s">
        <v>485</v>
      </c>
      <c r="G238" s="219" t="s">
        <v>197</v>
      </c>
      <c r="H238" s="220">
        <v>0.96799999999999997</v>
      </c>
      <c r="I238" s="221"/>
      <c r="J238" s="222">
        <f>ROUND(I238*H238,2)</f>
        <v>0</v>
      </c>
      <c r="K238" s="218" t="s">
        <v>287</v>
      </c>
      <c r="L238" s="47"/>
      <c r="M238" s="223" t="s">
        <v>19</v>
      </c>
      <c r="N238" s="224" t="s">
        <v>40</v>
      </c>
      <c r="O238" s="87"/>
      <c r="P238" s="225">
        <f>O238*H238</f>
        <v>0</v>
      </c>
      <c r="Q238" s="225">
        <v>0.00014375</v>
      </c>
      <c r="R238" s="225">
        <f>Q238*H238</f>
        <v>0.00013914999999999999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305</v>
      </c>
      <c r="AT238" s="227" t="s">
        <v>284</v>
      </c>
      <c r="AU238" s="227" t="s">
        <v>199</v>
      </c>
      <c r="AY238" s="20" t="s">
        <v>281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76</v>
      </c>
      <c r="BK238" s="228">
        <f>ROUND(I238*H238,2)</f>
        <v>0</v>
      </c>
      <c r="BL238" s="20" t="s">
        <v>305</v>
      </c>
      <c r="BM238" s="227" t="s">
        <v>486</v>
      </c>
    </row>
    <row r="239" s="2" customFormat="1">
      <c r="A239" s="41"/>
      <c r="B239" s="42"/>
      <c r="C239" s="43"/>
      <c r="D239" s="229" t="s">
        <v>290</v>
      </c>
      <c r="E239" s="43"/>
      <c r="F239" s="230" t="s">
        <v>487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290</v>
      </c>
      <c r="AU239" s="20" t="s">
        <v>199</v>
      </c>
    </row>
    <row r="240" s="2" customFormat="1" ht="24.15" customHeight="1">
      <c r="A240" s="41"/>
      <c r="B240" s="42"/>
      <c r="C240" s="216" t="s">
        <v>534</v>
      </c>
      <c r="D240" s="216" t="s">
        <v>284</v>
      </c>
      <c r="E240" s="217" t="s">
        <v>489</v>
      </c>
      <c r="F240" s="218" t="s">
        <v>490</v>
      </c>
      <c r="G240" s="219" t="s">
        <v>197</v>
      </c>
      <c r="H240" s="220">
        <v>0.96799999999999997</v>
      </c>
      <c r="I240" s="221"/>
      <c r="J240" s="222">
        <f>ROUND(I240*H240,2)</f>
        <v>0</v>
      </c>
      <c r="K240" s="218" t="s">
        <v>287</v>
      </c>
      <c r="L240" s="47"/>
      <c r="M240" s="223" t="s">
        <v>19</v>
      </c>
      <c r="N240" s="224" t="s">
        <v>40</v>
      </c>
      <c r="O240" s="87"/>
      <c r="P240" s="225">
        <f>O240*H240</f>
        <v>0</v>
      </c>
      <c r="Q240" s="225">
        <v>0.00012305000000000001</v>
      </c>
      <c r="R240" s="225">
        <f>Q240*H240</f>
        <v>0.00011911240000000001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305</v>
      </c>
      <c r="AT240" s="227" t="s">
        <v>284</v>
      </c>
      <c r="AU240" s="227" t="s">
        <v>199</v>
      </c>
      <c r="AY240" s="20" t="s">
        <v>281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76</v>
      </c>
      <c r="BK240" s="228">
        <f>ROUND(I240*H240,2)</f>
        <v>0</v>
      </c>
      <c r="BL240" s="20" t="s">
        <v>305</v>
      </c>
      <c r="BM240" s="227" t="s">
        <v>491</v>
      </c>
    </row>
    <row r="241" s="2" customFormat="1">
      <c r="A241" s="41"/>
      <c r="B241" s="42"/>
      <c r="C241" s="43"/>
      <c r="D241" s="229" t="s">
        <v>290</v>
      </c>
      <c r="E241" s="43"/>
      <c r="F241" s="230" t="s">
        <v>492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290</v>
      </c>
      <c r="AU241" s="20" t="s">
        <v>199</v>
      </c>
    </row>
    <row r="242" s="2" customFormat="1" ht="24.15" customHeight="1">
      <c r="A242" s="41"/>
      <c r="B242" s="42"/>
      <c r="C242" s="216" t="s">
        <v>538</v>
      </c>
      <c r="D242" s="216" t="s">
        <v>284</v>
      </c>
      <c r="E242" s="217" t="s">
        <v>494</v>
      </c>
      <c r="F242" s="218" t="s">
        <v>495</v>
      </c>
      <c r="G242" s="219" t="s">
        <v>197</v>
      </c>
      <c r="H242" s="220">
        <v>0.96799999999999997</v>
      </c>
      <c r="I242" s="221"/>
      <c r="J242" s="222">
        <f>ROUND(I242*H242,2)</f>
        <v>0</v>
      </c>
      <c r="K242" s="218" t="s">
        <v>287</v>
      </c>
      <c r="L242" s="47"/>
      <c r="M242" s="223" t="s">
        <v>19</v>
      </c>
      <c r="N242" s="224" t="s">
        <v>40</v>
      </c>
      <c r="O242" s="87"/>
      <c r="P242" s="225">
        <f>O242*H242</f>
        <v>0</v>
      </c>
      <c r="Q242" s="225">
        <v>0.00012305000000000001</v>
      </c>
      <c r="R242" s="225">
        <f>Q242*H242</f>
        <v>0.00011911240000000001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305</v>
      </c>
      <c r="AT242" s="227" t="s">
        <v>284</v>
      </c>
      <c r="AU242" s="227" t="s">
        <v>199</v>
      </c>
      <c r="AY242" s="20" t="s">
        <v>281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76</v>
      </c>
      <c r="BK242" s="228">
        <f>ROUND(I242*H242,2)</f>
        <v>0</v>
      </c>
      <c r="BL242" s="20" t="s">
        <v>305</v>
      </c>
      <c r="BM242" s="227" t="s">
        <v>496</v>
      </c>
    </row>
    <row r="243" s="2" customFormat="1">
      <c r="A243" s="41"/>
      <c r="B243" s="42"/>
      <c r="C243" s="43"/>
      <c r="D243" s="229" t="s">
        <v>290</v>
      </c>
      <c r="E243" s="43"/>
      <c r="F243" s="230" t="s">
        <v>497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290</v>
      </c>
      <c r="AU243" s="20" t="s">
        <v>199</v>
      </c>
    </row>
    <row r="244" s="12" customFormat="1" ht="22.8" customHeight="1">
      <c r="A244" s="12"/>
      <c r="B244" s="200"/>
      <c r="C244" s="201"/>
      <c r="D244" s="202" t="s">
        <v>68</v>
      </c>
      <c r="E244" s="214" t="s">
        <v>336</v>
      </c>
      <c r="F244" s="214" t="s">
        <v>498</v>
      </c>
      <c r="G244" s="201"/>
      <c r="H244" s="201"/>
      <c r="I244" s="204"/>
      <c r="J244" s="215">
        <f>BK244</f>
        <v>0</v>
      </c>
      <c r="K244" s="201"/>
      <c r="L244" s="206"/>
      <c r="M244" s="207"/>
      <c r="N244" s="208"/>
      <c r="O244" s="208"/>
      <c r="P244" s="209">
        <f>SUM(P245:P249)</f>
        <v>0</v>
      </c>
      <c r="Q244" s="208"/>
      <c r="R244" s="209">
        <f>SUM(R245:R249)</f>
        <v>0.00158585</v>
      </c>
      <c r="S244" s="208"/>
      <c r="T244" s="210">
        <f>SUM(T245:T249)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1" t="s">
        <v>76</v>
      </c>
      <c r="AT244" s="212" t="s">
        <v>68</v>
      </c>
      <c r="AU244" s="212" t="s">
        <v>76</v>
      </c>
      <c r="AY244" s="211" t="s">
        <v>281</v>
      </c>
      <c r="BK244" s="213">
        <f>SUM(BK245:BK249)</f>
        <v>0</v>
      </c>
    </row>
    <row r="245" s="2" customFormat="1" ht="37.8" customHeight="1">
      <c r="A245" s="41"/>
      <c r="B245" s="42"/>
      <c r="C245" s="216" t="s">
        <v>543</v>
      </c>
      <c r="D245" s="216" t="s">
        <v>284</v>
      </c>
      <c r="E245" s="217" t="s">
        <v>500</v>
      </c>
      <c r="F245" s="218" t="s">
        <v>501</v>
      </c>
      <c r="G245" s="219" t="s">
        <v>197</v>
      </c>
      <c r="H245" s="220">
        <v>45.310000000000002</v>
      </c>
      <c r="I245" s="221"/>
      <c r="J245" s="222">
        <f>ROUND(I245*H245,2)</f>
        <v>0</v>
      </c>
      <c r="K245" s="218" t="s">
        <v>287</v>
      </c>
      <c r="L245" s="47"/>
      <c r="M245" s="223" t="s">
        <v>19</v>
      </c>
      <c r="N245" s="224" t="s">
        <v>40</v>
      </c>
      <c r="O245" s="87"/>
      <c r="P245" s="225">
        <f>O245*H245</f>
        <v>0</v>
      </c>
      <c r="Q245" s="225">
        <v>3.4999999999999997E-05</v>
      </c>
      <c r="R245" s="225">
        <f>Q245*H245</f>
        <v>0.00158585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305</v>
      </c>
      <c r="AT245" s="227" t="s">
        <v>284</v>
      </c>
      <c r="AU245" s="227" t="s">
        <v>78</v>
      </c>
      <c r="AY245" s="20" t="s">
        <v>281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76</v>
      </c>
      <c r="BK245" s="228">
        <f>ROUND(I245*H245,2)</f>
        <v>0</v>
      </c>
      <c r="BL245" s="20" t="s">
        <v>305</v>
      </c>
      <c r="BM245" s="227" t="s">
        <v>502</v>
      </c>
    </row>
    <row r="246" s="2" customFormat="1">
      <c r="A246" s="41"/>
      <c r="B246" s="42"/>
      <c r="C246" s="43"/>
      <c r="D246" s="229" t="s">
        <v>290</v>
      </c>
      <c r="E246" s="43"/>
      <c r="F246" s="230" t="s">
        <v>503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290</v>
      </c>
      <c r="AU246" s="20" t="s">
        <v>78</v>
      </c>
    </row>
    <row r="247" s="15" customFormat="1">
      <c r="A247" s="15"/>
      <c r="B247" s="257"/>
      <c r="C247" s="258"/>
      <c r="D247" s="236" t="s">
        <v>292</v>
      </c>
      <c r="E247" s="259" t="s">
        <v>19</v>
      </c>
      <c r="F247" s="260" t="s">
        <v>504</v>
      </c>
      <c r="G247" s="258"/>
      <c r="H247" s="259" t="s">
        <v>19</v>
      </c>
      <c r="I247" s="261"/>
      <c r="J247" s="258"/>
      <c r="K247" s="258"/>
      <c r="L247" s="262"/>
      <c r="M247" s="263"/>
      <c r="N247" s="264"/>
      <c r="O247" s="264"/>
      <c r="P247" s="264"/>
      <c r="Q247" s="264"/>
      <c r="R247" s="264"/>
      <c r="S247" s="264"/>
      <c r="T247" s="26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6" t="s">
        <v>292</v>
      </c>
      <c r="AU247" s="266" t="s">
        <v>78</v>
      </c>
      <c r="AV247" s="15" t="s">
        <v>76</v>
      </c>
      <c r="AW247" s="15" t="s">
        <v>31</v>
      </c>
      <c r="AX247" s="15" t="s">
        <v>69</v>
      </c>
      <c r="AY247" s="266" t="s">
        <v>281</v>
      </c>
    </row>
    <row r="248" s="13" customFormat="1">
      <c r="A248" s="13"/>
      <c r="B248" s="234"/>
      <c r="C248" s="235"/>
      <c r="D248" s="236" t="s">
        <v>292</v>
      </c>
      <c r="E248" s="237" t="s">
        <v>19</v>
      </c>
      <c r="F248" s="238" t="s">
        <v>505</v>
      </c>
      <c r="G248" s="235"/>
      <c r="H248" s="239">
        <v>45.310000000000002</v>
      </c>
      <c r="I248" s="240"/>
      <c r="J248" s="235"/>
      <c r="K248" s="235"/>
      <c r="L248" s="241"/>
      <c r="M248" s="242"/>
      <c r="N248" s="243"/>
      <c r="O248" s="243"/>
      <c r="P248" s="243"/>
      <c r="Q248" s="243"/>
      <c r="R248" s="243"/>
      <c r="S248" s="243"/>
      <c r="T248" s="244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5" t="s">
        <v>292</v>
      </c>
      <c r="AU248" s="245" t="s">
        <v>78</v>
      </c>
      <c r="AV248" s="13" t="s">
        <v>78</v>
      </c>
      <c r="AW248" s="13" t="s">
        <v>31</v>
      </c>
      <c r="AX248" s="13" t="s">
        <v>69</v>
      </c>
      <c r="AY248" s="245" t="s">
        <v>281</v>
      </c>
    </row>
    <row r="249" s="14" customFormat="1">
      <c r="A249" s="14"/>
      <c r="B249" s="246"/>
      <c r="C249" s="247"/>
      <c r="D249" s="236" t="s">
        <v>292</v>
      </c>
      <c r="E249" s="248" t="s">
        <v>19</v>
      </c>
      <c r="F249" s="249" t="s">
        <v>311</v>
      </c>
      <c r="G249" s="247"/>
      <c r="H249" s="250">
        <v>45.310000000000002</v>
      </c>
      <c r="I249" s="251"/>
      <c r="J249" s="247"/>
      <c r="K249" s="247"/>
      <c r="L249" s="252"/>
      <c r="M249" s="253"/>
      <c r="N249" s="254"/>
      <c r="O249" s="254"/>
      <c r="P249" s="254"/>
      <c r="Q249" s="254"/>
      <c r="R249" s="254"/>
      <c r="S249" s="254"/>
      <c r="T249" s="25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6" t="s">
        <v>292</v>
      </c>
      <c r="AU249" s="256" t="s">
        <v>78</v>
      </c>
      <c r="AV249" s="14" t="s">
        <v>288</v>
      </c>
      <c r="AW249" s="14" t="s">
        <v>31</v>
      </c>
      <c r="AX249" s="14" t="s">
        <v>76</v>
      </c>
      <c r="AY249" s="256" t="s">
        <v>281</v>
      </c>
    </row>
    <row r="250" s="12" customFormat="1" ht="22.8" customHeight="1">
      <c r="A250" s="12"/>
      <c r="B250" s="200"/>
      <c r="C250" s="201"/>
      <c r="D250" s="202" t="s">
        <v>68</v>
      </c>
      <c r="E250" s="214" t="s">
        <v>506</v>
      </c>
      <c r="F250" s="214" t="s">
        <v>507</v>
      </c>
      <c r="G250" s="201"/>
      <c r="H250" s="201"/>
      <c r="I250" s="204"/>
      <c r="J250" s="215">
        <f>BK250</f>
        <v>0</v>
      </c>
      <c r="K250" s="201"/>
      <c r="L250" s="206"/>
      <c r="M250" s="207"/>
      <c r="N250" s="208"/>
      <c r="O250" s="208"/>
      <c r="P250" s="209">
        <f>SUM(P251:P253)</f>
        <v>0</v>
      </c>
      <c r="Q250" s="208"/>
      <c r="R250" s="209">
        <f>SUM(R251:R253)</f>
        <v>0</v>
      </c>
      <c r="S250" s="208"/>
      <c r="T250" s="210">
        <f>SUM(T251:T253)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1" t="s">
        <v>76</v>
      </c>
      <c r="AT250" s="212" t="s">
        <v>68</v>
      </c>
      <c r="AU250" s="212" t="s">
        <v>76</v>
      </c>
      <c r="AY250" s="211" t="s">
        <v>281</v>
      </c>
      <c r="BK250" s="213">
        <f>SUM(BK251:BK253)</f>
        <v>0</v>
      </c>
    </row>
    <row r="251" s="2" customFormat="1" ht="37.8" customHeight="1">
      <c r="A251" s="41"/>
      <c r="B251" s="42"/>
      <c r="C251" s="216" t="s">
        <v>547</v>
      </c>
      <c r="D251" s="216" t="s">
        <v>284</v>
      </c>
      <c r="E251" s="217" t="s">
        <v>509</v>
      </c>
      <c r="F251" s="218" t="s">
        <v>510</v>
      </c>
      <c r="G251" s="219" t="s">
        <v>197</v>
      </c>
      <c r="H251" s="220">
        <v>15.310000000000001</v>
      </c>
      <c r="I251" s="221"/>
      <c r="J251" s="222">
        <f>ROUND(I251*H251,2)</f>
        <v>0</v>
      </c>
      <c r="K251" s="218" t="s">
        <v>287</v>
      </c>
      <c r="L251" s="47"/>
      <c r="M251" s="223" t="s">
        <v>19</v>
      </c>
      <c r="N251" s="224" t="s">
        <v>40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288</v>
      </c>
      <c r="AT251" s="227" t="s">
        <v>284</v>
      </c>
      <c r="AU251" s="227" t="s">
        <v>78</v>
      </c>
      <c r="AY251" s="20" t="s">
        <v>281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76</v>
      </c>
      <c r="BK251" s="228">
        <f>ROUND(I251*H251,2)</f>
        <v>0</v>
      </c>
      <c r="BL251" s="20" t="s">
        <v>288</v>
      </c>
      <c r="BM251" s="227" t="s">
        <v>511</v>
      </c>
    </row>
    <row r="252" s="2" customFormat="1">
      <c r="A252" s="41"/>
      <c r="B252" s="42"/>
      <c r="C252" s="43"/>
      <c r="D252" s="229" t="s">
        <v>290</v>
      </c>
      <c r="E252" s="43"/>
      <c r="F252" s="230" t="s">
        <v>512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290</v>
      </c>
      <c r="AU252" s="20" t="s">
        <v>78</v>
      </c>
    </row>
    <row r="253" s="13" customFormat="1">
      <c r="A253" s="13"/>
      <c r="B253" s="234"/>
      <c r="C253" s="235"/>
      <c r="D253" s="236" t="s">
        <v>292</v>
      </c>
      <c r="E253" s="237" t="s">
        <v>19</v>
      </c>
      <c r="F253" s="238" t="s">
        <v>195</v>
      </c>
      <c r="G253" s="235"/>
      <c r="H253" s="239">
        <v>15.310000000000001</v>
      </c>
      <c r="I253" s="240"/>
      <c r="J253" s="235"/>
      <c r="K253" s="235"/>
      <c r="L253" s="241"/>
      <c r="M253" s="242"/>
      <c r="N253" s="243"/>
      <c r="O253" s="243"/>
      <c r="P253" s="243"/>
      <c r="Q253" s="243"/>
      <c r="R253" s="243"/>
      <c r="S253" s="243"/>
      <c r="T253" s="244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5" t="s">
        <v>292</v>
      </c>
      <c r="AU253" s="245" t="s">
        <v>78</v>
      </c>
      <c r="AV253" s="13" t="s">
        <v>78</v>
      </c>
      <c r="AW253" s="13" t="s">
        <v>31</v>
      </c>
      <c r="AX253" s="13" t="s">
        <v>76</v>
      </c>
      <c r="AY253" s="245" t="s">
        <v>281</v>
      </c>
    </row>
    <row r="254" s="12" customFormat="1" ht="22.8" customHeight="1">
      <c r="A254" s="12"/>
      <c r="B254" s="200"/>
      <c r="C254" s="201"/>
      <c r="D254" s="202" t="s">
        <v>68</v>
      </c>
      <c r="E254" s="214" t="s">
        <v>513</v>
      </c>
      <c r="F254" s="214" t="s">
        <v>514</v>
      </c>
      <c r="G254" s="201"/>
      <c r="H254" s="201"/>
      <c r="I254" s="204"/>
      <c r="J254" s="215">
        <f>BK254</f>
        <v>0</v>
      </c>
      <c r="K254" s="201"/>
      <c r="L254" s="206"/>
      <c r="M254" s="207"/>
      <c r="N254" s="208"/>
      <c r="O254" s="208"/>
      <c r="P254" s="209">
        <f>SUM(P255:P256)</f>
        <v>0</v>
      </c>
      <c r="Q254" s="208"/>
      <c r="R254" s="209">
        <f>SUM(R255:R256)</f>
        <v>0</v>
      </c>
      <c r="S254" s="208"/>
      <c r="T254" s="210">
        <f>SUM(T255:T256)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11" t="s">
        <v>76</v>
      </c>
      <c r="AT254" s="212" t="s">
        <v>68</v>
      </c>
      <c r="AU254" s="212" t="s">
        <v>76</v>
      </c>
      <c r="AY254" s="211" t="s">
        <v>281</v>
      </c>
      <c r="BK254" s="213">
        <f>SUM(BK255:BK256)</f>
        <v>0</v>
      </c>
    </row>
    <row r="255" s="2" customFormat="1" ht="55.5" customHeight="1">
      <c r="A255" s="41"/>
      <c r="B255" s="42"/>
      <c r="C255" s="216" t="s">
        <v>552</v>
      </c>
      <c r="D255" s="216" t="s">
        <v>284</v>
      </c>
      <c r="E255" s="217" t="s">
        <v>516</v>
      </c>
      <c r="F255" s="218" t="s">
        <v>517</v>
      </c>
      <c r="G255" s="219" t="s">
        <v>366</v>
      </c>
      <c r="H255" s="220">
        <v>1.597</v>
      </c>
      <c r="I255" s="221"/>
      <c r="J255" s="222">
        <f>ROUND(I255*H255,2)</f>
        <v>0</v>
      </c>
      <c r="K255" s="218" t="s">
        <v>287</v>
      </c>
      <c r="L255" s="47"/>
      <c r="M255" s="223" t="s">
        <v>19</v>
      </c>
      <c r="N255" s="224" t="s">
        <v>40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288</v>
      </c>
      <c r="AT255" s="227" t="s">
        <v>284</v>
      </c>
      <c r="AU255" s="227" t="s">
        <v>78</v>
      </c>
      <c r="AY255" s="20" t="s">
        <v>281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76</v>
      </c>
      <c r="BK255" s="228">
        <f>ROUND(I255*H255,2)</f>
        <v>0</v>
      </c>
      <c r="BL255" s="20" t="s">
        <v>288</v>
      </c>
      <c r="BM255" s="227" t="s">
        <v>518</v>
      </c>
    </row>
    <row r="256" s="2" customFormat="1">
      <c r="A256" s="41"/>
      <c r="B256" s="42"/>
      <c r="C256" s="43"/>
      <c r="D256" s="229" t="s">
        <v>290</v>
      </c>
      <c r="E256" s="43"/>
      <c r="F256" s="230" t="s">
        <v>519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290</v>
      </c>
      <c r="AU256" s="20" t="s">
        <v>78</v>
      </c>
    </row>
    <row r="257" s="12" customFormat="1" ht="25.92" customHeight="1">
      <c r="A257" s="12"/>
      <c r="B257" s="200"/>
      <c r="C257" s="201"/>
      <c r="D257" s="202" t="s">
        <v>68</v>
      </c>
      <c r="E257" s="203" t="s">
        <v>520</v>
      </c>
      <c r="F257" s="203" t="s">
        <v>521</v>
      </c>
      <c r="G257" s="201"/>
      <c r="H257" s="201"/>
      <c r="I257" s="204"/>
      <c r="J257" s="205">
        <f>BK257</f>
        <v>0</v>
      </c>
      <c r="K257" s="201"/>
      <c r="L257" s="206"/>
      <c r="M257" s="207"/>
      <c r="N257" s="208"/>
      <c r="O257" s="208"/>
      <c r="P257" s="209">
        <f>P258+P276+P298+P311+P358+P398</f>
        <v>0</v>
      </c>
      <c r="Q257" s="208"/>
      <c r="R257" s="209">
        <f>R258+R276+R298+R311+R358+R398</f>
        <v>2.4192366700000001</v>
      </c>
      <c r="S257" s="208"/>
      <c r="T257" s="210">
        <f>T258+T276+T298+T311+T358+T398</f>
        <v>0.0011554500000000001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11" t="s">
        <v>78</v>
      </c>
      <c r="AT257" s="212" t="s">
        <v>68</v>
      </c>
      <c r="AU257" s="212" t="s">
        <v>69</v>
      </c>
      <c r="AY257" s="211" t="s">
        <v>281</v>
      </c>
      <c r="BK257" s="213">
        <f>BK258+BK276+BK298+BK311+BK358+BK398</f>
        <v>0</v>
      </c>
    </row>
    <row r="258" s="12" customFormat="1" ht="22.8" customHeight="1">
      <c r="A258" s="12"/>
      <c r="B258" s="200"/>
      <c r="C258" s="201"/>
      <c r="D258" s="202" t="s">
        <v>68</v>
      </c>
      <c r="E258" s="214" t="s">
        <v>522</v>
      </c>
      <c r="F258" s="214" t="s">
        <v>523</v>
      </c>
      <c r="G258" s="201"/>
      <c r="H258" s="201"/>
      <c r="I258" s="204"/>
      <c r="J258" s="215">
        <f>BK258</f>
        <v>0</v>
      </c>
      <c r="K258" s="201"/>
      <c r="L258" s="206"/>
      <c r="M258" s="207"/>
      <c r="N258" s="208"/>
      <c r="O258" s="208"/>
      <c r="P258" s="209">
        <f>SUM(P259:P275)</f>
        <v>0</v>
      </c>
      <c r="Q258" s="208"/>
      <c r="R258" s="209">
        <f>SUM(R259:R275)</f>
        <v>0.0050000000000000001</v>
      </c>
      <c r="S258" s="208"/>
      <c r="T258" s="210">
        <f>SUM(T259:T275)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11" t="s">
        <v>78</v>
      </c>
      <c r="AT258" s="212" t="s">
        <v>68</v>
      </c>
      <c r="AU258" s="212" t="s">
        <v>76</v>
      </c>
      <c r="AY258" s="211" t="s">
        <v>281</v>
      </c>
      <c r="BK258" s="213">
        <f>SUM(BK259:BK275)</f>
        <v>0</v>
      </c>
    </row>
    <row r="259" s="2" customFormat="1" ht="55.5" customHeight="1">
      <c r="A259" s="41"/>
      <c r="B259" s="42"/>
      <c r="C259" s="216" t="s">
        <v>556</v>
      </c>
      <c r="D259" s="216" t="s">
        <v>284</v>
      </c>
      <c r="E259" s="217" t="s">
        <v>525</v>
      </c>
      <c r="F259" s="218" t="s">
        <v>526</v>
      </c>
      <c r="G259" s="219" t="s">
        <v>366</v>
      </c>
      <c r="H259" s="220">
        <v>0.0050000000000000001</v>
      </c>
      <c r="I259" s="221"/>
      <c r="J259" s="222">
        <f>ROUND(I259*H259,2)</f>
        <v>0</v>
      </c>
      <c r="K259" s="218" t="s">
        <v>287</v>
      </c>
      <c r="L259" s="47"/>
      <c r="M259" s="223" t="s">
        <v>19</v>
      </c>
      <c r="N259" s="224" t="s">
        <v>40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305</v>
      </c>
      <c r="AT259" s="227" t="s">
        <v>284</v>
      </c>
      <c r="AU259" s="227" t="s">
        <v>78</v>
      </c>
      <c r="AY259" s="20" t="s">
        <v>281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76</v>
      </c>
      <c r="BK259" s="228">
        <f>ROUND(I259*H259,2)</f>
        <v>0</v>
      </c>
      <c r="BL259" s="20" t="s">
        <v>305</v>
      </c>
      <c r="BM259" s="227" t="s">
        <v>527</v>
      </c>
    </row>
    <row r="260" s="2" customFormat="1">
      <c r="A260" s="41"/>
      <c r="B260" s="42"/>
      <c r="C260" s="43"/>
      <c r="D260" s="229" t="s">
        <v>290</v>
      </c>
      <c r="E260" s="43"/>
      <c r="F260" s="230" t="s">
        <v>528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290</v>
      </c>
      <c r="AU260" s="20" t="s">
        <v>78</v>
      </c>
    </row>
    <row r="261" s="2" customFormat="1" ht="24.15" customHeight="1">
      <c r="A261" s="41"/>
      <c r="B261" s="42"/>
      <c r="C261" s="216" t="s">
        <v>560</v>
      </c>
      <c r="D261" s="216" t="s">
        <v>284</v>
      </c>
      <c r="E261" s="217" t="s">
        <v>530</v>
      </c>
      <c r="F261" s="218" t="s">
        <v>531</v>
      </c>
      <c r="G261" s="219" t="s">
        <v>330</v>
      </c>
      <c r="H261" s="220">
        <v>1</v>
      </c>
      <c r="I261" s="221"/>
      <c r="J261" s="222">
        <f>ROUND(I261*H261,2)</f>
        <v>0</v>
      </c>
      <c r="K261" s="218" t="s">
        <v>287</v>
      </c>
      <c r="L261" s="47"/>
      <c r="M261" s="223" t="s">
        <v>19</v>
      </c>
      <c r="N261" s="224" t="s">
        <v>40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288</v>
      </c>
      <c r="AT261" s="227" t="s">
        <v>284</v>
      </c>
      <c r="AU261" s="227" t="s">
        <v>78</v>
      </c>
      <c r="AY261" s="20" t="s">
        <v>281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76</v>
      </c>
      <c r="BK261" s="228">
        <f>ROUND(I261*H261,2)</f>
        <v>0</v>
      </c>
      <c r="BL261" s="20" t="s">
        <v>288</v>
      </c>
      <c r="BM261" s="227" t="s">
        <v>532</v>
      </c>
    </row>
    <row r="262" s="2" customFormat="1">
      <c r="A262" s="41"/>
      <c r="B262" s="42"/>
      <c r="C262" s="43"/>
      <c r="D262" s="229" t="s">
        <v>290</v>
      </c>
      <c r="E262" s="43"/>
      <c r="F262" s="230" t="s">
        <v>533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290</v>
      </c>
      <c r="AU262" s="20" t="s">
        <v>78</v>
      </c>
    </row>
    <row r="263" s="2" customFormat="1" ht="16.5" customHeight="1">
      <c r="A263" s="41"/>
      <c r="B263" s="42"/>
      <c r="C263" s="267" t="s">
        <v>564</v>
      </c>
      <c r="D263" s="267" t="s">
        <v>396</v>
      </c>
      <c r="E263" s="268" t="s">
        <v>535</v>
      </c>
      <c r="F263" s="269" t="s">
        <v>536</v>
      </c>
      <c r="G263" s="270" t="s">
        <v>330</v>
      </c>
      <c r="H263" s="271">
        <v>1</v>
      </c>
      <c r="I263" s="272"/>
      <c r="J263" s="273">
        <f>ROUND(I263*H263,2)</f>
        <v>0</v>
      </c>
      <c r="K263" s="269" t="s">
        <v>287</v>
      </c>
      <c r="L263" s="274"/>
      <c r="M263" s="275" t="s">
        <v>19</v>
      </c>
      <c r="N263" s="276" t="s">
        <v>40</v>
      </c>
      <c r="O263" s="87"/>
      <c r="P263" s="225">
        <f>O263*H263</f>
        <v>0</v>
      </c>
      <c r="Q263" s="225">
        <v>0.00020000000000000001</v>
      </c>
      <c r="R263" s="225">
        <f>Q263*H263</f>
        <v>0.00020000000000000001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327</v>
      </c>
      <c r="AT263" s="227" t="s">
        <v>396</v>
      </c>
      <c r="AU263" s="227" t="s">
        <v>78</v>
      </c>
      <c r="AY263" s="20" t="s">
        <v>281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76</v>
      </c>
      <c r="BK263" s="228">
        <f>ROUND(I263*H263,2)</f>
        <v>0</v>
      </c>
      <c r="BL263" s="20" t="s">
        <v>288</v>
      </c>
      <c r="BM263" s="227" t="s">
        <v>537</v>
      </c>
    </row>
    <row r="264" s="2" customFormat="1" ht="24.15" customHeight="1">
      <c r="A264" s="41"/>
      <c r="B264" s="42"/>
      <c r="C264" s="216" t="s">
        <v>568</v>
      </c>
      <c r="D264" s="216" t="s">
        <v>284</v>
      </c>
      <c r="E264" s="217" t="s">
        <v>539</v>
      </c>
      <c r="F264" s="218" t="s">
        <v>540</v>
      </c>
      <c r="G264" s="219" t="s">
        <v>330</v>
      </c>
      <c r="H264" s="220">
        <v>1</v>
      </c>
      <c r="I264" s="221"/>
      <c r="J264" s="222">
        <f>ROUND(I264*H264,2)</f>
        <v>0</v>
      </c>
      <c r="K264" s="218" t="s">
        <v>287</v>
      </c>
      <c r="L264" s="47"/>
      <c r="M264" s="223" t="s">
        <v>19</v>
      </c>
      <c r="N264" s="224" t="s">
        <v>40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305</v>
      </c>
      <c r="AT264" s="227" t="s">
        <v>284</v>
      </c>
      <c r="AU264" s="227" t="s">
        <v>78</v>
      </c>
      <c r="AY264" s="20" t="s">
        <v>281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76</v>
      </c>
      <c r="BK264" s="228">
        <f>ROUND(I264*H264,2)</f>
        <v>0</v>
      </c>
      <c r="BL264" s="20" t="s">
        <v>305</v>
      </c>
      <c r="BM264" s="227" t="s">
        <v>541</v>
      </c>
    </row>
    <row r="265" s="2" customFormat="1">
      <c r="A265" s="41"/>
      <c r="B265" s="42"/>
      <c r="C265" s="43"/>
      <c r="D265" s="229" t="s">
        <v>290</v>
      </c>
      <c r="E265" s="43"/>
      <c r="F265" s="230" t="s">
        <v>542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290</v>
      </c>
      <c r="AU265" s="20" t="s">
        <v>78</v>
      </c>
    </row>
    <row r="266" s="2" customFormat="1" ht="21.75" customHeight="1">
      <c r="A266" s="41"/>
      <c r="B266" s="42"/>
      <c r="C266" s="267" t="s">
        <v>572</v>
      </c>
      <c r="D266" s="267" t="s">
        <v>396</v>
      </c>
      <c r="E266" s="268" t="s">
        <v>544</v>
      </c>
      <c r="F266" s="269" t="s">
        <v>545</v>
      </c>
      <c r="G266" s="270" t="s">
        <v>330</v>
      </c>
      <c r="H266" s="271">
        <v>1</v>
      </c>
      <c r="I266" s="272"/>
      <c r="J266" s="273">
        <f>ROUND(I266*H266,2)</f>
        <v>0</v>
      </c>
      <c r="K266" s="269" t="s">
        <v>287</v>
      </c>
      <c r="L266" s="274"/>
      <c r="M266" s="275" t="s">
        <v>19</v>
      </c>
      <c r="N266" s="276" t="s">
        <v>40</v>
      </c>
      <c r="O266" s="87"/>
      <c r="P266" s="225">
        <f>O266*H266</f>
        <v>0</v>
      </c>
      <c r="Q266" s="225">
        <v>0.00050000000000000001</v>
      </c>
      <c r="R266" s="225">
        <f>Q266*H266</f>
        <v>0.00050000000000000001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483</v>
      </c>
      <c r="AT266" s="227" t="s">
        <v>396</v>
      </c>
      <c r="AU266" s="227" t="s">
        <v>78</v>
      </c>
      <c r="AY266" s="20" t="s">
        <v>281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76</v>
      </c>
      <c r="BK266" s="228">
        <f>ROUND(I266*H266,2)</f>
        <v>0</v>
      </c>
      <c r="BL266" s="20" t="s">
        <v>305</v>
      </c>
      <c r="BM266" s="227" t="s">
        <v>546</v>
      </c>
    </row>
    <row r="267" s="2" customFormat="1" ht="24.15" customHeight="1">
      <c r="A267" s="41"/>
      <c r="B267" s="42"/>
      <c r="C267" s="216" t="s">
        <v>576</v>
      </c>
      <c r="D267" s="216" t="s">
        <v>284</v>
      </c>
      <c r="E267" s="217" t="s">
        <v>548</v>
      </c>
      <c r="F267" s="218" t="s">
        <v>549</v>
      </c>
      <c r="G267" s="219" t="s">
        <v>330</v>
      </c>
      <c r="H267" s="220">
        <v>3</v>
      </c>
      <c r="I267" s="221"/>
      <c r="J267" s="222">
        <f>ROUND(I267*H267,2)</f>
        <v>0</v>
      </c>
      <c r="K267" s="218" t="s">
        <v>287</v>
      </c>
      <c r="L267" s="47"/>
      <c r="M267" s="223" t="s">
        <v>19</v>
      </c>
      <c r="N267" s="224" t="s">
        <v>40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305</v>
      </c>
      <c r="AT267" s="227" t="s">
        <v>284</v>
      </c>
      <c r="AU267" s="227" t="s">
        <v>78</v>
      </c>
      <c r="AY267" s="20" t="s">
        <v>281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76</v>
      </c>
      <c r="BK267" s="228">
        <f>ROUND(I267*H267,2)</f>
        <v>0</v>
      </c>
      <c r="BL267" s="20" t="s">
        <v>305</v>
      </c>
      <c r="BM267" s="227" t="s">
        <v>550</v>
      </c>
    </row>
    <row r="268" s="2" customFormat="1">
      <c r="A268" s="41"/>
      <c r="B268" s="42"/>
      <c r="C268" s="43"/>
      <c r="D268" s="229" t="s">
        <v>290</v>
      </c>
      <c r="E268" s="43"/>
      <c r="F268" s="230" t="s">
        <v>551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290</v>
      </c>
      <c r="AU268" s="20" t="s">
        <v>78</v>
      </c>
    </row>
    <row r="269" s="2" customFormat="1" ht="24.15" customHeight="1">
      <c r="A269" s="41"/>
      <c r="B269" s="42"/>
      <c r="C269" s="267" t="s">
        <v>581</v>
      </c>
      <c r="D269" s="267" t="s">
        <v>396</v>
      </c>
      <c r="E269" s="268" t="s">
        <v>553</v>
      </c>
      <c r="F269" s="269" t="s">
        <v>554</v>
      </c>
      <c r="G269" s="270" t="s">
        <v>330</v>
      </c>
      <c r="H269" s="271">
        <v>3</v>
      </c>
      <c r="I269" s="272"/>
      <c r="J269" s="273">
        <f>ROUND(I269*H269,2)</f>
        <v>0</v>
      </c>
      <c r="K269" s="269" t="s">
        <v>287</v>
      </c>
      <c r="L269" s="274"/>
      <c r="M269" s="275" t="s">
        <v>19</v>
      </c>
      <c r="N269" s="276" t="s">
        <v>40</v>
      </c>
      <c r="O269" s="87"/>
      <c r="P269" s="225">
        <f>O269*H269</f>
        <v>0</v>
      </c>
      <c r="Q269" s="225">
        <v>0.00050000000000000001</v>
      </c>
      <c r="R269" s="225">
        <f>Q269*H269</f>
        <v>0.0015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483</v>
      </c>
      <c r="AT269" s="227" t="s">
        <v>396</v>
      </c>
      <c r="AU269" s="227" t="s">
        <v>78</v>
      </c>
      <c r="AY269" s="20" t="s">
        <v>281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76</v>
      </c>
      <c r="BK269" s="228">
        <f>ROUND(I269*H269,2)</f>
        <v>0</v>
      </c>
      <c r="BL269" s="20" t="s">
        <v>305</v>
      </c>
      <c r="BM269" s="227" t="s">
        <v>555</v>
      </c>
    </row>
    <row r="270" s="2" customFormat="1" ht="24.15" customHeight="1">
      <c r="A270" s="41"/>
      <c r="B270" s="42"/>
      <c r="C270" s="216" t="s">
        <v>587</v>
      </c>
      <c r="D270" s="216" t="s">
        <v>284</v>
      </c>
      <c r="E270" s="217" t="s">
        <v>565</v>
      </c>
      <c r="F270" s="218" t="s">
        <v>566</v>
      </c>
      <c r="G270" s="219" t="s">
        <v>315</v>
      </c>
      <c r="H270" s="220">
        <v>3</v>
      </c>
      <c r="I270" s="221"/>
      <c r="J270" s="222">
        <f>ROUND(I270*H270,2)</f>
        <v>0</v>
      </c>
      <c r="K270" s="218" t="s">
        <v>316</v>
      </c>
      <c r="L270" s="47"/>
      <c r="M270" s="223" t="s">
        <v>19</v>
      </c>
      <c r="N270" s="224" t="s">
        <v>40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305</v>
      </c>
      <c r="AT270" s="227" t="s">
        <v>284</v>
      </c>
      <c r="AU270" s="227" t="s">
        <v>78</v>
      </c>
      <c r="AY270" s="20" t="s">
        <v>281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76</v>
      </c>
      <c r="BK270" s="228">
        <f>ROUND(I270*H270,2)</f>
        <v>0</v>
      </c>
      <c r="BL270" s="20" t="s">
        <v>305</v>
      </c>
      <c r="BM270" s="227" t="s">
        <v>567</v>
      </c>
    </row>
    <row r="271" s="2" customFormat="1" ht="24.15" customHeight="1">
      <c r="A271" s="41"/>
      <c r="B271" s="42"/>
      <c r="C271" s="216" t="s">
        <v>594</v>
      </c>
      <c r="D271" s="216" t="s">
        <v>284</v>
      </c>
      <c r="E271" s="217" t="s">
        <v>569</v>
      </c>
      <c r="F271" s="218" t="s">
        <v>570</v>
      </c>
      <c r="G271" s="219" t="s">
        <v>315</v>
      </c>
      <c r="H271" s="220">
        <v>3</v>
      </c>
      <c r="I271" s="221"/>
      <c r="J271" s="222">
        <f>ROUND(I271*H271,2)</f>
        <v>0</v>
      </c>
      <c r="K271" s="218" t="s">
        <v>316</v>
      </c>
      <c r="L271" s="47"/>
      <c r="M271" s="223" t="s">
        <v>19</v>
      </c>
      <c r="N271" s="224" t="s">
        <v>40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305</v>
      </c>
      <c r="AT271" s="227" t="s">
        <v>284</v>
      </c>
      <c r="AU271" s="227" t="s">
        <v>78</v>
      </c>
      <c r="AY271" s="20" t="s">
        <v>281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76</v>
      </c>
      <c r="BK271" s="228">
        <f>ROUND(I271*H271,2)</f>
        <v>0</v>
      </c>
      <c r="BL271" s="20" t="s">
        <v>305</v>
      </c>
      <c r="BM271" s="227" t="s">
        <v>571</v>
      </c>
    </row>
    <row r="272" s="2" customFormat="1" ht="24.15" customHeight="1">
      <c r="A272" s="41"/>
      <c r="B272" s="42"/>
      <c r="C272" s="216" t="s">
        <v>599</v>
      </c>
      <c r="D272" s="216" t="s">
        <v>284</v>
      </c>
      <c r="E272" s="217" t="s">
        <v>573</v>
      </c>
      <c r="F272" s="218" t="s">
        <v>574</v>
      </c>
      <c r="G272" s="219" t="s">
        <v>315</v>
      </c>
      <c r="H272" s="220">
        <v>1</v>
      </c>
      <c r="I272" s="221"/>
      <c r="J272" s="222">
        <f>ROUND(I272*H272,2)</f>
        <v>0</v>
      </c>
      <c r="K272" s="218" t="s">
        <v>316</v>
      </c>
      <c r="L272" s="47"/>
      <c r="M272" s="223" t="s">
        <v>19</v>
      </c>
      <c r="N272" s="224" t="s">
        <v>40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305</v>
      </c>
      <c r="AT272" s="227" t="s">
        <v>284</v>
      </c>
      <c r="AU272" s="227" t="s">
        <v>78</v>
      </c>
      <c r="AY272" s="20" t="s">
        <v>281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76</v>
      </c>
      <c r="BK272" s="228">
        <f>ROUND(I272*H272,2)</f>
        <v>0</v>
      </c>
      <c r="BL272" s="20" t="s">
        <v>305</v>
      </c>
      <c r="BM272" s="227" t="s">
        <v>575</v>
      </c>
    </row>
    <row r="273" s="2" customFormat="1" ht="24.15" customHeight="1">
      <c r="A273" s="41"/>
      <c r="B273" s="42"/>
      <c r="C273" s="216" t="s">
        <v>604</v>
      </c>
      <c r="D273" s="216" t="s">
        <v>284</v>
      </c>
      <c r="E273" s="217" t="s">
        <v>577</v>
      </c>
      <c r="F273" s="218" t="s">
        <v>578</v>
      </c>
      <c r="G273" s="219" t="s">
        <v>330</v>
      </c>
      <c r="H273" s="220">
        <v>1</v>
      </c>
      <c r="I273" s="221"/>
      <c r="J273" s="222">
        <f>ROUND(I273*H273,2)</f>
        <v>0</v>
      </c>
      <c r="K273" s="218" t="s">
        <v>287</v>
      </c>
      <c r="L273" s="47"/>
      <c r="M273" s="223" t="s">
        <v>19</v>
      </c>
      <c r="N273" s="224" t="s">
        <v>40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305</v>
      </c>
      <c r="AT273" s="227" t="s">
        <v>284</v>
      </c>
      <c r="AU273" s="227" t="s">
        <v>78</v>
      </c>
      <c r="AY273" s="20" t="s">
        <v>281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76</v>
      </c>
      <c r="BK273" s="228">
        <f>ROUND(I273*H273,2)</f>
        <v>0</v>
      </c>
      <c r="BL273" s="20" t="s">
        <v>305</v>
      </c>
      <c r="BM273" s="227" t="s">
        <v>579</v>
      </c>
    </row>
    <row r="274" s="2" customFormat="1">
      <c r="A274" s="41"/>
      <c r="B274" s="42"/>
      <c r="C274" s="43"/>
      <c r="D274" s="229" t="s">
        <v>290</v>
      </c>
      <c r="E274" s="43"/>
      <c r="F274" s="230" t="s">
        <v>580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290</v>
      </c>
      <c r="AU274" s="20" t="s">
        <v>78</v>
      </c>
    </row>
    <row r="275" s="2" customFormat="1" ht="16.5" customHeight="1">
      <c r="A275" s="41"/>
      <c r="B275" s="42"/>
      <c r="C275" s="267" t="s">
        <v>610</v>
      </c>
      <c r="D275" s="267" t="s">
        <v>396</v>
      </c>
      <c r="E275" s="268" t="s">
        <v>582</v>
      </c>
      <c r="F275" s="269" t="s">
        <v>583</v>
      </c>
      <c r="G275" s="270" t="s">
        <v>330</v>
      </c>
      <c r="H275" s="271">
        <v>1</v>
      </c>
      <c r="I275" s="272"/>
      <c r="J275" s="273">
        <f>ROUND(I275*H275,2)</f>
        <v>0</v>
      </c>
      <c r="K275" s="269" t="s">
        <v>287</v>
      </c>
      <c r="L275" s="274"/>
      <c r="M275" s="275" t="s">
        <v>19</v>
      </c>
      <c r="N275" s="276" t="s">
        <v>40</v>
      </c>
      <c r="O275" s="87"/>
      <c r="P275" s="225">
        <f>O275*H275</f>
        <v>0</v>
      </c>
      <c r="Q275" s="225">
        <v>0.0028</v>
      </c>
      <c r="R275" s="225">
        <f>Q275*H275</f>
        <v>0.0028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483</v>
      </c>
      <c r="AT275" s="227" t="s">
        <v>396</v>
      </c>
      <c r="AU275" s="227" t="s">
        <v>78</v>
      </c>
      <c r="AY275" s="20" t="s">
        <v>281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76</v>
      </c>
      <c r="BK275" s="228">
        <f>ROUND(I275*H275,2)</f>
        <v>0</v>
      </c>
      <c r="BL275" s="20" t="s">
        <v>305</v>
      </c>
      <c r="BM275" s="227" t="s">
        <v>584</v>
      </c>
    </row>
    <row r="276" s="12" customFormat="1" ht="22.8" customHeight="1">
      <c r="A276" s="12"/>
      <c r="B276" s="200"/>
      <c r="C276" s="201"/>
      <c r="D276" s="202" t="s">
        <v>68</v>
      </c>
      <c r="E276" s="214" t="s">
        <v>585</v>
      </c>
      <c r="F276" s="214" t="s">
        <v>586</v>
      </c>
      <c r="G276" s="201"/>
      <c r="H276" s="201"/>
      <c r="I276" s="204"/>
      <c r="J276" s="215">
        <f>BK276</f>
        <v>0</v>
      </c>
      <c r="K276" s="201"/>
      <c r="L276" s="206"/>
      <c r="M276" s="207"/>
      <c r="N276" s="208"/>
      <c r="O276" s="208"/>
      <c r="P276" s="209">
        <f>P277+P278+P279+P290</f>
        <v>0</v>
      </c>
      <c r="Q276" s="208"/>
      <c r="R276" s="209">
        <f>R277+R278+R279+R290</f>
        <v>0.66888762199999996</v>
      </c>
      <c r="S276" s="208"/>
      <c r="T276" s="210">
        <f>T277+T278+T279+T290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11" t="s">
        <v>78</v>
      </c>
      <c r="AT276" s="212" t="s">
        <v>68</v>
      </c>
      <c r="AU276" s="212" t="s">
        <v>76</v>
      </c>
      <c r="AY276" s="211" t="s">
        <v>281</v>
      </c>
      <c r="BK276" s="213">
        <f>BK277+BK278+BK279+BK290</f>
        <v>0</v>
      </c>
    </row>
    <row r="277" s="2" customFormat="1" ht="78" customHeight="1">
      <c r="A277" s="41"/>
      <c r="B277" s="42"/>
      <c r="C277" s="216" t="s">
        <v>614</v>
      </c>
      <c r="D277" s="216" t="s">
        <v>284</v>
      </c>
      <c r="E277" s="217" t="s">
        <v>588</v>
      </c>
      <c r="F277" s="218" t="s">
        <v>589</v>
      </c>
      <c r="G277" s="219" t="s">
        <v>366</v>
      </c>
      <c r="H277" s="220">
        <v>0.66900000000000004</v>
      </c>
      <c r="I277" s="221"/>
      <c r="J277" s="222">
        <f>ROUND(I277*H277,2)</f>
        <v>0</v>
      </c>
      <c r="K277" s="218" t="s">
        <v>287</v>
      </c>
      <c r="L277" s="47"/>
      <c r="M277" s="223" t="s">
        <v>19</v>
      </c>
      <c r="N277" s="224" t="s">
        <v>40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305</v>
      </c>
      <c r="AT277" s="227" t="s">
        <v>284</v>
      </c>
      <c r="AU277" s="227" t="s">
        <v>78</v>
      </c>
      <c r="AY277" s="20" t="s">
        <v>281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76</v>
      </c>
      <c r="BK277" s="228">
        <f>ROUND(I277*H277,2)</f>
        <v>0</v>
      </c>
      <c r="BL277" s="20" t="s">
        <v>305</v>
      </c>
      <c r="BM277" s="227" t="s">
        <v>590</v>
      </c>
    </row>
    <row r="278" s="2" customFormat="1">
      <c r="A278" s="41"/>
      <c r="B278" s="42"/>
      <c r="C278" s="43"/>
      <c r="D278" s="229" t="s">
        <v>290</v>
      </c>
      <c r="E278" s="43"/>
      <c r="F278" s="230" t="s">
        <v>591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290</v>
      </c>
      <c r="AU278" s="20" t="s">
        <v>78</v>
      </c>
    </row>
    <row r="279" s="12" customFormat="1" ht="20.88" customHeight="1">
      <c r="A279" s="12"/>
      <c r="B279" s="200"/>
      <c r="C279" s="201"/>
      <c r="D279" s="202" t="s">
        <v>68</v>
      </c>
      <c r="E279" s="214" t="s">
        <v>1497</v>
      </c>
      <c r="F279" s="214" t="s">
        <v>1498</v>
      </c>
      <c r="G279" s="201"/>
      <c r="H279" s="201"/>
      <c r="I279" s="204"/>
      <c r="J279" s="215">
        <f>BK279</f>
        <v>0</v>
      </c>
      <c r="K279" s="201"/>
      <c r="L279" s="206"/>
      <c r="M279" s="207"/>
      <c r="N279" s="208"/>
      <c r="O279" s="208"/>
      <c r="P279" s="209">
        <f>SUM(P280:P289)</f>
        <v>0</v>
      </c>
      <c r="Q279" s="208"/>
      <c r="R279" s="209">
        <f>SUM(R280:R289)</f>
        <v>0.17910655999999997</v>
      </c>
      <c r="S279" s="208"/>
      <c r="T279" s="210">
        <f>SUM(T280:T289)</f>
        <v>0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R279" s="211" t="s">
        <v>78</v>
      </c>
      <c r="AT279" s="212" t="s">
        <v>68</v>
      </c>
      <c r="AU279" s="212" t="s">
        <v>78</v>
      </c>
      <c r="AY279" s="211" t="s">
        <v>281</v>
      </c>
      <c r="BK279" s="213">
        <f>SUM(BK280:BK289)</f>
        <v>0</v>
      </c>
    </row>
    <row r="280" s="2" customFormat="1" ht="62.7" customHeight="1">
      <c r="A280" s="41"/>
      <c r="B280" s="42"/>
      <c r="C280" s="216" t="s">
        <v>620</v>
      </c>
      <c r="D280" s="216" t="s">
        <v>284</v>
      </c>
      <c r="E280" s="217" t="s">
        <v>1499</v>
      </c>
      <c r="F280" s="218" t="s">
        <v>1500</v>
      </c>
      <c r="G280" s="219" t="s">
        <v>197</v>
      </c>
      <c r="H280" s="220">
        <v>5.7039999999999997</v>
      </c>
      <c r="I280" s="221"/>
      <c r="J280" s="222">
        <f>ROUND(I280*H280,2)</f>
        <v>0</v>
      </c>
      <c r="K280" s="218" t="s">
        <v>287</v>
      </c>
      <c r="L280" s="47"/>
      <c r="M280" s="223" t="s">
        <v>19</v>
      </c>
      <c r="N280" s="224" t="s">
        <v>40</v>
      </c>
      <c r="O280" s="87"/>
      <c r="P280" s="225">
        <f>O280*H280</f>
        <v>0</v>
      </c>
      <c r="Q280" s="225">
        <v>0.02964</v>
      </c>
      <c r="R280" s="225">
        <f>Q280*H280</f>
        <v>0.16906655999999998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305</v>
      </c>
      <c r="AT280" s="227" t="s">
        <v>284</v>
      </c>
      <c r="AU280" s="227" t="s">
        <v>199</v>
      </c>
      <c r="AY280" s="20" t="s">
        <v>281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76</v>
      </c>
      <c r="BK280" s="228">
        <f>ROUND(I280*H280,2)</f>
        <v>0</v>
      </c>
      <c r="BL280" s="20" t="s">
        <v>305</v>
      </c>
      <c r="BM280" s="227" t="s">
        <v>1501</v>
      </c>
    </row>
    <row r="281" s="2" customFormat="1">
      <c r="A281" s="41"/>
      <c r="B281" s="42"/>
      <c r="C281" s="43"/>
      <c r="D281" s="229" t="s">
        <v>290</v>
      </c>
      <c r="E281" s="43"/>
      <c r="F281" s="230" t="s">
        <v>1502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290</v>
      </c>
      <c r="AU281" s="20" t="s">
        <v>199</v>
      </c>
    </row>
    <row r="282" s="15" customFormat="1">
      <c r="A282" s="15"/>
      <c r="B282" s="257"/>
      <c r="C282" s="258"/>
      <c r="D282" s="236" t="s">
        <v>292</v>
      </c>
      <c r="E282" s="259" t="s">
        <v>19</v>
      </c>
      <c r="F282" s="260" t="s">
        <v>1503</v>
      </c>
      <c r="G282" s="258"/>
      <c r="H282" s="259" t="s">
        <v>19</v>
      </c>
      <c r="I282" s="261"/>
      <c r="J282" s="258"/>
      <c r="K282" s="258"/>
      <c r="L282" s="262"/>
      <c r="M282" s="263"/>
      <c r="N282" s="264"/>
      <c r="O282" s="264"/>
      <c r="P282" s="264"/>
      <c r="Q282" s="264"/>
      <c r="R282" s="264"/>
      <c r="S282" s="264"/>
      <c r="T282" s="26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66" t="s">
        <v>292</v>
      </c>
      <c r="AU282" s="266" t="s">
        <v>199</v>
      </c>
      <c r="AV282" s="15" t="s">
        <v>76</v>
      </c>
      <c r="AW282" s="15" t="s">
        <v>31</v>
      </c>
      <c r="AX282" s="15" t="s">
        <v>69</v>
      </c>
      <c r="AY282" s="266" t="s">
        <v>281</v>
      </c>
    </row>
    <row r="283" s="13" customFormat="1">
      <c r="A283" s="13"/>
      <c r="B283" s="234"/>
      <c r="C283" s="235"/>
      <c r="D283" s="236" t="s">
        <v>292</v>
      </c>
      <c r="E283" s="237" t="s">
        <v>19</v>
      </c>
      <c r="F283" s="238" t="s">
        <v>1583</v>
      </c>
      <c r="G283" s="235"/>
      <c r="H283" s="239">
        <v>5.7039999999999997</v>
      </c>
      <c r="I283" s="240"/>
      <c r="J283" s="235"/>
      <c r="K283" s="235"/>
      <c r="L283" s="241"/>
      <c r="M283" s="242"/>
      <c r="N283" s="243"/>
      <c r="O283" s="243"/>
      <c r="P283" s="243"/>
      <c r="Q283" s="243"/>
      <c r="R283" s="243"/>
      <c r="S283" s="243"/>
      <c r="T283" s="244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5" t="s">
        <v>292</v>
      </c>
      <c r="AU283" s="245" t="s">
        <v>199</v>
      </c>
      <c r="AV283" s="13" t="s">
        <v>78</v>
      </c>
      <c r="AW283" s="13" t="s">
        <v>31</v>
      </c>
      <c r="AX283" s="13" t="s">
        <v>76</v>
      </c>
      <c r="AY283" s="245" t="s">
        <v>281</v>
      </c>
    </row>
    <row r="284" s="2" customFormat="1" ht="33" customHeight="1">
      <c r="A284" s="41"/>
      <c r="B284" s="42"/>
      <c r="C284" s="216" t="s">
        <v>626</v>
      </c>
      <c r="D284" s="216" t="s">
        <v>284</v>
      </c>
      <c r="E284" s="217" t="s">
        <v>1505</v>
      </c>
      <c r="F284" s="218" t="s">
        <v>1506</v>
      </c>
      <c r="G284" s="219" t="s">
        <v>330</v>
      </c>
      <c r="H284" s="220">
        <v>3</v>
      </c>
      <c r="I284" s="221"/>
      <c r="J284" s="222">
        <f>ROUND(I284*H284,2)</f>
        <v>0</v>
      </c>
      <c r="K284" s="218" t="s">
        <v>287</v>
      </c>
      <c r="L284" s="47"/>
      <c r="M284" s="223" t="s">
        <v>19</v>
      </c>
      <c r="N284" s="224" t="s">
        <v>40</v>
      </c>
      <c r="O284" s="87"/>
      <c r="P284" s="225">
        <f>O284*H284</f>
        <v>0</v>
      </c>
      <c r="Q284" s="225">
        <v>1.0000000000000001E-05</v>
      </c>
      <c r="R284" s="225">
        <f>Q284*H284</f>
        <v>3.0000000000000004E-05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305</v>
      </c>
      <c r="AT284" s="227" t="s">
        <v>284</v>
      </c>
      <c r="AU284" s="227" t="s">
        <v>199</v>
      </c>
      <c r="AY284" s="20" t="s">
        <v>281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76</v>
      </c>
      <c r="BK284" s="228">
        <f>ROUND(I284*H284,2)</f>
        <v>0</v>
      </c>
      <c r="BL284" s="20" t="s">
        <v>305</v>
      </c>
      <c r="BM284" s="227" t="s">
        <v>1507</v>
      </c>
    </row>
    <row r="285" s="2" customFormat="1">
      <c r="A285" s="41"/>
      <c r="B285" s="42"/>
      <c r="C285" s="43"/>
      <c r="D285" s="229" t="s">
        <v>290</v>
      </c>
      <c r="E285" s="43"/>
      <c r="F285" s="230" t="s">
        <v>1508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290</v>
      </c>
      <c r="AU285" s="20" t="s">
        <v>199</v>
      </c>
    </row>
    <row r="286" s="2" customFormat="1" ht="24.15" customHeight="1">
      <c r="A286" s="41"/>
      <c r="B286" s="42"/>
      <c r="C286" s="267" t="s">
        <v>633</v>
      </c>
      <c r="D286" s="267" t="s">
        <v>396</v>
      </c>
      <c r="E286" s="268" t="s">
        <v>1509</v>
      </c>
      <c r="F286" s="269" t="s">
        <v>1510</v>
      </c>
      <c r="G286" s="270" t="s">
        <v>330</v>
      </c>
      <c r="H286" s="271">
        <v>3</v>
      </c>
      <c r="I286" s="272"/>
      <c r="J286" s="273">
        <f>ROUND(I286*H286,2)</f>
        <v>0</v>
      </c>
      <c r="K286" s="269" t="s">
        <v>287</v>
      </c>
      <c r="L286" s="274"/>
      <c r="M286" s="275" t="s">
        <v>19</v>
      </c>
      <c r="N286" s="276" t="s">
        <v>40</v>
      </c>
      <c r="O286" s="87"/>
      <c r="P286" s="225">
        <f>O286*H286</f>
        <v>0</v>
      </c>
      <c r="Q286" s="225">
        <v>0.0025000000000000001</v>
      </c>
      <c r="R286" s="225">
        <f>Q286*H286</f>
        <v>0.0074999999999999997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483</v>
      </c>
      <c r="AT286" s="227" t="s">
        <v>396</v>
      </c>
      <c r="AU286" s="227" t="s">
        <v>199</v>
      </c>
      <c r="AY286" s="20" t="s">
        <v>281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76</v>
      </c>
      <c r="BK286" s="228">
        <f>ROUND(I286*H286,2)</f>
        <v>0</v>
      </c>
      <c r="BL286" s="20" t="s">
        <v>305</v>
      </c>
      <c r="BM286" s="227" t="s">
        <v>1511</v>
      </c>
    </row>
    <row r="287" s="2" customFormat="1" ht="33" customHeight="1">
      <c r="A287" s="41"/>
      <c r="B287" s="42"/>
      <c r="C287" s="216" t="s">
        <v>388</v>
      </c>
      <c r="D287" s="216" t="s">
        <v>284</v>
      </c>
      <c r="E287" s="217" t="s">
        <v>1512</v>
      </c>
      <c r="F287" s="218" t="s">
        <v>1513</v>
      </c>
      <c r="G287" s="219" t="s">
        <v>330</v>
      </c>
      <c r="H287" s="220">
        <v>1</v>
      </c>
      <c r="I287" s="221"/>
      <c r="J287" s="222">
        <f>ROUND(I287*H287,2)</f>
        <v>0</v>
      </c>
      <c r="K287" s="218" t="s">
        <v>287</v>
      </c>
      <c r="L287" s="47"/>
      <c r="M287" s="223" t="s">
        <v>19</v>
      </c>
      <c r="N287" s="224" t="s">
        <v>40</v>
      </c>
      <c r="O287" s="87"/>
      <c r="P287" s="225">
        <f>O287*H287</f>
        <v>0</v>
      </c>
      <c r="Q287" s="225">
        <v>1.0000000000000001E-05</v>
      </c>
      <c r="R287" s="225">
        <f>Q287*H287</f>
        <v>1.0000000000000001E-05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305</v>
      </c>
      <c r="AT287" s="227" t="s">
        <v>284</v>
      </c>
      <c r="AU287" s="227" t="s">
        <v>199</v>
      </c>
      <c r="AY287" s="20" t="s">
        <v>281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76</v>
      </c>
      <c r="BK287" s="228">
        <f>ROUND(I287*H287,2)</f>
        <v>0</v>
      </c>
      <c r="BL287" s="20" t="s">
        <v>305</v>
      </c>
      <c r="BM287" s="227" t="s">
        <v>1514</v>
      </c>
    </row>
    <row r="288" s="2" customFormat="1">
      <c r="A288" s="41"/>
      <c r="B288" s="42"/>
      <c r="C288" s="43"/>
      <c r="D288" s="229" t="s">
        <v>290</v>
      </c>
      <c r="E288" s="43"/>
      <c r="F288" s="230" t="s">
        <v>1515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290</v>
      </c>
      <c r="AU288" s="20" t="s">
        <v>199</v>
      </c>
    </row>
    <row r="289" s="2" customFormat="1" ht="24.15" customHeight="1">
      <c r="A289" s="41"/>
      <c r="B289" s="42"/>
      <c r="C289" s="267" t="s">
        <v>644</v>
      </c>
      <c r="D289" s="267" t="s">
        <v>396</v>
      </c>
      <c r="E289" s="268" t="s">
        <v>1516</v>
      </c>
      <c r="F289" s="269" t="s">
        <v>1517</v>
      </c>
      <c r="G289" s="270" t="s">
        <v>330</v>
      </c>
      <c r="H289" s="271">
        <v>1</v>
      </c>
      <c r="I289" s="272"/>
      <c r="J289" s="273">
        <f>ROUND(I289*H289,2)</f>
        <v>0</v>
      </c>
      <c r="K289" s="269" t="s">
        <v>287</v>
      </c>
      <c r="L289" s="274"/>
      <c r="M289" s="275" t="s">
        <v>19</v>
      </c>
      <c r="N289" s="276" t="s">
        <v>40</v>
      </c>
      <c r="O289" s="87"/>
      <c r="P289" s="225">
        <f>O289*H289</f>
        <v>0</v>
      </c>
      <c r="Q289" s="225">
        <v>0.0025000000000000001</v>
      </c>
      <c r="R289" s="225">
        <f>Q289*H289</f>
        <v>0.0025000000000000001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483</v>
      </c>
      <c r="AT289" s="227" t="s">
        <v>396</v>
      </c>
      <c r="AU289" s="227" t="s">
        <v>199</v>
      </c>
      <c r="AY289" s="20" t="s">
        <v>281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76</v>
      </c>
      <c r="BK289" s="228">
        <f>ROUND(I289*H289,2)</f>
        <v>0</v>
      </c>
      <c r="BL289" s="20" t="s">
        <v>305</v>
      </c>
      <c r="BM289" s="227" t="s">
        <v>1518</v>
      </c>
    </row>
    <row r="290" s="12" customFormat="1" ht="20.88" customHeight="1">
      <c r="A290" s="12"/>
      <c r="B290" s="200"/>
      <c r="C290" s="201"/>
      <c r="D290" s="202" t="s">
        <v>68</v>
      </c>
      <c r="E290" s="214" t="s">
        <v>624</v>
      </c>
      <c r="F290" s="214" t="s">
        <v>625</v>
      </c>
      <c r="G290" s="201"/>
      <c r="H290" s="201"/>
      <c r="I290" s="204"/>
      <c r="J290" s="215">
        <f>BK290</f>
        <v>0</v>
      </c>
      <c r="K290" s="201"/>
      <c r="L290" s="206"/>
      <c r="M290" s="207"/>
      <c r="N290" s="208"/>
      <c r="O290" s="208"/>
      <c r="P290" s="209">
        <f>SUM(P291:P297)</f>
        <v>0</v>
      </c>
      <c r="Q290" s="208"/>
      <c r="R290" s="209">
        <f>SUM(R291:R297)</f>
        <v>0.48978106199999993</v>
      </c>
      <c r="S290" s="208"/>
      <c r="T290" s="210">
        <f>SUM(T291:T297)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11" t="s">
        <v>78</v>
      </c>
      <c r="AT290" s="212" t="s">
        <v>68</v>
      </c>
      <c r="AU290" s="212" t="s">
        <v>78</v>
      </c>
      <c r="AY290" s="211" t="s">
        <v>281</v>
      </c>
      <c r="BK290" s="213">
        <f>SUM(BK291:BK297)</f>
        <v>0</v>
      </c>
    </row>
    <row r="291" s="2" customFormat="1" ht="49.05" customHeight="1">
      <c r="A291" s="41"/>
      <c r="B291" s="42"/>
      <c r="C291" s="216" t="s">
        <v>452</v>
      </c>
      <c r="D291" s="216" t="s">
        <v>284</v>
      </c>
      <c r="E291" s="217" t="s">
        <v>627</v>
      </c>
      <c r="F291" s="218" t="s">
        <v>628</v>
      </c>
      <c r="G291" s="219" t="s">
        <v>197</v>
      </c>
      <c r="H291" s="220">
        <v>6.0599999999999996</v>
      </c>
      <c r="I291" s="221"/>
      <c r="J291" s="222">
        <f>ROUND(I291*H291,2)</f>
        <v>0</v>
      </c>
      <c r="K291" s="218" t="s">
        <v>287</v>
      </c>
      <c r="L291" s="47"/>
      <c r="M291" s="223" t="s">
        <v>19</v>
      </c>
      <c r="N291" s="224" t="s">
        <v>40</v>
      </c>
      <c r="O291" s="87"/>
      <c r="P291" s="225">
        <f>O291*H291</f>
        <v>0</v>
      </c>
      <c r="Q291" s="225">
        <v>0.054012699999999997</v>
      </c>
      <c r="R291" s="225">
        <f>Q291*H291</f>
        <v>0.32731696199999993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305</v>
      </c>
      <c r="AT291" s="227" t="s">
        <v>284</v>
      </c>
      <c r="AU291" s="227" t="s">
        <v>199</v>
      </c>
      <c r="AY291" s="20" t="s">
        <v>281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76</v>
      </c>
      <c r="BK291" s="228">
        <f>ROUND(I291*H291,2)</f>
        <v>0</v>
      </c>
      <c r="BL291" s="20" t="s">
        <v>305</v>
      </c>
      <c r="BM291" s="227" t="s">
        <v>629</v>
      </c>
    </row>
    <row r="292" s="2" customFormat="1">
      <c r="A292" s="41"/>
      <c r="B292" s="42"/>
      <c r="C292" s="43"/>
      <c r="D292" s="229" t="s">
        <v>290</v>
      </c>
      <c r="E292" s="43"/>
      <c r="F292" s="230" t="s">
        <v>630</v>
      </c>
      <c r="G292" s="43"/>
      <c r="H292" s="43"/>
      <c r="I292" s="231"/>
      <c r="J292" s="43"/>
      <c r="K292" s="43"/>
      <c r="L292" s="47"/>
      <c r="M292" s="232"/>
      <c r="N292" s="233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290</v>
      </c>
      <c r="AU292" s="20" t="s">
        <v>199</v>
      </c>
    </row>
    <row r="293" s="13" customFormat="1">
      <c r="A293" s="13"/>
      <c r="B293" s="234"/>
      <c r="C293" s="235"/>
      <c r="D293" s="236" t="s">
        <v>292</v>
      </c>
      <c r="E293" s="237" t="s">
        <v>19</v>
      </c>
      <c r="F293" s="238" t="s">
        <v>1584</v>
      </c>
      <c r="G293" s="235"/>
      <c r="H293" s="239">
        <v>10.26</v>
      </c>
      <c r="I293" s="240"/>
      <c r="J293" s="235"/>
      <c r="K293" s="235"/>
      <c r="L293" s="241"/>
      <c r="M293" s="242"/>
      <c r="N293" s="243"/>
      <c r="O293" s="243"/>
      <c r="P293" s="243"/>
      <c r="Q293" s="243"/>
      <c r="R293" s="243"/>
      <c r="S293" s="243"/>
      <c r="T293" s="244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5" t="s">
        <v>292</v>
      </c>
      <c r="AU293" s="245" t="s">
        <v>199</v>
      </c>
      <c r="AV293" s="13" t="s">
        <v>78</v>
      </c>
      <c r="AW293" s="13" t="s">
        <v>31</v>
      </c>
      <c r="AX293" s="13" t="s">
        <v>69</v>
      </c>
      <c r="AY293" s="245" t="s">
        <v>281</v>
      </c>
    </row>
    <row r="294" s="13" customFormat="1">
      <c r="A294" s="13"/>
      <c r="B294" s="234"/>
      <c r="C294" s="235"/>
      <c r="D294" s="236" t="s">
        <v>292</v>
      </c>
      <c r="E294" s="237" t="s">
        <v>19</v>
      </c>
      <c r="F294" s="238" t="s">
        <v>632</v>
      </c>
      <c r="G294" s="235"/>
      <c r="H294" s="239">
        <v>-4.2000000000000002</v>
      </c>
      <c r="I294" s="240"/>
      <c r="J294" s="235"/>
      <c r="K294" s="235"/>
      <c r="L294" s="241"/>
      <c r="M294" s="242"/>
      <c r="N294" s="243"/>
      <c r="O294" s="243"/>
      <c r="P294" s="243"/>
      <c r="Q294" s="243"/>
      <c r="R294" s="243"/>
      <c r="S294" s="243"/>
      <c r="T294" s="244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5" t="s">
        <v>292</v>
      </c>
      <c r="AU294" s="245" t="s">
        <v>199</v>
      </c>
      <c r="AV294" s="13" t="s">
        <v>78</v>
      </c>
      <c r="AW294" s="13" t="s">
        <v>31</v>
      </c>
      <c r="AX294" s="13" t="s">
        <v>69</v>
      </c>
      <c r="AY294" s="245" t="s">
        <v>281</v>
      </c>
    </row>
    <row r="295" s="14" customFormat="1">
      <c r="A295" s="14"/>
      <c r="B295" s="246"/>
      <c r="C295" s="247"/>
      <c r="D295" s="236" t="s">
        <v>292</v>
      </c>
      <c r="E295" s="248" t="s">
        <v>19</v>
      </c>
      <c r="F295" s="249" t="s">
        <v>311</v>
      </c>
      <c r="G295" s="247"/>
      <c r="H295" s="250">
        <v>6.0599999999999996</v>
      </c>
      <c r="I295" s="251"/>
      <c r="J295" s="247"/>
      <c r="K295" s="247"/>
      <c r="L295" s="252"/>
      <c r="M295" s="253"/>
      <c r="N295" s="254"/>
      <c r="O295" s="254"/>
      <c r="P295" s="254"/>
      <c r="Q295" s="254"/>
      <c r="R295" s="254"/>
      <c r="S295" s="254"/>
      <c r="T295" s="25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6" t="s">
        <v>292</v>
      </c>
      <c r="AU295" s="256" t="s">
        <v>199</v>
      </c>
      <c r="AV295" s="14" t="s">
        <v>288</v>
      </c>
      <c r="AW295" s="14" t="s">
        <v>31</v>
      </c>
      <c r="AX295" s="14" t="s">
        <v>76</v>
      </c>
      <c r="AY295" s="256" t="s">
        <v>281</v>
      </c>
    </row>
    <row r="296" s="2" customFormat="1" ht="76.35" customHeight="1">
      <c r="A296" s="41"/>
      <c r="B296" s="42"/>
      <c r="C296" s="216" t="s">
        <v>465</v>
      </c>
      <c r="D296" s="216" t="s">
        <v>284</v>
      </c>
      <c r="E296" s="217" t="s">
        <v>634</v>
      </c>
      <c r="F296" s="218" t="s">
        <v>635</v>
      </c>
      <c r="G296" s="219" t="s">
        <v>330</v>
      </c>
      <c r="H296" s="220">
        <v>3</v>
      </c>
      <c r="I296" s="221"/>
      <c r="J296" s="222">
        <f>ROUND(I296*H296,2)</f>
        <v>0</v>
      </c>
      <c r="K296" s="218" t="s">
        <v>287</v>
      </c>
      <c r="L296" s="47"/>
      <c r="M296" s="223" t="s">
        <v>19</v>
      </c>
      <c r="N296" s="224" t="s">
        <v>40</v>
      </c>
      <c r="O296" s="87"/>
      <c r="P296" s="225">
        <f>O296*H296</f>
        <v>0</v>
      </c>
      <c r="Q296" s="225">
        <v>0.0541547</v>
      </c>
      <c r="R296" s="225">
        <f>Q296*H296</f>
        <v>0.1624641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305</v>
      </c>
      <c r="AT296" s="227" t="s">
        <v>284</v>
      </c>
      <c r="AU296" s="227" t="s">
        <v>199</v>
      </c>
      <c r="AY296" s="20" t="s">
        <v>281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76</v>
      </c>
      <c r="BK296" s="228">
        <f>ROUND(I296*H296,2)</f>
        <v>0</v>
      </c>
      <c r="BL296" s="20" t="s">
        <v>305</v>
      </c>
      <c r="BM296" s="227" t="s">
        <v>636</v>
      </c>
    </row>
    <row r="297" s="2" customFormat="1">
      <c r="A297" s="41"/>
      <c r="B297" s="42"/>
      <c r="C297" s="43"/>
      <c r="D297" s="229" t="s">
        <v>290</v>
      </c>
      <c r="E297" s="43"/>
      <c r="F297" s="230" t="s">
        <v>637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290</v>
      </c>
      <c r="AU297" s="20" t="s">
        <v>199</v>
      </c>
    </row>
    <row r="298" s="12" customFormat="1" ht="22.8" customHeight="1">
      <c r="A298" s="12"/>
      <c r="B298" s="200"/>
      <c r="C298" s="201"/>
      <c r="D298" s="202" t="s">
        <v>68</v>
      </c>
      <c r="E298" s="214" t="s">
        <v>638</v>
      </c>
      <c r="F298" s="214" t="s">
        <v>639</v>
      </c>
      <c r="G298" s="201"/>
      <c r="H298" s="201"/>
      <c r="I298" s="204"/>
      <c r="J298" s="215">
        <f>BK298</f>
        <v>0</v>
      </c>
      <c r="K298" s="201"/>
      <c r="L298" s="206"/>
      <c r="M298" s="207"/>
      <c r="N298" s="208"/>
      <c r="O298" s="208"/>
      <c r="P298" s="209">
        <f>SUM(P299:P310)</f>
        <v>0</v>
      </c>
      <c r="Q298" s="208"/>
      <c r="R298" s="209">
        <f>SUM(R299:R310)</f>
        <v>0.021850000000000001</v>
      </c>
      <c r="S298" s="208"/>
      <c r="T298" s="210">
        <f>SUM(T299:T310)</f>
        <v>0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R298" s="211" t="s">
        <v>78</v>
      </c>
      <c r="AT298" s="212" t="s">
        <v>68</v>
      </c>
      <c r="AU298" s="212" t="s">
        <v>76</v>
      </c>
      <c r="AY298" s="211" t="s">
        <v>281</v>
      </c>
      <c r="BK298" s="213">
        <f>SUM(BK299:BK310)</f>
        <v>0</v>
      </c>
    </row>
    <row r="299" s="2" customFormat="1" ht="55.5" customHeight="1">
      <c r="A299" s="41"/>
      <c r="B299" s="42"/>
      <c r="C299" s="216" t="s">
        <v>657</v>
      </c>
      <c r="D299" s="216" t="s">
        <v>284</v>
      </c>
      <c r="E299" s="217" t="s">
        <v>640</v>
      </c>
      <c r="F299" s="218" t="s">
        <v>641</v>
      </c>
      <c r="G299" s="219" t="s">
        <v>366</v>
      </c>
      <c r="H299" s="220">
        <v>0.021999999999999999</v>
      </c>
      <c r="I299" s="221"/>
      <c r="J299" s="222">
        <f>ROUND(I299*H299,2)</f>
        <v>0</v>
      </c>
      <c r="K299" s="218" t="s">
        <v>287</v>
      </c>
      <c r="L299" s="47"/>
      <c r="M299" s="223" t="s">
        <v>19</v>
      </c>
      <c r="N299" s="224" t="s">
        <v>40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305</v>
      </c>
      <c r="AT299" s="227" t="s">
        <v>284</v>
      </c>
      <c r="AU299" s="227" t="s">
        <v>78</v>
      </c>
      <c r="AY299" s="20" t="s">
        <v>281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76</v>
      </c>
      <c r="BK299" s="228">
        <f>ROUND(I299*H299,2)</f>
        <v>0</v>
      </c>
      <c r="BL299" s="20" t="s">
        <v>305</v>
      </c>
      <c r="BM299" s="227" t="s">
        <v>642</v>
      </c>
    </row>
    <row r="300" s="2" customFormat="1">
      <c r="A300" s="41"/>
      <c r="B300" s="42"/>
      <c r="C300" s="43"/>
      <c r="D300" s="229" t="s">
        <v>290</v>
      </c>
      <c r="E300" s="43"/>
      <c r="F300" s="230" t="s">
        <v>643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290</v>
      </c>
      <c r="AU300" s="20" t="s">
        <v>78</v>
      </c>
    </row>
    <row r="301" s="2" customFormat="1" ht="37.8" customHeight="1">
      <c r="A301" s="41"/>
      <c r="B301" s="42"/>
      <c r="C301" s="216" t="s">
        <v>661</v>
      </c>
      <c r="D301" s="216" t="s">
        <v>284</v>
      </c>
      <c r="E301" s="217" t="s">
        <v>645</v>
      </c>
      <c r="F301" s="218" t="s">
        <v>646</v>
      </c>
      <c r="G301" s="219" t="s">
        <v>330</v>
      </c>
      <c r="H301" s="220">
        <v>1</v>
      </c>
      <c r="I301" s="221"/>
      <c r="J301" s="222">
        <f>ROUND(I301*H301,2)</f>
        <v>0</v>
      </c>
      <c r="K301" s="218" t="s">
        <v>287</v>
      </c>
      <c r="L301" s="47"/>
      <c r="M301" s="223" t="s">
        <v>19</v>
      </c>
      <c r="N301" s="224" t="s">
        <v>40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305</v>
      </c>
      <c r="AT301" s="227" t="s">
        <v>284</v>
      </c>
      <c r="AU301" s="227" t="s">
        <v>78</v>
      </c>
      <c r="AY301" s="20" t="s">
        <v>281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76</v>
      </c>
      <c r="BK301" s="228">
        <f>ROUND(I301*H301,2)</f>
        <v>0</v>
      </c>
      <c r="BL301" s="20" t="s">
        <v>305</v>
      </c>
      <c r="BM301" s="227" t="s">
        <v>647</v>
      </c>
    </row>
    <row r="302" s="2" customFormat="1">
      <c r="A302" s="41"/>
      <c r="B302" s="42"/>
      <c r="C302" s="43"/>
      <c r="D302" s="229" t="s">
        <v>290</v>
      </c>
      <c r="E302" s="43"/>
      <c r="F302" s="230" t="s">
        <v>648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290</v>
      </c>
      <c r="AU302" s="20" t="s">
        <v>78</v>
      </c>
    </row>
    <row r="303" s="2" customFormat="1" ht="24.15" customHeight="1">
      <c r="A303" s="41"/>
      <c r="B303" s="42"/>
      <c r="C303" s="267" t="s">
        <v>666</v>
      </c>
      <c r="D303" s="267" t="s">
        <v>396</v>
      </c>
      <c r="E303" s="268" t="s">
        <v>650</v>
      </c>
      <c r="F303" s="269" t="s">
        <v>651</v>
      </c>
      <c r="G303" s="270" t="s">
        <v>330</v>
      </c>
      <c r="H303" s="271">
        <v>1</v>
      </c>
      <c r="I303" s="272"/>
      <c r="J303" s="273">
        <f>ROUND(I303*H303,2)</f>
        <v>0</v>
      </c>
      <c r="K303" s="269" t="s">
        <v>287</v>
      </c>
      <c r="L303" s="274"/>
      <c r="M303" s="275" t="s">
        <v>19</v>
      </c>
      <c r="N303" s="276" t="s">
        <v>40</v>
      </c>
      <c r="O303" s="87"/>
      <c r="P303" s="225">
        <f>O303*H303</f>
        <v>0</v>
      </c>
      <c r="Q303" s="225">
        <v>0.0195</v>
      </c>
      <c r="R303" s="225">
        <f>Q303*H303</f>
        <v>0.0195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483</v>
      </c>
      <c r="AT303" s="227" t="s">
        <v>396</v>
      </c>
      <c r="AU303" s="227" t="s">
        <v>78</v>
      </c>
      <c r="AY303" s="20" t="s">
        <v>281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76</v>
      </c>
      <c r="BK303" s="228">
        <f>ROUND(I303*H303,2)</f>
        <v>0</v>
      </c>
      <c r="BL303" s="20" t="s">
        <v>305</v>
      </c>
      <c r="BM303" s="227" t="s">
        <v>652</v>
      </c>
    </row>
    <row r="304" s="13" customFormat="1">
      <c r="A304" s="13"/>
      <c r="B304" s="234"/>
      <c r="C304" s="235"/>
      <c r="D304" s="236" t="s">
        <v>292</v>
      </c>
      <c r="E304" s="237" t="s">
        <v>19</v>
      </c>
      <c r="F304" s="238" t="s">
        <v>1582</v>
      </c>
      <c r="G304" s="235"/>
      <c r="H304" s="239">
        <v>1</v>
      </c>
      <c r="I304" s="240"/>
      <c r="J304" s="235"/>
      <c r="K304" s="235"/>
      <c r="L304" s="241"/>
      <c r="M304" s="242"/>
      <c r="N304" s="243"/>
      <c r="O304" s="243"/>
      <c r="P304" s="243"/>
      <c r="Q304" s="243"/>
      <c r="R304" s="243"/>
      <c r="S304" s="243"/>
      <c r="T304" s="24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5" t="s">
        <v>292</v>
      </c>
      <c r="AU304" s="245" t="s">
        <v>78</v>
      </c>
      <c r="AV304" s="13" t="s">
        <v>78</v>
      </c>
      <c r="AW304" s="13" t="s">
        <v>31</v>
      </c>
      <c r="AX304" s="13" t="s">
        <v>76</v>
      </c>
      <c r="AY304" s="245" t="s">
        <v>281</v>
      </c>
    </row>
    <row r="305" s="2" customFormat="1" ht="24.15" customHeight="1">
      <c r="A305" s="41"/>
      <c r="B305" s="42"/>
      <c r="C305" s="216" t="s">
        <v>672</v>
      </c>
      <c r="D305" s="216" t="s">
        <v>284</v>
      </c>
      <c r="E305" s="217" t="s">
        <v>653</v>
      </c>
      <c r="F305" s="218" t="s">
        <v>654</v>
      </c>
      <c r="G305" s="219" t="s">
        <v>330</v>
      </c>
      <c r="H305" s="220">
        <v>1</v>
      </c>
      <c r="I305" s="221"/>
      <c r="J305" s="222">
        <f>ROUND(I305*H305,2)</f>
        <v>0</v>
      </c>
      <c r="K305" s="218" t="s">
        <v>287</v>
      </c>
      <c r="L305" s="47"/>
      <c r="M305" s="223" t="s">
        <v>19</v>
      </c>
      <c r="N305" s="224" t="s">
        <v>40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305</v>
      </c>
      <c r="AT305" s="227" t="s">
        <v>284</v>
      </c>
      <c r="AU305" s="227" t="s">
        <v>78</v>
      </c>
      <c r="AY305" s="20" t="s">
        <v>281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76</v>
      </c>
      <c r="BK305" s="228">
        <f>ROUND(I305*H305,2)</f>
        <v>0</v>
      </c>
      <c r="BL305" s="20" t="s">
        <v>305</v>
      </c>
      <c r="BM305" s="227" t="s">
        <v>655</v>
      </c>
    </row>
    <row r="306" s="2" customFormat="1">
      <c r="A306" s="41"/>
      <c r="B306" s="42"/>
      <c r="C306" s="43"/>
      <c r="D306" s="229" t="s">
        <v>290</v>
      </c>
      <c r="E306" s="43"/>
      <c r="F306" s="230" t="s">
        <v>656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290</v>
      </c>
      <c r="AU306" s="20" t="s">
        <v>78</v>
      </c>
    </row>
    <row r="307" s="2" customFormat="1" ht="24.15" customHeight="1">
      <c r="A307" s="41"/>
      <c r="B307" s="42"/>
      <c r="C307" s="267" t="s">
        <v>677</v>
      </c>
      <c r="D307" s="267" t="s">
        <v>396</v>
      </c>
      <c r="E307" s="268" t="s">
        <v>658</v>
      </c>
      <c r="F307" s="269" t="s">
        <v>659</v>
      </c>
      <c r="G307" s="270" t="s">
        <v>330</v>
      </c>
      <c r="H307" s="271">
        <v>1</v>
      </c>
      <c r="I307" s="272"/>
      <c r="J307" s="273">
        <f>ROUND(I307*H307,2)</f>
        <v>0</v>
      </c>
      <c r="K307" s="269" t="s">
        <v>287</v>
      </c>
      <c r="L307" s="274"/>
      <c r="M307" s="275" t="s">
        <v>19</v>
      </c>
      <c r="N307" s="276" t="s">
        <v>40</v>
      </c>
      <c r="O307" s="87"/>
      <c r="P307" s="225">
        <f>O307*H307</f>
        <v>0</v>
      </c>
      <c r="Q307" s="225">
        <v>0.00014999999999999999</v>
      </c>
      <c r="R307" s="225">
        <f>Q307*H307</f>
        <v>0.00014999999999999999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483</v>
      </c>
      <c r="AT307" s="227" t="s">
        <v>396</v>
      </c>
      <c r="AU307" s="227" t="s">
        <v>78</v>
      </c>
      <c r="AY307" s="20" t="s">
        <v>281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76</v>
      </c>
      <c r="BK307" s="228">
        <f>ROUND(I307*H307,2)</f>
        <v>0</v>
      </c>
      <c r="BL307" s="20" t="s">
        <v>305</v>
      </c>
      <c r="BM307" s="227" t="s">
        <v>660</v>
      </c>
    </row>
    <row r="308" s="2" customFormat="1" ht="24.15" customHeight="1">
      <c r="A308" s="41"/>
      <c r="B308" s="42"/>
      <c r="C308" s="216" t="s">
        <v>679</v>
      </c>
      <c r="D308" s="216" t="s">
        <v>284</v>
      </c>
      <c r="E308" s="217" t="s">
        <v>662</v>
      </c>
      <c r="F308" s="218" t="s">
        <v>663</v>
      </c>
      <c r="G308" s="219" t="s">
        <v>330</v>
      </c>
      <c r="H308" s="220">
        <v>1</v>
      </c>
      <c r="I308" s="221"/>
      <c r="J308" s="222">
        <f>ROUND(I308*H308,2)</f>
        <v>0</v>
      </c>
      <c r="K308" s="218" t="s">
        <v>287</v>
      </c>
      <c r="L308" s="47"/>
      <c r="M308" s="223" t="s">
        <v>19</v>
      </c>
      <c r="N308" s="224" t="s">
        <v>40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305</v>
      </c>
      <c r="AT308" s="227" t="s">
        <v>284</v>
      </c>
      <c r="AU308" s="227" t="s">
        <v>78</v>
      </c>
      <c r="AY308" s="20" t="s">
        <v>281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76</v>
      </c>
      <c r="BK308" s="228">
        <f>ROUND(I308*H308,2)</f>
        <v>0</v>
      </c>
      <c r="BL308" s="20" t="s">
        <v>305</v>
      </c>
      <c r="BM308" s="227" t="s">
        <v>664</v>
      </c>
    </row>
    <row r="309" s="2" customFormat="1">
      <c r="A309" s="41"/>
      <c r="B309" s="42"/>
      <c r="C309" s="43"/>
      <c r="D309" s="229" t="s">
        <v>290</v>
      </c>
      <c r="E309" s="43"/>
      <c r="F309" s="230" t="s">
        <v>665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290</v>
      </c>
      <c r="AU309" s="20" t="s">
        <v>78</v>
      </c>
    </row>
    <row r="310" s="2" customFormat="1" ht="16.5" customHeight="1">
      <c r="A310" s="41"/>
      <c r="B310" s="42"/>
      <c r="C310" s="267" t="s">
        <v>684</v>
      </c>
      <c r="D310" s="267" t="s">
        <v>396</v>
      </c>
      <c r="E310" s="268" t="s">
        <v>667</v>
      </c>
      <c r="F310" s="269" t="s">
        <v>668</v>
      </c>
      <c r="G310" s="270" t="s">
        <v>330</v>
      </c>
      <c r="H310" s="271">
        <v>1</v>
      </c>
      <c r="I310" s="272"/>
      <c r="J310" s="273">
        <f>ROUND(I310*H310,2)</f>
        <v>0</v>
      </c>
      <c r="K310" s="269" t="s">
        <v>287</v>
      </c>
      <c r="L310" s="274"/>
      <c r="M310" s="275" t="s">
        <v>19</v>
      </c>
      <c r="N310" s="276" t="s">
        <v>40</v>
      </c>
      <c r="O310" s="87"/>
      <c r="P310" s="225">
        <f>O310*H310</f>
        <v>0</v>
      </c>
      <c r="Q310" s="225">
        <v>0.0022000000000000001</v>
      </c>
      <c r="R310" s="225">
        <f>Q310*H310</f>
        <v>0.0022000000000000001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483</v>
      </c>
      <c r="AT310" s="227" t="s">
        <v>396</v>
      </c>
      <c r="AU310" s="227" t="s">
        <v>78</v>
      </c>
      <c r="AY310" s="20" t="s">
        <v>281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76</v>
      </c>
      <c r="BK310" s="228">
        <f>ROUND(I310*H310,2)</f>
        <v>0</v>
      </c>
      <c r="BL310" s="20" t="s">
        <v>305</v>
      </c>
      <c r="BM310" s="227" t="s">
        <v>669</v>
      </c>
    </row>
    <row r="311" s="12" customFormat="1" ht="22.8" customHeight="1">
      <c r="A311" s="12"/>
      <c r="B311" s="200"/>
      <c r="C311" s="201"/>
      <c r="D311" s="202" t="s">
        <v>68</v>
      </c>
      <c r="E311" s="214" t="s">
        <v>670</v>
      </c>
      <c r="F311" s="214" t="s">
        <v>671</v>
      </c>
      <c r="G311" s="201"/>
      <c r="H311" s="201"/>
      <c r="I311" s="204"/>
      <c r="J311" s="215">
        <f>BK311</f>
        <v>0</v>
      </c>
      <c r="K311" s="201"/>
      <c r="L311" s="206"/>
      <c r="M311" s="207"/>
      <c r="N311" s="208"/>
      <c r="O311" s="208"/>
      <c r="P311" s="209">
        <f>P312+SUM(P313:P339)</f>
        <v>0</v>
      </c>
      <c r="Q311" s="208"/>
      <c r="R311" s="209">
        <f>R312+SUM(R313:R339)</f>
        <v>0.61821775999999995</v>
      </c>
      <c r="S311" s="208"/>
      <c r="T311" s="210">
        <f>T312+SUM(T313:T339)</f>
        <v>0</v>
      </c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R311" s="211" t="s">
        <v>78</v>
      </c>
      <c r="AT311" s="212" t="s">
        <v>68</v>
      </c>
      <c r="AU311" s="212" t="s">
        <v>76</v>
      </c>
      <c r="AY311" s="211" t="s">
        <v>281</v>
      </c>
      <c r="BK311" s="213">
        <f>BK312+SUM(BK313:BK339)</f>
        <v>0</v>
      </c>
    </row>
    <row r="312" s="2" customFormat="1" ht="24.15" customHeight="1">
      <c r="A312" s="41"/>
      <c r="B312" s="42"/>
      <c r="C312" s="216" t="s">
        <v>689</v>
      </c>
      <c r="D312" s="216" t="s">
        <v>284</v>
      </c>
      <c r="E312" s="217" t="s">
        <v>673</v>
      </c>
      <c r="F312" s="218" t="s">
        <v>674</v>
      </c>
      <c r="G312" s="219" t="s">
        <v>197</v>
      </c>
      <c r="H312" s="220">
        <v>15.550000000000001</v>
      </c>
      <c r="I312" s="221"/>
      <c r="J312" s="222">
        <f>ROUND(I312*H312,2)</f>
        <v>0</v>
      </c>
      <c r="K312" s="218" t="s">
        <v>287</v>
      </c>
      <c r="L312" s="47"/>
      <c r="M312" s="223" t="s">
        <v>19</v>
      </c>
      <c r="N312" s="224" t="s">
        <v>40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305</v>
      </c>
      <c r="AT312" s="227" t="s">
        <v>284</v>
      </c>
      <c r="AU312" s="227" t="s">
        <v>78</v>
      </c>
      <c r="AY312" s="20" t="s">
        <v>281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76</v>
      </c>
      <c r="BK312" s="228">
        <f>ROUND(I312*H312,2)</f>
        <v>0</v>
      </c>
      <c r="BL312" s="20" t="s">
        <v>305</v>
      </c>
      <c r="BM312" s="227" t="s">
        <v>675</v>
      </c>
    </row>
    <row r="313" s="2" customFormat="1">
      <c r="A313" s="41"/>
      <c r="B313" s="42"/>
      <c r="C313" s="43"/>
      <c r="D313" s="229" t="s">
        <v>290</v>
      </c>
      <c r="E313" s="43"/>
      <c r="F313" s="230" t="s">
        <v>676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290</v>
      </c>
      <c r="AU313" s="20" t="s">
        <v>78</v>
      </c>
    </row>
    <row r="314" s="13" customFormat="1">
      <c r="A314" s="13"/>
      <c r="B314" s="234"/>
      <c r="C314" s="235"/>
      <c r="D314" s="236" t="s">
        <v>292</v>
      </c>
      <c r="E314" s="237" t="s">
        <v>19</v>
      </c>
      <c r="F314" s="238" t="s">
        <v>200</v>
      </c>
      <c r="G314" s="235"/>
      <c r="H314" s="239">
        <v>15.550000000000001</v>
      </c>
      <c r="I314" s="240"/>
      <c r="J314" s="235"/>
      <c r="K314" s="235"/>
      <c r="L314" s="241"/>
      <c r="M314" s="242"/>
      <c r="N314" s="243"/>
      <c r="O314" s="243"/>
      <c r="P314" s="243"/>
      <c r="Q314" s="243"/>
      <c r="R314" s="243"/>
      <c r="S314" s="243"/>
      <c r="T314" s="244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5" t="s">
        <v>292</v>
      </c>
      <c r="AU314" s="245" t="s">
        <v>78</v>
      </c>
      <c r="AV314" s="13" t="s">
        <v>78</v>
      </c>
      <c r="AW314" s="13" t="s">
        <v>31</v>
      </c>
      <c r="AX314" s="13" t="s">
        <v>76</v>
      </c>
      <c r="AY314" s="245" t="s">
        <v>281</v>
      </c>
    </row>
    <row r="315" s="2" customFormat="1" ht="24.15" customHeight="1">
      <c r="A315" s="41"/>
      <c r="B315" s="42"/>
      <c r="C315" s="216" t="s">
        <v>696</v>
      </c>
      <c r="D315" s="216" t="s">
        <v>284</v>
      </c>
      <c r="E315" s="217" t="s">
        <v>1526</v>
      </c>
      <c r="F315" s="218" t="s">
        <v>1527</v>
      </c>
      <c r="G315" s="219" t="s">
        <v>197</v>
      </c>
      <c r="H315" s="220">
        <v>15.550000000000001</v>
      </c>
      <c r="I315" s="221"/>
      <c r="J315" s="222">
        <f>ROUND(I315*H315,2)</f>
        <v>0</v>
      </c>
      <c r="K315" s="218" t="s">
        <v>287</v>
      </c>
      <c r="L315" s="47"/>
      <c r="M315" s="223" t="s">
        <v>19</v>
      </c>
      <c r="N315" s="224" t="s">
        <v>40</v>
      </c>
      <c r="O315" s="87"/>
      <c r="P315" s="225">
        <f>O315*H315</f>
        <v>0</v>
      </c>
      <c r="Q315" s="225">
        <v>0.00050000000000000001</v>
      </c>
      <c r="R315" s="225">
        <f>Q315*H315</f>
        <v>0.0077750000000000007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305</v>
      </c>
      <c r="AT315" s="227" t="s">
        <v>284</v>
      </c>
      <c r="AU315" s="227" t="s">
        <v>78</v>
      </c>
      <c r="AY315" s="20" t="s">
        <v>281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76</v>
      </c>
      <c r="BK315" s="228">
        <f>ROUND(I315*H315,2)</f>
        <v>0</v>
      </c>
      <c r="BL315" s="20" t="s">
        <v>305</v>
      </c>
      <c r="BM315" s="227" t="s">
        <v>678</v>
      </c>
    </row>
    <row r="316" s="2" customFormat="1">
      <c r="A316" s="41"/>
      <c r="B316" s="42"/>
      <c r="C316" s="43"/>
      <c r="D316" s="229" t="s">
        <v>290</v>
      </c>
      <c r="E316" s="43"/>
      <c r="F316" s="230" t="s">
        <v>1528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290</v>
      </c>
      <c r="AU316" s="20" t="s">
        <v>78</v>
      </c>
    </row>
    <row r="317" s="13" customFormat="1">
      <c r="A317" s="13"/>
      <c r="B317" s="234"/>
      <c r="C317" s="235"/>
      <c r="D317" s="236" t="s">
        <v>292</v>
      </c>
      <c r="E317" s="237" t="s">
        <v>19</v>
      </c>
      <c r="F317" s="238" t="s">
        <v>200</v>
      </c>
      <c r="G317" s="235"/>
      <c r="H317" s="239">
        <v>15.550000000000001</v>
      </c>
      <c r="I317" s="240"/>
      <c r="J317" s="235"/>
      <c r="K317" s="235"/>
      <c r="L317" s="241"/>
      <c r="M317" s="242"/>
      <c r="N317" s="243"/>
      <c r="O317" s="243"/>
      <c r="P317" s="243"/>
      <c r="Q317" s="243"/>
      <c r="R317" s="243"/>
      <c r="S317" s="243"/>
      <c r="T317" s="244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5" t="s">
        <v>292</v>
      </c>
      <c r="AU317" s="245" t="s">
        <v>78</v>
      </c>
      <c r="AV317" s="13" t="s">
        <v>78</v>
      </c>
      <c r="AW317" s="13" t="s">
        <v>31</v>
      </c>
      <c r="AX317" s="13" t="s">
        <v>69</v>
      </c>
      <c r="AY317" s="245" t="s">
        <v>281</v>
      </c>
    </row>
    <row r="318" s="14" customFormat="1">
      <c r="A318" s="14"/>
      <c r="B318" s="246"/>
      <c r="C318" s="247"/>
      <c r="D318" s="236" t="s">
        <v>292</v>
      </c>
      <c r="E318" s="248" t="s">
        <v>19</v>
      </c>
      <c r="F318" s="249" t="s">
        <v>311</v>
      </c>
      <c r="G318" s="247"/>
      <c r="H318" s="250">
        <v>15.550000000000001</v>
      </c>
      <c r="I318" s="251"/>
      <c r="J318" s="247"/>
      <c r="K318" s="247"/>
      <c r="L318" s="252"/>
      <c r="M318" s="253"/>
      <c r="N318" s="254"/>
      <c r="O318" s="254"/>
      <c r="P318" s="254"/>
      <c r="Q318" s="254"/>
      <c r="R318" s="254"/>
      <c r="S318" s="254"/>
      <c r="T318" s="25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6" t="s">
        <v>292</v>
      </c>
      <c r="AU318" s="256" t="s">
        <v>78</v>
      </c>
      <c r="AV318" s="14" t="s">
        <v>288</v>
      </c>
      <c r="AW318" s="14" t="s">
        <v>31</v>
      </c>
      <c r="AX318" s="14" t="s">
        <v>76</v>
      </c>
      <c r="AY318" s="256" t="s">
        <v>281</v>
      </c>
    </row>
    <row r="319" s="2" customFormat="1" ht="37.8" customHeight="1">
      <c r="A319" s="41"/>
      <c r="B319" s="42"/>
      <c r="C319" s="216" t="s">
        <v>701</v>
      </c>
      <c r="D319" s="216" t="s">
        <v>284</v>
      </c>
      <c r="E319" s="217" t="s">
        <v>680</v>
      </c>
      <c r="F319" s="218" t="s">
        <v>681</v>
      </c>
      <c r="G319" s="219" t="s">
        <v>197</v>
      </c>
      <c r="H319" s="220">
        <v>18.754999999999999</v>
      </c>
      <c r="I319" s="221"/>
      <c r="J319" s="222">
        <f>ROUND(I319*H319,2)</f>
        <v>0</v>
      </c>
      <c r="K319" s="218" t="s">
        <v>287</v>
      </c>
      <c r="L319" s="47"/>
      <c r="M319" s="223" t="s">
        <v>19</v>
      </c>
      <c r="N319" s="224" t="s">
        <v>40</v>
      </c>
      <c r="O319" s="87"/>
      <c r="P319" s="225">
        <f>O319*H319</f>
        <v>0</v>
      </c>
      <c r="Q319" s="225">
        <v>0.0059959999999999996</v>
      </c>
      <c r="R319" s="225">
        <f>Q319*H319</f>
        <v>0.11245497999999998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305</v>
      </c>
      <c r="AT319" s="227" t="s">
        <v>284</v>
      </c>
      <c r="AU319" s="227" t="s">
        <v>78</v>
      </c>
      <c r="AY319" s="20" t="s">
        <v>281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76</v>
      </c>
      <c r="BK319" s="228">
        <f>ROUND(I319*H319,2)</f>
        <v>0</v>
      </c>
      <c r="BL319" s="20" t="s">
        <v>305</v>
      </c>
      <c r="BM319" s="227" t="s">
        <v>682</v>
      </c>
    </row>
    <row r="320" s="2" customFormat="1">
      <c r="A320" s="41"/>
      <c r="B320" s="42"/>
      <c r="C320" s="43"/>
      <c r="D320" s="229" t="s">
        <v>290</v>
      </c>
      <c r="E320" s="43"/>
      <c r="F320" s="230" t="s">
        <v>683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290</v>
      </c>
      <c r="AU320" s="20" t="s">
        <v>78</v>
      </c>
    </row>
    <row r="321" s="2" customFormat="1" ht="37.8" customHeight="1">
      <c r="A321" s="41"/>
      <c r="B321" s="42"/>
      <c r="C321" s="216" t="s">
        <v>707</v>
      </c>
      <c r="D321" s="216" t="s">
        <v>284</v>
      </c>
      <c r="E321" s="217" t="s">
        <v>1585</v>
      </c>
      <c r="F321" s="218" t="s">
        <v>1586</v>
      </c>
      <c r="G321" s="219" t="s">
        <v>392</v>
      </c>
      <c r="H321" s="220">
        <v>3.77</v>
      </c>
      <c r="I321" s="221"/>
      <c r="J321" s="222">
        <f>ROUND(I321*H321,2)</f>
        <v>0</v>
      </c>
      <c r="K321" s="218" t="s">
        <v>287</v>
      </c>
      <c r="L321" s="47"/>
      <c r="M321" s="223" t="s">
        <v>19</v>
      </c>
      <c r="N321" s="224" t="s">
        <v>40</v>
      </c>
      <c r="O321" s="87"/>
      <c r="P321" s="225">
        <f>O321*H321</f>
        <v>0</v>
      </c>
      <c r="Q321" s="225">
        <v>0.0015299999999999999</v>
      </c>
      <c r="R321" s="225">
        <f>Q321*H321</f>
        <v>0.0057681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305</v>
      </c>
      <c r="AT321" s="227" t="s">
        <v>284</v>
      </c>
      <c r="AU321" s="227" t="s">
        <v>78</v>
      </c>
      <c r="AY321" s="20" t="s">
        <v>281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76</v>
      </c>
      <c r="BK321" s="228">
        <f>ROUND(I321*H321,2)</f>
        <v>0</v>
      </c>
      <c r="BL321" s="20" t="s">
        <v>305</v>
      </c>
      <c r="BM321" s="227" t="s">
        <v>1587</v>
      </c>
    </row>
    <row r="322" s="2" customFormat="1">
      <c r="A322" s="41"/>
      <c r="B322" s="42"/>
      <c r="C322" s="43"/>
      <c r="D322" s="229" t="s">
        <v>290</v>
      </c>
      <c r="E322" s="43"/>
      <c r="F322" s="230" t="s">
        <v>1588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290</v>
      </c>
      <c r="AU322" s="20" t="s">
        <v>78</v>
      </c>
    </row>
    <row r="323" s="13" customFormat="1">
      <c r="A323" s="13"/>
      <c r="B323" s="234"/>
      <c r="C323" s="235"/>
      <c r="D323" s="236" t="s">
        <v>292</v>
      </c>
      <c r="E323" s="237" t="s">
        <v>19</v>
      </c>
      <c r="F323" s="238" t="s">
        <v>1551</v>
      </c>
      <c r="G323" s="235"/>
      <c r="H323" s="239">
        <v>3.77</v>
      </c>
      <c r="I323" s="240"/>
      <c r="J323" s="235"/>
      <c r="K323" s="235"/>
      <c r="L323" s="241"/>
      <c r="M323" s="242"/>
      <c r="N323" s="243"/>
      <c r="O323" s="243"/>
      <c r="P323" s="243"/>
      <c r="Q323" s="243"/>
      <c r="R323" s="243"/>
      <c r="S323" s="243"/>
      <c r="T323" s="244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5" t="s">
        <v>292</v>
      </c>
      <c r="AU323" s="245" t="s">
        <v>78</v>
      </c>
      <c r="AV323" s="13" t="s">
        <v>78</v>
      </c>
      <c r="AW323" s="13" t="s">
        <v>31</v>
      </c>
      <c r="AX323" s="13" t="s">
        <v>76</v>
      </c>
      <c r="AY323" s="245" t="s">
        <v>281</v>
      </c>
    </row>
    <row r="324" s="2" customFormat="1" ht="37.8" customHeight="1">
      <c r="A324" s="41"/>
      <c r="B324" s="42"/>
      <c r="C324" s="216" t="s">
        <v>715</v>
      </c>
      <c r="D324" s="216" t="s">
        <v>284</v>
      </c>
      <c r="E324" s="217" t="s">
        <v>1589</v>
      </c>
      <c r="F324" s="218" t="s">
        <v>1590</v>
      </c>
      <c r="G324" s="219" t="s">
        <v>392</v>
      </c>
      <c r="H324" s="220">
        <v>3.77</v>
      </c>
      <c r="I324" s="221"/>
      <c r="J324" s="222">
        <f>ROUND(I324*H324,2)</f>
        <v>0</v>
      </c>
      <c r="K324" s="218" t="s">
        <v>287</v>
      </c>
      <c r="L324" s="47"/>
      <c r="M324" s="223" t="s">
        <v>19</v>
      </c>
      <c r="N324" s="224" t="s">
        <v>40</v>
      </c>
      <c r="O324" s="87"/>
      <c r="P324" s="225">
        <f>O324*H324</f>
        <v>0</v>
      </c>
      <c r="Q324" s="225">
        <v>0.00075000000000000002</v>
      </c>
      <c r="R324" s="225">
        <f>Q324*H324</f>
        <v>0.0028275000000000002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305</v>
      </c>
      <c r="AT324" s="227" t="s">
        <v>284</v>
      </c>
      <c r="AU324" s="227" t="s">
        <v>78</v>
      </c>
      <c r="AY324" s="20" t="s">
        <v>281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76</v>
      </c>
      <c r="BK324" s="228">
        <f>ROUND(I324*H324,2)</f>
        <v>0</v>
      </c>
      <c r="BL324" s="20" t="s">
        <v>305</v>
      </c>
      <c r="BM324" s="227" t="s">
        <v>1591</v>
      </c>
    </row>
    <row r="325" s="2" customFormat="1">
      <c r="A325" s="41"/>
      <c r="B325" s="42"/>
      <c r="C325" s="43"/>
      <c r="D325" s="229" t="s">
        <v>290</v>
      </c>
      <c r="E325" s="43"/>
      <c r="F325" s="230" t="s">
        <v>1592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290</v>
      </c>
      <c r="AU325" s="20" t="s">
        <v>78</v>
      </c>
    </row>
    <row r="326" s="13" customFormat="1">
      <c r="A326" s="13"/>
      <c r="B326" s="234"/>
      <c r="C326" s="235"/>
      <c r="D326" s="236" t="s">
        <v>292</v>
      </c>
      <c r="E326" s="237" t="s">
        <v>19</v>
      </c>
      <c r="F326" s="238" t="s">
        <v>1551</v>
      </c>
      <c r="G326" s="235"/>
      <c r="H326" s="239">
        <v>3.77</v>
      </c>
      <c r="I326" s="240"/>
      <c r="J326" s="235"/>
      <c r="K326" s="235"/>
      <c r="L326" s="241"/>
      <c r="M326" s="242"/>
      <c r="N326" s="243"/>
      <c r="O326" s="243"/>
      <c r="P326" s="243"/>
      <c r="Q326" s="243"/>
      <c r="R326" s="243"/>
      <c r="S326" s="243"/>
      <c r="T326" s="244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5" t="s">
        <v>292</v>
      </c>
      <c r="AU326" s="245" t="s">
        <v>78</v>
      </c>
      <c r="AV326" s="13" t="s">
        <v>78</v>
      </c>
      <c r="AW326" s="13" t="s">
        <v>31</v>
      </c>
      <c r="AX326" s="13" t="s">
        <v>76</v>
      </c>
      <c r="AY326" s="245" t="s">
        <v>281</v>
      </c>
    </row>
    <row r="327" s="2" customFormat="1" ht="37.8" customHeight="1">
      <c r="A327" s="41"/>
      <c r="B327" s="42"/>
      <c r="C327" s="216" t="s">
        <v>721</v>
      </c>
      <c r="D327" s="216" t="s">
        <v>284</v>
      </c>
      <c r="E327" s="217" t="s">
        <v>1593</v>
      </c>
      <c r="F327" s="218" t="s">
        <v>1594</v>
      </c>
      <c r="G327" s="219" t="s">
        <v>392</v>
      </c>
      <c r="H327" s="220">
        <v>3.77</v>
      </c>
      <c r="I327" s="221"/>
      <c r="J327" s="222">
        <f>ROUND(I327*H327,2)</f>
        <v>0</v>
      </c>
      <c r="K327" s="218" t="s">
        <v>287</v>
      </c>
      <c r="L327" s="47"/>
      <c r="M327" s="223" t="s">
        <v>19</v>
      </c>
      <c r="N327" s="224" t="s">
        <v>40</v>
      </c>
      <c r="O327" s="87"/>
      <c r="P327" s="225">
        <f>O327*H327</f>
        <v>0</v>
      </c>
      <c r="Q327" s="225">
        <v>0.00034000000000000002</v>
      </c>
      <c r="R327" s="225">
        <f>Q327*H327</f>
        <v>0.0012818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305</v>
      </c>
      <c r="AT327" s="227" t="s">
        <v>284</v>
      </c>
      <c r="AU327" s="227" t="s">
        <v>78</v>
      </c>
      <c r="AY327" s="20" t="s">
        <v>281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76</v>
      </c>
      <c r="BK327" s="228">
        <f>ROUND(I327*H327,2)</f>
        <v>0</v>
      </c>
      <c r="BL327" s="20" t="s">
        <v>305</v>
      </c>
      <c r="BM327" s="227" t="s">
        <v>1595</v>
      </c>
    </row>
    <row r="328" s="2" customFormat="1">
      <c r="A328" s="41"/>
      <c r="B328" s="42"/>
      <c r="C328" s="43"/>
      <c r="D328" s="229" t="s">
        <v>290</v>
      </c>
      <c r="E328" s="43"/>
      <c r="F328" s="230" t="s">
        <v>1596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290</v>
      </c>
      <c r="AU328" s="20" t="s">
        <v>78</v>
      </c>
    </row>
    <row r="329" s="13" customFormat="1">
      <c r="A329" s="13"/>
      <c r="B329" s="234"/>
      <c r="C329" s="235"/>
      <c r="D329" s="236" t="s">
        <v>292</v>
      </c>
      <c r="E329" s="237" t="s">
        <v>19</v>
      </c>
      <c r="F329" s="238" t="s">
        <v>1551</v>
      </c>
      <c r="G329" s="235"/>
      <c r="H329" s="239">
        <v>3.77</v>
      </c>
      <c r="I329" s="240"/>
      <c r="J329" s="235"/>
      <c r="K329" s="235"/>
      <c r="L329" s="241"/>
      <c r="M329" s="242"/>
      <c r="N329" s="243"/>
      <c r="O329" s="243"/>
      <c r="P329" s="243"/>
      <c r="Q329" s="243"/>
      <c r="R329" s="243"/>
      <c r="S329" s="243"/>
      <c r="T329" s="244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5" t="s">
        <v>292</v>
      </c>
      <c r="AU329" s="245" t="s">
        <v>78</v>
      </c>
      <c r="AV329" s="13" t="s">
        <v>78</v>
      </c>
      <c r="AW329" s="13" t="s">
        <v>31</v>
      </c>
      <c r="AX329" s="13" t="s">
        <v>76</v>
      </c>
      <c r="AY329" s="245" t="s">
        <v>281</v>
      </c>
    </row>
    <row r="330" s="2" customFormat="1" ht="24.15" customHeight="1">
      <c r="A330" s="41"/>
      <c r="B330" s="42"/>
      <c r="C330" s="267" t="s">
        <v>729</v>
      </c>
      <c r="D330" s="267" t="s">
        <v>396</v>
      </c>
      <c r="E330" s="268" t="s">
        <v>1597</v>
      </c>
      <c r="F330" s="269" t="s">
        <v>1598</v>
      </c>
      <c r="G330" s="270" t="s">
        <v>392</v>
      </c>
      <c r="H330" s="271">
        <v>4.1470000000000002</v>
      </c>
      <c r="I330" s="272"/>
      <c r="J330" s="273">
        <f>ROUND(I330*H330,2)</f>
        <v>0</v>
      </c>
      <c r="K330" s="269" t="s">
        <v>287</v>
      </c>
      <c r="L330" s="274"/>
      <c r="M330" s="275" t="s">
        <v>19</v>
      </c>
      <c r="N330" s="276" t="s">
        <v>40</v>
      </c>
      <c r="O330" s="87"/>
      <c r="P330" s="225">
        <f>O330*H330</f>
        <v>0</v>
      </c>
      <c r="Q330" s="225">
        <v>0.00040000000000000002</v>
      </c>
      <c r="R330" s="225">
        <f>Q330*H330</f>
        <v>0.0016588000000000002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483</v>
      </c>
      <c r="AT330" s="227" t="s">
        <v>396</v>
      </c>
      <c r="AU330" s="227" t="s">
        <v>78</v>
      </c>
      <c r="AY330" s="20" t="s">
        <v>281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76</v>
      </c>
      <c r="BK330" s="228">
        <f>ROUND(I330*H330,2)</f>
        <v>0</v>
      </c>
      <c r="BL330" s="20" t="s">
        <v>305</v>
      </c>
      <c r="BM330" s="227" t="s">
        <v>1599</v>
      </c>
    </row>
    <row r="331" s="13" customFormat="1">
      <c r="A331" s="13"/>
      <c r="B331" s="234"/>
      <c r="C331" s="235"/>
      <c r="D331" s="236" t="s">
        <v>292</v>
      </c>
      <c r="E331" s="235"/>
      <c r="F331" s="238" t="s">
        <v>1600</v>
      </c>
      <c r="G331" s="235"/>
      <c r="H331" s="239">
        <v>4.1470000000000002</v>
      </c>
      <c r="I331" s="240"/>
      <c r="J331" s="235"/>
      <c r="K331" s="235"/>
      <c r="L331" s="241"/>
      <c r="M331" s="242"/>
      <c r="N331" s="243"/>
      <c r="O331" s="243"/>
      <c r="P331" s="243"/>
      <c r="Q331" s="243"/>
      <c r="R331" s="243"/>
      <c r="S331" s="243"/>
      <c r="T331" s="244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5" t="s">
        <v>292</v>
      </c>
      <c r="AU331" s="245" t="s">
        <v>78</v>
      </c>
      <c r="AV331" s="13" t="s">
        <v>78</v>
      </c>
      <c r="AW331" s="13" t="s">
        <v>4</v>
      </c>
      <c r="AX331" s="13" t="s">
        <v>76</v>
      </c>
      <c r="AY331" s="245" t="s">
        <v>281</v>
      </c>
    </row>
    <row r="332" s="2" customFormat="1" ht="33" customHeight="1">
      <c r="A332" s="41"/>
      <c r="B332" s="42"/>
      <c r="C332" s="267" t="s">
        <v>734</v>
      </c>
      <c r="D332" s="267" t="s">
        <v>396</v>
      </c>
      <c r="E332" s="268" t="s">
        <v>685</v>
      </c>
      <c r="F332" s="269" t="s">
        <v>686</v>
      </c>
      <c r="G332" s="270" t="s">
        <v>197</v>
      </c>
      <c r="H332" s="271">
        <v>19.593</v>
      </c>
      <c r="I332" s="272"/>
      <c r="J332" s="273">
        <f>ROUND(I332*H332,2)</f>
        <v>0</v>
      </c>
      <c r="K332" s="269" t="s">
        <v>287</v>
      </c>
      <c r="L332" s="274"/>
      <c r="M332" s="275" t="s">
        <v>19</v>
      </c>
      <c r="N332" s="276" t="s">
        <v>40</v>
      </c>
      <c r="O332" s="87"/>
      <c r="P332" s="225">
        <f>O332*H332</f>
        <v>0</v>
      </c>
      <c r="Q332" s="225">
        <v>0.021999999999999999</v>
      </c>
      <c r="R332" s="225">
        <f>Q332*H332</f>
        <v>0.43104599999999998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483</v>
      </c>
      <c r="AT332" s="227" t="s">
        <v>396</v>
      </c>
      <c r="AU332" s="227" t="s">
        <v>78</v>
      </c>
      <c r="AY332" s="20" t="s">
        <v>281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76</v>
      </c>
      <c r="BK332" s="228">
        <f>ROUND(I332*H332,2)</f>
        <v>0</v>
      </c>
      <c r="BL332" s="20" t="s">
        <v>305</v>
      </c>
      <c r="BM332" s="227" t="s">
        <v>687</v>
      </c>
    </row>
    <row r="333" s="13" customFormat="1">
      <c r="A333" s="13"/>
      <c r="B333" s="234"/>
      <c r="C333" s="235"/>
      <c r="D333" s="236" t="s">
        <v>292</v>
      </c>
      <c r="E333" s="237" t="s">
        <v>19</v>
      </c>
      <c r="F333" s="238" t="s">
        <v>200</v>
      </c>
      <c r="G333" s="235"/>
      <c r="H333" s="239">
        <v>15.550000000000001</v>
      </c>
      <c r="I333" s="240"/>
      <c r="J333" s="235"/>
      <c r="K333" s="235"/>
      <c r="L333" s="241"/>
      <c r="M333" s="242"/>
      <c r="N333" s="243"/>
      <c r="O333" s="243"/>
      <c r="P333" s="243"/>
      <c r="Q333" s="243"/>
      <c r="R333" s="243"/>
      <c r="S333" s="243"/>
      <c r="T333" s="244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5" t="s">
        <v>292</v>
      </c>
      <c r="AU333" s="245" t="s">
        <v>78</v>
      </c>
      <c r="AV333" s="13" t="s">
        <v>78</v>
      </c>
      <c r="AW333" s="13" t="s">
        <v>31</v>
      </c>
      <c r="AX333" s="13" t="s">
        <v>69</v>
      </c>
      <c r="AY333" s="245" t="s">
        <v>281</v>
      </c>
    </row>
    <row r="334" s="13" customFormat="1">
      <c r="A334" s="13"/>
      <c r="B334" s="234"/>
      <c r="C334" s="235"/>
      <c r="D334" s="236" t="s">
        <v>292</v>
      </c>
      <c r="E334" s="237" t="s">
        <v>19</v>
      </c>
      <c r="F334" s="238" t="s">
        <v>1601</v>
      </c>
      <c r="G334" s="235"/>
      <c r="H334" s="239">
        <v>2.262</v>
      </c>
      <c r="I334" s="240"/>
      <c r="J334" s="235"/>
      <c r="K334" s="235"/>
      <c r="L334" s="241"/>
      <c r="M334" s="242"/>
      <c r="N334" s="243"/>
      <c r="O334" s="243"/>
      <c r="P334" s="243"/>
      <c r="Q334" s="243"/>
      <c r="R334" s="243"/>
      <c r="S334" s="243"/>
      <c r="T334" s="244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5" t="s">
        <v>292</v>
      </c>
      <c r="AU334" s="245" t="s">
        <v>78</v>
      </c>
      <c r="AV334" s="13" t="s">
        <v>78</v>
      </c>
      <c r="AW334" s="13" t="s">
        <v>31</v>
      </c>
      <c r="AX334" s="13" t="s">
        <v>69</v>
      </c>
      <c r="AY334" s="245" t="s">
        <v>281</v>
      </c>
    </row>
    <row r="335" s="14" customFormat="1">
      <c r="A335" s="14"/>
      <c r="B335" s="246"/>
      <c r="C335" s="247"/>
      <c r="D335" s="236" t="s">
        <v>292</v>
      </c>
      <c r="E335" s="248" t="s">
        <v>19</v>
      </c>
      <c r="F335" s="249" t="s">
        <v>311</v>
      </c>
      <c r="G335" s="247"/>
      <c r="H335" s="250">
        <v>17.812000000000001</v>
      </c>
      <c r="I335" s="251"/>
      <c r="J335" s="247"/>
      <c r="K335" s="247"/>
      <c r="L335" s="252"/>
      <c r="M335" s="253"/>
      <c r="N335" s="254"/>
      <c r="O335" s="254"/>
      <c r="P335" s="254"/>
      <c r="Q335" s="254"/>
      <c r="R335" s="254"/>
      <c r="S335" s="254"/>
      <c r="T335" s="25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6" t="s">
        <v>292</v>
      </c>
      <c r="AU335" s="256" t="s">
        <v>78</v>
      </c>
      <c r="AV335" s="14" t="s">
        <v>288</v>
      </c>
      <c r="AW335" s="14" t="s">
        <v>31</v>
      </c>
      <c r="AX335" s="14" t="s">
        <v>76</v>
      </c>
      <c r="AY335" s="256" t="s">
        <v>281</v>
      </c>
    </row>
    <row r="336" s="13" customFormat="1">
      <c r="A336" s="13"/>
      <c r="B336" s="234"/>
      <c r="C336" s="235"/>
      <c r="D336" s="236" t="s">
        <v>292</v>
      </c>
      <c r="E336" s="235"/>
      <c r="F336" s="238" t="s">
        <v>1602</v>
      </c>
      <c r="G336" s="235"/>
      <c r="H336" s="239">
        <v>19.593</v>
      </c>
      <c r="I336" s="240"/>
      <c r="J336" s="235"/>
      <c r="K336" s="235"/>
      <c r="L336" s="241"/>
      <c r="M336" s="242"/>
      <c r="N336" s="243"/>
      <c r="O336" s="243"/>
      <c r="P336" s="243"/>
      <c r="Q336" s="243"/>
      <c r="R336" s="243"/>
      <c r="S336" s="243"/>
      <c r="T336" s="244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5" t="s">
        <v>292</v>
      </c>
      <c r="AU336" s="245" t="s">
        <v>78</v>
      </c>
      <c r="AV336" s="13" t="s">
        <v>78</v>
      </c>
      <c r="AW336" s="13" t="s">
        <v>4</v>
      </c>
      <c r="AX336" s="13" t="s">
        <v>76</v>
      </c>
      <c r="AY336" s="245" t="s">
        <v>281</v>
      </c>
    </row>
    <row r="337" s="2" customFormat="1" ht="55.5" customHeight="1">
      <c r="A337" s="41"/>
      <c r="B337" s="42"/>
      <c r="C337" s="216" t="s">
        <v>739</v>
      </c>
      <c r="D337" s="216" t="s">
        <v>284</v>
      </c>
      <c r="E337" s="217" t="s">
        <v>690</v>
      </c>
      <c r="F337" s="218" t="s">
        <v>691</v>
      </c>
      <c r="G337" s="219" t="s">
        <v>366</v>
      </c>
      <c r="H337" s="220">
        <v>0.61799999999999999</v>
      </c>
      <c r="I337" s="221"/>
      <c r="J337" s="222">
        <f>ROUND(I337*H337,2)</f>
        <v>0</v>
      </c>
      <c r="K337" s="218" t="s">
        <v>287</v>
      </c>
      <c r="L337" s="47"/>
      <c r="M337" s="223" t="s">
        <v>19</v>
      </c>
      <c r="N337" s="224" t="s">
        <v>40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305</v>
      </c>
      <c r="AT337" s="227" t="s">
        <v>284</v>
      </c>
      <c r="AU337" s="227" t="s">
        <v>78</v>
      </c>
      <c r="AY337" s="20" t="s">
        <v>281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76</v>
      </c>
      <c r="BK337" s="228">
        <f>ROUND(I337*H337,2)</f>
        <v>0</v>
      </c>
      <c r="BL337" s="20" t="s">
        <v>305</v>
      </c>
      <c r="BM337" s="227" t="s">
        <v>692</v>
      </c>
    </row>
    <row r="338" s="2" customFormat="1">
      <c r="A338" s="41"/>
      <c r="B338" s="42"/>
      <c r="C338" s="43"/>
      <c r="D338" s="229" t="s">
        <v>290</v>
      </c>
      <c r="E338" s="43"/>
      <c r="F338" s="230" t="s">
        <v>693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290</v>
      </c>
      <c r="AU338" s="20" t="s">
        <v>78</v>
      </c>
    </row>
    <row r="339" s="12" customFormat="1" ht="20.88" customHeight="1">
      <c r="A339" s="12"/>
      <c r="B339" s="200"/>
      <c r="C339" s="201"/>
      <c r="D339" s="202" t="s">
        <v>68</v>
      </c>
      <c r="E339" s="214" t="s">
        <v>694</v>
      </c>
      <c r="F339" s="214" t="s">
        <v>695</v>
      </c>
      <c r="G339" s="201"/>
      <c r="H339" s="201"/>
      <c r="I339" s="204"/>
      <c r="J339" s="215">
        <f>BK339</f>
        <v>0</v>
      </c>
      <c r="K339" s="201"/>
      <c r="L339" s="206"/>
      <c r="M339" s="207"/>
      <c r="N339" s="208"/>
      <c r="O339" s="208"/>
      <c r="P339" s="209">
        <f>SUM(P340:P357)</f>
        <v>0</v>
      </c>
      <c r="Q339" s="208"/>
      <c r="R339" s="209">
        <f>SUM(R340:R357)</f>
        <v>0.055405580000000003</v>
      </c>
      <c r="S339" s="208"/>
      <c r="T339" s="210">
        <f>SUM(T340:T357)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11" t="s">
        <v>78</v>
      </c>
      <c r="AT339" s="212" t="s">
        <v>68</v>
      </c>
      <c r="AU339" s="212" t="s">
        <v>78</v>
      </c>
      <c r="AY339" s="211" t="s">
        <v>281</v>
      </c>
      <c r="BK339" s="213">
        <f>SUM(BK340:BK357)</f>
        <v>0</v>
      </c>
    </row>
    <row r="340" s="2" customFormat="1" ht="24.15" customHeight="1">
      <c r="A340" s="41"/>
      <c r="B340" s="42"/>
      <c r="C340" s="216" t="s">
        <v>744</v>
      </c>
      <c r="D340" s="216" t="s">
        <v>284</v>
      </c>
      <c r="E340" s="217" t="s">
        <v>697</v>
      </c>
      <c r="F340" s="218" t="s">
        <v>698</v>
      </c>
      <c r="G340" s="219" t="s">
        <v>197</v>
      </c>
      <c r="H340" s="220">
        <v>15.550000000000001</v>
      </c>
      <c r="I340" s="221"/>
      <c r="J340" s="222">
        <f>ROUND(I340*H340,2)</f>
        <v>0</v>
      </c>
      <c r="K340" s="218" t="s">
        <v>287</v>
      </c>
      <c r="L340" s="47"/>
      <c r="M340" s="223" t="s">
        <v>19</v>
      </c>
      <c r="N340" s="224" t="s">
        <v>40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305</v>
      </c>
      <c r="AT340" s="227" t="s">
        <v>284</v>
      </c>
      <c r="AU340" s="227" t="s">
        <v>199</v>
      </c>
      <c r="AY340" s="20" t="s">
        <v>281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76</v>
      </c>
      <c r="BK340" s="228">
        <f>ROUND(I340*H340,2)</f>
        <v>0</v>
      </c>
      <c r="BL340" s="20" t="s">
        <v>305</v>
      </c>
      <c r="BM340" s="227" t="s">
        <v>699</v>
      </c>
    </row>
    <row r="341" s="2" customFormat="1">
      <c r="A341" s="41"/>
      <c r="B341" s="42"/>
      <c r="C341" s="43"/>
      <c r="D341" s="229" t="s">
        <v>290</v>
      </c>
      <c r="E341" s="43"/>
      <c r="F341" s="230" t="s">
        <v>700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290</v>
      </c>
      <c r="AU341" s="20" t="s">
        <v>199</v>
      </c>
    </row>
    <row r="342" s="13" customFormat="1">
      <c r="A342" s="13"/>
      <c r="B342" s="234"/>
      <c r="C342" s="235"/>
      <c r="D342" s="236" t="s">
        <v>292</v>
      </c>
      <c r="E342" s="237" t="s">
        <v>19</v>
      </c>
      <c r="F342" s="238" t="s">
        <v>200</v>
      </c>
      <c r="G342" s="235"/>
      <c r="H342" s="239">
        <v>15.550000000000001</v>
      </c>
      <c r="I342" s="240"/>
      <c r="J342" s="235"/>
      <c r="K342" s="235"/>
      <c r="L342" s="241"/>
      <c r="M342" s="242"/>
      <c r="N342" s="243"/>
      <c r="O342" s="243"/>
      <c r="P342" s="243"/>
      <c r="Q342" s="243"/>
      <c r="R342" s="243"/>
      <c r="S342" s="243"/>
      <c r="T342" s="244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5" t="s">
        <v>292</v>
      </c>
      <c r="AU342" s="245" t="s">
        <v>199</v>
      </c>
      <c r="AV342" s="13" t="s">
        <v>78</v>
      </c>
      <c r="AW342" s="13" t="s">
        <v>31</v>
      </c>
      <c r="AX342" s="13" t="s">
        <v>76</v>
      </c>
      <c r="AY342" s="245" t="s">
        <v>281</v>
      </c>
    </row>
    <row r="343" s="2" customFormat="1" ht="24.15" customHeight="1">
      <c r="A343" s="41"/>
      <c r="B343" s="42"/>
      <c r="C343" s="216" t="s">
        <v>753</v>
      </c>
      <c r="D343" s="216" t="s">
        <v>284</v>
      </c>
      <c r="E343" s="217" t="s">
        <v>702</v>
      </c>
      <c r="F343" s="218" t="s">
        <v>703</v>
      </c>
      <c r="G343" s="219" t="s">
        <v>197</v>
      </c>
      <c r="H343" s="220">
        <v>3.4470000000000001</v>
      </c>
      <c r="I343" s="221"/>
      <c r="J343" s="222">
        <f>ROUND(I343*H343,2)</f>
        <v>0</v>
      </c>
      <c r="K343" s="218" t="s">
        <v>287</v>
      </c>
      <c r="L343" s="47"/>
      <c r="M343" s="223" t="s">
        <v>19</v>
      </c>
      <c r="N343" s="224" t="s">
        <v>40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305</v>
      </c>
      <c r="AT343" s="227" t="s">
        <v>284</v>
      </c>
      <c r="AU343" s="227" t="s">
        <v>199</v>
      </c>
      <c r="AY343" s="20" t="s">
        <v>281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76</v>
      </c>
      <c r="BK343" s="228">
        <f>ROUND(I343*H343,2)</f>
        <v>0</v>
      </c>
      <c r="BL343" s="20" t="s">
        <v>305</v>
      </c>
      <c r="BM343" s="227" t="s">
        <v>704</v>
      </c>
    </row>
    <row r="344" s="2" customFormat="1">
      <c r="A344" s="41"/>
      <c r="B344" s="42"/>
      <c r="C344" s="43"/>
      <c r="D344" s="229" t="s">
        <v>290</v>
      </c>
      <c r="E344" s="43"/>
      <c r="F344" s="230" t="s">
        <v>705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290</v>
      </c>
      <c r="AU344" s="20" t="s">
        <v>199</v>
      </c>
    </row>
    <row r="345" s="13" customFormat="1">
      <c r="A345" s="13"/>
      <c r="B345" s="234"/>
      <c r="C345" s="235"/>
      <c r="D345" s="236" t="s">
        <v>292</v>
      </c>
      <c r="E345" s="237" t="s">
        <v>19</v>
      </c>
      <c r="F345" s="238" t="s">
        <v>706</v>
      </c>
      <c r="G345" s="235"/>
      <c r="H345" s="239">
        <v>3.4470000000000001</v>
      </c>
      <c r="I345" s="240"/>
      <c r="J345" s="235"/>
      <c r="K345" s="235"/>
      <c r="L345" s="241"/>
      <c r="M345" s="242"/>
      <c r="N345" s="243"/>
      <c r="O345" s="243"/>
      <c r="P345" s="243"/>
      <c r="Q345" s="243"/>
      <c r="R345" s="243"/>
      <c r="S345" s="243"/>
      <c r="T345" s="244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5" t="s">
        <v>292</v>
      </c>
      <c r="AU345" s="245" t="s">
        <v>199</v>
      </c>
      <c r="AV345" s="13" t="s">
        <v>78</v>
      </c>
      <c r="AW345" s="13" t="s">
        <v>31</v>
      </c>
      <c r="AX345" s="13" t="s">
        <v>69</v>
      </c>
      <c r="AY345" s="245" t="s">
        <v>281</v>
      </c>
    </row>
    <row r="346" s="14" customFormat="1">
      <c r="A346" s="14"/>
      <c r="B346" s="246"/>
      <c r="C346" s="247"/>
      <c r="D346" s="236" t="s">
        <v>292</v>
      </c>
      <c r="E346" s="248" t="s">
        <v>19</v>
      </c>
      <c r="F346" s="249" t="s">
        <v>311</v>
      </c>
      <c r="G346" s="247"/>
      <c r="H346" s="250">
        <v>3.4470000000000001</v>
      </c>
      <c r="I346" s="251"/>
      <c r="J346" s="247"/>
      <c r="K346" s="247"/>
      <c r="L346" s="252"/>
      <c r="M346" s="253"/>
      <c r="N346" s="254"/>
      <c r="O346" s="254"/>
      <c r="P346" s="254"/>
      <c r="Q346" s="254"/>
      <c r="R346" s="254"/>
      <c r="S346" s="254"/>
      <c r="T346" s="25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6" t="s">
        <v>292</v>
      </c>
      <c r="AU346" s="256" t="s">
        <v>199</v>
      </c>
      <c r="AV346" s="14" t="s">
        <v>288</v>
      </c>
      <c r="AW346" s="14" t="s">
        <v>31</v>
      </c>
      <c r="AX346" s="14" t="s">
        <v>76</v>
      </c>
      <c r="AY346" s="256" t="s">
        <v>281</v>
      </c>
    </row>
    <row r="347" s="2" customFormat="1" ht="24.15" customHeight="1">
      <c r="A347" s="41"/>
      <c r="B347" s="42"/>
      <c r="C347" s="267" t="s">
        <v>758</v>
      </c>
      <c r="D347" s="267" t="s">
        <v>396</v>
      </c>
      <c r="E347" s="268" t="s">
        <v>708</v>
      </c>
      <c r="F347" s="269" t="s">
        <v>709</v>
      </c>
      <c r="G347" s="270" t="s">
        <v>710</v>
      </c>
      <c r="H347" s="271">
        <v>28.495999999999999</v>
      </c>
      <c r="I347" s="272"/>
      <c r="J347" s="273">
        <f>ROUND(I347*H347,2)</f>
        <v>0</v>
      </c>
      <c r="K347" s="269" t="s">
        <v>287</v>
      </c>
      <c r="L347" s="274"/>
      <c r="M347" s="275" t="s">
        <v>19</v>
      </c>
      <c r="N347" s="276" t="s">
        <v>40</v>
      </c>
      <c r="O347" s="87"/>
      <c r="P347" s="225">
        <f>O347*H347</f>
        <v>0</v>
      </c>
      <c r="Q347" s="225">
        <v>0.001</v>
      </c>
      <c r="R347" s="225">
        <f>Q347*H347</f>
        <v>0.028496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483</v>
      </c>
      <c r="AT347" s="227" t="s">
        <v>396</v>
      </c>
      <c r="AU347" s="227" t="s">
        <v>199</v>
      </c>
      <c r="AY347" s="20" t="s">
        <v>281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76</v>
      </c>
      <c r="BK347" s="228">
        <f>ROUND(I347*H347,2)</f>
        <v>0</v>
      </c>
      <c r="BL347" s="20" t="s">
        <v>305</v>
      </c>
      <c r="BM347" s="227" t="s">
        <v>711</v>
      </c>
    </row>
    <row r="348" s="2" customFormat="1">
      <c r="A348" s="41"/>
      <c r="B348" s="42"/>
      <c r="C348" s="43"/>
      <c r="D348" s="236" t="s">
        <v>712</v>
      </c>
      <c r="E348" s="43"/>
      <c r="F348" s="290" t="s">
        <v>713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712</v>
      </c>
      <c r="AU348" s="20" t="s">
        <v>199</v>
      </c>
    </row>
    <row r="349" s="13" customFormat="1">
      <c r="A349" s="13"/>
      <c r="B349" s="234"/>
      <c r="C349" s="235"/>
      <c r="D349" s="236" t="s">
        <v>292</v>
      </c>
      <c r="E349" s="235"/>
      <c r="F349" s="238" t="s">
        <v>1603</v>
      </c>
      <c r="G349" s="235"/>
      <c r="H349" s="239">
        <v>28.495999999999999</v>
      </c>
      <c r="I349" s="240"/>
      <c r="J349" s="235"/>
      <c r="K349" s="235"/>
      <c r="L349" s="241"/>
      <c r="M349" s="242"/>
      <c r="N349" s="243"/>
      <c r="O349" s="243"/>
      <c r="P349" s="243"/>
      <c r="Q349" s="243"/>
      <c r="R349" s="243"/>
      <c r="S349" s="243"/>
      <c r="T349" s="244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5" t="s">
        <v>292</v>
      </c>
      <c r="AU349" s="245" t="s">
        <v>199</v>
      </c>
      <c r="AV349" s="13" t="s">
        <v>78</v>
      </c>
      <c r="AW349" s="13" t="s">
        <v>4</v>
      </c>
      <c r="AX349" s="13" t="s">
        <v>76</v>
      </c>
      <c r="AY349" s="245" t="s">
        <v>281</v>
      </c>
    </row>
    <row r="350" s="2" customFormat="1" ht="24.15" customHeight="1">
      <c r="A350" s="41"/>
      <c r="B350" s="42"/>
      <c r="C350" s="216" t="s">
        <v>764</v>
      </c>
      <c r="D350" s="216" t="s">
        <v>284</v>
      </c>
      <c r="E350" s="217" t="s">
        <v>716</v>
      </c>
      <c r="F350" s="218" t="s">
        <v>717</v>
      </c>
      <c r="G350" s="219" t="s">
        <v>392</v>
      </c>
      <c r="H350" s="220">
        <v>22.98</v>
      </c>
      <c r="I350" s="221"/>
      <c r="J350" s="222">
        <f>ROUND(I350*H350,2)</f>
        <v>0</v>
      </c>
      <c r="K350" s="218" t="s">
        <v>287</v>
      </c>
      <c r="L350" s="47"/>
      <c r="M350" s="223" t="s">
        <v>19</v>
      </c>
      <c r="N350" s="224" t="s">
        <v>40</v>
      </c>
      <c r="O350" s="87"/>
      <c r="P350" s="225">
        <f>O350*H350</f>
        <v>0</v>
      </c>
      <c r="Q350" s="225">
        <v>0.00017000000000000001</v>
      </c>
      <c r="R350" s="225">
        <f>Q350*H350</f>
        <v>0.0039066000000000005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305</v>
      </c>
      <c r="AT350" s="227" t="s">
        <v>284</v>
      </c>
      <c r="AU350" s="227" t="s">
        <v>199</v>
      </c>
      <c r="AY350" s="20" t="s">
        <v>281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76</v>
      </c>
      <c r="BK350" s="228">
        <f>ROUND(I350*H350,2)</f>
        <v>0</v>
      </c>
      <c r="BL350" s="20" t="s">
        <v>305</v>
      </c>
      <c r="BM350" s="227" t="s">
        <v>718</v>
      </c>
    </row>
    <row r="351" s="2" customFormat="1">
      <c r="A351" s="41"/>
      <c r="B351" s="42"/>
      <c r="C351" s="43"/>
      <c r="D351" s="229" t="s">
        <v>290</v>
      </c>
      <c r="E351" s="43"/>
      <c r="F351" s="230" t="s">
        <v>719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290</v>
      </c>
      <c r="AU351" s="20" t="s">
        <v>199</v>
      </c>
    </row>
    <row r="352" s="15" customFormat="1">
      <c r="A352" s="15"/>
      <c r="B352" s="257"/>
      <c r="C352" s="258"/>
      <c r="D352" s="236" t="s">
        <v>292</v>
      </c>
      <c r="E352" s="259" t="s">
        <v>19</v>
      </c>
      <c r="F352" s="260" t="s">
        <v>720</v>
      </c>
      <c r="G352" s="258"/>
      <c r="H352" s="259" t="s">
        <v>19</v>
      </c>
      <c r="I352" s="261"/>
      <c r="J352" s="258"/>
      <c r="K352" s="258"/>
      <c r="L352" s="262"/>
      <c r="M352" s="263"/>
      <c r="N352" s="264"/>
      <c r="O352" s="264"/>
      <c r="P352" s="264"/>
      <c r="Q352" s="264"/>
      <c r="R352" s="264"/>
      <c r="S352" s="264"/>
      <c r="T352" s="26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66" t="s">
        <v>292</v>
      </c>
      <c r="AU352" s="266" t="s">
        <v>199</v>
      </c>
      <c r="AV352" s="15" t="s">
        <v>76</v>
      </c>
      <c r="AW352" s="15" t="s">
        <v>31</v>
      </c>
      <c r="AX352" s="15" t="s">
        <v>69</v>
      </c>
      <c r="AY352" s="266" t="s">
        <v>281</v>
      </c>
    </row>
    <row r="353" s="13" customFormat="1">
      <c r="A353" s="13"/>
      <c r="B353" s="234"/>
      <c r="C353" s="235"/>
      <c r="D353" s="236" t="s">
        <v>292</v>
      </c>
      <c r="E353" s="237" t="s">
        <v>19</v>
      </c>
      <c r="F353" s="238" t="s">
        <v>214</v>
      </c>
      <c r="G353" s="235"/>
      <c r="H353" s="239">
        <v>22.98</v>
      </c>
      <c r="I353" s="240"/>
      <c r="J353" s="235"/>
      <c r="K353" s="235"/>
      <c r="L353" s="241"/>
      <c r="M353" s="242"/>
      <c r="N353" s="243"/>
      <c r="O353" s="243"/>
      <c r="P353" s="243"/>
      <c r="Q353" s="243"/>
      <c r="R353" s="243"/>
      <c r="S353" s="243"/>
      <c r="T353" s="244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5" t="s">
        <v>292</v>
      </c>
      <c r="AU353" s="245" t="s">
        <v>199</v>
      </c>
      <c r="AV353" s="13" t="s">
        <v>78</v>
      </c>
      <c r="AW353" s="13" t="s">
        <v>31</v>
      </c>
      <c r="AX353" s="13" t="s">
        <v>69</v>
      </c>
      <c r="AY353" s="245" t="s">
        <v>281</v>
      </c>
    </row>
    <row r="354" s="14" customFormat="1">
      <c r="A354" s="14"/>
      <c r="B354" s="246"/>
      <c r="C354" s="247"/>
      <c r="D354" s="236" t="s">
        <v>292</v>
      </c>
      <c r="E354" s="248" t="s">
        <v>19</v>
      </c>
      <c r="F354" s="249" t="s">
        <v>311</v>
      </c>
      <c r="G354" s="247"/>
      <c r="H354" s="250">
        <v>22.98</v>
      </c>
      <c r="I354" s="251"/>
      <c r="J354" s="247"/>
      <c r="K354" s="247"/>
      <c r="L354" s="252"/>
      <c r="M354" s="253"/>
      <c r="N354" s="254"/>
      <c r="O354" s="254"/>
      <c r="P354" s="254"/>
      <c r="Q354" s="254"/>
      <c r="R354" s="254"/>
      <c r="S354" s="254"/>
      <c r="T354" s="25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6" t="s">
        <v>292</v>
      </c>
      <c r="AU354" s="256" t="s">
        <v>199</v>
      </c>
      <c r="AV354" s="14" t="s">
        <v>288</v>
      </c>
      <c r="AW354" s="14" t="s">
        <v>31</v>
      </c>
      <c r="AX354" s="14" t="s">
        <v>76</v>
      </c>
      <c r="AY354" s="256" t="s">
        <v>281</v>
      </c>
    </row>
    <row r="355" s="2" customFormat="1" ht="16.5" customHeight="1">
      <c r="A355" s="41"/>
      <c r="B355" s="42"/>
      <c r="C355" s="267" t="s">
        <v>771</v>
      </c>
      <c r="D355" s="267" t="s">
        <v>396</v>
      </c>
      <c r="E355" s="268" t="s">
        <v>722</v>
      </c>
      <c r="F355" s="269" t="s">
        <v>723</v>
      </c>
      <c r="G355" s="270" t="s">
        <v>392</v>
      </c>
      <c r="H355" s="271">
        <v>25.277999999999999</v>
      </c>
      <c r="I355" s="272"/>
      <c r="J355" s="273">
        <f>ROUND(I355*H355,2)</f>
        <v>0</v>
      </c>
      <c r="K355" s="269" t="s">
        <v>287</v>
      </c>
      <c r="L355" s="274"/>
      <c r="M355" s="275" t="s">
        <v>19</v>
      </c>
      <c r="N355" s="276" t="s">
        <v>40</v>
      </c>
      <c r="O355" s="87"/>
      <c r="P355" s="225">
        <f>O355*H355</f>
        <v>0</v>
      </c>
      <c r="Q355" s="225">
        <v>0.00091</v>
      </c>
      <c r="R355" s="225">
        <f>Q355*H355</f>
        <v>0.023002979999999999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483</v>
      </c>
      <c r="AT355" s="227" t="s">
        <v>396</v>
      </c>
      <c r="AU355" s="227" t="s">
        <v>199</v>
      </c>
      <c r="AY355" s="20" t="s">
        <v>281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76</v>
      </c>
      <c r="BK355" s="228">
        <f>ROUND(I355*H355,2)</f>
        <v>0</v>
      </c>
      <c r="BL355" s="20" t="s">
        <v>305</v>
      </c>
      <c r="BM355" s="227" t="s">
        <v>724</v>
      </c>
    </row>
    <row r="356" s="2" customFormat="1">
      <c r="A356" s="41"/>
      <c r="B356" s="42"/>
      <c r="C356" s="43"/>
      <c r="D356" s="236" t="s">
        <v>712</v>
      </c>
      <c r="E356" s="43"/>
      <c r="F356" s="290" t="s">
        <v>725</v>
      </c>
      <c r="G356" s="43"/>
      <c r="H356" s="43"/>
      <c r="I356" s="231"/>
      <c r="J356" s="43"/>
      <c r="K356" s="43"/>
      <c r="L356" s="47"/>
      <c r="M356" s="232"/>
      <c r="N356" s="233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712</v>
      </c>
      <c r="AU356" s="20" t="s">
        <v>199</v>
      </c>
    </row>
    <row r="357" s="13" customFormat="1">
      <c r="A357" s="13"/>
      <c r="B357" s="234"/>
      <c r="C357" s="235"/>
      <c r="D357" s="236" t="s">
        <v>292</v>
      </c>
      <c r="E357" s="235"/>
      <c r="F357" s="238" t="s">
        <v>1604</v>
      </c>
      <c r="G357" s="235"/>
      <c r="H357" s="239">
        <v>25.277999999999999</v>
      </c>
      <c r="I357" s="240"/>
      <c r="J357" s="235"/>
      <c r="K357" s="235"/>
      <c r="L357" s="241"/>
      <c r="M357" s="242"/>
      <c r="N357" s="243"/>
      <c r="O357" s="243"/>
      <c r="P357" s="243"/>
      <c r="Q357" s="243"/>
      <c r="R357" s="243"/>
      <c r="S357" s="243"/>
      <c r="T357" s="244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5" t="s">
        <v>292</v>
      </c>
      <c r="AU357" s="245" t="s">
        <v>199</v>
      </c>
      <c r="AV357" s="13" t="s">
        <v>78</v>
      </c>
      <c r="AW357" s="13" t="s">
        <v>4</v>
      </c>
      <c r="AX357" s="13" t="s">
        <v>76</v>
      </c>
      <c r="AY357" s="245" t="s">
        <v>281</v>
      </c>
    </row>
    <row r="358" s="12" customFormat="1" ht="22.8" customHeight="1">
      <c r="A358" s="12"/>
      <c r="B358" s="200"/>
      <c r="C358" s="201"/>
      <c r="D358" s="202" t="s">
        <v>68</v>
      </c>
      <c r="E358" s="214" t="s">
        <v>727</v>
      </c>
      <c r="F358" s="214" t="s">
        <v>728</v>
      </c>
      <c r="G358" s="201"/>
      <c r="H358" s="201"/>
      <c r="I358" s="204"/>
      <c r="J358" s="215">
        <f>BK358</f>
        <v>0</v>
      </c>
      <c r="K358" s="201"/>
      <c r="L358" s="206"/>
      <c r="M358" s="207"/>
      <c r="N358" s="208"/>
      <c r="O358" s="208"/>
      <c r="P358" s="209">
        <f>SUM(P359:P397)</f>
        <v>0</v>
      </c>
      <c r="Q358" s="208"/>
      <c r="R358" s="209">
        <f>SUM(R359:R397)</f>
        <v>1.0806582200000001</v>
      </c>
      <c r="S358" s="208"/>
      <c r="T358" s="210">
        <f>SUM(T359:T397)</f>
        <v>0</v>
      </c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R358" s="211" t="s">
        <v>78</v>
      </c>
      <c r="AT358" s="212" t="s">
        <v>68</v>
      </c>
      <c r="AU358" s="212" t="s">
        <v>76</v>
      </c>
      <c r="AY358" s="211" t="s">
        <v>281</v>
      </c>
      <c r="BK358" s="213">
        <f>SUM(BK359:BK397)</f>
        <v>0</v>
      </c>
    </row>
    <row r="359" s="2" customFormat="1" ht="24.15" customHeight="1">
      <c r="A359" s="41"/>
      <c r="B359" s="42"/>
      <c r="C359" s="216" t="s">
        <v>777</v>
      </c>
      <c r="D359" s="216" t="s">
        <v>284</v>
      </c>
      <c r="E359" s="217" t="s">
        <v>730</v>
      </c>
      <c r="F359" s="218" t="s">
        <v>731</v>
      </c>
      <c r="G359" s="219" t="s">
        <v>197</v>
      </c>
      <c r="H359" s="220">
        <v>43.966000000000001</v>
      </c>
      <c r="I359" s="221"/>
      <c r="J359" s="222">
        <f>ROUND(I359*H359,2)</f>
        <v>0</v>
      </c>
      <c r="K359" s="218" t="s">
        <v>287</v>
      </c>
      <c r="L359" s="47"/>
      <c r="M359" s="223" t="s">
        <v>19</v>
      </c>
      <c r="N359" s="224" t="s">
        <v>40</v>
      </c>
      <c r="O359" s="87"/>
      <c r="P359" s="225">
        <f>O359*H359</f>
        <v>0</v>
      </c>
      <c r="Q359" s="225">
        <v>0.00029999999999999997</v>
      </c>
      <c r="R359" s="225">
        <f>Q359*H359</f>
        <v>0.0131898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305</v>
      </c>
      <c r="AT359" s="227" t="s">
        <v>284</v>
      </c>
      <c r="AU359" s="227" t="s">
        <v>78</v>
      </c>
      <c r="AY359" s="20" t="s">
        <v>281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76</v>
      </c>
      <c r="BK359" s="228">
        <f>ROUND(I359*H359,2)</f>
        <v>0</v>
      </c>
      <c r="BL359" s="20" t="s">
        <v>305</v>
      </c>
      <c r="BM359" s="227" t="s">
        <v>732</v>
      </c>
    </row>
    <row r="360" s="2" customFormat="1">
      <c r="A360" s="41"/>
      <c r="B360" s="42"/>
      <c r="C360" s="43"/>
      <c r="D360" s="229" t="s">
        <v>290</v>
      </c>
      <c r="E360" s="43"/>
      <c r="F360" s="230" t="s">
        <v>733</v>
      </c>
      <c r="G360" s="43"/>
      <c r="H360" s="43"/>
      <c r="I360" s="231"/>
      <c r="J360" s="43"/>
      <c r="K360" s="43"/>
      <c r="L360" s="47"/>
      <c r="M360" s="232"/>
      <c r="N360" s="233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290</v>
      </c>
      <c r="AU360" s="20" t="s">
        <v>78</v>
      </c>
    </row>
    <row r="361" s="13" customFormat="1">
      <c r="A361" s="13"/>
      <c r="B361" s="234"/>
      <c r="C361" s="235"/>
      <c r="D361" s="236" t="s">
        <v>292</v>
      </c>
      <c r="E361" s="237" t="s">
        <v>19</v>
      </c>
      <c r="F361" s="238" t="s">
        <v>208</v>
      </c>
      <c r="G361" s="235"/>
      <c r="H361" s="239">
        <v>43.966000000000001</v>
      </c>
      <c r="I361" s="240"/>
      <c r="J361" s="235"/>
      <c r="K361" s="235"/>
      <c r="L361" s="241"/>
      <c r="M361" s="242"/>
      <c r="N361" s="243"/>
      <c r="O361" s="243"/>
      <c r="P361" s="243"/>
      <c r="Q361" s="243"/>
      <c r="R361" s="243"/>
      <c r="S361" s="243"/>
      <c r="T361" s="244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5" t="s">
        <v>292</v>
      </c>
      <c r="AU361" s="245" t="s">
        <v>78</v>
      </c>
      <c r="AV361" s="13" t="s">
        <v>78</v>
      </c>
      <c r="AW361" s="13" t="s">
        <v>31</v>
      </c>
      <c r="AX361" s="13" t="s">
        <v>76</v>
      </c>
      <c r="AY361" s="245" t="s">
        <v>281</v>
      </c>
    </row>
    <row r="362" s="2" customFormat="1" ht="37.8" customHeight="1">
      <c r="A362" s="41"/>
      <c r="B362" s="42"/>
      <c r="C362" s="216" t="s">
        <v>782</v>
      </c>
      <c r="D362" s="216" t="s">
        <v>284</v>
      </c>
      <c r="E362" s="217" t="s">
        <v>735</v>
      </c>
      <c r="F362" s="218" t="s">
        <v>736</v>
      </c>
      <c r="G362" s="219" t="s">
        <v>197</v>
      </c>
      <c r="H362" s="220">
        <v>43.966000000000001</v>
      </c>
      <c r="I362" s="221"/>
      <c r="J362" s="222">
        <f>ROUND(I362*H362,2)</f>
        <v>0</v>
      </c>
      <c r="K362" s="218" t="s">
        <v>287</v>
      </c>
      <c r="L362" s="47"/>
      <c r="M362" s="223" t="s">
        <v>19</v>
      </c>
      <c r="N362" s="224" t="s">
        <v>40</v>
      </c>
      <c r="O362" s="87"/>
      <c r="P362" s="225">
        <f>O362*H362</f>
        <v>0</v>
      </c>
      <c r="Q362" s="225">
        <v>0.0055799999999999999</v>
      </c>
      <c r="R362" s="225">
        <f>Q362*H362</f>
        <v>0.24533028000000001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305</v>
      </c>
      <c r="AT362" s="227" t="s">
        <v>284</v>
      </c>
      <c r="AU362" s="227" t="s">
        <v>78</v>
      </c>
      <c r="AY362" s="20" t="s">
        <v>281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76</v>
      </c>
      <c r="BK362" s="228">
        <f>ROUND(I362*H362,2)</f>
        <v>0</v>
      </c>
      <c r="BL362" s="20" t="s">
        <v>305</v>
      </c>
      <c r="BM362" s="227" t="s">
        <v>737</v>
      </c>
    </row>
    <row r="363" s="2" customFormat="1">
      <c r="A363" s="41"/>
      <c r="B363" s="42"/>
      <c r="C363" s="43"/>
      <c r="D363" s="229" t="s">
        <v>290</v>
      </c>
      <c r="E363" s="43"/>
      <c r="F363" s="230" t="s">
        <v>738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290</v>
      </c>
      <c r="AU363" s="20" t="s">
        <v>78</v>
      </c>
    </row>
    <row r="364" s="2" customFormat="1" ht="33" customHeight="1">
      <c r="A364" s="41"/>
      <c r="B364" s="42"/>
      <c r="C364" s="267" t="s">
        <v>787</v>
      </c>
      <c r="D364" s="267" t="s">
        <v>396</v>
      </c>
      <c r="E364" s="268" t="s">
        <v>740</v>
      </c>
      <c r="F364" s="269" t="s">
        <v>741</v>
      </c>
      <c r="G364" s="270" t="s">
        <v>197</v>
      </c>
      <c r="H364" s="271">
        <v>48.363</v>
      </c>
      <c r="I364" s="272"/>
      <c r="J364" s="273">
        <f>ROUND(I364*H364,2)</f>
        <v>0</v>
      </c>
      <c r="K364" s="269" t="s">
        <v>287</v>
      </c>
      <c r="L364" s="274"/>
      <c r="M364" s="275" t="s">
        <v>19</v>
      </c>
      <c r="N364" s="276" t="s">
        <v>40</v>
      </c>
      <c r="O364" s="87"/>
      <c r="P364" s="225">
        <f>O364*H364</f>
        <v>0</v>
      </c>
      <c r="Q364" s="225">
        <v>0.014290000000000001</v>
      </c>
      <c r="R364" s="225">
        <f>Q364*H364</f>
        <v>0.69110727000000005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483</v>
      </c>
      <c r="AT364" s="227" t="s">
        <v>396</v>
      </c>
      <c r="AU364" s="227" t="s">
        <v>78</v>
      </c>
      <c r="AY364" s="20" t="s">
        <v>281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76</v>
      </c>
      <c r="BK364" s="228">
        <f>ROUND(I364*H364,2)</f>
        <v>0</v>
      </c>
      <c r="BL364" s="20" t="s">
        <v>305</v>
      </c>
      <c r="BM364" s="227" t="s">
        <v>742</v>
      </c>
    </row>
    <row r="365" s="13" customFormat="1">
      <c r="A365" s="13"/>
      <c r="B365" s="234"/>
      <c r="C365" s="235"/>
      <c r="D365" s="236" t="s">
        <v>292</v>
      </c>
      <c r="E365" s="235"/>
      <c r="F365" s="238" t="s">
        <v>1605</v>
      </c>
      <c r="G365" s="235"/>
      <c r="H365" s="239">
        <v>48.363</v>
      </c>
      <c r="I365" s="240"/>
      <c r="J365" s="235"/>
      <c r="K365" s="235"/>
      <c r="L365" s="241"/>
      <c r="M365" s="242"/>
      <c r="N365" s="243"/>
      <c r="O365" s="243"/>
      <c r="P365" s="243"/>
      <c r="Q365" s="243"/>
      <c r="R365" s="243"/>
      <c r="S365" s="243"/>
      <c r="T365" s="244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5" t="s">
        <v>292</v>
      </c>
      <c r="AU365" s="245" t="s">
        <v>78</v>
      </c>
      <c r="AV365" s="13" t="s">
        <v>78</v>
      </c>
      <c r="AW365" s="13" t="s">
        <v>4</v>
      </c>
      <c r="AX365" s="13" t="s">
        <v>76</v>
      </c>
      <c r="AY365" s="245" t="s">
        <v>281</v>
      </c>
    </row>
    <row r="366" s="2" customFormat="1" ht="33" customHeight="1">
      <c r="A366" s="41"/>
      <c r="B366" s="42"/>
      <c r="C366" s="216" t="s">
        <v>791</v>
      </c>
      <c r="D366" s="216" t="s">
        <v>284</v>
      </c>
      <c r="E366" s="217" t="s">
        <v>745</v>
      </c>
      <c r="F366" s="218" t="s">
        <v>746</v>
      </c>
      <c r="G366" s="219" t="s">
        <v>392</v>
      </c>
      <c r="H366" s="220">
        <v>10.880000000000001</v>
      </c>
      <c r="I366" s="221"/>
      <c r="J366" s="222">
        <f>ROUND(I366*H366,2)</f>
        <v>0</v>
      </c>
      <c r="K366" s="218" t="s">
        <v>287</v>
      </c>
      <c r="L366" s="47"/>
      <c r="M366" s="223" t="s">
        <v>19</v>
      </c>
      <c r="N366" s="224" t="s">
        <v>40</v>
      </c>
      <c r="O366" s="87"/>
      <c r="P366" s="225">
        <f>O366*H366</f>
        <v>0</v>
      </c>
      <c r="Q366" s="225">
        <v>0.00020000000000000001</v>
      </c>
      <c r="R366" s="225">
        <f>Q366*H366</f>
        <v>0.0021760000000000004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305</v>
      </c>
      <c r="AT366" s="227" t="s">
        <v>284</v>
      </c>
      <c r="AU366" s="227" t="s">
        <v>78</v>
      </c>
      <c r="AY366" s="20" t="s">
        <v>281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76</v>
      </c>
      <c r="BK366" s="228">
        <f>ROUND(I366*H366,2)</f>
        <v>0</v>
      </c>
      <c r="BL366" s="20" t="s">
        <v>305</v>
      </c>
      <c r="BM366" s="227" t="s">
        <v>747</v>
      </c>
    </row>
    <row r="367" s="2" customFormat="1">
      <c r="A367" s="41"/>
      <c r="B367" s="42"/>
      <c r="C367" s="43"/>
      <c r="D367" s="229" t="s">
        <v>290</v>
      </c>
      <c r="E367" s="43"/>
      <c r="F367" s="230" t="s">
        <v>748</v>
      </c>
      <c r="G367" s="43"/>
      <c r="H367" s="43"/>
      <c r="I367" s="231"/>
      <c r="J367" s="43"/>
      <c r="K367" s="43"/>
      <c r="L367" s="47"/>
      <c r="M367" s="232"/>
      <c r="N367" s="233"/>
      <c r="O367" s="87"/>
      <c r="P367" s="87"/>
      <c r="Q367" s="87"/>
      <c r="R367" s="87"/>
      <c r="S367" s="87"/>
      <c r="T367" s="88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T367" s="20" t="s">
        <v>290</v>
      </c>
      <c r="AU367" s="20" t="s">
        <v>78</v>
      </c>
    </row>
    <row r="368" s="15" customFormat="1">
      <c r="A368" s="15"/>
      <c r="B368" s="257"/>
      <c r="C368" s="258"/>
      <c r="D368" s="236" t="s">
        <v>292</v>
      </c>
      <c r="E368" s="259" t="s">
        <v>19</v>
      </c>
      <c r="F368" s="260" t="s">
        <v>1533</v>
      </c>
      <c r="G368" s="258"/>
      <c r="H368" s="259" t="s">
        <v>19</v>
      </c>
      <c r="I368" s="261"/>
      <c r="J368" s="258"/>
      <c r="K368" s="258"/>
      <c r="L368" s="262"/>
      <c r="M368" s="263"/>
      <c r="N368" s="264"/>
      <c r="O368" s="264"/>
      <c r="P368" s="264"/>
      <c r="Q368" s="264"/>
      <c r="R368" s="264"/>
      <c r="S368" s="264"/>
      <c r="T368" s="26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6" t="s">
        <v>292</v>
      </c>
      <c r="AU368" s="266" t="s">
        <v>78</v>
      </c>
      <c r="AV368" s="15" t="s">
        <v>76</v>
      </c>
      <c r="AW368" s="15" t="s">
        <v>31</v>
      </c>
      <c r="AX368" s="15" t="s">
        <v>69</v>
      </c>
      <c r="AY368" s="266" t="s">
        <v>281</v>
      </c>
    </row>
    <row r="369" s="13" customFormat="1">
      <c r="A369" s="13"/>
      <c r="B369" s="234"/>
      <c r="C369" s="235"/>
      <c r="D369" s="236" t="s">
        <v>292</v>
      </c>
      <c r="E369" s="237" t="s">
        <v>19</v>
      </c>
      <c r="F369" s="238" t="s">
        <v>1606</v>
      </c>
      <c r="G369" s="235"/>
      <c r="H369" s="239">
        <v>5.2300000000000004</v>
      </c>
      <c r="I369" s="240"/>
      <c r="J369" s="235"/>
      <c r="K369" s="235"/>
      <c r="L369" s="241"/>
      <c r="M369" s="242"/>
      <c r="N369" s="243"/>
      <c r="O369" s="243"/>
      <c r="P369" s="243"/>
      <c r="Q369" s="243"/>
      <c r="R369" s="243"/>
      <c r="S369" s="243"/>
      <c r="T369" s="244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5" t="s">
        <v>292</v>
      </c>
      <c r="AU369" s="245" t="s">
        <v>78</v>
      </c>
      <c r="AV369" s="13" t="s">
        <v>78</v>
      </c>
      <c r="AW369" s="13" t="s">
        <v>31</v>
      </c>
      <c r="AX369" s="13" t="s">
        <v>69</v>
      </c>
      <c r="AY369" s="245" t="s">
        <v>281</v>
      </c>
    </row>
    <row r="370" s="15" customFormat="1">
      <c r="A370" s="15"/>
      <c r="B370" s="257"/>
      <c r="C370" s="258"/>
      <c r="D370" s="236" t="s">
        <v>292</v>
      </c>
      <c r="E370" s="259" t="s">
        <v>19</v>
      </c>
      <c r="F370" s="260" t="s">
        <v>749</v>
      </c>
      <c r="G370" s="258"/>
      <c r="H370" s="259" t="s">
        <v>19</v>
      </c>
      <c r="I370" s="261"/>
      <c r="J370" s="258"/>
      <c r="K370" s="258"/>
      <c r="L370" s="262"/>
      <c r="M370" s="263"/>
      <c r="N370" s="264"/>
      <c r="O370" s="264"/>
      <c r="P370" s="264"/>
      <c r="Q370" s="264"/>
      <c r="R370" s="264"/>
      <c r="S370" s="264"/>
      <c r="T370" s="26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66" t="s">
        <v>292</v>
      </c>
      <c r="AU370" s="266" t="s">
        <v>78</v>
      </c>
      <c r="AV370" s="15" t="s">
        <v>76</v>
      </c>
      <c r="AW370" s="15" t="s">
        <v>31</v>
      </c>
      <c r="AX370" s="15" t="s">
        <v>69</v>
      </c>
      <c r="AY370" s="266" t="s">
        <v>281</v>
      </c>
    </row>
    <row r="371" s="13" customFormat="1">
      <c r="A371" s="13"/>
      <c r="B371" s="234"/>
      <c r="C371" s="235"/>
      <c r="D371" s="236" t="s">
        <v>292</v>
      </c>
      <c r="E371" s="237" t="s">
        <v>19</v>
      </c>
      <c r="F371" s="238" t="s">
        <v>226</v>
      </c>
      <c r="G371" s="235"/>
      <c r="H371" s="239">
        <v>5.6500000000000004</v>
      </c>
      <c r="I371" s="240"/>
      <c r="J371" s="235"/>
      <c r="K371" s="235"/>
      <c r="L371" s="241"/>
      <c r="M371" s="242"/>
      <c r="N371" s="243"/>
      <c r="O371" s="243"/>
      <c r="P371" s="243"/>
      <c r="Q371" s="243"/>
      <c r="R371" s="243"/>
      <c r="S371" s="243"/>
      <c r="T371" s="244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5" t="s">
        <v>292</v>
      </c>
      <c r="AU371" s="245" t="s">
        <v>78</v>
      </c>
      <c r="AV371" s="13" t="s">
        <v>78</v>
      </c>
      <c r="AW371" s="13" t="s">
        <v>31</v>
      </c>
      <c r="AX371" s="13" t="s">
        <v>69</v>
      </c>
      <c r="AY371" s="245" t="s">
        <v>281</v>
      </c>
    </row>
    <row r="372" s="14" customFormat="1">
      <c r="A372" s="14"/>
      <c r="B372" s="246"/>
      <c r="C372" s="247"/>
      <c r="D372" s="236" t="s">
        <v>292</v>
      </c>
      <c r="E372" s="248" t="s">
        <v>19</v>
      </c>
      <c r="F372" s="249" t="s">
        <v>311</v>
      </c>
      <c r="G372" s="247"/>
      <c r="H372" s="250">
        <v>10.880000000000001</v>
      </c>
      <c r="I372" s="251"/>
      <c r="J372" s="247"/>
      <c r="K372" s="247"/>
      <c r="L372" s="252"/>
      <c r="M372" s="253"/>
      <c r="N372" s="254"/>
      <c r="O372" s="254"/>
      <c r="P372" s="254"/>
      <c r="Q372" s="254"/>
      <c r="R372" s="254"/>
      <c r="S372" s="254"/>
      <c r="T372" s="255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6" t="s">
        <v>292</v>
      </c>
      <c r="AU372" s="256" t="s">
        <v>78</v>
      </c>
      <c r="AV372" s="14" t="s">
        <v>288</v>
      </c>
      <c r="AW372" s="14" t="s">
        <v>31</v>
      </c>
      <c r="AX372" s="14" t="s">
        <v>76</v>
      </c>
      <c r="AY372" s="256" t="s">
        <v>281</v>
      </c>
    </row>
    <row r="373" s="2" customFormat="1" ht="24.15" customHeight="1">
      <c r="A373" s="41"/>
      <c r="B373" s="42"/>
      <c r="C373" s="267" t="s">
        <v>795</v>
      </c>
      <c r="D373" s="267" t="s">
        <v>396</v>
      </c>
      <c r="E373" s="268" t="s">
        <v>754</v>
      </c>
      <c r="F373" s="269" t="s">
        <v>755</v>
      </c>
      <c r="G373" s="270" t="s">
        <v>392</v>
      </c>
      <c r="H373" s="271">
        <v>11.968</v>
      </c>
      <c r="I373" s="272"/>
      <c r="J373" s="273">
        <f>ROUND(I373*H373,2)</f>
        <v>0</v>
      </c>
      <c r="K373" s="269" t="s">
        <v>287</v>
      </c>
      <c r="L373" s="274"/>
      <c r="M373" s="275" t="s">
        <v>19</v>
      </c>
      <c r="N373" s="276" t="s">
        <v>40</v>
      </c>
      <c r="O373" s="87"/>
      <c r="P373" s="225">
        <f>O373*H373</f>
        <v>0</v>
      </c>
      <c r="Q373" s="225">
        <v>0.00025999999999999998</v>
      </c>
      <c r="R373" s="225">
        <f>Q373*H373</f>
        <v>0.0031116799999999999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483</v>
      </c>
      <c r="AT373" s="227" t="s">
        <v>396</v>
      </c>
      <c r="AU373" s="227" t="s">
        <v>78</v>
      </c>
      <c r="AY373" s="20" t="s">
        <v>281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76</v>
      </c>
      <c r="BK373" s="228">
        <f>ROUND(I373*H373,2)</f>
        <v>0</v>
      </c>
      <c r="BL373" s="20" t="s">
        <v>305</v>
      </c>
      <c r="BM373" s="227" t="s">
        <v>756</v>
      </c>
    </row>
    <row r="374" s="13" customFormat="1">
      <c r="A374" s="13"/>
      <c r="B374" s="234"/>
      <c r="C374" s="235"/>
      <c r="D374" s="236" t="s">
        <v>292</v>
      </c>
      <c r="E374" s="235"/>
      <c r="F374" s="238" t="s">
        <v>1607</v>
      </c>
      <c r="G374" s="235"/>
      <c r="H374" s="239">
        <v>11.968</v>
      </c>
      <c r="I374" s="240"/>
      <c r="J374" s="235"/>
      <c r="K374" s="235"/>
      <c r="L374" s="241"/>
      <c r="M374" s="242"/>
      <c r="N374" s="243"/>
      <c r="O374" s="243"/>
      <c r="P374" s="243"/>
      <c r="Q374" s="243"/>
      <c r="R374" s="243"/>
      <c r="S374" s="243"/>
      <c r="T374" s="244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5" t="s">
        <v>292</v>
      </c>
      <c r="AU374" s="245" t="s">
        <v>78</v>
      </c>
      <c r="AV374" s="13" t="s">
        <v>78</v>
      </c>
      <c r="AW374" s="13" t="s">
        <v>4</v>
      </c>
      <c r="AX374" s="13" t="s">
        <v>76</v>
      </c>
      <c r="AY374" s="245" t="s">
        <v>281</v>
      </c>
    </row>
    <row r="375" s="2" customFormat="1" ht="24.15" customHeight="1">
      <c r="A375" s="41"/>
      <c r="B375" s="42"/>
      <c r="C375" s="216" t="s">
        <v>798</v>
      </c>
      <c r="D375" s="216" t="s">
        <v>284</v>
      </c>
      <c r="E375" s="217" t="s">
        <v>759</v>
      </c>
      <c r="F375" s="218" t="s">
        <v>760</v>
      </c>
      <c r="G375" s="219" t="s">
        <v>392</v>
      </c>
      <c r="H375" s="220">
        <v>46.210000000000001</v>
      </c>
      <c r="I375" s="221"/>
      <c r="J375" s="222">
        <f>ROUND(I375*H375,2)</f>
        <v>0</v>
      </c>
      <c r="K375" s="218" t="s">
        <v>287</v>
      </c>
      <c r="L375" s="47"/>
      <c r="M375" s="223" t="s">
        <v>19</v>
      </c>
      <c r="N375" s="224" t="s">
        <v>40</v>
      </c>
      <c r="O375" s="87"/>
      <c r="P375" s="225">
        <f>O375*H375</f>
        <v>0</v>
      </c>
      <c r="Q375" s="225">
        <v>9.0000000000000006E-05</v>
      </c>
      <c r="R375" s="225">
        <f>Q375*H375</f>
        <v>0.0041589000000000001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305</v>
      </c>
      <c r="AT375" s="227" t="s">
        <v>284</v>
      </c>
      <c r="AU375" s="227" t="s">
        <v>78</v>
      </c>
      <c r="AY375" s="20" t="s">
        <v>281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76</v>
      </c>
      <c r="BK375" s="228">
        <f>ROUND(I375*H375,2)</f>
        <v>0</v>
      </c>
      <c r="BL375" s="20" t="s">
        <v>305</v>
      </c>
      <c r="BM375" s="227" t="s">
        <v>761</v>
      </c>
    </row>
    <row r="376" s="2" customFormat="1">
      <c r="A376" s="41"/>
      <c r="B376" s="42"/>
      <c r="C376" s="43"/>
      <c r="D376" s="229" t="s">
        <v>290</v>
      </c>
      <c r="E376" s="43"/>
      <c r="F376" s="230" t="s">
        <v>762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290</v>
      </c>
      <c r="AU376" s="20" t="s">
        <v>78</v>
      </c>
    </row>
    <row r="377" s="13" customFormat="1">
      <c r="A377" s="13"/>
      <c r="B377" s="234"/>
      <c r="C377" s="235"/>
      <c r="D377" s="236" t="s">
        <v>292</v>
      </c>
      <c r="E377" s="237" t="s">
        <v>19</v>
      </c>
      <c r="F377" s="238" t="s">
        <v>1608</v>
      </c>
      <c r="G377" s="235"/>
      <c r="H377" s="239">
        <v>28.210000000000001</v>
      </c>
      <c r="I377" s="240"/>
      <c r="J377" s="235"/>
      <c r="K377" s="235"/>
      <c r="L377" s="241"/>
      <c r="M377" s="242"/>
      <c r="N377" s="243"/>
      <c r="O377" s="243"/>
      <c r="P377" s="243"/>
      <c r="Q377" s="243"/>
      <c r="R377" s="243"/>
      <c r="S377" s="243"/>
      <c r="T377" s="244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5" t="s">
        <v>292</v>
      </c>
      <c r="AU377" s="245" t="s">
        <v>78</v>
      </c>
      <c r="AV377" s="13" t="s">
        <v>78</v>
      </c>
      <c r="AW377" s="13" t="s">
        <v>31</v>
      </c>
      <c r="AX377" s="13" t="s">
        <v>69</v>
      </c>
      <c r="AY377" s="245" t="s">
        <v>281</v>
      </c>
    </row>
    <row r="378" s="13" customFormat="1">
      <c r="A378" s="13"/>
      <c r="B378" s="234"/>
      <c r="C378" s="235"/>
      <c r="D378" s="236" t="s">
        <v>292</v>
      </c>
      <c r="E378" s="237" t="s">
        <v>19</v>
      </c>
      <c r="F378" s="238" t="s">
        <v>1609</v>
      </c>
      <c r="G378" s="235"/>
      <c r="H378" s="239">
        <v>18</v>
      </c>
      <c r="I378" s="240"/>
      <c r="J378" s="235"/>
      <c r="K378" s="235"/>
      <c r="L378" s="241"/>
      <c r="M378" s="242"/>
      <c r="N378" s="243"/>
      <c r="O378" s="243"/>
      <c r="P378" s="243"/>
      <c r="Q378" s="243"/>
      <c r="R378" s="243"/>
      <c r="S378" s="243"/>
      <c r="T378" s="244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5" t="s">
        <v>292</v>
      </c>
      <c r="AU378" s="245" t="s">
        <v>78</v>
      </c>
      <c r="AV378" s="13" t="s">
        <v>78</v>
      </c>
      <c r="AW378" s="13" t="s">
        <v>31</v>
      </c>
      <c r="AX378" s="13" t="s">
        <v>69</v>
      </c>
      <c r="AY378" s="245" t="s">
        <v>281</v>
      </c>
    </row>
    <row r="379" s="14" customFormat="1">
      <c r="A379" s="14"/>
      <c r="B379" s="246"/>
      <c r="C379" s="247"/>
      <c r="D379" s="236" t="s">
        <v>292</v>
      </c>
      <c r="E379" s="248" t="s">
        <v>19</v>
      </c>
      <c r="F379" s="249" t="s">
        <v>311</v>
      </c>
      <c r="G379" s="247"/>
      <c r="H379" s="250">
        <v>46.210000000000001</v>
      </c>
      <c r="I379" s="251"/>
      <c r="J379" s="247"/>
      <c r="K379" s="247"/>
      <c r="L379" s="252"/>
      <c r="M379" s="253"/>
      <c r="N379" s="254"/>
      <c r="O379" s="254"/>
      <c r="P379" s="254"/>
      <c r="Q379" s="254"/>
      <c r="R379" s="254"/>
      <c r="S379" s="254"/>
      <c r="T379" s="25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6" t="s">
        <v>292</v>
      </c>
      <c r="AU379" s="256" t="s">
        <v>78</v>
      </c>
      <c r="AV379" s="14" t="s">
        <v>288</v>
      </c>
      <c r="AW379" s="14" t="s">
        <v>31</v>
      </c>
      <c r="AX379" s="14" t="s">
        <v>76</v>
      </c>
      <c r="AY379" s="256" t="s">
        <v>281</v>
      </c>
    </row>
    <row r="380" s="2" customFormat="1" ht="24.15" customHeight="1">
      <c r="A380" s="41"/>
      <c r="B380" s="42"/>
      <c r="C380" s="216" t="s">
        <v>805</v>
      </c>
      <c r="D380" s="216" t="s">
        <v>284</v>
      </c>
      <c r="E380" s="217" t="s">
        <v>765</v>
      </c>
      <c r="F380" s="218" t="s">
        <v>766</v>
      </c>
      <c r="G380" s="219" t="s">
        <v>330</v>
      </c>
      <c r="H380" s="220">
        <v>10</v>
      </c>
      <c r="I380" s="221"/>
      <c r="J380" s="222">
        <f>ROUND(I380*H380,2)</f>
        <v>0</v>
      </c>
      <c r="K380" s="218" t="s">
        <v>287</v>
      </c>
      <c r="L380" s="47"/>
      <c r="M380" s="223" t="s">
        <v>19</v>
      </c>
      <c r="N380" s="224" t="s">
        <v>40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305</v>
      </c>
      <c r="AT380" s="227" t="s">
        <v>284</v>
      </c>
      <c r="AU380" s="227" t="s">
        <v>78</v>
      </c>
      <c r="AY380" s="20" t="s">
        <v>281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76</v>
      </c>
      <c r="BK380" s="228">
        <f>ROUND(I380*H380,2)</f>
        <v>0</v>
      </c>
      <c r="BL380" s="20" t="s">
        <v>305</v>
      </c>
      <c r="BM380" s="227" t="s">
        <v>767</v>
      </c>
    </row>
    <row r="381" s="2" customFormat="1">
      <c r="A381" s="41"/>
      <c r="B381" s="42"/>
      <c r="C381" s="43"/>
      <c r="D381" s="229" t="s">
        <v>290</v>
      </c>
      <c r="E381" s="43"/>
      <c r="F381" s="230" t="s">
        <v>768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290</v>
      </c>
      <c r="AU381" s="20" t="s">
        <v>78</v>
      </c>
    </row>
    <row r="382" s="13" customFormat="1">
      <c r="A382" s="13"/>
      <c r="B382" s="234"/>
      <c r="C382" s="235"/>
      <c r="D382" s="236" t="s">
        <v>292</v>
      </c>
      <c r="E382" s="237" t="s">
        <v>19</v>
      </c>
      <c r="F382" s="238" t="s">
        <v>1610</v>
      </c>
      <c r="G382" s="235"/>
      <c r="H382" s="239">
        <v>2</v>
      </c>
      <c r="I382" s="240"/>
      <c r="J382" s="235"/>
      <c r="K382" s="235"/>
      <c r="L382" s="241"/>
      <c r="M382" s="242"/>
      <c r="N382" s="243"/>
      <c r="O382" s="243"/>
      <c r="P382" s="243"/>
      <c r="Q382" s="243"/>
      <c r="R382" s="243"/>
      <c r="S382" s="243"/>
      <c r="T382" s="244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5" t="s">
        <v>292</v>
      </c>
      <c r="AU382" s="245" t="s">
        <v>78</v>
      </c>
      <c r="AV382" s="13" t="s">
        <v>78</v>
      </c>
      <c r="AW382" s="13" t="s">
        <v>31</v>
      </c>
      <c r="AX382" s="13" t="s">
        <v>69</v>
      </c>
      <c r="AY382" s="245" t="s">
        <v>281</v>
      </c>
    </row>
    <row r="383" s="13" customFormat="1">
      <c r="A383" s="13"/>
      <c r="B383" s="234"/>
      <c r="C383" s="235"/>
      <c r="D383" s="236" t="s">
        <v>292</v>
      </c>
      <c r="E383" s="237" t="s">
        <v>19</v>
      </c>
      <c r="F383" s="238" t="s">
        <v>770</v>
      </c>
      <c r="G383" s="235"/>
      <c r="H383" s="239">
        <v>5</v>
      </c>
      <c r="I383" s="240"/>
      <c r="J383" s="235"/>
      <c r="K383" s="235"/>
      <c r="L383" s="241"/>
      <c r="M383" s="242"/>
      <c r="N383" s="243"/>
      <c r="O383" s="243"/>
      <c r="P383" s="243"/>
      <c r="Q383" s="243"/>
      <c r="R383" s="243"/>
      <c r="S383" s="243"/>
      <c r="T383" s="244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5" t="s">
        <v>292</v>
      </c>
      <c r="AU383" s="245" t="s">
        <v>78</v>
      </c>
      <c r="AV383" s="13" t="s">
        <v>78</v>
      </c>
      <c r="AW383" s="13" t="s">
        <v>31</v>
      </c>
      <c r="AX383" s="13" t="s">
        <v>69</v>
      </c>
      <c r="AY383" s="245" t="s">
        <v>281</v>
      </c>
    </row>
    <row r="384" s="13" customFormat="1">
      <c r="A384" s="13"/>
      <c r="B384" s="234"/>
      <c r="C384" s="235"/>
      <c r="D384" s="236" t="s">
        <v>292</v>
      </c>
      <c r="E384" s="237" t="s">
        <v>19</v>
      </c>
      <c r="F384" s="238" t="s">
        <v>1611</v>
      </c>
      <c r="G384" s="235"/>
      <c r="H384" s="239">
        <v>3</v>
      </c>
      <c r="I384" s="240"/>
      <c r="J384" s="235"/>
      <c r="K384" s="235"/>
      <c r="L384" s="241"/>
      <c r="M384" s="242"/>
      <c r="N384" s="243"/>
      <c r="O384" s="243"/>
      <c r="P384" s="243"/>
      <c r="Q384" s="243"/>
      <c r="R384" s="243"/>
      <c r="S384" s="243"/>
      <c r="T384" s="244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5" t="s">
        <v>292</v>
      </c>
      <c r="AU384" s="245" t="s">
        <v>78</v>
      </c>
      <c r="AV384" s="13" t="s">
        <v>78</v>
      </c>
      <c r="AW384" s="13" t="s">
        <v>31</v>
      </c>
      <c r="AX384" s="13" t="s">
        <v>69</v>
      </c>
      <c r="AY384" s="245" t="s">
        <v>281</v>
      </c>
    </row>
    <row r="385" s="14" customFormat="1">
      <c r="A385" s="14"/>
      <c r="B385" s="246"/>
      <c r="C385" s="247"/>
      <c r="D385" s="236" t="s">
        <v>292</v>
      </c>
      <c r="E385" s="248" t="s">
        <v>19</v>
      </c>
      <c r="F385" s="249" t="s">
        <v>311</v>
      </c>
      <c r="G385" s="247"/>
      <c r="H385" s="250">
        <v>10</v>
      </c>
      <c r="I385" s="251"/>
      <c r="J385" s="247"/>
      <c r="K385" s="247"/>
      <c r="L385" s="252"/>
      <c r="M385" s="253"/>
      <c r="N385" s="254"/>
      <c r="O385" s="254"/>
      <c r="P385" s="254"/>
      <c r="Q385" s="254"/>
      <c r="R385" s="254"/>
      <c r="S385" s="254"/>
      <c r="T385" s="255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6" t="s">
        <v>292</v>
      </c>
      <c r="AU385" s="256" t="s">
        <v>78</v>
      </c>
      <c r="AV385" s="14" t="s">
        <v>288</v>
      </c>
      <c r="AW385" s="14" t="s">
        <v>31</v>
      </c>
      <c r="AX385" s="14" t="s">
        <v>76</v>
      </c>
      <c r="AY385" s="256" t="s">
        <v>281</v>
      </c>
    </row>
    <row r="386" s="2" customFormat="1" ht="24.15" customHeight="1">
      <c r="A386" s="41"/>
      <c r="B386" s="42"/>
      <c r="C386" s="216" t="s">
        <v>812</v>
      </c>
      <c r="D386" s="216" t="s">
        <v>284</v>
      </c>
      <c r="E386" s="217" t="s">
        <v>772</v>
      </c>
      <c r="F386" s="218" t="s">
        <v>773</v>
      </c>
      <c r="G386" s="219" t="s">
        <v>330</v>
      </c>
      <c r="H386" s="220">
        <v>3</v>
      </c>
      <c r="I386" s="221"/>
      <c r="J386" s="222">
        <f>ROUND(I386*H386,2)</f>
        <v>0</v>
      </c>
      <c r="K386" s="218" t="s">
        <v>287</v>
      </c>
      <c r="L386" s="47"/>
      <c r="M386" s="223" t="s">
        <v>19</v>
      </c>
      <c r="N386" s="224" t="s">
        <v>40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305</v>
      </c>
      <c r="AT386" s="227" t="s">
        <v>284</v>
      </c>
      <c r="AU386" s="227" t="s">
        <v>78</v>
      </c>
      <c r="AY386" s="20" t="s">
        <v>281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76</v>
      </c>
      <c r="BK386" s="228">
        <f>ROUND(I386*H386,2)</f>
        <v>0</v>
      </c>
      <c r="BL386" s="20" t="s">
        <v>305</v>
      </c>
      <c r="BM386" s="227" t="s">
        <v>774</v>
      </c>
    </row>
    <row r="387" s="2" customFormat="1">
      <c r="A387" s="41"/>
      <c r="B387" s="42"/>
      <c r="C387" s="43"/>
      <c r="D387" s="229" t="s">
        <v>290</v>
      </c>
      <c r="E387" s="43"/>
      <c r="F387" s="230" t="s">
        <v>775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290</v>
      </c>
      <c r="AU387" s="20" t="s">
        <v>78</v>
      </c>
    </row>
    <row r="388" s="13" customFormat="1">
      <c r="A388" s="13"/>
      <c r="B388" s="234"/>
      <c r="C388" s="235"/>
      <c r="D388" s="236" t="s">
        <v>292</v>
      </c>
      <c r="E388" s="237" t="s">
        <v>19</v>
      </c>
      <c r="F388" s="238" t="s">
        <v>776</v>
      </c>
      <c r="G388" s="235"/>
      <c r="H388" s="239">
        <v>3</v>
      </c>
      <c r="I388" s="240"/>
      <c r="J388" s="235"/>
      <c r="K388" s="235"/>
      <c r="L388" s="241"/>
      <c r="M388" s="242"/>
      <c r="N388" s="243"/>
      <c r="O388" s="243"/>
      <c r="P388" s="243"/>
      <c r="Q388" s="243"/>
      <c r="R388" s="243"/>
      <c r="S388" s="243"/>
      <c r="T388" s="244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5" t="s">
        <v>292</v>
      </c>
      <c r="AU388" s="245" t="s">
        <v>78</v>
      </c>
      <c r="AV388" s="13" t="s">
        <v>78</v>
      </c>
      <c r="AW388" s="13" t="s">
        <v>31</v>
      </c>
      <c r="AX388" s="13" t="s">
        <v>76</v>
      </c>
      <c r="AY388" s="245" t="s">
        <v>281</v>
      </c>
    </row>
    <row r="389" s="2" customFormat="1" ht="37.8" customHeight="1">
      <c r="A389" s="41"/>
      <c r="B389" s="42"/>
      <c r="C389" s="216" t="s">
        <v>506</v>
      </c>
      <c r="D389" s="216" t="s">
        <v>284</v>
      </c>
      <c r="E389" s="217" t="s">
        <v>778</v>
      </c>
      <c r="F389" s="218" t="s">
        <v>779</v>
      </c>
      <c r="G389" s="219" t="s">
        <v>392</v>
      </c>
      <c r="H389" s="220">
        <v>10.77</v>
      </c>
      <c r="I389" s="221"/>
      <c r="J389" s="222">
        <f>ROUND(I389*H389,2)</f>
        <v>0</v>
      </c>
      <c r="K389" s="218" t="s">
        <v>287</v>
      </c>
      <c r="L389" s="47"/>
      <c r="M389" s="223" t="s">
        <v>19</v>
      </c>
      <c r="N389" s="224" t="s">
        <v>40</v>
      </c>
      <c r="O389" s="87"/>
      <c r="P389" s="225">
        <f>O389*H389</f>
        <v>0</v>
      </c>
      <c r="Q389" s="225">
        <v>0.002</v>
      </c>
      <c r="R389" s="225">
        <f>Q389*H389</f>
        <v>0.02154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305</v>
      </c>
      <c r="AT389" s="227" t="s">
        <v>284</v>
      </c>
      <c r="AU389" s="227" t="s">
        <v>78</v>
      </c>
      <c r="AY389" s="20" t="s">
        <v>281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76</v>
      </c>
      <c r="BK389" s="228">
        <f>ROUND(I389*H389,2)</f>
        <v>0</v>
      </c>
      <c r="BL389" s="20" t="s">
        <v>305</v>
      </c>
      <c r="BM389" s="227" t="s">
        <v>780</v>
      </c>
    </row>
    <row r="390" s="2" customFormat="1">
      <c r="A390" s="41"/>
      <c r="B390" s="42"/>
      <c r="C390" s="43"/>
      <c r="D390" s="229" t="s">
        <v>290</v>
      </c>
      <c r="E390" s="43"/>
      <c r="F390" s="230" t="s">
        <v>781</v>
      </c>
      <c r="G390" s="43"/>
      <c r="H390" s="43"/>
      <c r="I390" s="231"/>
      <c r="J390" s="43"/>
      <c r="K390" s="43"/>
      <c r="L390" s="47"/>
      <c r="M390" s="232"/>
      <c r="N390" s="233"/>
      <c r="O390" s="87"/>
      <c r="P390" s="87"/>
      <c r="Q390" s="87"/>
      <c r="R390" s="87"/>
      <c r="S390" s="87"/>
      <c r="T390" s="88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T390" s="20" t="s">
        <v>290</v>
      </c>
      <c r="AU390" s="20" t="s">
        <v>78</v>
      </c>
    </row>
    <row r="391" s="13" customFormat="1">
      <c r="A391" s="13"/>
      <c r="B391" s="234"/>
      <c r="C391" s="235"/>
      <c r="D391" s="236" t="s">
        <v>292</v>
      </c>
      <c r="E391" s="237" t="s">
        <v>19</v>
      </c>
      <c r="F391" s="238" t="s">
        <v>226</v>
      </c>
      <c r="G391" s="235"/>
      <c r="H391" s="239">
        <v>5.6500000000000004</v>
      </c>
      <c r="I391" s="240"/>
      <c r="J391" s="235"/>
      <c r="K391" s="235"/>
      <c r="L391" s="241"/>
      <c r="M391" s="242"/>
      <c r="N391" s="243"/>
      <c r="O391" s="243"/>
      <c r="P391" s="243"/>
      <c r="Q391" s="243"/>
      <c r="R391" s="243"/>
      <c r="S391" s="243"/>
      <c r="T391" s="244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5" t="s">
        <v>292</v>
      </c>
      <c r="AU391" s="245" t="s">
        <v>78</v>
      </c>
      <c r="AV391" s="13" t="s">
        <v>78</v>
      </c>
      <c r="AW391" s="13" t="s">
        <v>31</v>
      </c>
      <c r="AX391" s="13" t="s">
        <v>69</v>
      </c>
      <c r="AY391" s="245" t="s">
        <v>281</v>
      </c>
    </row>
    <row r="392" s="13" customFormat="1">
      <c r="A392" s="13"/>
      <c r="B392" s="234"/>
      <c r="C392" s="235"/>
      <c r="D392" s="236" t="s">
        <v>292</v>
      </c>
      <c r="E392" s="237" t="s">
        <v>19</v>
      </c>
      <c r="F392" s="238" t="s">
        <v>1612</v>
      </c>
      <c r="G392" s="235"/>
      <c r="H392" s="239">
        <v>5.1200000000000001</v>
      </c>
      <c r="I392" s="240"/>
      <c r="J392" s="235"/>
      <c r="K392" s="235"/>
      <c r="L392" s="241"/>
      <c r="M392" s="242"/>
      <c r="N392" s="243"/>
      <c r="O392" s="243"/>
      <c r="P392" s="243"/>
      <c r="Q392" s="243"/>
      <c r="R392" s="243"/>
      <c r="S392" s="243"/>
      <c r="T392" s="244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5" t="s">
        <v>292</v>
      </c>
      <c r="AU392" s="245" t="s">
        <v>78</v>
      </c>
      <c r="AV392" s="13" t="s">
        <v>78</v>
      </c>
      <c r="AW392" s="13" t="s">
        <v>31</v>
      </c>
      <c r="AX392" s="13" t="s">
        <v>69</v>
      </c>
      <c r="AY392" s="245" t="s">
        <v>281</v>
      </c>
    </row>
    <row r="393" s="14" customFormat="1">
      <c r="A393" s="14"/>
      <c r="B393" s="246"/>
      <c r="C393" s="247"/>
      <c r="D393" s="236" t="s">
        <v>292</v>
      </c>
      <c r="E393" s="248" t="s">
        <v>19</v>
      </c>
      <c r="F393" s="249" t="s">
        <v>311</v>
      </c>
      <c r="G393" s="247"/>
      <c r="H393" s="250">
        <v>10.77</v>
      </c>
      <c r="I393" s="251"/>
      <c r="J393" s="247"/>
      <c r="K393" s="247"/>
      <c r="L393" s="252"/>
      <c r="M393" s="253"/>
      <c r="N393" s="254"/>
      <c r="O393" s="254"/>
      <c r="P393" s="254"/>
      <c r="Q393" s="254"/>
      <c r="R393" s="254"/>
      <c r="S393" s="254"/>
      <c r="T393" s="255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6" t="s">
        <v>292</v>
      </c>
      <c r="AU393" s="256" t="s">
        <v>78</v>
      </c>
      <c r="AV393" s="14" t="s">
        <v>288</v>
      </c>
      <c r="AW393" s="14" t="s">
        <v>31</v>
      </c>
      <c r="AX393" s="14" t="s">
        <v>76</v>
      </c>
      <c r="AY393" s="256" t="s">
        <v>281</v>
      </c>
    </row>
    <row r="394" s="2" customFormat="1" ht="33" customHeight="1">
      <c r="A394" s="41"/>
      <c r="B394" s="42"/>
      <c r="C394" s="267" t="s">
        <v>820</v>
      </c>
      <c r="D394" s="267" t="s">
        <v>396</v>
      </c>
      <c r="E394" s="268" t="s">
        <v>740</v>
      </c>
      <c r="F394" s="269" t="s">
        <v>741</v>
      </c>
      <c r="G394" s="270" t="s">
        <v>197</v>
      </c>
      <c r="H394" s="271">
        <v>7.0010000000000003</v>
      </c>
      <c r="I394" s="272"/>
      <c r="J394" s="273">
        <f>ROUND(I394*H394,2)</f>
        <v>0</v>
      </c>
      <c r="K394" s="269" t="s">
        <v>287</v>
      </c>
      <c r="L394" s="274"/>
      <c r="M394" s="275" t="s">
        <v>19</v>
      </c>
      <c r="N394" s="276" t="s">
        <v>40</v>
      </c>
      <c r="O394" s="87"/>
      <c r="P394" s="225">
        <f>O394*H394</f>
        <v>0</v>
      </c>
      <c r="Q394" s="225">
        <v>0.014290000000000001</v>
      </c>
      <c r="R394" s="225">
        <f>Q394*H394</f>
        <v>0.10004429000000001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483</v>
      </c>
      <c r="AT394" s="227" t="s">
        <v>396</v>
      </c>
      <c r="AU394" s="227" t="s">
        <v>78</v>
      </c>
      <c r="AY394" s="20" t="s">
        <v>281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76</v>
      </c>
      <c r="BK394" s="228">
        <f>ROUND(I394*H394,2)</f>
        <v>0</v>
      </c>
      <c r="BL394" s="20" t="s">
        <v>305</v>
      </c>
      <c r="BM394" s="227" t="s">
        <v>796</v>
      </c>
    </row>
    <row r="395" s="13" customFormat="1">
      <c r="A395" s="13"/>
      <c r="B395" s="234"/>
      <c r="C395" s="235"/>
      <c r="D395" s="236" t="s">
        <v>292</v>
      </c>
      <c r="E395" s="235"/>
      <c r="F395" s="238" t="s">
        <v>1613</v>
      </c>
      <c r="G395" s="235"/>
      <c r="H395" s="239">
        <v>7.0010000000000003</v>
      </c>
      <c r="I395" s="240"/>
      <c r="J395" s="235"/>
      <c r="K395" s="235"/>
      <c r="L395" s="241"/>
      <c r="M395" s="242"/>
      <c r="N395" s="243"/>
      <c r="O395" s="243"/>
      <c r="P395" s="243"/>
      <c r="Q395" s="243"/>
      <c r="R395" s="243"/>
      <c r="S395" s="243"/>
      <c r="T395" s="244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5" t="s">
        <v>292</v>
      </c>
      <c r="AU395" s="245" t="s">
        <v>78</v>
      </c>
      <c r="AV395" s="13" t="s">
        <v>78</v>
      </c>
      <c r="AW395" s="13" t="s">
        <v>4</v>
      </c>
      <c r="AX395" s="13" t="s">
        <v>76</v>
      </c>
      <c r="AY395" s="245" t="s">
        <v>281</v>
      </c>
    </row>
    <row r="396" s="2" customFormat="1" ht="55.5" customHeight="1">
      <c r="A396" s="41"/>
      <c r="B396" s="42"/>
      <c r="C396" s="216" t="s">
        <v>827</v>
      </c>
      <c r="D396" s="216" t="s">
        <v>284</v>
      </c>
      <c r="E396" s="217" t="s">
        <v>799</v>
      </c>
      <c r="F396" s="218" t="s">
        <v>800</v>
      </c>
      <c r="G396" s="219" t="s">
        <v>366</v>
      </c>
      <c r="H396" s="220">
        <v>1.081</v>
      </c>
      <c r="I396" s="221"/>
      <c r="J396" s="222">
        <f>ROUND(I396*H396,2)</f>
        <v>0</v>
      </c>
      <c r="K396" s="218" t="s">
        <v>287</v>
      </c>
      <c r="L396" s="47"/>
      <c r="M396" s="223" t="s">
        <v>19</v>
      </c>
      <c r="N396" s="224" t="s">
        <v>40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305</v>
      </c>
      <c r="AT396" s="227" t="s">
        <v>284</v>
      </c>
      <c r="AU396" s="227" t="s">
        <v>78</v>
      </c>
      <c r="AY396" s="20" t="s">
        <v>281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76</v>
      </c>
      <c r="BK396" s="228">
        <f>ROUND(I396*H396,2)</f>
        <v>0</v>
      </c>
      <c r="BL396" s="20" t="s">
        <v>305</v>
      </c>
      <c r="BM396" s="227" t="s">
        <v>801</v>
      </c>
    </row>
    <row r="397" s="2" customFormat="1">
      <c r="A397" s="41"/>
      <c r="B397" s="42"/>
      <c r="C397" s="43"/>
      <c r="D397" s="229" t="s">
        <v>290</v>
      </c>
      <c r="E397" s="43"/>
      <c r="F397" s="230" t="s">
        <v>802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290</v>
      </c>
      <c r="AU397" s="20" t="s">
        <v>78</v>
      </c>
    </row>
    <row r="398" s="12" customFormat="1" ht="22.8" customHeight="1">
      <c r="A398" s="12"/>
      <c r="B398" s="200"/>
      <c r="C398" s="201"/>
      <c r="D398" s="202" t="s">
        <v>68</v>
      </c>
      <c r="E398" s="214" t="s">
        <v>803</v>
      </c>
      <c r="F398" s="214" t="s">
        <v>804</v>
      </c>
      <c r="G398" s="201"/>
      <c r="H398" s="201"/>
      <c r="I398" s="204"/>
      <c r="J398" s="215">
        <f>BK398</f>
        <v>0</v>
      </c>
      <c r="K398" s="201"/>
      <c r="L398" s="206"/>
      <c r="M398" s="207"/>
      <c r="N398" s="208"/>
      <c r="O398" s="208"/>
      <c r="P398" s="209">
        <f>SUM(P399:P419)</f>
        <v>0</v>
      </c>
      <c r="Q398" s="208"/>
      <c r="R398" s="209">
        <f>SUM(R399:R419)</f>
        <v>0.024623067999999998</v>
      </c>
      <c r="S398" s="208"/>
      <c r="T398" s="210">
        <f>SUM(T399:T419)</f>
        <v>0.0011554500000000001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211" t="s">
        <v>78</v>
      </c>
      <c r="AT398" s="212" t="s">
        <v>68</v>
      </c>
      <c r="AU398" s="212" t="s">
        <v>76</v>
      </c>
      <c r="AY398" s="211" t="s">
        <v>281</v>
      </c>
      <c r="BK398" s="213">
        <f>SUM(BK399:BK419)</f>
        <v>0</v>
      </c>
    </row>
    <row r="399" s="2" customFormat="1" ht="24.15" customHeight="1">
      <c r="A399" s="41"/>
      <c r="B399" s="42"/>
      <c r="C399" s="216" t="s">
        <v>830</v>
      </c>
      <c r="D399" s="216" t="s">
        <v>284</v>
      </c>
      <c r="E399" s="217" t="s">
        <v>806</v>
      </c>
      <c r="F399" s="218" t="s">
        <v>807</v>
      </c>
      <c r="G399" s="219" t="s">
        <v>197</v>
      </c>
      <c r="H399" s="220">
        <v>49.085999999999999</v>
      </c>
      <c r="I399" s="221"/>
      <c r="J399" s="222">
        <f>ROUND(I399*H399,2)</f>
        <v>0</v>
      </c>
      <c r="K399" s="218" t="s">
        <v>287</v>
      </c>
      <c r="L399" s="47"/>
      <c r="M399" s="223" t="s">
        <v>19</v>
      </c>
      <c r="N399" s="224" t="s">
        <v>40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305</v>
      </c>
      <c r="AT399" s="227" t="s">
        <v>284</v>
      </c>
      <c r="AU399" s="227" t="s">
        <v>78</v>
      </c>
      <c r="AY399" s="20" t="s">
        <v>281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76</v>
      </c>
      <c r="BK399" s="228">
        <f>ROUND(I399*H399,2)</f>
        <v>0</v>
      </c>
      <c r="BL399" s="20" t="s">
        <v>305</v>
      </c>
      <c r="BM399" s="227" t="s">
        <v>808</v>
      </c>
    </row>
    <row r="400" s="2" customFormat="1">
      <c r="A400" s="41"/>
      <c r="B400" s="42"/>
      <c r="C400" s="43"/>
      <c r="D400" s="229" t="s">
        <v>290</v>
      </c>
      <c r="E400" s="43"/>
      <c r="F400" s="230" t="s">
        <v>809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290</v>
      </c>
      <c r="AU400" s="20" t="s">
        <v>78</v>
      </c>
    </row>
    <row r="401" s="13" customFormat="1">
      <c r="A401" s="13"/>
      <c r="B401" s="234"/>
      <c r="C401" s="235"/>
      <c r="D401" s="236" t="s">
        <v>292</v>
      </c>
      <c r="E401" s="237" t="s">
        <v>19</v>
      </c>
      <c r="F401" s="238" t="s">
        <v>195</v>
      </c>
      <c r="G401" s="235"/>
      <c r="H401" s="239">
        <v>15.310000000000001</v>
      </c>
      <c r="I401" s="240"/>
      <c r="J401" s="235"/>
      <c r="K401" s="235"/>
      <c r="L401" s="241"/>
      <c r="M401" s="242"/>
      <c r="N401" s="243"/>
      <c r="O401" s="243"/>
      <c r="P401" s="243"/>
      <c r="Q401" s="243"/>
      <c r="R401" s="243"/>
      <c r="S401" s="243"/>
      <c r="T401" s="244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5" t="s">
        <v>292</v>
      </c>
      <c r="AU401" s="245" t="s">
        <v>78</v>
      </c>
      <c r="AV401" s="13" t="s">
        <v>78</v>
      </c>
      <c r="AW401" s="13" t="s">
        <v>31</v>
      </c>
      <c r="AX401" s="13" t="s">
        <v>69</v>
      </c>
      <c r="AY401" s="245" t="s">
        <v>281</v>
      </c>
    </row>
    <row r="402" s="13" customFormat="1">
      <c r="A402" s="13"/>
      <c r="B402" s="234"/>
      <c r="C402" s="235"/>
      <c r="D402" s="236" t="s">
        <v>292</v>
      </c>
      <c r="E402" s="237" t="s">
        <v>19</v>
      </c>
      <c r="F402" s="238" t="s">
        <v>810</v>
      </c>
      <c r="G402" s="235"/>
      <c r="H402" s="239">
        <v>13.776</v>
      </c>
      <c r="I402" s="240"/>
      <c r="J402" s="235"/>
      <c r="K402" s="235"/>
      <c r="L402" s="241"/>
      <c r="M402" s="242"/>
      <c r="N402" s="243"/>
      <c r="O402" s="243"/>
      <c r="P402" s="243"/>
      <c r="Q402" s="243"/>
      <c r="R402" s="243"/>
      <c r="S402" s="243"/>
      <c r="T402" s="244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5" t="s">
        <v>292</v>
      </c>
      <c r="AU402" s="245" t="s">
        <v>78</v>
      </c>
      <c r="AV402" s="13" t="s">
        <v>78</v>
      </c>
      <c r="AW402" s="13" t="s">
        <v>31</v>
      </c>
      <c r="AX402" s="13" t="s">
        <v>69</v>
      </c>
      <c r="AY402" s="245" t="s">
        <v>281</v>
      </c>
    </row>
    <row r="403" s="13" customFormat="1">
      <c r="A403" s="13"/>
      <c r="B403" s="234"/>
      <c r="C403" s="235"/>
      <c r="D403" s="236" t="s">
        <v>292</v>
      </c>
      <c r="E403" s="237" t="s">
        <v>19</v>
      </c>
      <c r="F403" s="238" t="s">
        <v>811</v>
      </c>
      <c r="G403" s="235"/>
      <c r="H403" s="239">
        <v>20</v>
      </c>
      <c r="I403" s="240"/>
      <c r="J403" s="235"/>
      <c r="K403" s="235"/>
      <c r="L403" s="241"/>
      <c r="M403" s="242"/>
      <c r="N403" s="243"/>
      <c r="O403" s="243"/>
      <c r="P403" s="243"/>
      <c r="Q403" s="243"/>
      <c r="R403" s="243"/>
      <c r="S403" s="243"/>
      <c r="T403" s="244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5" t="s">
        <v>292</v>
      </c>
      <c r="AU403" s="245" t="s">
        <v>78</v>
      </c>
      <c r="AV403" s="13" t="s">
        <v>78</v>
      </c>
      <c r="AW403" s="13" t="s">
        <v>31</v>
      </c>
      <c r="AX403" s="13" t="s">
        <v>69</v>
      </c>
      <c r="AY403" s="245" t="s">
        <v>281</v>
      </c>
    </row>
    <row r="404" s="14" customFormat="1">
      <c r="A404" s="14"/>
      <c r="B404" s="246"/>
      <c r="C404" s="247"/>
      <c r="D404" s="236" t="s">
        <v>292</v>
      </c>
      <c r="E404" s="248" t="s">
        <v>19</v>
      </c>
      <c r="F404" s="249" t="s">
        <v>311</v>
      </c>
      <c r="G404" s="247"/>
      <c r="H404" s="250">
        <v>49.085999999999999</v>
      </c>
      <c r="I404" s="251"/>
      <c r="J404" s="247"/>
      <c r="K404" s="247"/>
      <c r="L404" s="252"/>
      <c r="M404" s="253"/>
      <c r="N404" s="254"/>
      <c r="O404" s="254"/>
      <c r="P404" s="254"/>
      <c r="Q404" s="254"/>
      <c r="R404" s="254"/>
      <c r="S404" s="254"/>
      <c r="T404" s="255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6" t="s">
        <v>292</v>
      </c>
      <c r="AU404" s="256" t="s">
        <v>78</v>
      </c>
      <c r="AV404" s="14" t="s">
        <v>288</v>
      </c>
      <c r="AW404" s="14" t="s">
        <v>31</v>
      </c>
      <c r="AX404" s="14" t="s">
        <v>76</v>
      </c>
      <c r="AY404" s="256" t="s">
        <v>281</v>
      </c>
    </row>
    <row r="405" s="2" customFormat="1" ht="24.15" customHeight="1">
      <c r="A405" s="41"/>
      <c r="B405" s="42"/>
      <c r="C405" s="216" t="s">
        <v>835</v>
      </c>
      <c r="D405" s="216" t="s">
        <v>284</v>
      </c>
      <c r="E405" s="217" t="s">
        <v>813</v>
      </c>
      <c r="F405" s="218" t="s">
        <v>814</v>
      </c>
      <c r="G405" s="219" t="s">
        <v>197</v>
      </c>
      <c r="H405" s="220">
        <v>15.550000000000001</v>
      </c>
      <c r="I405" s="221"/>
      <c r="J405" s="222">
        <f>ROUND(I405*H405,2)</f>
        <v>0</v>
      </c>
      <c r="K405" s="218" t="s">
        <v>287</v>
      </c>
      <c r="L405" s="47"/>
      <c r="M405" s="223" t="s">
        <v>19</v>
      </c>
      <c r="N405" s="224" t="s">
        <v>40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3.0000000000000001E-05</v>
      </c>
      <c r="T405" s="226">
        <f>S405*H405</f>
        <v>0.00046650000000000001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305</v>
      </c>
      <c r="AT405" s="227" t="s">
        <v>284</v>
      </c>
      <c r="AU405" s="227" t="s">
        <v>78</v>
      </c>
      <c r="AY405" s="20" t="s">
        <v>281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76</v>
      </c>
      <c r="BK405" s="228">
        <f>ROUND(I405*H405,2)</f>
        <v>0</v>
      </c>
      <c r="BL405" s="20" t="s">
        <v>305</v>
      </c>
      <c r="BM405" s="227" t="s">
        <v>815</v>
      </c>
    </row>
    <row r="406" s="2" customFormat="1">
      <c r="A406" s="41"/>
      <c r="B406" s="42"/>
      <c r="C406" s="43"/>
      <c r="D406" s="229" t="s">
        <v>290</v>
      </c>
      <c r="E406" s="43"/>
      <c r="F406" s="230" t="s">
        <v>816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290</v>
      </c>
      <c r="AU406" s="20" t="s">
        <v>78</v>
      </c>
    </row>
    <row r="407" s="13" customFormat="1">
      <c r="A407" s="13"/>
      <c r="B407" s="234"/>
      <c r="C407" s="235"/>
      <c r="D407" s="236" t="s">
        <v>292</v>
      </c>
      <c r="E407" s="237" t="s">
        <v>19</v>
      </c>
      <c r="F407" s="238" t="s">
        <v>200</v>
      </c>
      <c r="G407" s="235"/>
      <c r="H407" s="239">
        <v>15.550000000000001</v>
      </c>
      <c r="I407" s="240"/>
      <c r="J407" s="235"/>
      <c r="K407" s="235"/>
      <c r="L407" s="241"/>
      <c r="M407" s="242"/>
      <c r="N407" s="243"/>
      <c r="O407" s="243"/>
      <c r="P407" s="243"/>
      <c r="Q407" s="243"/>
      <c r="R407" s="243"/>
      <c r="S407" s="243"/>
      <c r="T407" s="244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5" t="s">
        <v>292</v>
      </c>
      <c r="AU407" s="245" t="s">
        <v>78</v>
      </c>
      <c r="AV407" s="13" t="s">
        <v>78</v>
      </c>
      <c r="AW407" s="13" t="s">
        <v>31</v>
      </c>
      <c r="AX407" s="13" t="s">
        <v>76</v>
      </c>
      <c r="AY407" s="245" t="s">
        <v>281</v>
      </c>
    </row>
    <row r="408" s="2" customFormat="1" ht="16.5" customHeight="1">
      <c r="A408" s="41"/>
      <c r="B408" s="42"/>
      <c r="C408" s="267" t="s">
        <v>935</v>
      </c>
      <c r="D408" s="267" t="s">
        <v>396</v>
      </c>
      <c r="E408" s="268" t="s">
        <v>817</v>
      </c>
      <c r="F408" s="269" t="s">
        <v>818</v>
      </c>
      <c r="G408" s="270" t="s">
        <v>197</v>
      </c>
      <c r="H408" s="271">
        <v>17.105</v>
      </c>
      <c r="I408" s="272"/>
      <c r="J408" s="273">
        <f>ROUND(I408*H408,2)</f>
        <v>0</v>
      </c>
      <c r="K408" s="269" t="s">
        <v>287</v>
      </c>
      <c r="L408" s="274"/>
      <c r="M408" s="275" t="s">
        <v>19</v>
      </c>
      <c r="N408" s="276" t="s">
        <v>40</v>
      </c>
      <c r="O408" s="87"/>
      <c r="P408" s="225">
        <f>O408*H408</f>
        <v>0</v>
      </c>
      <c r="Q408" s="225">
        <v>1.0000000000000001E-05</v>
      </c>
      <c r="R408" s="225">
        <f>Q408*H408</f>
        <v>0.00017105000000000001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483</v>
      </c>
      <c r="AT408" s="227" t="s">
        <v>396</v>
      </c>
      <c r="AU408" s="227" t="s">
        <v>78</v>
      </c>
      <c r="AY408" s="20" t="s">
        <v>281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76</v>
      </c>
      <c r="BK408" s="228">
        <f>ROUND(I408*H408,2)</f>
        <v>0</v>
      </c>
      <c r="BL408" s="20" t="s">
        <v>305</v>
      </c>
      <c r="BM408" s="227" t="s">
        <v>819</v>
      </c>
    </row>
    <row r="409" s="13" customFormat="1">
      <c r="A409" s="13"/>
      <c r="B409" s="234"/>
      <c r="C409" s="235"/>
      <c r="D409" s="236" t="s">
        <v>292</v>
      </c>
      <c r="E409" s="235"/>
      <c r="F409" s="238" t="s">
        <v>1614</v>
      </c>
      <c r="G409" s="235"/>
      <c r="H409" s="239">
        <v>17.105</v>
      </c>
      <c r="I409" s="240"/>
      <c r="J409" s="235"/>
      <c r="K409" s="235"/>
      <c r="L409" s="241"/>
      <c r="M409" s="242"/>
      <c r="N409" s="243"/>
      <c r="O409" s="243"/>
      <c r="P409" s="243"/>
      <c r="Q409" s="243"/>
      <c r="R409" s="243"/>
      <c r="S409" s="243"/>
      <c r="T409" s="244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5" t="s">
        <v>292</v>
      </c>
      <c r="AU409" s="245" t="s">
        <v>78</v>
      </c>
      <c r="AV409" s="13" t="s">
        <v>78</v>
      </c>
      <c r="AW409" s="13" t="s">
        <v>4</v>
      </c>
      <c r="AX409" s="13" t="s">
        <v>76</v>
      </c>
      <c r="AY409" s="245" t="s">
        <v>281</v>
      </c>
    </row>
    <row r="410" s="2" customFormat="1" ht="55.5" customHeight="1">
      <c r="A410" s="41"/>
      <c r="B410" s="42"/>
      <c r="C410" s="216" t="s">
        <v>936</v>
      </c>
      <c r="D410" s="216" t="s">
        <v>284</v>
      </c>
      <c r="E410" s="217" t="s">
        <v>821</v>
      </c>
      <c r="F410" s="218" t="s">
        <v>822</v>
      </c>
      <c r="G410" s="219" t="s">
        <v>197</v>
      </c>
      <c r="H410" s="220">
        <v>22.965</v>
      </c>
      <c r="I410" s="221"/>
      <c r="J410" s="222">
        <f>ROUND(I410*H410,2)</f>
        <v>0</v>
      </c>
      <c r="K410" s="218" t="s">
        <v>287</v>
      </c>
      <c r="L410" s="47"/>
      <c r="M410" s="223" t="s">
        <v>19</v>
      </c>
      <c r="N410" s="224" t="s">
        <v>40</v>
      </c>
      <c r="O410" s="87"/>
      <c r="P410" s="225">
        <f>O410*H410</f>
        <v>0</v>
      </c>
      <c r="Q410" s="225">
        <v>0</v>
      </c>
      <c r="R410" s="225">
        <f>Q410*H410</f>
        <v>0</v>
      </c>
      <c r="S410" s="225">
        <v>3.0000000000000001E-05</v>
      </c>
      <c r="T410" s="226">
        <f>S410*H410</f>
        <v>0.00068895000000000002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305</v>
      </c>
      <c r="AT410" s="227" t="s">
        <v>284</v>
      </c>
      <c r="AU410" s="227" t="s">
        <v>78</v>
      </c>
      <c r="AY410" s="20" t="s">
        <v>281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76</v>
      </c>
      <c r="BK410" s="228">
        <f>ROUND(I410*H410,2)</f>
        <v>0</v>
      </c>
      <c r="BL410" s="20" t="s">
        <v>305</v>
      </c>
      <c r="BM410" s="227" t="s">
        <v>823</v>
      </c>
    </row>
    <row r="411" s="2" customFormat="1">
      <c r="A411" s="41"/>
      <c r="B411" s="42"/>
      <c r="C411" s="43"/>
      <c r="D411" s="229" t="s">
        <v>290</v>
      </c>
      <c r="E411" s="43"/>
      <c r="F411" s="230" t="s">
        <v>824</v>
      </c>
      <c r="G411" s="43"/>
      <c r="H411" s="43"/>
      <c r="I411" s="231"/>
      <c r="J411" s="43"/>
      <c r="K411" s="43"/>
      <c r="L411" s="47"/>
      <c r="M411" s="232"/>
      <c r="N411" s="233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290</v>
      </c>
      <c r="AU411" s="20" t="s">
        <v>78</v>
      </c>
    </row>
    <row r="412" s="15" customFormat="1">
      <c r="A412" s="15"/>
      <c r="B412" s="257"/>
      <c r="C412" s="258"/>
      <c r="D412" s="236" t="s">
        <v>292</v>
      </c>
      <c r="E412" s="259" t="s">
        <v>19</v>
      </c>
      <c r="F412" s="260" t="s">
        <v>825</v>
      </c>
      <c r="G412" s="258"/>
      <c r="H412" s="259" t="s">
        <v>19</v>
      </c>
      <c r="I412" s="261"/>
      <c r="J412" s="258"/>
      <c r="K412" s="258"/>
      <c r="L412" s="262"/>
      <c r="M412" s="263"/>
      <c r="N412" s="264"/>
      <c r="O412" s="264"/>
      <c r="P412" s="264"/>
      <c r="Q412" s="264"/>
      <c r="R412" s="264"/>
      <c r="S412" s="264"/>
      <c r="T412" s="26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66" t="s">
        <v>292</v>
      </c>
      <c r="AU412" s="266" t="s">
        <v>78</v>
      </c>
      <c r="AV412" s="15" t="s">
        <v>76</v>
      </c>
      <c r="AW412" s="15" t="s">
        <v>31</v>
      </c>
      <c r="AX412" s="15" t="s">
        <v>69</v>
      </c>
      <c r="AY412" s="266" t="s">
        <v>281</v>
      </c>
    </row>
    <row r="413" s="13" customFormat="1">
      <c r="A413" s="13"/>
      <c r="B413" s="234"/>
      <c r="C413" s="235"/>
      <c r="D413" s="236" t="s">
        <v>292</v>
      </c>
      <c r="E413" s="237" t="s">
        <v>19</v>
      </c>
      <c r="F413" s="238" t="s">
        <v>826</v>
      </c>
      <c r="G413" s="235"/>
      <c r="H413" s="239">
        <v>22.965</v>
      </c>
      <c r="I413" s="240"/>
      <c r="J413" s="235"/>
      <c r="K413" s="235"/>
      <c r="L413" s="241"/>
      <c r="M413" s="242"/>
      <c r="N413" s="243"/>
      <c r="O413" s="243"/>
      <c r="P413" s="243"/>
      <c r="Q413" s="243"/>
      <c r="R413" s="243"/>
      <c r="S413" s="243"/>
      <c r="T413" s="244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5" t="s">
        <v>292</v>
      </c>
      <c r="AU413" s="245" t="s">
        <v>78</v>
      </c>
      <c r="AV413" s="13" t="s">
        <v>78</v>
      </c>
      <c r="AW413" s="13" t="s">
        <v>31</v>
      </c>
      <c r="AX413" s="13" t="s">
        <v>76</v>
      </c>
      <c r="AY413" s="245" t="s">
        <v>281</v>
      </c>
    </row>
    <row r="414" s="2" customFormat="1" ht="16.5" customHeight="1">
      <c r="A414" s="41"/>
      <c r="B414" s="42"/>
      <c r="C414" s="267" t="s">
        <v>938</v>
      </c>
      <c r="D414" s="267" t="s">
        <v>396</v>
      </c>
      <c r="E414" s="268" t="s">
        <v>817</v>
      </c>
      <c r="F414" s="269" t="s">
        <v>818</v>
      </c>
      <c r="G414" s="270" t="s">
        <v>197</v>
      </c>
      <c r="H414" s="271">
        <v>25.262</v>
      </c>
      <c r="I414" s="272"/>
      <c r="J414" s="273">
        <f>ROUND(I414*H414,2)</f>
        <v>0</v>
      </c>
      <c r="K414" s="269" t="s">
        <v>287</v>
      </c>
      <c r="L414" s="274"/>
      <c r="M414" s="275" t="s">
        <v>19</v>
      </c>
      <c r="N414" s="276" t="s">
        <v>40</v>
      </c>
      <c r="O414" s="87"/>
      <c r="P414" s="225">
        <f>O414*H414</f>
        <v>0</v>
      </c>
      <c r="Q414" s="225">
        <v>1.0000000000000001E-05</v>
      </c>
      <c r="R414" s="225">
        <f>Q414*H414</f>
        <v>0.00025262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483</v>
      </c>
      <c r="AT414" s="227" t="s">
        <v>396</v>
      </c>
      <c r="AU414" s="227" t="s">
        <v>78</v>
      </c>
      <c r="AY414" s="20" t="s">
        <v>281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76</v>
      </c>
      <c r="BK414" s="228">
        <f>ROUND(I414*H414,2)</f>
        <v>0</v>
      </c>
      <c r="BL414" s="20" t="s">
        <v>305</v>
      </c>
      <c r="BM414" s="227" t="s">
        <v>828</v>
      </c>
    </row>
    <row r="415" s="13" customFormat="1">
      <c r="A415" s="13"/>
      <c r="B415" s="234"/>
      <c r="C415" s="235"/>
      <c r="D415" s="236" t="s">
        <v>292</v>
      </c>
      <c r="E415" s="235"/>
      <c r="F415" s="238" t="s">
        <v>1615</v>
      </c>
      <c r="G415" s="235"/>
      <c r="H415" s="239">
        <v>25.262</v>
      </c>
      <c r="I415" s="240"/>
      <c r="J415" s="235"/>
      <c r="K415" s="235"/>
      <c r="L415" s="241"/>
      <c r="M415" s="242"/>
      <c r="N415" s="243"/>
      <c r="O415" s="243"/>
      <c r="P415" s="243"/>
      <c r="Q415" s="243"/>
      <c r="R415" s="243"/>
      <c r="S415" s="243"/>
      <c r="T415" s="244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5" t="s">
        <v>292</v>
      </c>
      <c r="AU415" s="245" t="s">
        <v>78</v>
      </c>
      <c r="AV415" s="13" t="s">
        <v>78</v>
      </c>
      <c r="AW415" s="13" t="s">
        <v>4</v>
      </c>
      <c r="AX415" s="13" t="s">
        <v>76</v>
      </c>
      <c r="AY415" s="245" t="s">
        <v>281</v>
      </c>
    </row>
    <row r="416" s="2" customFormat="1" ht="33" customHeight="1">
      <c r="A416" s="41"/>
      <c r="B416" s="42"/>
      <c r="C416" s="216" t="s">
        <v>939</v>
      </c>
      <c r="D416" s="216" t="s">
        <v>284</v>
      </c>
      <c r="E416" s="217" t="s">
        <v>831</v>
      </c>
      <c r="F416" s="218" t="s">
        <v>832</v>
      </c>
      <c r="G416" s="219" t="s">
        <v>197</v>
      </c>
      <c r="H416" s="220">
        <v>49.085999999999999</v>
      </c>
      <c r="I416" s="221"/>
      <c r="J416" s="222">
        <f>ROUND(I416*H416,2)</f>
        <v>0</v>
      </c>
      <c r="K416" s="218" t="s">
        <v>287</v>
      </c>
      <c r="L416" s="47"/>
      <c r="M416" s="223" t="s">
        <v>19</v>
      </c>
      <c r="N416" s="224" t="s">
        <v>40</v>
      </c>
      <c r="O416" s="87"/>
      <c r="P416" s="225">
        <f>O416*H416</f>
        <v>0</v>
      </c>
      <c r="Q416" s="225">
        <v>0.00020799999999999999</v>
      </c>
      <c r="R416" s="225">
        <f>Q416*H416</f>
        <v>0.010209887999999999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305</v>
      </c>
      <c r="AT416" s="227" t="s">
        <v>284</v>
      </c>
      <c r="AU416" s="227" t="s">
        <v>78</v>
      </c>
      <c r="AY416" s="20" t="s">
        <v>281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76</v>
      </c>
      <c r="BK416" s="228">
        <f>ROUND(I416*H416,2)</f>
        <v>0</v>
      </c>
      <c r="BL416" s="20" t="s">
        <v>305</v>
      </c>
      <c r="BM416" s="227" t="s">
        <v>833</v>
      </c>
    </row>
    <row r="417" s="2" customFormat="1">
      <c r="A417" s="41"/>
      <c r="B417" s="42"/>
      <c r="C417" s="43"/>
      <c r="D417" s="229" t="s">
        <v>290</v>
      </c>
      <c r="E417" s="43"/>
      <c r="F417" s="230" t="s">
        <v>834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290</v>
      </c>
      <c r="AU417" s="20" t="s">
        <v>78</v>
      </c>
    </row>
    <row r="418" s="2" customFormat="1" ht="37.8" customHeight="1">
      <c r="A418" s="41"/>
      <c r="B418" s="42"/>
      <c r="C418" s="216" t="s">
        <v>940</v>
      </c>
      <c r="D418" s="216" t="s">
        <v>284</v>
      </c>
      <c r="E418" s="217" t="s">
        <v>836</v>
      </c>
      <c r="F418" s="218" t="s">
        <v>837</v>
      </c>
      <c r="G418" s="219" t="s">
        <v>197</v>
      </c>
      <c r="H418" s="220">
        <v>49.085999999999999</v>
      </c>
      <c r="I418" s="221"/>
      <c r="J418" s="222">
        <f>ROUND(I418*H418,2)</f>
        <v>0</v>
      </c>
      <c r="K418" s="218" t="s">
        <v>287</v>
      </c>
      <c r="L418" s="47"/>
      <c r="M418" s="223" t="s">
        <v>19</v>
      </c>
      <c r="N418" s="224" t="s">
        <v>40</v>
      </c>
      <c r="O418" s="87"/>
      <c r="P418" s="225">
        <f>O418*H418</f>
        <v>0</v>
      </c>
      <c r="Q418" s="225">
        <v>0.00028499999999999999</v>
      </c>
      <c r="R418" s="225">
        <f>Q418*H418</f>
        <v>0.013989509999999998</v>
      </c>
      <c r="S418" s="225">
        <v>0</v>
      </c>
      <c r="T418" s="226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305</v>
      </c>
      <c r="AT418" s="227" t="s">
        <v>284</v>
      </c>
      <c r="AU418" s="227" t="s">
        <v>78</v>
      </c>
      <c r="AY418" s="20" t="s">
        <v>281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76</v>
      </c>
      <c r="BK418" s="228">
        <f>ROUND(I418*H418,2)</f>
        <v>0</v>
      </c>
      <c r="BL418" s="20" t="s">
        <v>305</v>
      </c>
      <c r="BM418" s="227" t="s">
        <v>838</v>
      </c>
    </row>
    <row r="419" s="2" customFormat="1">
      <c r="A419" s="41"/>
      <c r="B419" s="42"/>
      <c r="C419" s="43"/>
      <c r="D419" s="229" t="s">
        <v>290</v>
      </c>
      <c r="E419" s="43"/>
      <c r="F419" s="230" t="s">
        <v>839</v>
      </c>
      <c r="G419" s="43"/>
      <c r="H419" s="43"/>
      <c r="I419" s="231"/>
      <c r="J419" s="43"/>
      <c r="K419" s="43"/>
      <c r="L419" s="47"/>
      <c r="M419" s="291"/>
      <c r="N419" s="292"/>
      <c r="O419" s="293"/>
      <c r="P419" s="293"/>
      <c r="Q419" s="293"/>
      <c r="R419" s="293"/>
      <c r="S419" s="293"/>
      <c r="T419" s="294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T419" s="20" t="s">
        <v>290</v>
      </c>
      <c r="AU419" s="20" t="s">
        <v>78</v>
      </c>
    </row>
    <row r="420" s="2" customFormat="1" ht="6.96" customHeight="1">
      <c r="A420" s="41"/>
      <c r="B420" s="62"/>
      <c r="C420" s="63"/>
      <c r="D420" s="63"/>
      <c r="E420" s="63"/>
      <c r="F420" s="63"/>
      <c r="G420" s="63"/>
      <c r="H420" s="63"/>
      <c r="I420" s="63"/>
      <c r="J420" s="63"/>
      <c r="K420" s="63"/>
      <c r="L420" s="47"/>
      <c r="M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</row>
  </sheetData>
  <sheetProtection sheet="1" autoFilter="0" formatColumns="0" formatRows="0" objects="1" scenarios="1" spinCount="100000" saltValue="qvp/yVdK78INGhrGDQ4ld6+8sZMP3wX5C+7r4n9eswHF/+1cDO8KyfTiBe8fE/2vLzliSmxdD+KStqXncFXztQ==" hashValue="st9SMQIw6gzG6WG6SNpkZJ4hnGIHyH3mTCfqWnVuRcTptYkPP/J4hcjOOusleZWUQLClzDu+dVY/UvFwwMfcIQ==" algorithmName="SHA-512" password="DDA6"/>
  <autoFilter ref="C110:K41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9:H99"/>
    <mergeCell ref="E101:H101"/>
    <mergeCell ref="E103:H103"/>
    <mergeCell ref="L2:V2"/>
  </mergeCells>
  <hyperlinks>
    <hyperlink ref="F115" r:id="rId1" display="https://podminky.urs.cz/item/CS_URS_2025_01/965046111"/>
    <hyperlink ref="F118" r:id="rId2" display="https://podminky.urs.cz/item/CS_URS_2025_01/965046119"/>
    <hyperlink ref="F120" r:id="rId3" display="https://podminky.urs.cz/item/CS_URS_2025_01/965081611"/>
    <hyperlink ref="F124" r:id="rId4" display="https://podminky.urs.cz/item/CS_URS_2025_01/968072455"/>
    <hyperlink ref="F131" r:id="rId5" display="https://podminky.urs.cz/item/CS_URS_2025_01/751398821"/>
    <hyperlink ref="F134" r:id="rId6" display="https://podminky.urs.cz/item/CS_URS_2025_01/766691812"/>
    <hyperlink ref="F137" r:id="rId7" display="https://podminky.urs.cz/item/CS_URS_2025_01/767132812"/>
    <hyperlink ref="F142" r:id="rId8" display="https://podminky.urs.cz/item/CS_URS_2025_01/978059541"/>
    <hyperlink ref="F146" r:id="rId9" display="https://podminky.urs.cz/item/CS_URS_2025_01/978035117"/>
    <hyperlink ref="F150" r:id="rId10" display="https://podminky.urs.cz/item/CS_URS_2025_01/962031132"/>
    <hyperlink ref="F154" r:id="rId11" display="https://podminky.urs.cz/item/CS_URS_2025_01/971033521"/>
    <hyperlink ref="F157" r:id="rId12" display="https://podminky.urs.cz/item/CS_URS_2025_01/974032664"/>
    <hyperlink ref="F160" r:id="rId13" display="https://podminky.urs.cz/item/CS_URS_2025_01/997013212"/>
    <hyperlink ref="F162" r:id="rId14" display="https://podminky.urs.cz/item/CS_URS_2025_01/997013501"/>
    <hyperlink ref="F164" r:id="rId15" display="https://podminky.urs.cz/item/CS_URS_2025_01/997013509"/>
    <hyperlink ref="F167" r:id="rId16" display="https://podminky.urs.cz/item/CS_URS_2025_01/997013631"/>
    <hyperlink ref="F171" r:id="rId17" display="https://podminky.urs.cz/item/CS_URS_2025_01/340271021"/>
    <hyperlink ref="F179" r:id="rId18" display="https://podminky.urs.cz/item/CS_URS_2025_01/317121151"/>
    <hyperlink ref="F184" r:id="rId19" display="https://podminky.urs.cz/item/CS_URS_2025_01/622143004"/>
    <hyperlink ref="F191" r:id="rId20" display="https://podminky.urs.cz/item/CS_URS_2025_01/622143005"/>
    <hyperlink ref="F198" r:id="rId21" display="https://podminky.urs.cz/item/CS_URS_2025_01/629991012"/>
    <hyperlink ref="F203" r:id="rId22" display="https://podminky.urs.cz/item/CS_URS_2025_01/619995001"/>
    <hyperlink ref="F206" r:id="rId23" display="https://podminky.urs.cz/item/CS_URS_2025_01/612321111"/>
    <hyperlink ref="F212" r:id="rId24" display="https://podminky.urs.cz/item/CS_URS_2025_01/612321191"/>
    <hyperlink ref="F214" r:id="rId25" display="https://podminky.urs.cz/item/CS_URS_2025_01/612131121"/>
    <hyperlink ref="F217" r:id="rId26" display="https://podminky.urs.cz/item/CS_URS_2025_01/611131121"/>
    <hyperlink ref="F220" r:id="rId27" display="https://podminky.urs.cz/item/CS_URS_2025_01/611311131"/>
    <hyperlink ref="F224" r:id="rId28" display="https://podminky.urs.cz/item/CS_URS_2025_01/632451101"/>
    <hyperlink ref="F228" r:id="rId29" display="https://podminky.urs.cz/item/CS_URS_2025_01/771121015"/>
    <hyperlink ref="F231" r:id="rId30" display="https://podminky.urs.cz/item/CS_URS_2025_01/642944121"/>
    <hyperlink ref="F235" r:id="rId31" display="https://podminky.urs.cz/item/CS_URS_2025_01/783301313"/>
    <hyperlink ref="F239" r:id="rId32" display="https://podminky.urs.cz/item/CS_URS_2025_01/783314101"/>
    <hyperlink ref="F241" r:id="rId33" display="https://podminky.urs.cz/item/CS_URS_2025_01/783315101"/>
    <hyperlink ref="F243" r:id="rId34" display="https://podminky.urs.cz/item/CS_URS_2025_01/783317101"/>
    <hyperlink ref="F246" r:id="rId35" display="https://podminky.urs.cz/item/CS_URS_2025_01/952901111"/>
    <hyperlink ref="F252" r:id="rId36" display="https://podminky.urs.cz/item/CS_URS_2025_01/949101111"/>
    <hyperlink ref="F256" r:id="rId37" display="https://podminky.urs.cz/item/CS_URS_2025_01/998018002"/>
    <hyperlink ref="F260" r:id="rId38" display="https://podminky.urs.cz/item/CS_URS_2025_01/998725122"/>
    <hyperlink ref="F262" r:id="rId39" display="https://podminky.urs.cz/item/CS_URS_2025_01/725291667"/>
    <hyperlink ref="F265" r:id="rId40" display="https://podminky.urs.cz/item/CS_URS_2025_01/725291652"/>
    <hyperlink ref="F268" r:id="rId41" display="https://podminky.urs.cz/item/CS_URS_2025_01/725291653"/>
    <hyperlink ref="F274" r:id="rId42" display="https://podminky.urs.cz/item/CS_URS_2025_01/725291680"/>
    <hyperlink ref="F278" r:id="rId43" display="https://podminky.urs.cz/item/CS_URS_2025_01/998763332"/>
    <hyperlink ref="F281" r:id="rId44" display="https://podminky.urs.cz/item/CS_URS_2025_01/763121590"/>
    <hyperlink ref="F285" r:id="rId45" display="https://podminky.urs.cz/item/CS_URS_2025_01/763173112"/>
    <hyperlink ref="F288" r:id="rId46" display="https://podminky.urs.cz/item/CS_URS_2025_01/763173111"/>
    <hyperlink ref="F292" r:id="rId47" display="https://podminky.urs.cz/item/CS_URS_2025_01/763412114"/>
    <hyperlink ref="F297" r:id="rId48" display="https://podminky.urs.cz/item/CS_URS_2025_01/763412124"/>
    <hyperlink ref="F300" r:id="rId49" display="https://podminky.urs.cz/item/CS_URS_2025_01/998766122"/>
    <hyperlink ref="F302" r:id="rId50" display="https://podminky.urs.cz/item/CS_URS_2025_01/766660001"/>
    <hyperlink ref="F306" r:id="rId51" display="https://podminky.urs.cz/item/CS_URS_2025_01/766660728"/>
    <hyperlink ref="F309" r:id="rId52" display="https://podminky.urs.cz/item/CS_URS_2025_01/766660729"/>
    <hyperlink ref="F313" r:id="rId53" display="https://podminky.urs.cz/item/CS_URS_2025_01/771111011"/>
    <hyperlink ref="F316" r:id="rId54" display="https://podminky.urs.cz/item/CS_URS_2025_01/771121015"/>
    <hyperlink ref="F320" r:id="rId55" display="https://podminky.urs.cz/item/CS_URS_2025_01/771574416"/>
    <hyperlink ref="F322" r:id="rId56" display="https://podminky.urs.cz/item/CS_URS_2025_01/771274113"/>
    <hyperlink ref="F325" r:id="rId57" display="https://podminky.urs.cz/item/CS_URS_2025_01/771274231"/>
    <hyperlink ref="F328" r:id="rId58" display="https://podminky.urs.cz/item/CS_URS_2025_01/771161022"/>
    <hyperlink ref="F338" r:id="rId59" display="https://podminky.urs.cz/item/CS_URS_2025_01/998771122"/>
    <hyperlink ref="F341" r:id="rId60" display="https://podminky.urs.cz/item/CS_URS_2025_01/771591207"/>
    <hyperlink ref="F344" r:id="rId61" display="https://podminky.urs.cz/item/CS_URS_2025_01/781131207"/>
    <hyperlink ref="F351" r:id="rId62" display="https://podminky.urs.cz/item/CS_URS_2025_01/781131237"/>
    <hyperlink ref="F360" r:id="rId63" display="https://podminky.urs.cz/item/CS_URS_2025_01/781121011"/>
    <hyperlink ref="F363" r:id="rId64" display="https://podminky.urs.cz/item/CS_URS_2025_01/781472221"/>
    <hyperlink ref="F367" r:id="rId65" display="https://podminky.urs.cz/item/CS_URS_2025_01/781492211"/>
    <hyperlink ref="F376" r:id="rId66" display="https://podminky.urs.cz/item/CS_URS_2025_01/781495115"/>
    <hyperlink ref="F381" r:id="rId67" display="https://podminky.urs.cz/item/CS_URS_2025_01/781495142"/>
    <hyperlink ref="F387" r:id="rId68" display="https://podminky.urs.cz/item/CS_URS_2025_01/781495143"/>
    <hyperlink ref="F390" r:id="rId69" display="https://podminky.urs.cz/item/CS_URS_2025_01/781571121"/>
    <hyperlink ref="F397" r:id="rId70" display="https://podminky.urs.cz/item/CS_URS_2025_01/998781122"/>
    <hyperlink ref="F400" r:id="rId71" display="https://podminky.urs.cz/item/CS_URS_2025_01/784111001"/>
    <hyperlink ref="F406" r:id="rId72" display="https://podminky.urs.cz/item/CS_URS_2025_01/784171101"/>
    <hyperlink ref="F411" r:id="rId73" display="https://podminky.urs.cz/item/CS_URS_2025_01/784171121"/>
    <hyperlink ref="F417" r:id="rId74" display="https://podminky.urs.cz/item/CS_URS_2025_01/784181101"/>
    <hyperlink ref="F419" r:id="rId75" display="https://podminky.urs.cz/item/CS_URS_2025_01/7842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76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119</v>
      </c>
      <c r="AZ2" s="141" t="s">
        <v>195</v>
      </c>
      <c r="BA2" s="141" t="s">
        <v>196</v>
      </c>
      <c r="BB2" s="141" t="s">
        <v>197</v>
      </c>
      <c r="BC2" s="141" t="s">
        <v>1616</v>
      </c>
      <c r="BD2" s="141" t="s">
        <v>199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  <c r="AZ3" s="141" t="s">
        <v>200</v>
      </c>
      <c r="BA3" s="141" t="s">
        <v>201</v>
      </c>
      <c r="BB3" s="141" t="s">
        <v>197</v>
      </c>
      <c r="BC3" s="141" t="s">
        <v>1617</v>
      </c>
      <c r="BD3" s="141" t="s">
        <v>199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  <c r="AZ4" s="141" t="s">
        <v>1551</v>
      </c>
      <c r="BA4" s="141" t="s">
        <v>1552</v>
      </c>
      <c r="BB4" s="141" t="s">
        <v>206</v>
      </c>
      <c r="BC4" s="141" t="s">
        <v>1553</v>
      </c>
      <c r="BD4" s="141" t="s">
        <v>199</v>
      </c>
    </row>
    <row r="5" s="1" customFormat="1" ht="6.96" customHeight="1">
      <c r="B5" s="23"/>
      <c r="L5" s="23"/>
      <c r="AZ5" s="141" t="s">
        <v>204</v>
      </c>
      <c r="BA5" s="141" t="s">
        <v>205</v>
      </c>
      <c r="BB5" s="141" t="s">
        <v>206</v>
      </c>
      <c r="BC5" s="141" t="s">
        <v>1415</v>
      </c>
      <c r="BD5" s="141" t="s">
        <v>199</v>
      </c>
    </row>
    <row r="6" s="1" customFormat="1" ht="12" customHeight="1">
      <c r="B6" s="23"/>
      <c r="D6" s="146" t="s">
        <v>16</v>
      </c>
      <c r="L6" s="23"/>
      <c r="AZ6" s="141" t="s">
        <v>208</v>
      </c>
      <c r="BA6" s="141" t="s">
        <v>209</v>
      </c>
      <c r="BB6" s="141" t="s">
        <v>197</v>
      </c>
      <c r="BC6" s="141" t="s">
        <v>1618</v>
      </c>
      <c r="BD6" s="141" t="s">
        <v>199</v>
      </c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  <c r="AZ7" s="141" t="s">
        <v>211</v>
      </c>
      <c r="BA7" s="141" t="s">
        <v>212</v>
      </c>
      <c r="BB7" s="141" t="s">
        <v>197</v>
      </c>
      <c r="BC7" s="141" t="s">
        <v>1619</v>
      </c>
      <c r="BD7" s="141" t="s">
        <v>199</v>
      </c>
    </row>
    <row r="8" s="1" customFormat="1" ht="12" customHeight="1">
      <c r="B8" s="23"/>
      <c r="D8" s="146" t="s">
        <v>217</v>
      </c>
      <c r="L8" s="23"/>
      <c r="AZ8" s="141" t="s">
        <v>214</v>
      </c>
      <c r="BA8" s="141" t="s">
        <v>215</v>
      </c>
      <c r="BB8" s="141" t="s">
        <v>206</v>
      </c>
      <c r="BC8" s="141" t="s">
        <v>1620</v>
      </c>
      <c r="BD8" s="141" t="s">
        <v>199</v>
      </c>
    </row>
    <row r="9" s="2" customFormat="1" ht="16.5" customHeight="1">
      <c r="A9" s="41"/>
      <c r="B9" s="47"/>
      <c r="C9" s="41"/>
      <c r="D9" s="41"/>
      <c r="E9" s="147" t="s">
        <v>1419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Z9" s="141" t="s">
        <v>218</v>
      </c>
      <c r="BA9" s="141" t="s">
        <v>219</v>
      </c>
      <c r="BB9" s="141" t="s">
        <v>197</v>
      </c>
      <c r="BC9" s="141" t="s">
        <v>220</v>
      </c>
      <c r="BD9" s="141" t="s">
        <v>199</v>
      </c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Z10" s="141" t="s">
        <v>222</v>
      </c>
      <c r="BA10" s="141" t="s">
        <v>223</v>
      </c>
      <c r="BB10" s="141" t="s">
        <v>197</v>
      </c>
      <c r="BC10" s="141" t="s">
        <v>1621</v>
      </c>
      <c r="BD10" s="141" t="s">
        <v>199</v>
      </c>
    </row>
    <row r="11" s="2" customFormat="1" ht="16.5" customHeight="1">
      <c r="A11" s="41"/>
      <c r="B11" s="47"/>
      <c r="C11" s="41"/>
      <c r="D11" s="41"/>
      <c r="E11" s="149" t="s">
        <v>1622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141" t="s">
        <v>226</v>
      </c>
      <c r="BA11" s="141" t="s">
        <v>227</v>
      </c>
      <c r="BB11" s="141" t="s">
        <v>206</v>
      </c>
      <c r="BC11" s="141" t="s">
        <v>1421</v>
      </c>
      <c r="BD11" s="141" t="s">
        <v>199</v>
      </c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141" t="s">
        <v>230</v>
      </c>
      <c r="BA12" s="141" t="s">
        <v>231</v>
      </c>
      <c r="BB12" s="141" t="s">
        <v>206</v>
      </c>
      <c r="BC12" s="141" t="s">
        <v>1423</v>
      </c>
      <c r="BD12" s="141" t="s">
        <v>199</v>
      </c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141" t="s">
        <v>232</v>
      </c>
      <c r="BA13" s="141" t="s">
        <v>233</v>
      </c>
      <c r="BB13" s="141" t="s">
        <v>206</v>
      </c>
      <c r="BC13" s="141" t="s">
        <v>1415</v>
      </c>
      <c r="BD13" s="141" t="s">
        <v>199</v>
      </c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Z14" s="141" t="s">
        <v>235</v>
      </c>
      <c r="BA14" s="141" t="s">
        <v>236</v>
      </c>
      <c r="BB14" s="141" t="s">
        <v>197</v>
      </c>
      <c r="BC14" s="141" t="s">
        <v>1616</v>
      </c>
      <c r="BD14" s="141" t="s">
        <v>199</v>
      </c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ROUND(J112,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ROUND((SUM(BE112:BE469)),  2)</f>
        <v>0</v>
      </c>
      <c r="G35" s="41"/>
      <c r="H35" s="41"/>
      <c r="I35" s="161">
        <v>0.20999999999999999</v>
      </c>
      <c r="J35" s="160">
        <f>ROUND(((SUM(BE112:BE469))*I35),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ROUND((SUM(BF112:BF469)),  2)</f>
        <v>0</v>
      </c>
      <c r="G36" s="41"/>
      <c r="H36" s="41"/>
      <c r="I36" s="161">
        <v>0.12</v>
      </c>
      <c r="J36" s="160">
        <f>ROUND(((SUM(BF112:BF469))*I36),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ROUND((SUM(BG112:BG469)),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ROUND((SUM(BH112:BH469)),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ROUND((SUM(BI112:BI469)),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1419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B3 - Větev WC chlapci 2 NP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J112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241</v>
      </c>
      <c r="E64" s="181"/>
      <c r="F64" s="181"/>
      <c r="G64" s="181"/>
      <c r="H64" s="181"/>
      <c r="I64" s="181"/>
      <c r="J64" s="182">
        <f>J113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242</v>
      </c>
      <c r="E65" s="186"/>
      <c r="F65" s="186"/>
      <c r="G65" s="186"/>
      <c r="H65" s="186"/>
      <c r="I65" s="186"/>
      <c r="J65" s="187">
        <f>J114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243</v>
      </c>
      <c r="E66" s="186"/>
      <c r="F66" s="186"/>
      <c r="G66" s="186"/>
      <c r="H66" s="186"/>
      <c r="I66" s="186"/>
      <c r="J66" s="187">
        <f>J128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244</v>
      </c>
      <c r="E67" s="186"/>
      <c r="F67" s="186"/>
      <c r="G67" s="186"/>
      <c r="H67" s="186"/>
      <c r="I67" s="186"/>
      <c r="J67" s="187">
        <f>J150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245</v>
      </c>
      <c r="E68" s="186"/>
      <c r="F68" s="186"/>
      <c r="G68" s="186"/>
      <c r="H68" s="186"/>
      <c r="I68" s="186"/>
      <c r="J68" s="187">
        <f>J164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246</v>
      </c>
      <c r="E69" s="186"/>
      <c r="F69" s="186"/>
      <c r="G69" s="186"/>
      <c r="H69" s="186"/>
      <c r="I69" s="186"/>
      <c r="J69" s="187">
        <f>J174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247</v>
      </c>
      <c r="E70" s="181"/>
      <c r="F70" s="181"/>
      <c r="G70" s="181"/>
      <c r="H70" s="181"/>
      <c r="I70" s="181"/>
      <c r="J70" s="182">
        <f>J184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1424</v>
      </c>
      <c r="E71" s="186"/>
      <c r="F71" s="186"/>
      <c r="G71" s="186"/>
      <c r="H71" s="186"/>
      <c r="I71" s="186"/>
      <c r="J71" s="187">
        <f>J185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248</v>
      </c>
      <c r="E72" s="186"/>
      <c r="F72" s="186"/>
      <c r="G72" s="186"/>
      <c r="H72" s="186"/>
      <c r="I72" s="186"/>
      <c r="J72" s="187">
        <f>J197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4"/>
      <c r="C73" s="128"/>
      <c r="D73" s="185" t="s">
        <v>249</v>
      </c>
      <c r="E73" s="186"/>
      <c r="F73" s="186"/>
      <c r="G73" s="186"/>
      <c r="H73" s="186"/>
      <c r="I73" s="186"/>
      <c r="J73" s="187">
        <f>J198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21.84" customHeight="1">
      <c r="A74" s="10"/>
      <c r="B74" s="184"/>
      <c r="C74" s="128"/>
      <c r="D74" s="185" t="s">
        <v>250</v>
      </c>
      <c r="E74" s="186"/>
      <c r="F74" s="186"/>
      <c r="G74" s="186"/>
      <c r="H74" s="186"/>
      <c r="I74" s="186"/>
      <c r="J74" s="187">
        <f>J217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4.88" customHeight="1">
      <c r="A75" s="10"/>
      <c r="B75" s="184"/>
      <c r="C75" s="128"/>
      <c r="D75" s="185" t="s">
        <v>251</v>
      </c>
      <c r="E75" s="186"/>
      <c r="F75" s="186"/>
      <c r="G75" s="186"/>
      <c r="H75" s="186"/>
      <c r="I75" s="186"/>
      <c r="J75" s="187">
        <f>J237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4.88" customHeight="1">
      <c r="A76" s="10"/>
      <c r="B76" s="184"/>
      <c r="C76" s="128"/>
      <c r="D76" s="185" t="s">
        <v>252</v>
      </c>
      <c r="E76" s="186"/>
      <c r="F76" s="186"/>
      <c r="G76" s="186"/>
      <c r="H76" s="186"/>
      <c r="I76" s="186"/>
      <c r="J76" s="187">
        <f>J244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253</v>
      </c>
      <c r="E77" s="186"/>
      <c r="F77" s="186"/>
      <c r="G77" s="186"/>
      <c r="H77" s="186"/>
      <c r="I77" s="186"/>
      <c r="J77" s="187">
        <f>J262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254</v>
      </c>
      <c r="E78" s="186"/>
      <c r="F78" s="186"/>
      <c r="G78" s="186"/>
      <c r="H78" s="186"/>
      <c r="I78" s="186"/>
      <c r="J78" s="187">
        <f>J268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255</v>
      </c>
      <c r="E79" s="186"/>
      <c r="F79" s="186"/>
      <c r="G79" s="186"/>
      <c r="H79" s="186"/>
      <c r="I79" s="186"/>
      <c r="J79" s="187">
        <f>J272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9" customFormat="1" ht="24.96" customHeight="1">
      <c r="A80" s="9"/>
      <c r="B80" s="178"/>
      <c r="C80" s="179"/>
      <c r="D80" s="180" t="s">
        <v>256</v>
      </c>
      <c r="E80" s="181"/>
      <c r="F80" s="181"/>
      <c r="G80" s="181"/>
      <c r="H80" s="181"/>
      <c r="I80" s="181"/>
      <c r="J80" s="182">
        <f>J275</f>
        <v>0</v>
      </c>
      <c r="K80" s="179"/>
      <c r="L80" s="183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10" customFormat="1" ht="19.92" customHeight="1">
      <c r="A81" s="10"/>
      <c r="B81" s="184"/>
      <c r="C81" s="128"/>
      <c r="D81" s="185" t="s">
        <v>257</v>
      </c>
      <c r="E81" s="186"/>
      <c r="F81" s="186"/>
      <c r="G81" s="186"/>
      <c r="H81" s="186"/>
      <c r="I81" s="186"/>
      <c r="J81" s="187">
        <f>J276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258</v>
      </c>
      <c r="E82" s="186"/>
      <c r="F82" s="186"/>
      <c r="G82" s="186"/>
      <c r="H82" s="186"/>
      <c r="I82" s="186"/>
      <c r="J82" s="187">
        <f>J301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4.88" customHeight="1">
      <c r="A83" s="10"/>
      <c r="B83" s="184"/>
      <c r="C83" s="128"/>
      <c r="D83" s="185" t="s">
        <v>259</v>
      </c>
      <c r="E83" s="186"/>
      <c r="F83" s="186"/>
      <c r="G83" s="186"/>
      <c r="H83" s="186"/>
      <c r="I83" s="186"/>
      <c r="J83" s="187">
        <f>J304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4.88" customHeight="1">
      <c r="A84" s="10"/>
      <c r="B84" s="184"/>
      <c r="C84" s="128"/>
      <c r="D84" s="185" t="s">
        <v>1425</v>
      </c>
      <c r="E84" s="186"/>
      <c r="F84" s="186"/>
      <c r="G84" s="186"/>
      <c r="H84" s="186"/>
      <c r="I84" s="186"/>
      <c r="J84" s="187">
        <f>J325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4.88" customHeight="1">
      <c r="A85" s="10"/>
      <c r="B85" s="184"/>
      <c r="C85" s="128"/>
      <c r="D85" s="185" t="s">
        <v>260</v>
      </c>
      <c r="E85" s="186"/>
      <c r="F85" s="186"/>
      <c r="G85" s="186"/>
      <c r="H85" s="186"/>
      <c r="I85" s="186"/>
      <c r="J85" s="187">
        <f>J336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261</v>
      </c>
      <c r="E86" s="186"/>
      <c r="F86" s="186"/>
      <c r="G86" s="186"/>
      <c r="H86" s="186"/>
      <c r="I86" s="186"/>
      <c r="J86" s="187">
        <f>J344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262</v>
      </c>
      <c r="E87" s="186"/>
      <c r="F87" s="186"/>
      <c r="G87" s="186"/>
      <c r="H87" s="186"/>
      <c r="I87" s="186"/>
      <c r="J87" s="187">
        <f>J361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4.88" customHeight="1">
      <c r="A88" s="10"/>
      <c r="B88" s="184"/>
      <c r="C88" s="128"/>
      <c r="D88" s="185" t="s">
        <v>263</v>
      </c>
      <c r="E88" s="186"/>
      <c r="F88" s="186"/>
      <c r="G88" s="186"/>
      <c r="H88" s="186"/>
      <c r="I88" s="186"/>
      <c r="J88" s="187">
        <f>J386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264</v>
      </c>
      <c r="E89" s="186"/>
      <c r="F89" s="186"/>
      <c r="G89" s="186"/>
      <c r="H89" s="186"/>
      <c r="I89" s="186"/>
      <c r="J89" s="187">
        <f>J405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265</v>
      </c>
      <c r="E90" s="186"/>
      <c r="F90" s="186"/>
      <c r="G90" s="186"/>
      <c r="H90" s="186"/>
      <c r="I90" s="186"/>
      <c r="J90" s="187">
        <f>J448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2" customFormat="1" ht="21.84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62"/>
      <c r="C92" s="63"/>
      <c r="D92" s="63"/>
      <c r="E92" s="63"/>
      <c r="F92" s="63"/>
      <c r="G92" s="63"/>
      <c r="H92" s="63"/>
      <c r="I92" s="63"/>
      <c r="J92" s="63"/>
      <c r="K92" s="6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6" s="2" customFormat="1" ht="6.96" customHeight="1">
      <c r="A96" s="41"/>
      <c r="B96" s="64"/>
      <c r="C96" s="65"/>
      <c r="D96" s="65"/>
      <c r="E96" s="65"/>
      <c r="F96" s="65"/>
      <c r="G96" s="65"/>
      <c r="H96" s="65"/>
      <c r="I96" s="65"/>
      <c r="J96" s="65"/>
      <c r="K96" s="65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24.96" customHeight="1">
      <c r="A97" s="41"/>
      <c r="B97" s="42"/>
      <c r="C97" s="26" t="s">
        <v>266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2" customHeight="1">
      <c r="A99" s="41"/>
      <c r="B99" s="42"/>
      <c r="C99" s="35" t="s">
        <v>16</v>
      </c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6.5" customHeight="1">
      <c r="A100" s="41"/>
      <c r="B100" s="42"/>
      <c r="C100" s="43"/>
      <c r="D100" s="43"/>
      <c r="E100" s="173" t="str">
        <f>E7</f>
        <v>Rekonstrukce sociálního zařízení včetně rozvodů vody a kanalizace</v>
      </c>
      <c r="F100" s="35"/>
      <c r="G100" s="35"/>
      <c r="H100" s="35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1" customFormat="1" ht="12" customHeight="1">
      <c r="B101" s="24"/>
      <c r="C101" s="35" t="s">
        <v>217</v>
      </c>
      <c r="D101" s="25"/>
      <c r="E101" s="25"/>
      <c r="F101" s="25"/>
      <c r="G101" s="25"/>
      <c r="H101" s="25"/>
      <c r="I101" s="25"/>
      <c r="J101" s="25"/>
      <c r="K101" s="25"/>
      <c r="L101" s="23"/>
    </row>
    <row r="102" s="2" customFormat="1" ht="16.5" customHeight="1">
      <c r="A102" s="41"/>
      <c r="B102" s="42"/>
      <c r="C102" s="43"/>
      <c r="D102" s="43"/>
      <c r="E102" s="173" t="s">
        <v>1419</v>
      </c>
      <c r="F102" s="43"/>
      <c r="G102" s="43"/>
      <c r="H102" s="43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2" customHeight="1">
      <c r="A103" s="41"/>
      <c r="B103" s="42"/>
      <c r="C103" s="35" t="s">
        <v>225</v>
      </c>
      <c r="D103" s="43"/>
      <c r="E103" s="43"/>
      <c r="F103" s="43"/>
      <c r="G103" s="43"/>
      <c r="H103" s="43"/>
      <c r="I103" s="43"/>
      <c r="J103" s="43"/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6.5" customHeight="1">
      <c r="A104" s="41"/>
      <c r="B104" s="42"/>
      <c r="C104" s="43"/>
      <c r="D104" s="43"/>
      <c r="E104" s="72" t="str">
        <f>E11</f>
        <v>B3 - Větev WC chlapci 2 NP</v>
      </c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6.96" customHeight="1">
      <c r="A105" s="41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2" customHeight="1">
      <c r="A106" s="41"/>
      <c r="B106" s="42"/>
      <c r="C106" s="35" t="s">
        <v>21</v>
      </c>
      <c r="D106" s="43"/>
      <c r="E106" s="43"/>
      <c r="F106" s="30" t="str">
        <f>F14</f>
        <v xml:space="preserve"> </v>
      </c>
      <c r="G106" s="43"/>
      <c r="H106" s="43"/>
      <c r="I106" s="35" t="s">
        <v>23</v>
      </c>
      <c r="J106" s="75" t="str">
        <f>IF(J14="","",J14)</f>
        <v>6. 6. 2025</v>
      </c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42"/>
      <c r="C107" s="43"/>
      <c r="D107" s="43"/>
      <c r="E107" s="43"/>
      <c r="F107" s="43"/>
      <c r="G107" s="43"/>
      <c r="H107" s="43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5.15" customHeight="1">
      <c r="A108" s="41"/>
      <c r="B108" s="42"/>
      <c r="C108" s="35" t="s">
        <v>25</v>
      </c>
      <c r="D108" s="43"/>
      <c r="E108" s="43"/>
      <c r="F108" s="30" t="str">
        <f>E17</f>
        <v xml:space="preserve"> </v>
      </c>
      <c r="G108" s="43"/>
      <c r="H108" s="43"/>
      <c r="I108" s="35" t="s">
        <v>30</v>
      </c>
      <c r="J108" s="39" t="str">
        <f>E23</f>
        <v xml:space="preserve"> </v>
      </c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2" customFormat="1" ht="15.15" customHeight="1">
      <c r="A109" s="41"/>
      <c r="B109" s="42"/>
      <c r="C109" s="35" t="s">
        <v>28</v>
      </c>
      <c r="D109" s="43"/>
      <c r="E109" s="43"/>
      <c r="F109" s="30" t="str">
        <f>IF(E20="","",E20)</f>
        <v>Vyplň údaj</v>
      </c>
      <c r="G109" s="43"/>
      <c r="H109" s="43"/>
      <c r="I109" s="35" t="s">
        <v>32</v>
      </c>
      <c r="J109" s="39" t="str">
        <f>E26</f>
        <v xml:space="preserve"> </v>
      </c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10.32" customHeight="1">
      <c r="A110" s="41"/>
      <c r="B110" s="42"/>
      <c r="C110" s="43"/>
      <c r="D110" s="43"/>
      <c r="E110" s="43"/>
      <c r="F110" s="43"/>
      <c r="G110" s="43"/>
      <c r="H110" s="43"/>
      <c r="I110" s="43"/>
      <c r="J110" s="43"/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11" customFormat="1" ht="29.28" customHeight="1">
      <c r="A111" s="189"/>
      <c r="B111" s="190"/>
      <c r="C111" s="191" t="s">
        <v>267</v>
      </c>
      <c r="D111" s="192" t="s">
        <v>54</v>
      </c>
      <c r="E111" s="192" t="s">
        <v>50</v>
      </c>
      <c r="F111" s="192" t="s">
        <v>51</v>
      </c>
      <c r="G111" s="192" t="s">
        <v>268</v>
      </c>
      <c r="H111" s="192" t="s">
        <v>269</v>
      </c>
      <c r="I111" s="192" t="s">
        <v>270</v>
      </c>
      <c r="J111" s="192" t="s">
        <v>239</v>
      </c>
      <c r="K111" s="193" t="s">
        <v>271</v>
      </c>
      <c r="L111" s="194"/>
      <c r="M111" s="95" t="s">
        <v>19</v>
      </c>
      <c r="N111" s="96" t="s">
        <v>39</v>
      </c>
      <c r="O111" s="96" t="s">
        <v>272</v>
      </c>
      <c r="P111" s="96" t="s">
        <v>273</v>
      </c>
      <c r="Q111" s="96" t="s">
        <v>274</v>
      </c>
      <c r="R111" s="96" t="s">
        <v>275</v>
      </c>
      <c r="S111" s="96" t="s">
        <v>276</v>
      </c>
      <c r="T111" s="97" t="s">
        <v>277</v>
      </c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</row>
    <row r="112" s="2" customFormat="1" ht="22.8" customHeight="1">
      <c r="A112" s="41"/>
      <c r="B112" s="42"/>
      <c r="C112" s="102" t="s">
        <v>278</v>
      </c>
      <c r="D112" s="43"/>
      <c r="E112" s="43"/>
      <c r="F112" s="43"/>
      <c r="G112" s="43"/>
      <c r="H112" s="43"/>
      <c r="I112" s="43"/>
      <c r="J112" s="195">
        <f>BK112</f>
        <v>0</v>
      </c>
      <c r="K112" s="43"/>
      <c r="L112" s="47"/>
      <c r="M112" s="98"/>
      <c r="N112" s="196"/>
      <c r="O112" s="99"/>
      <c r="P112" s="197">
        <f>P113+P184+P275</f>
        <v>0</v>
      </c>
      <c r="Q112" s="99"/>
      <c r="R112" s="197">
        <f>R113+R184+R275</f>
        <v>5.4789060569199997</v>
      </c>
      <c r="S112" s="99"/>
      <c r="T112" s="198">
        <f>T113+T184+T275</f>
        <v>6.5773020000000004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68</v>
      </c>
      <c r="AU112" s="20" t="s">
        <v>240</v>
      </c>
      <c r="BK112" s="199">
        <f>BK113+BK184+BK275</f>
        <v>0</v>
      </c>
    </row>
    <row r="113" s="12" customFormat="1" ht="25.92" customHeight="1">
      <c r="A113" s="12"/>
      <c r="B113" s="200"/>
      <c r="C113" s="201"/>
      <c r="D113" s="202" t="s">
        <v>68</v>
      </c>
      <c r="E113" s="203" t="s">
        <v>279</v>
      </c>
      <c r="F113" s="203" t="s">
        <v>280</v>
      </c>
      <c r="G113" s="201"/>
      <c r="H113" s="201"/>
      <c r="I113" s="204"/>
      <c r="J113" s="205">
        <f>BK113</f>
        <v>0</v>
      </c>
      <c r="K113" s="201"/>
      <c r="L113" s="206"/>
      <c r="M113" s="207"/>
      <c r="N113" s="208"/>
      <c r="O113" s="208"/>
      <c r="P113" s="209">
        <f>P114+P128+P150+P164+P174</f>
        <v>0</v>
      </c>
      <c r="Q113" s="208"/>
      <c r="R113" s="209">
        <f>R114+R128+R150+R164+R174</f>
        <v>9.8137919999999996E-05</v>
      </c>
      <c r="S113" s="208"/>
      <c r="T113" s="210">
        <f>T114+T128+T150+T164+T174</f>
        <v>6.5757760000000003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11" t="s">
        <v>76</v>
      </c>
      <c r="AT113" s="212" t="s">
        <v>68</v>
      </c>
      <c r="AU113" s="212" t="s">
        <v>69</v>
      </c>
      <c r="AY113" s="211" t="s">
        <v>281</v>
      </c>
      <c r="BK113" s="213">
        <f>BK114+BK128+BK150+BK164+BK174</f>
        <v>0</v>
      </c>
    </row>
    <row r="114" s="12" customFormat="1" ht="22.8" customHeight="1">
      <c r="A114" s="12"/>
      <c r="B114" s="200"/>
      <c r="C114" s="201"/>
      <c r="D114" s="202" t="s">
        <v>68</v>
      </c>
      <c r="E114" s="214" t="s">
        <v>282</v>
      </c>
      <c r="F114" s="214" t="s">
        <v>283</v>
      </c>
      <c r="G114" s="201"/>
      <c r="H114" s="201"/>
      <c r="I114" s="204"/>
      <c r="J114" s="215">
        <f>BK114</f>
        <v>0</v>
      </c>
      <c r="K114" s="201"/>
      <c r="L114" s="206"/>
      <c r="M114" s="207"/>
      <c r="N114" s="208"/>
      <c r="O114" s="208"/>
      <c r="P114" s="209">
        <f>SUM(P115:P127)</f>
        <v>0</v>
      </c>
      <c r="Q114" s="208"/>
      <c r="R114" s="209">
        <f>SUM(R115:R127)</f>
        <v>9.8137919999999996E-05</v>
      </c>
      <c r="S114" s="208"/>
      <c r="T114" s="210">
        <f>SUM(T115:T127)</f>
        <v>0.23134999999999997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11" t="s">
        <v>76</v>
      </c>
      <c r="AT114" s="212" t="s">
        <v>68</v>
      </c>
      <c r="AU114" s="212" t="s">
        <v>76</v>
      </c>
      <c r="AY114" s="211" t="s">
        <v>281</v>
      </c>
      <c r="BK114" s="213">
        <f>SUM(BK115:BK127)</f>
        <v>0</v>
      </c>
    </row>
    <row r="115" s="2" customFormat="1" ht="21.75" customHeight="1">
      <c r="A115" s="41"/>
      <c r="B115" s="42"/>
      <c r="C115" s="216" t="s">
        <v>76</v>
      </c>
      <c r="D115" s="216" t="s">
        <v>284</v>
      </c>
      <c r="E115" s="217" t="s">
        <v>293</v>
      </c>
      <c r="F115" s="218" t="s">
        <v>294</v>
      </c>
      <c r="G115" s="219" t="s">
        <v>197</v>
      </c>
      <c r="H115" s="220">
        <v>20.309999999999999</v>
      </c>
      <c r="I115" s="221"/>
      <c r="J115" s="222">
        <f>ROUND(I115*H115,2)</f>
        <v>0</v>
      </c>
      <c r="K115" s="218" t="s">
        <v>287</v>
      </c>
      <c r="L115" s="47"/>
      <c r="M115" s="223" t="s">
        <v>19</v>
      </c>
      <c r="N115" s="224" t="s">
        <v>40</v>
      </c>
      <c r="O115" s="87"/>
      <c r="P115" s="225">
        <f>O115*H115</f>
        <v>0</v>
      </c>
      <c r="Q115" s="225">
        <v>3.472E-06</v>
      </c>
      <c r="R115" s="225">
        <f>Q115*H115</f>
        <v>7.0516319999999996E-05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288</v>
      </c>
      <c r="AT115" s="227" t="s">
        <v>284</v>
      </c>
      <c r="AU115" s="227" t="s">
        <v>78</v>
      </c>
      <c r="AY115" s="20" t="s">
        <v>281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76</v>
      </c>
      <c r="BK115" s="228">
        <f>ROUND(I115*H115,2)</f>
        <v>0</v>
      </c>
      <c r="BL115" s="20" t="s">
        <v>288</v>
      </c>
      <c r="BM115" s="227" t="s">
        <v>295</v>
      </c>
    </row>
    <row r="116" s="2" customFormat="1">
      <c r="A116" s="41"/>
      <c r="B116" s="42"/>
      <c r="C116" s="43"/>
      <c r="D116" s="229" t="s">
        <v>290</v>
      </c>
      <c r="E116" s="43"/>
      <c r="F116" s="230" t="s">
        <v>296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290</v>
      </c>
      <c r="AU116" s="20" t="s">
        <v>78</v>
      </c>
    </row>
    <row r="117" s="13" customFormat="1">
      <c r="A117" s="13"/>
      <c r="B117" s="234"/>
      <c r="C117" s="235"/>
      <c r="D117" s="236" t="s">
        <v>292</v>
      </c>
      <c r="E117" s="237" t="s">
        <v>19</v>
      </c>
      <c r="F117" s="238" t="s">
        <v>200</v>
      </c>
      <c r="G117" s="235"/>
      <c r="H117" s="239">
        <v>20.309999999999999</v>
      </c>
      <c r="I117" s="240"/>
      <c r="J117" s="235"/>
      <c r="K117" s="235"/>
      <c r="L117" s="241"/>
      <c r="M117" s="242"/>
      <c r="N117" s="243"/>
      <c r="O117" s="243"/>
      <c r="P117" s="243"/>
      <c r="Q117" s="243"/>
      <c r="R117" s="243"/>
      <c r="S117" s="243"/>
      <c r="T117" s="244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5" t="s">
        <v>292</v>
      </c>
      <c r="AU117" s="245" t="s">
        <v>78</v>
      </c>
      <c r="AV117" s="13" t="s">
        <v>78</v>
      </c>
      <c r="AW117" s="13" t="s">
        <v>31</v>
      </c>
      <c r="AX117" s="13" t="s">
        <v>76</v>
      </c>
      <c r="AY117" s="245" t="s">
        <v>281</v>
      </c>
    </row>
    <row r="118" s="2" customFormat="1" ht="24.15" customHeight="1">
      <c r="A118" s="41"/>
      <c r="B118" s="42"/>
      <c r="C118" s="216" t="s">
        <v>78</v>
      </c>
      <c r="D118" s="216" t="s">
        <v>284</v>
      </c>
      <c r="E118" s="217" t="s">
        <v>297</v>
      </c>
      <c r="F118" s="218" t="s">
        <v>298</v>
      </c>
      <c r="G118" s="219" t="s">
        <v>197</v>
      </c>
      <c r="H118" s="220">
        <v>20.309999999999999</v>
      </c>
      <c r="I118" s="221"/>
      <c r="J118" s="222">
        <f>ROUND(I118*H118,2)</f>
        <v>0</v>
      </c>
      <c r="K118" s="218" t="s">
        <v>287</v>
      </c>
      <c r="L118" s="47"/>
      <c r="M118" s="223" t="s">
        <v>19</v>
      </c>
      <c r="N118" s="224" t="s">
        <v>40</v>
      </c>
      <c r="O118" s="87"/>
      <c r="P118" s="225">
        <f>O118*H118</f>
        <v>0</v>
      </c>
      <c r="Q118" s="225">
        <v>1.3599999999999999E-06</v>
      </c>
      <c r="R118" s="225">
        <f>Q118*H118</f>
        <v>2.7621599999999997E-05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288</v>
      </c>
      <c r="AT118" s="227" t="s">
        <v>284</v>
      </c>
      <c r="AU118" s="227" t="s">
        <v>78</v>
      </c>
      <c r="AY118" s="20" t="s">
        <v>281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76</v>
      </c>
      <c r="BK118" s="228">
        <f>ROUND(I118*H118,2)</f>
        <v>0</v>
      </c>
      <c r="BL118" s="20" t="s">
        <v>288</v>
      </c>
      <c r="BM118" s="227" t="s">
        <v>299</v>
      </c>
    </row>
    <row r="119" s="2" customFormat="1">
      <c r="A119" s="41"/>
      <c r="B119" s="42"/>
      <c r="C119" s="43"/>
      <c r="D119" s="229" t="s">
        <v>290</v>
      </c>
      <c r="E119" s="43"/>
      <c r="F119" s="230" t="s">
        <v>300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290</v>
      </c>
      <c r="AU119" s="20" t="s">
        <v>78</v>
      </c>
    </row>
    <row r="120" s="2" customFormat="1" ht="24.15" customHeight="1">
      <c r="A120" s="41"/>
      <c r="B120" s="42"/>
      <c r="C120" s="216" t="s">
        <v>199</v>
      </c>
      <c r="D120" s="216" t="s">
        <v>284</v>
      </c>
      <c r="E120" s="217" t="s">
        <v>1623</v>
      </c>
      <c r="F120" s="218" t="s">
        <v>1624</v>
      </c>
      <c r="G120" s="219" t="s">
        <v>197</v>
      </c>
      <c r="H120" s="220">
        <v>4.5199999999999996</v>
      </c>
      <c r="I120" s="221"/>
      <c r="J120" s="222">
        <f>ROUND(I120*H120,2)</f>
        <v>0</v>
      </c>
      <c r="K120" s="218" t="s">
        <v>287</v>
      </c>
      <c r="L120" s="47"/>
      <c r="M120" s="223" t="s">
        <v>19</v>
      </c>
      <c r="N120" s="224" t="s">
        <v>40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0.0025000000000000001</v>
      </c>
      <c r="T120" s="226">
        <f>S120*H120</f>
        <v>0.011299999999999999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288</v>
      </c>
      <c r="AT120" s="227" t="s">
        <v>284</v>
      </c>
      <c r="AU120" s="227" t="s">
        <v>78</v>
      </c>
      <c r="AY120" s="20" t="s">
        <v>281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76</v>
      </c>
      <c r="BK120" s="228">
        <f>ROUND(I120*H120,2)</f>
        <v>0</v>
      </c>
      <c r="BL120" s="20" t="s">
        <v>288</v>
      </c>
      <c r="BM120" s="227" t="s">
        <v>1625</v>
      </c>
    </row>
    <row r="121" s="2" customFormat="1">
      <c r="A121" s="41"/>
      <c r="B121" s="42"/>
      <c r="C121" s="43"/>
      <c r="D121" s="229" t="s">
        <v>290</v>
      </c>
      <c r="E121" s="43"/>
      <c r="F121" s="230" t="s">
        <v>1626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290</v>
      </c>
      <c r="AU121" s="20" t="s">
        <v>78</v>
      </c>
    </row>
    <row r="122" s="13" customFormat="1">
      <c r="A122" s="13"/>
      <c r="B122" s="234"/>
      <c r="C122" s="235"/>
      <c r="D122" s="236" t="s">
        <v>292</v>
      </c>
      <c r="E122" s="237" t="s">
        <v>19</v>
      </c>
      <c r="F122" s="238" t="s">
        <v>1627</v>
      </c>
      <c r="G122" s="235"/>
      <c r="H122" s="239">
        <v>3.3599999999999999</v>
      </c>
      <c r="I122" s="240"/>
      <c r="J122" s="235"/>
      <c r="K122" s="235"/>
      <c r="L122" s="241"/>
      <c r="M122" s="242"/>
      <c r="N122" s="243"/>
      <c r="O122" s="243"/>
      <c r="P122" s="243"/>
      <c r="Q122" s="243"/>
      <c r="R122" s="243"/>
      <c r="S122" s="243"/>
      <c r="T122" s="244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5" t="s">
        <v>292</v>
      </c>
      <c r="AU122" s="245" t="s">
        <v>78</v>
      </c>
      <c r="AV122" s="13" t="s">
        <v>78</v>
      </c>
      <c r="AW122" s="13" t="s">
        <v>31</v>
      </c>
      <c r="AX122" s="13" t="s">
        <v>69</v>
      </c>
      <c r="AY122" s="245" t="s">
        <v>281</v>
      </c>
    </row>
    <row r="123" s="13" customFormat="1">
      <c r="A123" s="13"/>
      <c r="B123" s="234"/>
      <c r="C123" s="235"/>
      <c r="D123" s="236" t="s">
        <v>292</v>
      </c>
      <c r="E123" s="237" t="s">
        <v>19</v>
      </c>
      <c r="F123" s="238" t="s">
        <v>1628</v>
      </c>
      <c r="G123" s="235"/>
      <c r="H123" s="239">
        <v>1.1599999999999999</v>
      </c>
      <c r="I123" s="240"/>
      <c r="J123" s="235"/>
      <c r="K123" s="235"/>
      <c r="L123" s="241"/>
      <c r="M123" s="242"/>
      <c r="N123" s="243"/>
      <c r="O123" s="243"/>
      <c r="P123" s="243"/>
      <c r="Q123" s="243"/>
      <c r="R123" s="243"/>
      <c r="S123" s="243"/>
      <c r="T123" s="244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5" t="s">
        <v>292</v>
      </c>
      <c r="AU123" s="245" t="s">
        <v>78</v>
      </c>
      <c r="AV123" s="13" t="s">
        <v>78</v>
      </c>
      <c r="AW123" s="13" t="s">
        <v>31</v>
      </c>
      <c r="AX123" s="13" t="s">
        <v>69</v>
      </c>
      <c r="AY123" s="245" t="s">
        <v>281</v>
      </c>
    </row>
    <row r="124" s="14" customFormat="1">
      <c r="A124" s="14"/>
      <c r="B124" s="246"/>
      <c r="C124" s="247"/>
      <c r="D124" s="236" t="s">
        <v>292</v>
      </c>
      <c r="E124" s="248" t="s">
        <v>19</v>
      </c>
      <c r="F124" s="249" t="s">
        <v>311</v>
      </c>
      <c r="G124" s="247"/>
      <c r="H124" s="250">
        <v>4.5199999999999996</v>
      </c>
      <c r="I124" s="251"/>
      <c r="J124" s="247"/>
      <c r="K124" s="247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292</v>
      </c>
      <c r="AU124" s="256" t="s">
        <v>78</v>
      </c>
      <c r="AV124" s="14" t="s">
        <v>288</v>
      </c>
      <c r="AW124" s="14" t="s">
        <v>31</v>
      </c>
      <c r="AX124" s="14" t="s">
        <v>76</v>
      </c>
      <c r="AY124" s="256" t="s">
        <v>281</v>
      </c>
    </row>
    <row r="125" s="2" customFormat="1" ht="24.15" customHeight="1">
      <c r="A125" s="41"/>
      <c r="B125" s="42"/>
      <c r="C125" s="216" t="s">
        <v>288</v>
      </c>
      <c r="D125" s="216" t="s">
        <v>284</v>
      </c>
      <c r="E125" s="217" t="s">
        <v>1426</v>
      </c>
      <c r="F125" s="218" t="s">
        <v>1427</v>
      </c>
      <c r="G125" s="219" t="s">
        <v>392</v>
      </c>
      <c r="H125" s="220">
        <v>24.449999999999999</v>
      </c>
      <c r="I125" s="221"/>
      <c r="J125" s="222">
        <f>ROUND(I125*H125,2)</f>
        <v>0</v>
      </c>
      <c r="K125" s="218" t="s">
        <v>287</v>
      </c>
      <c r="L125" s="47"/>
      <c r="M125" s="223" t="s">
        <v>19</v>
      </c>
      <c r="N125" s="224" t="s">
        <v>40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0.0089999999999999993</v>
      </c>
      <c r="T125" s="226">
        <f>S125*H125</f>
        <v>0.22004999999999997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288</v>
      </c>
      <c r="AT125" s="227" t="s">
        <v>284</v>
      </c>
      <c r="AU125" s="227" t="s">
        <v>78</v>
      </c>
      <c r="AY125" s="20" t="s">
        <v>281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76</v>
      </c>
      <c r="BK125" s="228">
        <f>ROUND(I125*H125,2)</f>
        <v>0</v>
      </c>
      <c r="BL125" s="20" t="s">
        <v>288</v>
      </c>
      <c r="BM125" s="227" t="s">
        <v>1428</v>
      </c>
    </row>
    <row r="126" s="2" customFormat="1">
      <c r="A126" s="41"/>
      <c r="B126" s="42"/>
      <c r="C126" s="43"/>
      <c r="D126" s="229" t="s">
        <v>290</v>
      </c>
      <c r="E126" s="43"/>
      <c r="F126" s="230" t="s">
        <v>1429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290</v>
      </c>
      <c r="AU126" s="20" t="s">
        <v>78</v>
      </c>
    </row>
    <row r="127" s="13" customFormat="1">
      <c r="A127" s="13"/>
      <c r="B127" s="234"/>
      <c r="C127" s="235"/>
      <c r="D127" s="236" t="s">
        <v>292</v>
      </c>
      <c r="E127" s="237" t="s">
        <v>19</v>
      </c>
      <c r="F127" s="238" t="s">
        <v>1430</v>
      </c>
      <c r="G127" s="235"/>
      <c r="H127" s="239">
        <v>24.449999999999999</v>
      </c>
      <c r="I127" s="240"/>
      <c r="J127" s="235"/>
      <c r="K127" s="235"/>
      <c r="L127" s="241"/>
      <c r="M127" s="242"/>
      <c r="N127" s="243"/>
      <c r="O127" s="243"/>
      <c r="P127" s="243"/>
      <c r="Q127" s="243"/>
      <c r="R127" s="243"/>
      <c r="S127" s="243"/>
      <c r="T127" s="244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5" t="s">
        <v>292</v>
      </c>
      <c r="AU127" s="245" t="s">
        <v>78</v>
      </c>
      <c r="AV127" s="13" t="s">
        <v>78</v>
      </c>
      <c r="AW127" s="13" t="s">
        <v>31</v>
      </c>
      <c r="AX127" s="13" t="s">
        <v>76</v>
      </c>
      <c r="AY127" s="245" t="s">
        <v>281</v>
      </c>
    </row>
    <row r="128" s="12" customFormat="1" ht="22.8" customHeight="1">
      <c r="A128" s="12"/>
      <c r="B128" s="200"/>
      <c r="C128" s="201"/>
      <c r="D128" s="202" t="s">
        <v>68</v>
      </c>
      <c r="E128" s="214" t="s">
        <v>301</v>
      </c>
      <c r="F128" s="214" t="s">
        <v>302</v>
      </c>
      <c r="G128" s="201"/>
      <c r="H128" s="201"/>
      <c r="I128" s="204"/>
      <c r="J128" s="215">
        <f>BK128</f>
        <v>0</v>
      </c>
      <c r="K128" s="201"/>
      <c r="L128" s="206"/>
      <c r="M128" s="207"/>
      <c r="N128" s="208"/>
      <c r="O128" s="208"/>
      <c r="P128" s="209">
        <f>SUM(P129:P149)</f>
        <v>0</v>
      </c>
      <c r="Q128" s="208"/>
      <c r="R128" s="209">
        <f>SUM(R129:R149)</f>
        <v>0</v>
      </c>
      <c r="S128" s="208"/>
      <c r="T128" s="210">
        <f>SUM(T129:T149)</f>
        <v>0.696828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1" t="s">
        <v>76</v>
      </c>
      <c r="AT128" s="212" t="s">
        <v>68</v>
      </c>
      <c r="AU128" s="212" t="s">
        <v>76</v>
      </c>
      <c r="AY128" s="211" t="s">
        <v>281</v>
      </c>
      <c r="BK128" s="213">
        <f>SUM(BK129:BK149)</f>
        <v>0</v>
      </c>
    </row>
    <row r="129" s="2" customFormat="1" ht="37.8" customHeight="1">
      <c r="A129" s="41"/>
      <c r="B129" s="42"/>
      <c r="C129" s="216" t="s">
        <v>312</v>
      </c>
      <c r="D129" s="216" t="s">
        <v>284</v>
      </c>
      <c r="E129" s="217" t="s">
        <v>303</v>
      </c>
      <c r="F129" s="218" t="s">
        <v>304</v>
      </c>
      <c r="G129" s="219" t="s">
        <v>197</v>
      </c>
      <c r="H129" s="220">
        <v>6.0830000000000002</v>
      </c>
      <c r="I129" s="221"/>
      <c r="J129" s="222">
        <f>ROUND(I129*H129,2)</f>
        <v>0</v>
      </c>
      <c r="K129" s="218" t="s">
        <v>287</v>
      </c>
      <c r="L129" s="47"/>
      <c r="M129" s="223" t="s">
        <v>19</v>
      </c>
      <c r="N129" s="224" t="s">
        <v>40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0.075999999999999998</v>
      </c>
      <c r="T129" s="226">
        <f>S129*H129</f>
        <v>0.462308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305</v>
      </c>
      <c r="AT129" s="227" t="s">
        <v>284</v>
      </c>
      <c r="AU129" s="227" t="s">
        <v>78</v>
      </c>
      <c r="AY129" s="20" t="s">
        <v>281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76</v>
      </c>
      <c r="BK129" s="228">
        <f>ROUND(I129*H129,2)</f>
        <v>0</v>
      </c>
      <c r="BL129" s="20" t="s">
        <v>305</v>
      </c>
      <c r="BM129" s="227" t="s">
        <v>306</v>
      </c>
    </row>
    <row r="130" s="2" customFormat="1">
      <c r="A130" s="41"/>
      <c r="B130" s="42"/>
      <c r="C130" s="43"/>
      <c r="D130" s="229" t="s">
        <v>290</v>
      </c>
      <c r="E130" s="43"/>
      <c r="F130" s="230" t="s">
        <v>307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290</v>
      </c>
      <c r="AU130" s="20" t="s">
        <v>78</v>
      </c>
    </row>
    <row r="131" s="13" customFormat="1">
      <c r="A131" s="13"/>
      <c r="B131" s="234"/>
      <c r="C131" s="235"/>
      <c r="D131" s="236" t="s">
        <v>292</v>
      </c>
      <c r="E131" s="237" t="s">
        <v>19</v>
      </c>
      <c r="F131" s="238" t="s">
        <v>1629</v>
      </c>
      <c r="G131" s="235"/>
      <c r="H131" s="239">
        <v>4.8479999999999999</v>
      </c>
      <c r="I131" s="240"/>
      <c r="J131" s="235"/>
      <c r="K131" s="235"/>
      <c r="L131" s="241"/>
      <c r="M131" s="242"/>
      <c r="N131" s="243"/>
      <c r="O131" s="243"/>
      <c r="P131" s="243"/>
      <c r="Q131" s="243"/>
      <c r="R131" s="243"/>
      <c r="S131" s="243"/>
      <c r="T131" s="244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5" t="s">
        <v>292</v>
      </c>
      <c r="AU131" s="245" t="s">
        <v>78</v>
      </c>
      <c r="AV131" s="13" t="s">
        <v>78</v>
      </c>
      <c r="AW131" s="13" t="s">
        <v>31</v>
      </c>
      <c r="AX131" s="13" t="s">
        <v>69</v>
      </c>
      <c r="AY131" s="245" t="s">
        <v>281</v>
      </c>
    </row>
    <row r="132" s="13" customFormat="1">
      <c r="A132" s="13"/>
      <c r="B132" s="234"/>
      <c r="C132" s="235"/>
      <c r="D132" s="236" t="s">
        <v>292</v>
      </c>
      <c r="E132" s="237" t="s">
        <v>19</v>
      </c>
      <c r="F132" s="238" t="s">
        <v>1432</v>
      </c>
      <c r="G132" s="235"/>
      <c r="H132" s="239">
        <v>1.2350000000000001</v>
      </c>
      <c r="I132" s="240"/>
      <c r="J132" s="235"/>
      <c r="K132" s="235"/>
      <c r="L132" s="241"/>
      <c r="M132" s="242"/>
      <c r="N132" s="243"/>
      <c r="O132" s="243"/>
      <c r="P132" s="243"/>
      <c r="Q132" s="243"/>
      <c r="R132" s="243"/>
      <c r="S132" s="243"/>
      <c r="T132" s="24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5" t="s">
        <v>292</v>
      </c>
      <c r="AU132" s="245" t="s">
        <v>78</v>
      </c>
      <c r="AV132" s="13" t="s">
        <v>78</v>
      </c>
      <c r="AW132" s="13" t="s">
        <v>31</v>
      </c>
      <c r="AX132" s="13" t="s">
        <v>69</v>
      </c>
      <c r="AY132" s="245" t="s">
        <v>281</v>
      </c>
    </row>
    <row r="133" s="14" customFormat="1">
      <c r="A133" s="14"/>
      <c r="B133" s="246"/>
      <c r="C133" s="247"/>
      <c r="D133" s="236" t="s">
        <v>292</v>
      </c>
      <c r="E133" s="248" t="s">
        <v>19</v>
      </c>
      <c r="F133" s="249" t="s">
        <v>311</v>
      </c>
      <c r="G133" s="247"/>
      <c r="H133" s="250">
        <v>6.0830000000000002</v>
      </c>
      <c r="I133" s="251"/>
      <c r="J133" s="247"/>
      <c r="K133" s="247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292</v>
      </c>
      <c r="AU133" s="256" t="s">
        <v>78</v>
      </c>
      <c r="AV133" s="14" t="s">
        <v>288</v>
      </c>
      <c r="AW133" s="14" t="s">
        <v>31</v>
      </c>
      <c r="AX133" s="14" t="s">
        <v>76</v>
      </c>
      <c r="AY133" s="256" t="s">
        <v>281</v>
      </c>
    </row>
    <row r="134" s="2" customFormat="1" ht="16.5" customHeight="1">
      <c r="A134" s="41"/>
      <c r="B134" s="42"/>
      <c r="C134" s="216" t="s">
        <v>318</v>
      </c>
      <c r="D134" s="216" t="s">
        <v>284</v>
      </c>
      <c r="E134" s="217" t="s">
        <v>313</v>
      </c>
      <c r="F134" s="218" t="s">
        <v>314</v>
      </c>
      <c r="G134" s="219" t="s">
        <v>315</v>
      </c>
      <c r="H134" s="220">
        <v>2</v>
      </c>
      <c r="I134" s="221"/>
      <c r="J134" s="222">
        <f>ROUND(I134*H134,2)</f>
        <v>0</v>
      </c>
      <c r="K134" s="218" t="s">
        <v>316</v>
      </c>
      <c r="L134" s="47"/>
      <c r="M134" s="223" t="s">
        <v>19</v>
      </c>
      <c r="N134" s="224" t="s">
        <v>40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0.01</v>
      </c>
      <c r="T134" s="226">
        <f>S134*H134</f>
        <v>0.02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305</v>
      </c>
      <c r="AT134" s="227" t="s">
        <v>284</v>
      </c>
      <c r="AU134" s="227" t="s">
        <v>78</v>
      </c>
      <c r="AY134" s="20" t="s">
        <v>281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76</v>
      </c>
      <c r="BK134" s="228">
        <f>ROUND(I134*H134,2)</f>
        <v>0</v>
      </c>
      <c r="BL134" s="20" t="s">
        <v>305</v>
      </c>
      <c r="BM134" s="227" t="s">
        <v>317</v>
      </c>
    </row>
    <row r="135" s="2" customFormat="1" ht="16.5" customHeight="1">
      <c r="A135" s="41"/>
      <c r="B135" s="42"/>
      <c r="C135" s="216" t="s">
        <v>323</v>
      </c>
      <c r="D135" s="216" t="s">
        <v>284</v>
      </c>
      <c r="E135" s="217" t="s">
        <v>319</v>
      </c>
      <c r="F135" s="218" t="s">
        <v>320</v>
      </c>
      <c r="G135" s="219" t="s">
        <v>321</v>
      </c>
      <c r="H135" s="220">
        <v>4</v>
      </c>
      <c r="I135" s="221"/>
      <c r="J135" s="222">
        <f>ROUND(I135*H135,2)</f>
        <v>0</v>
      </c>
      <c r="K135" s="218" t="s">
        <v>316</v>
      </c>
      <c r="L135" s="47"/>
      <c r="M135" s="223" t="s">
        <v>19</v>
      </c>
      <c r="N135" s="224" t="s">
        <v>40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305</v>
      </c>
      <c r="AT135" s="227" t="s">
        <v>284</v>
      </c>
      <c r="AU135" s="227" t="s">
        <v>78</v>
      </c>
      <c r="AY135" s="20" t="s">
        <v>281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76</v>
      </c>
      <c r="BK135" s="228">
        <f>ROUND(I135*H135,2)</f>
        <v>0</v>
      </c>
      <c r="BL135" s="20" t="s">
        <v>305</v>
      </c>
      <c r="BM135" s="227" t="s">
        <v>322</v>
      </c>
    </row>
    <row r="136" s="2" customFormat="1" ht="24.15" customHeight="1">
      <c r="A136" s="41"/>
      <c r="B136" s="42"/>
      <c r="C136" s="216" t="s">
        <v>327</v>
      </c>
      <c r="D136" s="216" t="s">
        <v>284</v>
      </c>
      <c r="E136" s="217" t="s">
        <v>324</v>
      </c>
      <c r="F136" s="218" t="s">
        <v>325</v>
      </c>
      <c r="G136" s="219" t="s">
        <v>321</v>
      </c>
      <c r="H136" s="220">
        <v>2</v>
      </c>
      <c r="I136" s="221"/>
      <c r="J136" s="222">
        <f>ROUND(I136*H136,2)</f>
        <v>0</v>
      </c>
      <c r="K136" s="218" t="s">
        <v>316</v>
      </c>
      <c r="L136" s="47"/>
      <c r="M136" s="223" t="s">
        <v>19</v>
      </c>
      <c r="N136" s="224" t="s">
        <v>40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0.0050000000000000001</v>
      </c>
      <c r="T136" s="226">
        <f>S136*H136</f>
        <v>0.01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305</v>
      </c>
      <c r="AT136" s="227" t="s">
        <v>284</v>
      </c>
      <c r="AU136" s="227" t="s">
        <v>78</v>
      </c>
      <c r="AY136" s="20" t="s">
        <v>281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76</v>
      </c>
      <c r="BK136" s="228">
        <f>ROUND(I136*H136,2)</f>
        <v>0</v>
      </c>
      <c r="BL136" s="20" t="s">
        <v>305</v>
      </c>
      <c r="BM136" s="227" t="s">
        <v>326</v>
      </c>
    </row>
    <row r="137" s="2" customFormat="1" ht="24.15" customHeight="1">
      <c r="A137" s="41"/>
      <c r="B137" s="42"/>
      <c r="C137" s="216" t="s">
        <v>336</v>
      </c>
      <c r="D137" s="216" t="s">
        <v>284</v>
      </c>
      <c r="E137" s="217" t="s">
        <v>328</v>
      </c>
      <c r="F137" s="218" t="s">
        <v>329</v>
      </c>
      <c r="G137" s="219" t="s">
        <v>330</v>
      </c>
      <c r="H137" s="220">
        <v>2</v>
      </c>
      <c r="I137" s="221"/>
      <c r="J137" s="222">
        <f>ROUND(I137*H137,2)</f>
        <v>0</v>
      </c>
      <c r="K137" s="218" t="s">
        <v>287</v>
      </c>
      <c r="L137" s="47"/>
      <c r="M137" s="223" t="s">
        <v>19</v>
      </c>
      <c r="N137" s="224" t="s">
        <v>40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5.0000000000000002E-05</v>
      </c>
      <c r="T137" s="226">
        <f>S137*H137</f>
        <v>0.00010000000000000001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305</v>
      </c>
      <c r="AT137" s="227" t="s">
        <v>284</v>
      </c>
      <c r="AU137" s="227" t="s">
        <v>78</v>
      </c>
      <c r="AY137" s="20" t="s">
        <v>281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76</v>
      </c>
      <c r="BK137" s="228">
        <f>ROUND(I137*H137,2)</f>
        <v>0</v>
      </c>
      <c r="BL137" s="20" t="s">
        <v>305</v>
      </c>
      <c r="BM137" s="227" t="s">
        <v>331</v>
      </c>
    </row>
    <row r="138" s="2" customFormat="1">
      <c r="A138" s="41"/>
      <c r="B138" s="42"/>
      <c r="C138" s="43"/>
      <c r="D138" s="229" t="s">
        <v>290</v>
      </c>
      <c r="E138" s="43"/>
      <c r="F138" s="230" t="s">
        <v>332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290</v>
      </c>
      <c r="AU138" s="20" t="s">
        <v>78</v>
      </c>
    </row>
    <row r="139" s="13" customFormat="1">
      <c r="A139" s="13"/>
      <c r="B139" s="234"/>
      <c r="C139" s="235"/>
      <c r="D139" s="236" t="s">
        <v>292</v>
      </c>
      <c r="E139" s="237" t="s">
        <v>19</v>
      </c>
      <c r="F139" s="238" t="s">
        <v>333</v>
      </c>
      <c r="G139" s="235"/>
      <c r="H139" s="239">
        <v>2</v>
      </c>
      <c r="I139" s="240"/>
      <c r="J139" s="235"/>
      <c r="K139" s="235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292</v>
      </c>
      <c r="AU139" s="245" t="s">
        <v>78</v>
      </c>
      <c r="AV139" s="13" t="s">
        <v>78</v>
      </c>
      <c r="AW139" s="13" t="s">
        <v>31</v>
      </c>
      <c r="AX139" s="13" t="s">
        <v>76</v>
      </c>
      <c r="AY139" s="245" t="s">
        <v>281</v>
      </c>
    </row>
    <row r="140" s="2" customFormat="1" ht="16.5" customHeight="1">
      <c r="A140" s="41"/>
      <c r="B140" s="42"/>
      <c r="C140" s="216" t="s">
        <v>347</v>
      </c>
      <c r="D140" s="216" t="s">
        <v>284</v>
      </c>
      <c r="E140" s="217" t="s">
        <v>1433</v>
      </c>
      <c r="F140" s="218" t="s">
        <v>1434</v>
      </c>
      <c r="G140" s="219" t="s">
        <v>392</v>
      </c>
      <c r="H140" s="220">
        <v>2.2000000000000002</v>
      </c>
      <c r="I140" s="221"/>
      <c r="J140" s="222">
        <f>ROUND(I140*H140,2)</f>
        <v>0</v>
      </c>
      <c r="K140" s="218" t="s">
        <v>287</v>
      </c>
      <c r="L140" s="47"/>
      <c r="M140" s="223" t="s">
        <v>19</v>
      </c>
      <c r="N140" s="224" t="s">
        <v>40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0.0050000000000000001</v>
      </c>
      <c r="T140" s="226">
        <f>S140*H140</f>
        <v>0.011000000000000001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305</v>
      </c>
      <c r="AT140" s="227" t="s">
        <v>284</v>
      </c>
      <c r="AU140" s="227" t="s">
        <v>78</v>
      </c>
      <c r="AY140" s="20" t="s">
        <v>281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76</v>
      </c>
      <c r="BK140" s="228">
        <f>ROUND(I140*H140,2)</f>
        <v>0</v>
      </c>
      <c r="BL140" s="20" t="s">
        <v>305</v>
      </c>
      <c r="BM140" s="227" t="s">
        <v>1435</v>
      </c>
    </row>
    <row r="141" s="2" customFormat="1">
      <c r="A141" s="41"/>
      <c r="B141" s="42"/>
      <c r="C141" s="43"/>
      <c r="D141" s="229" t="s">
        <v>290</v>
      </c>
      <c r="E141" s="43"/>
      <c r="F141" s="230" t="s">
        <v>1436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290</v>
      </c>
      <c r="AU141" s="20" t="s">
        <v>78</v>
      </c>
    </row>
    <row r="142" s="13" customFormat="1">
      <c r="A142" s="13"/>
      <c r="B142" s="234"/>
      <c r="C142" s="235"/>
      <c r="D142" s="236" t="s">
        <v>292</v>
      </c>
      <c r="E142" s="237" t="s">
        <v>19</v>
      </c>
      <c r="F142" s="238" t="s">
        <v>232</v>
      </c>
      <c r="G142" s="235"/>
      <c r="H142" s="239">
        <v>2.2000000000000002</v>
      </c>
      <c r="I142" s="240"/>
      <c r="J142" s="235"/>
      <c r="K142" s="235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292</v>
      </c>
      <c r="AU142" s="245" t="s">
        <v>78</v>
      </c>
      <c r="AV142" s="13" t="s">
        <v>78</v>
      </c>
      <c r="AW142" s="13" t="s">
        <v>31</v>
      </c>
      <c r="AX142" s="13" t="s">
        <v>76</v>
      </c>
      <c r="AY142" s="245" t="s">
        <v>281</v>
      </c>
    </row>
    <row r="143" s="2" customFormat="1" ht="21.75" customHeight="1">
      <c r="A143" s="41"/>
      <c r="B143" s="42"/>
      <c r="C143" s="216" t="s">
        <v>355</v>
      </c>
      <c r="D143" s="216" t="s">
        <v>284</v>
      </c>
      <c r="E143" s="217" t="s">
        <v>1437</v>
      </c>
      <c r="F143" s="218" t="s">
        <v>1438</v>
      </c>
      <c r="G143" s="219" t="s">
        <v>197</v>
      </c>
      <c r="H143" s="220">
        <v>10.19</v>
      </c>
      <c r="I143" s="221"/>
      <c r="J143" s="222">
        <f>ROUND(I143*H143,2)</f>
        <v>0</v>
      </c>
      <c r="K143" s="218" t="s">
        <v>287</v>
      </c>
      <c r="L143" s="47"/>
      <c r="M143" s="223" t="s">
        <v>19</v>
      </c>
      <c r="N143" s="224" t="s">
        <v>40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0.017999999999999999</v>
      </c>
      <c r="T143" s="226">
        <f>S143*H143</f>
        <v>0.18341999999999997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305</v>
      </c>
      <c r="AT143" s="227" t="s">
        <v>284</v>
      </c>
      <c r="AU143" s="227" t="s">
        <v>78</v>
      </c>
      <c r="AY143" s="20" t="s">
        <v>281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76</v>
      </c>
      <c r="BK143" s="228">
        <f>ROUND(I143*H143,2)</f>
        <v>0</v>
      </c>
      <c r="BL143" s="20" t="s">
        <v>305</v>
      </c>
      <c r="BM143" s="227" t="s">
        <v>1439</v>
      </c>
    </row>
    <row r="144" s="2" customFormat="1">
      <c r="A144" s="41"/>
      <c r="B144" s="42"/>
      <c r="C144" s="43"/>
      <c r="D144" s="229" t="s">
        <v>290</v>
      </c>
      <c r="E144" s="43"/>
      <c r="F144" s="230" t="s">
        <v>1440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290</v>
      </c>
      <c r="AU144" s="20" t="s">
        <v>78</v>
      </c>
    </row>
    <row r="145" s="15" customFormat="1">
      <c r="A145" s="15"/>
      <c r="B145" s="257"/>
      <c r="C145" s="258"/>
      <c r="D145" s="236" t="s">
        <v>292</v>
      </c>
      <c r="E145" s="259" t="s">
        <v>19</v>
      </c>
      <c r="F145" s="260" t="s">
        <v>1441</v>
      </c>
      <c r="G145" s="258"/>
      <c r="H145" s="259" t="s">
        <v>19</v>
      </c>
      <c r="I145" s="261"/>
      <c r="J145" s="258"/>
      <c r="K145" s="258"/>
      <c r="L145" s="262"/>
      <c r="M145" s="263"/>
      <c r="N145" s="264"/>
      <c r="O145" s="264"/>
      <c r="P145" s="264"/>
      <c r="Q145" s="264"/>
      <c r="R145" s="264"/>
      <c r="S145" s="264"/>
      <c r="T145" s="26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6" t="s">
        <v>292</v>
      </c>
      <c r="AU145" s="266" t="s">
        <v>78</v>
      </c>
      <c r="AV145" s="15" t="s">
        <v>76</v>
      </c>
      <c r="AW145" s="15" t="s">
        <v>31</v>
      </c>
      <c r="AX145" s="15" t="s">
        <v>69</v>
      </c>
      <c r="AY145" s="266" t="s">
        <v>281</v>
      </c>
    </row>
    <row r="146" s="13" customFormat="1">
      <c r="A146" s="13"/>
      <c r="B146" s="234"/>
      <c r="C146" s="235"/>
      <c r="D146" s="236" t="s">
        <v>292</v>
      </c>
      <c r="E146" s="237" t="s">
        <v>19</v>
      </c>
      <c r="F146" s="238" t="s">
        <v>1630</v>
      </c>
      <c r="G146" s="235"/>
      <c r="H146" s="239">
        <v>10.19</v>
      </c>
      <c r="I146" s="240"/>
      <c r="J146" s="235"/>
      <c r="K146" s="235"/>
      <c r="L146" s="241"/>
      <c r="M146" s="242"/>
      <c r="N146" s="243"/>
      <c r="O146" s="243"/>
      <c r="P146" s="243"/>
      <c r="Q146" s="243"/>
      <c r="R146" s="243"/>
      <c r="S146" s="243"/>
      <c r="T146" s="24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5" t="s">
        <v>292</v>
      </c>
      <c r="AU146" s="245" t="s">
        <v>78</v>
      </c>
      <c r="AV146" s="13" t="s">
        <v>78</v>
      </c>
      <c r="AW146" s="13" t="s">
        <v>31</v>
      </c>
      <c r="AX146" s="13" t="s">
        <v>76</v>
      </c>
      <c r="AY146" s="245" t="s">
        <v>281</v>
      </c>
    </row>
    <row r="147" s="2" customFormat="1" ht="24.15" customHeight="1">
      <c r="A147" s="41"/>
      <c r="B147" s="42"/>
      <c r="C147" s="216" t="s">
        <v>8</v>
      </c>
      <c r="D147" s="216" t="s">
        <v>284</v>
      </c>
      <c r="E147" s="217" t="s">
        <v>1631</v>
      </c>
      <c r="F147" s="218" t="s">
        <v>1632</v>
      </c>
      <c r="G147" s="219" t="s">
        <v>710</v>
      </c>
      <c r="H147" s="220">
        <v>10</v>
      </c>
      <c r="I147" s="221"/>
      <c r="J147" s="222">
        <f>ROUND(I147*H147,2)</f>
        <v>0</v>
      </c>
      <c r="K147" s="218" t="s">
        <v>287</v>
      </c>
      <c r="L147" s="47"/>
      <c r="M147" s="223" t="s">
        <v>19</v>
      </c>
      <c r="N147" s="224" t="s">
        <v>40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0.001</v>
      </c>
      <c r="T147" s="226">
        <f>S147*H147</f>
        <v>0.01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305</v>
      </c>
      <c r="AT147" s="227" t="s">
        <v>284</v>
      </c>
      <c r="AU147" s="227" t="s">
        <v>78</v>
      </c>
      <c r="AY147" s="20" t="s">
        <v>281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76</v>
      </c>
      <c r="BK147" s="228">
        <f>ROUND(I147*H147,2)</f>
        <v>0</v>
      </c>
      <c r="BL147" s="20" t="s">
        <v>305</v>
      </c>
      <c r="BM147" s="227" t="s">
        <v>1633</v>
      </c>
    </row>
    <row r="148" s="2" customFormat="1">
      <c r="A148" s="41"/>
      <c r="B148" s="42"/>
      <c r="C148" s="43"/>
      <c r="D148" s="229" t="s">
        <v>290</v>
      </c>
      <c r="E148" s="43"/>
      <c r="F148" s="230" t="s">
        <v>1634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290</v>
      </c>
      <c r="AU148" s="20" t="s">
        <v>78</v>
      </c>
    </row>
    <row r="149" s="13" customFormat="1">
      <c r="A149" s="13"/>
      <c r="B149" s="234"/>
      <c r="C149" s="235"/>
      <c r="D149" s="236" t="s">
        <v>292</v>
      </c>
      <c r="E149" s="237" t="s">
        <v>19</v>
      </c>
      <c r="F149" s="238" t="s">
        <v>1635</v>
      </c>
      <c r="G149" s="235"/>
      <c r="H149" s="239">
        <v>10</v>
      </c>
      <c r="I149" s="240"/>
      <c r="J149" s="235"/>
      <c r="K149" s="235"/>
      <c r="L149" s="241"/>
      <c r="M149" s="242"/>
      <c r="N149" s="243"/>
      <c r="O149" s="243"/>
      <c r="P149" s="243"/>
      <c r="Q149" s="243"/>
      <c r="R149" s="243"/>
      <c r="S149" s="243"/>
      <c r="T149" s="244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5" t="s">
        <v>292</v>
      </c>
      <c r="AU149" s="245" t="s">
        <v>78</v>
      </c>
      <c r="AV149" s="13" t="s">
        <v>78</v>
      </c>
      <c r="AW149" s="13" t="s">
        <v>31</v>
      </c>
      <c r="AX149" s="13" t="s">
        <v>76</v>
      </c>
      <c r="AY149" s="245" t="s">
        <v>281</v>
      </c>
    </row>
    <row r="150" s="12" customFormat="1" ht="22.8" customHeight="1">
      <c r="A150" s="12"/>
      <c r="B150" s="200"/>
      <c r="C150" s="201"/>
      <c r="D150" s="202" t="s">
        <v>68</v>
      </c>
      <c r="E150" s="214" t="s">
        <v>334</v>
      </c>
      <c r="F150" s="214" t="s">
        <v>335</v>
      </c>
      <c r="G150" s="201"/>
      <c r="H150" s="201"/>
      <c r="I150" s="204"/>
      <c r="J150" s="215">
        <f>BK150</f>
        <v>0</v>
      </c>
      <c r="K150" s="201"/>
      <c r="L150" s="206"/>
      <c r="M150" s="207"/>
      <c r="N150" s="208"/>
      <c r="O150" s="208"/>
      <c r="P150" s="209">
        <f>SUM(P151:P163)</f>
        <v>0</v>
      </c>
      <c r="Q150" s="208"/>
      <c r="R150" s="209">
        <f>SUM(R151:R163)</f>
        <v>0</v>
      </c>
      <c r="S150" s="208"/>
      <c r="T150" s="210">
        <f>SUM(T151:T163)</f>
        <v>4.5362460000000002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1" t="s">
        <v>76</v>
      </c>
      <c r="AT150" s="212" t="s">
        <v>68</v>
      </c>
      <c r="AU150" s="212" t="s">
        <v>76</v>
      </c>
      <c r="AY150" s="211" t="s">
        <v>281</v>
      </c>
      <c r="BK150" s="213">
        <f>SUM(BK151:BK163)</f>
        <v>0</v>
      </c>
    </row>
    <row r="151" s="2" customFormat="1" ht="37.8" customHeight="1">
      <c r="A151" s="41"/>
      <c r="B151" s="42"/>
      <c r="C151" s="216" t="s">
        <v>369</v>
      </c>
      <c r="D151" s="216" t="s">
        <v>284</v>
      </c>
      <c r="E151" s="217" t="s">
        <v>337</v>
      </c>
      <c r="F151" s="218" t="s">
        <v>338</v>
      </c>
      <c r="G151" s="219" t="s">
        <v>197</v>
      </c>
      <c r="H151" s="220">
        <v>31.943000000000001</v>
      </c>
      <c r="I151" s="221"/>
      <c r="J151" s="222">
        <f>ROUND(I151*H151,2)</f>
        <v>0</v>
      </c>
      <c r="K151" s="218" t="s">
        <v>287</v>
      </c>
      <c r="L151" s="47"/>
      <c r="M151" s="223" t="s">
        <v>19</v>
      </c>
      <c r="N151" s="224" t="s">
        <v>40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0.045999999999999999</v>
      </c>
      <c r="T151" s="226">
        <f>S151*H151</f>
        <v>1.4693780000000001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288</v>
      </c>
      <c r="AT151" s="227" t="s">
        <v>284</v>
      </c>
      <c r="AU151" s="227" t="s">
        <v>78</v>
      </c>
      <c r="AY151" s="20" t="s">
        <v>281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76</v>
      </c>
      <c r="BK151" s="228">
        <f>ROUND(I151*H151,2)</f>
        <v>0</v>
      </c>
      <c r="BL151" s="20" t="s">
        <v>288</v>
      </c>
      <c r="BM151" s="227" t="s">
        <v>339</v>
      </c>
    </row>
    <row r="152" s="2" customFormat="1">
      <c r="A152" s="41"/>
      <c r="B152" s="42"/>
      <c r="C152" s="43"/>
      <c r="D152" s="229" t="s">
        <v>290</v>
      </c>
      <c r="E152" s="43"/>
      <c r="F152" s="230" t="s">
        <v>340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290</v>
      </c>
      <c r="AU152" s="20" t="s">
        <v>78</v>
      </c>
    </row>
    <row r="153" s="15" customFormat="1">
      <c r="A153" s="15"/>
      <c r="B153" s="257"/>
      <c r="C153" s="258"/>
      <c r="D153" s="236" t="s">
        <v>292</v>
      </c>
      <c r="E153" s="259" t="s">
        <v>19</v>
      </c>
      <c r="F153" s="260" t="s">
        <v>341</v>
      </c>
      <c r="G153" s="258"/>
      <c r="H153" s="259" t="s">
        <v>19</v>
      </c>
      <c r="I153" s="261"/>
      <c r="J153" s="258"/>
      <c r="K153" s="258"/>
      <c r="L153" s="262"/>
      <c r="M153" s="263"/>
      <c r="N153" s="264"/>
      <c r="O153" s="264"/>
      <c r="P153" s="264"/>
      <c r="Q153" s="264"/>
      <c r="R153" s="264"/>
      <c r="S153" s="264"/>
      <c r="T153" s="26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6" t="s">
        <v>292</v>
      </c>
      <c r="AU153" s="266" t="s">
        <v>78</v>
      </c>
      <c r="AV153" s="15" t="s">
        <v>76</v>
      </c>
      <c r="AW153" s="15" t="s">
        <v>31</v>
      </c>
      <c r="AX153" s="15" t="s">
        <v>69</v>
      </c>
      <c r="AY153" s="266" t="s">
        <v>281</v>
      </c>
    </row>
    <row r="154" s="13" customFormat="1">
      <c r="A154" s="13"/>
      <c r="B154" s="234"/>
      <c r="C154" s="235"/>
      <c r="D154" s="236" t="s">
        <v>292</v>
      </c>
      <c r="E154" s="237" t="s">
        <v>19</v>
      </c>
      <c r="F154" s="238" t="s">
        <v>1636</v>
      </c>
      <c r="G154" s="235"/>
      <c r="H154" s="239">
        <v>29.149999999999999</v>
      </c>
      <c r="I154" s="240"/>
      <c r="J154" s="235"/>
      <c r="K154" s="235"/>
      <c r="L154" s="241"/>
      <c r="M154" s="242"/>
      <c r="N154" s="243"/>
      <c r="O154" s="243"/>
      <c r="P154" s="243"/>
      <c r="Q154" s="243"/>
      <c r="R154" s="243"/>
      <c r="S154" s="243"/>
      <c r="T154" s="244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5" t="s">
        <v>292</v>
      </c>
      <c r="AU154" s="245" t="s">
        <v>78</v>
      </c>
      <c r="AV154" s="13" t="s">
        <v>78</v>
      </c>
      <c r="AW154" s="13" t="s">
        <v>31</v>
      </c>
      <c r="AX154" s="13" t="s">
        <v>69</v>
      </c>
      <c r="AY154" s="245" t="s">
        <v>281</v>
      </c>
    </row>
    <row r="155" s="15" customFormat="1">
      <c r="A155" s="15"/>
      <c r="B155" s="257"/>
      <c r="C155" s="258"/>
      <c r="D155" s="236" t="s">
        <v>292</v>
      </c>
      <c r="E155" s="259" t="s">
        <v>19</v>
      </c>
      <c r="F155" s="260" t="s">
        <v>343</v>
      </c>
      <c r="G155" s="258"/>
      <c r="H155" s="259" t="s">
        <v>19</v>
      </c>
      <c r="I155" s="261"/>
      <c r="J155" s="258"/>
      <c r="K155" s="258"/>
      <c r="L155" s="262"/>
      <c r="M155" s="263"/>
      <c r="N155" s="264"/>
      <c r="O155" s="264"/>
      <c r="P155" s="264"/>
      <c r="Q155" s="264"/>
      <c r="R155" s="264"/>
      <c r="S155" s="264"/>
      <c r="T155" s="26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6" t="s">
        <v>292</v>
      </c>
      <c r="AU155" s="266" t="s">
        <v>78</v>
      </c>
      <c r="AV155" s="15" t="s">
        <v>76</v>
      </c>
      <c r="AW155" s="15" t="s">
        <v>31</v>
      </c>
      <c r="AX155" s="15" t="s">
        <v>69</v>
      </c>
      <c r="AY155" s="266" t="s">
        <v>281</v>
      </c>
    </row>
    <row r="156" s="13" customFormat="1">
      <c r="A156" s="13"/>
      <c r="B156" s="234"/>
      <c r="C156" s="235"/>
      <c r="D156" s="236" t="s">
        <v>292</v>
      </c>
      <c r="E156" s="237" t="s">
        <v>19</v>
      </c>
      <c r="F156" s="238" t="s">
        <v>1444</v>
      </c>
      <c r="G156" s="235"/>
      <c r="H156" s="239">
        <v>1.3420000000000001</v>
      </c>
      <c r="I156" s="240"/>
      <c r="J156" s="235"/>
      <c r="K156" s="235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292</v>
      </c>
      <c r="AU156" s="245" t="s">
        <v>78</v>
      </c>
      <c r="AV156" s="13" t="s">
        <v>78</v>
      </c>
      <c r="AW156" s="13" t="s">
        <v>31</v>
      </c>
      <c r="AX156" s="13" t="s">
        <v>69</v>
      </c>
      <c r="AY156" s="245" t="s">
        <v>281</v>
      </c>
    </row>
    <row r="157" s="15" customFormat="1">
      <c r="A157" s="15"/>
      <c r="B157" s="257"/>
      <c r="C157" s="258"/>
      <c r="D157" s="236" t="s">
        <v>292</v>
      </c>
      <c r="E157" s="259" t="s">
        <v>19</v>
      </c>
      <c r="F157" s="260" t="s">
        <v>345</v>
      </c>
      <c r="G157" s="258"/>
      <c r="H157" s="259" t="s">
        <v>19</v>
      </c>
      <c r="I157" s="261"/>
      <c r="J157" s="258"/>
      <c r="K157" s="258"/>
      <c r="L157" s="262"/>
      <c r="M157" s="263"/>
      <c r="N157" s="264"/>
      <c r="O157" s="264"/>
      <c r="P157" s="264"/>
      <c r="Q157" s="264"/>
      <c r="R157" s="264"/>
      <c r="S157" s="264"/>
      <c r="T157" s="26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6" t="s">
        <v>292</v>
      </c>
      <c r="AU157" s="266" t="s">
        <v>78</v>
      </c>
      <c r="AV157" s="15" t="s">
        <v>76</v>
      </c>
      <c r="AW157" s="15" t="s">
        <v>31</v>
      </c>
      <c r="AX157" s="15" t="s">
        <v>69</v>
      </c>
      <c r="AY157" s="266" t="s">
        <v>281</v>
      </c>
    </row>
    <row r="158" s="13" customFormat="1">
      <c r="A158" s="13"/>
      <c r="B158" s="234"/>
      <c r="C158" s="235"/>
      <c r="D158" s="236" t="s">
        <v>292</v>
      </c>
      <c r="E158" s="237" t="s">
        <v>19</v>
      </c>
      <c r="F158" s="238" t="s">
        <v>1637</v>
      </c>
      <c r="G158" s="235"/>
      <c r="H158" s="239">
        <v>1.4510000000000001</v>
      </c>
      <c r="I158" s="240"/>
      <c r="J158" s="235"/>
      <c r="K158" s="235"/>
      <c r="L158" s="241"/>
      <c r="M158" s="242"/>
      <c r="N158" s="243"/>
      <c r="O158" s="243"/>
      <c r="P158" s="243"/>
      <c r="Q158" s="243"/>
      <c r="R158" s="243"/>
      <c r="S158" s="243"/>
      <c r="T158" s="24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5" t="s">
        <v>292</v>
      </c>
      <c r="AU158" s="245" t="s">
        <v>78</v>
      </c>
      <c r="AV158" s="13" t="s">
        <v>78</v>
      </c>
      <c r="AW158" s="13" t="s">
        <v>31</v>
      </c>
      <c r="AX158" s="13" t="s">
        <v>69</v>
      </c>
      <c r="AY158" s="245" t="s">
        <v>281</v>
      </c>
    </row>
    <row r="159" s="14" customFormat="1">
      <c r="A159" s="14"/>
      <c r="B159" s="246"/>
      <c r="C159" s="247"/>
      <c r="D159" s="236" t="s">
        <v>292</v>
      </c>
      <c r="E159" s="248" t="s">
        <v>19</v>
      </c>
      <c r="F159" s="249" t="s">
        <v>311</v>
      </c>
      <c r="G159" s="247"/>
      <c r="H159" s="250">
        <v>31.943000000000001</v>
      </c>
      <c r="I159" s="251"/>
      <c r="J159" s="247"/>
      <c r="K159" s="247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292</v>
      </c>
      <c r="AU159" s="256" t="s">
        <v>78</v>
      </c>
      <c r="AV159" s="14" t="s">
        <v>288</v>
      </c>
      <c r="AW159" s="14" t="s">
        <v>31</v>
      </c>
      <c r="AX159" s="14" t="s">
        <v>76</v>
      </c>
      <c r="AY159" s="256" t="s">
        <v>281</v>
      </c>
    </row>
    <row r="160" s="2" customFormat="1" ht="37.8" customHeight="1">
      <c r="A160" s="41"/>
      <c r="B160" s="42"/>
      <c r="C160" s="216" t="s">
        <v>374</v>
      </c>
      <c r="D160" s="216" t="s">
        <v>284</v>
      </c>
      <c r="E160" s="217" t="s">
        <v>348</v>
      </c>
      <c r="F160" s="218" t="s">
        <v>349</v>
      </c>
      <c r="G160" s="219" t="s">
        <v>197</v>
      </c>
      <c r="H160" s="220">
        <v>45.100999999999999</v>
      </c>
      <c r="I160" s="221"/>
      <c r="J160" s="222">
        <f>ROUND(I160*H160,2)</f>
        <v>0</v>
      </c>
      <c r="K160" s="218" t="s">
        <v>287</v>
      </c>
      <c r="L160" s="47"/>
      <c r="M160" s="223" t="s">
        <v>19</v>
      </c>
      <c r="N160" s="224" t="s">
        <v>40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0.068000000000000005</v>
      </c>
      <c r="T160" s="226">
        <f>S160*H160</f>
        <v>3.0668680000000004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288</v>
      </c>
      <c r="AT160" s="227" t="s">
        <v>284</v>
      </c>
      <c r="AU160" s="227" t="s">
        <v>78</v>
      </c>
      <c r="AY160" s="20" t="s">
        <v>281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76</v>
      </c>
      <c r="BK160" s="228">
        <f>ROUND(I160*H160,2)</f>
        <v>0</v>
      </c>
      <c r="BL160" s="20" t="s">
        <v>288</v>
      </c>
      <c r="BM160" s="227" t="s">
        <v>350</v>
      </c>
    </row>
    <row r="161" s="2" customFormat="1">
      <c r="A161" s="41"/>
      <c r="B161" s="42"/>
      <c r="C161" s="43"/>
      <c r="D161" s="229" t="s">
        <v>290</v>
      </c>
      <c r="E161" s="43"/>
      <c r="F161" s="230" t="s">
        <v>351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290</v>
      </c>
      <c r="AU161" s="20" t="s">
        <v>78</v>
      </c>
    </row>
    <row r="162" s="13" customFormat="1">
      <c r="A162" s="13"/>
      <c r="B162" s="234"/>
      <c r="C162" s="235"/>
      <c r="D162" s="236" t="s">
        <v>292</v>
      </c>
      <c r="E162" s="237" t="s">
        <v>19</v>
      </c>
      <c r="F162" s="238" t="s">
        <v>211</v>
      </c>
      <c r="G162" s="235"/>
      <c r="H162" s="239">
        <v>45.100999999999999</v>
      </c>
      <c r="I162" s="240"/>
      <c r="J162" s="235"/>
      <c r="K162" s="235"/>
      <c r="L162" s="241"/>
      <c r="M162" s="242"/>
      <c r="N162" s="243"/>
      <c r="O162" s="243"/>
      <c r="P162" s="243"/>
      <c r="Q162" s="243"/>
      <c r="R162" s="243"/>
      <c r="S162" s="243"/>
      <c r="T162" s="24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5" t="s">
        <v>292</v>
      </c>
      <c r="AU162" s="245" t="s">
        <v>78</v>
      </c>
      <c r="AV162" s="13" t="s">
        <v>78</v>
      </c>
      <c r="AW162" s="13" t="s">
        <v>31</v>
      </c>
      <c r="AX162" s="13" t="s">
        <v>69</v>
      </c>
      <c r="AY162" s="245" t="s">
        <v>281</v>
      </c>
    </row>
    <row r="163" s="14" customFormat="1">
      <c r="A163" s="14"/>
      <c r="B163" s="246"/>
      <c r="C163" s="247"/>
      <c r="D163" s="236" t="s">
        <v>292</v>
      </c>
      <c r="E163" s="248" t="s">
        <v>19</v>
      </c>
      <c r="F163" s="249" t="s">
        <v>311</v>
      </c>
      <c r="G163" s="247"/>
      <c r="H163" s="250">
        <v>45.100999999999999</v>
      </c>
      <c r="I163" s="251"/>
      <c r="J163" s="247"/>
      <c r="K163" s="247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292</v>
      </c>
      <c r="AU163" s="256" t="s">
        <v>78</v>
      </c>
      <c r="AV163" s="14" t="s">
        <v>288</v>
      </c>
      <c r="AW163" s="14" t="s">
        <v>31</v>
      </c>
      <c r="AX163" s="14" t="s">
        <v>76</v>
      </c>
      <c r="AY163" s="256" t="s">
        <v>281</v>
      </c>
    </row>
    <row r="164" s="12" customFormat="1" ht="22.8" customHeight="1">
      <c r="A164" s="12"/>
      <c r="B164" s="200"/>
      <c r="C164" s="201"/>
      <c r="D164" s="202" t="s">
        <v>68</v>
      </c>
      <c r="E164" s="214" t="s">
        <v>353</v>
      </c>
      <c r="F164" s="214" t="s">
        <v>354</v>
      </c>
      <c r="G164" s="201"/>
      <c r="H164" s="201"/>
      <c r="I164" s="204"/>
      <c r="J164" s="215">
        <f>BK164</f>
        <v>0</v>
      </c>
      <c r="K164" s="201"/>
      <c r="L164" s="206"/>
      <c r="M164" s="207"/>
      <c r="N164" s="208"/>
      <c r="O164" s="208"/>
      <c r="P164" s="209">
        <f>SUM(P165:P173)</f>
        <v>0</v>
      </c>
      <c r="Q164" s="208"/>
      <c r="R164" s="209">
        <f>SUM(R165:R173)</f>
        <v>0</v>
      </c>
      <c r="S164" s="208"/>
      <c r="T164" s="210">
        <f>SUM(T165:T173)</f>
        <v>1.1113519999999999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1" t="s">
        <v>76</v>
      </c>
      <c r="AT164" s="212" t="s">
        <v>68</v>
      </c>
      <c r="AU164" s="212" t="s">
        <v>76</v>
      </c>
      <c r="AY164" s="211" t="s">
        <v>281</v>
      </c>
      <c r="BK164" s="213">
        <f>SUM(BK165:BK173)</f>
        <v>0</v>
      </c>
    </row>
    <row r="165" s="2" customFormat="1" ht="24.15" customHeight="1">
      <c r="A165" s="41"/>
      <c r="B165" s="42"/>
      <c r="C165" s="216" t="s">
        <v>380</v>
      </c>
      <c r="D165" s="216" t="s">
        <v>284</v>
      </c>
      <c r="E165" s="217" t="s">
        <v>356</v>
      </c>
      <c r="F165" s="218" t="s">
        <v>357</v>
      </c>
      <c r="G165" s="219" t="s">
        <v>197</v>
      </c>
      <c r="H165" s="220">
        <v>4.5190000000000001</v>
      </c>
      <c r="I165" s="221"/>
      <c r="J165" s="222">
        <f>ROUND(I165*H165,2)</f>
        <v>0</v>
      </c>
      <c r="K165" s="218" t="s">
        <v>287</v>
      </c>
      <c r="L165" s="47"/>
      <c r="M165" s="223" t="s">
        <v>19</v>
      </c>
      <c r="N165" s="224" t="s">
        <v>40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0.20799999999999999</v>
      </c>
      <c r="T165" s="226">
        <f>S165*H165</f>
        <v>0.93995200000000001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288</v>
      </c>
      <c r="AT165" s="227" t="s">
        <v>284</v>
      </c>
      <c r="AU165" s="227" t="s">
        <v>78</v>
      </c>
      <c r="AY165" s="20" t="s">
        <v>281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76</v>
      </c>
      <c r="BK165" s="228">
        <f>ROUND(I165*H165,2)</f>
        <v>0</v>
      </c>
      <c r="BL165" s="20" t="s">
        <v>288</v>
      </c>
      <c r="BM165" s="227" t="s">
        <v>358</v>
      </c>
    </row>
    <row r="166" s="2" customFormat="1">
      <c r="A166" s="41"/>
      <c r="B166" s="42"/>
      <c r="C166" s="43"/>
      <c r="D166" s="229" t="s">
        <v>290</v>
      </c>
      <c r="E166" s="43"/>
      <c r="F166" s="230" t="s">
        <v>359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290</v>
      </c>
      <c r="AU166" s="20" t="s">
        <v>78</v>
      </c>
    </row>
    <row r="167" s="15" customFormat="1">
      <c r="A167" s="15"/>
      <c r="B167" s="257"/>
      <c r="C167" s="258"/>
      <c r="D167" s="236" t="s">
        <v>292</v>
      </c>
      <c r="E167" s="259" t="s">
        <v>19</v>
      </c>
      <c r="F167" s="260" t="s">
        <v>1446</v>
      </c>
      <c r="G167" s="258"/>
      <c r="H167" s="259" t="s">
        <v>19</v>
      </c>
      <c r="I167" s="261"/>
      <c r="J167" s="258"/>
      <c r="K167" s="258"/>
      <c r="L167" s="262"/>
      <c r="M167" s="263"/>
      <c r="N167" s="264"/>
      <c r="O167" s="264"/>
      <c r="P167" s="264"/>
      <c r="Q167" s="264"/>
      <c r="R167" s="264"/>
      <c r="S167" s="264"/>
      <c r="T167" s="26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6" t="s">
        <v>292</v>
      </c>
      <c r="AU167" s="266" t="s">
        <v>78</v>
      </c>
      <c r="AV167" s="15" t="s">
        <v>76</v>
      </c>
      <c r="AW167" s="15" t="s">
        <v>31</v>
      </c>
      <c r="AX167" s="15" t="s">
        <v>69</v>
      </c>
      <c r="AY167" s="266" t="s">
        <v>281</v>
      </c>
    </row>
    <row r="168" s="13" customFormat="1">
      <c r="A168" s="13"/>
      <c r="B168" s="234"/>
      <c r="C168" s="235"/>
      <c r="D168" s="236" t="s">
        <v>292</v>
      </c>
      <c r="E168" s="237" t="s">
        <v>19</v>
      </c>
      <c r="F168" s="238" t="s">
        <v>1638</v>
      </c>
      <c r="G168" s="235"/>
      <c r="H168" s="239">
        <v>4.5190000000000001</v>
      </c>
      <c r="I168" s="240"/>
      <c r="J168" s="235"/>
      <c r="K168" s="235"/>
      <c r="L168" s="241"/>
      <c r="M168" s="242"/>
      <c r="N168" s="243"/>
      <c r="O168" s="243"/>
      <c r="P168" s="243"/>
      <c r="Q168" s="243"/>
      <c r="R168" s="243"/>
      <c r="S168" s="243"/>
      <c r="T168" s="244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5" t="s">
        <v>292</v>
      </c>
      <c r="AU168" s="245" t="s">
        <v>78</v>
      </c>
      <c r="AV168" s="13" t="s">
        <v>78</v>
      </c>
      <c r="AW168" s="13" t="s">
        <v>31</v>
      </c>
      <c r="AX168" s="13" t="s">
        <v>76</v>
      </c>
      <c r="AY168" s="245" t="s">
        <v>281</v>
      </c>
    </row>
    <row r="169" s="2" customFormat="1" ht="55.5" customHeight="1">
      <c r="A169" s="41"/>
      <c r="B169" s="42"/>
      <c r="C169" s="216" t="s">
        <v>305</v>
      </c>
      <c r="D169" s="216" t="s">
        <v>284</v>
      </c>
      <c r="E169" s="217" t="s">
        <v>1448</v>
      </c>
      <c r="F169" s="218" t="s">
        <v>1449</v>
      </c>
      <c r="G169" s="219" t="s">
        <v>197</v>
      </c>
      <c r="H169" s="220">
        <v>0.69999999999999996</v>
      </c>
      <c r="I169" s="221"/>
      <c r="J169" s="222">
        <f>ROUND(I169*H169,2)</f>
        <v>0</v>
      </c>
      <c r="K169" s="218" t="s">
        <v>287</v>
      </c>
      <c r="L169" s="47"/>
      <c r="M169" s="223" t="s">
        <v>19</v>
      </c>
      <c r="N169" s="224" t="s">
        <v>40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0.187</v>
      </c>
      <c r="T169" s="226">
        <f>S169*H169</f>
        <v>0.13089999999999999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288</v>
      </c>
      <c r="AT169" s="227" t="s">
        <v>284</v>
      </c>
      <c r="AU169" s="227" t="s">
        <v>78</v>
      </c>
      <c r="AY169" s="20" t="s">
        <v>281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76</v>
      </c>
      <c r="BK169" s="228">
        <f>ROUND(I169*H169,2)</f>
        <v>0</v>
      </c>
      <c r="BL169" s="20" t="s">
        <v>288</v>
      </c>
      <c r="BM169" s="227" t="s">
        <v>1450</v>
      </c>
    </row>
    <row r="170" s="2" customFormat="1">
      <c r="A170" s="41"/>
      <c r="B170" s="42"/>
      <c r="C170" s="43"/>
      <c r="D170" s="229" t="s">
        <v>290</v>
      </c>
      <c r="E170" s="43"/>
      <c r="F170" s="230" t="s">
        <v>1451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290</v>
      </c>
      <c r="AU170" s="20" t="s">
        <v>78</v>
      </c>
    </row>
    <row r="171" s="13" customFormat="1">
      <c r="A171" s="13"/>
      <c r="B171" s="234"/>
      <c r="C171" s="235"/>
      <c r="D171" s="236" t="s">
        <v>292</v>
      </c>
      <c r="E171" s="237" t="s">
        <v>19</v>
      </c>
      <c r="F171" s="238" t="s">
        <v>1452</v>
      </c>
      <c r="G171" s="235"/>
      <c r="H171" s="239">
        <v>0.69999999999999996</v>
      </c>
      <c r="I171" s="240"/>
      <c r="J171" s="235"/>
      <c r="K171" s="235"/>
      <c r="L171" s="241"/>
      <c r="M171" s="242"/>
      <c r="N171" s="243"/>
      <c r="O171" s="243"/>
      <c r="P171" s="243"/>
      <c r="Q171" s="243"/>
      <c r="R171" s="243"/>
      <c r="S171" s="243"/>
      <c r="T171" s="24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5" t="s">
        <v>292</v>
      </c>
      <c r="AU171" s="245" t="s">
        <v>78</v>
      </c>
      <c r="AV171" s="13" t="s">
        <v>78</v>
      </c>
      <c r="AW171" s="13" t="s">
        <v>31</v>
      </c>
      <c r="AX171" s="13" t="s">
        <v>76</v>
      </c>
      <c r="AY171" s="245" t="s">
        <v>281</v>
      </c>
    </row>
    <row r="172" s="2" customFormat="1" ht="49.05" customHeight="1">
      <c r="A172" s="41"/>
      <c r="B172" s="42"/>
      <c r="C172" s="216" t="s">
        <v>395</v>
      </c>
      <c r="D172" s="216" t="s">
        <v>284</v>
      </c>
      <c r="E172" s="217" t="s">
        <v>1453</v>
      </c>
      <c r="F172" s="218" t="s">
        <v>1454</v>
      </c>
      <c r="G172" s="219" t="s">
        <v>392</v>
      </c>
      <c r="H172" s="220">
        <v>1.5</v>
      </c>
      <c r="I172" s="221"/>
      <c r="J172" s="222">
        <f>ROUND(I172*H172,2)</f>
        <v>0</v>
      </c>
      <c r="K172" s="218" t="s">
        <v>287</v>
      </c>
      <c r="L172" s="47"/>
      <c r="M172" s="223" t="s">
        <v>19</v>
      </c>
      <c r="N172" s="224" t="s">
        <v>40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0.027</v>
      </c>
      <c r="T172" s="226">
        <f>S172*H172</f>
        <v>0.040500000000000001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288</v>
      </c>
      <c r="AT172" s="227" t="s">
        <v>284</v>
      </c>
      <c r="AU172" s="227" t="s">
        <v>78</v>
      </c>
      <c r="AY172" s="20" t="s">
        <v>281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76</v>
      </c>
      <c r="BK172" s="228">
        <f>ROUND(I172*H172,2)</f>
        <v>0</v>
      </c>
      <c r="BL172" s="20" t="s">
        <v>288</v>
      </c>
      <c r="BM172" s="227" t="s">
        <v>1455</v>
      </c>
    </row>
    <row r="173" s="2" customFormat="1">
      <c r="A173" s="41"/>
      <c r="B173" s="42"/>
      <c r="C173" s="43"/>
      <c r="D173" s="229" t="s">
        <v>290</v>
      </c>
      <c r="E173" s="43"/>
      <c r="F173" s="230" t="s">
        <v>1456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290</v>
      </c>
      <c r="AU173" s="20" t="s">
        <v>78</v>
      </c>
    </row>
    <row r="174" s="12" customFormat="1" ht="22.8" customHeight="1">
      <c r="A174" s="12"/>
      <c r="B174" s="200"/>
      <c r="C174" s="201"/>
      <c r="D174" s="202" t="s">
        <v>68</v>
      </c>
      <c r="E174" s="214" t="s">
        <v>362</v>
      </c>
      <c r="F174" s="214" t="s">
        <v>363</v>
      </c>
      <c r="G174" s="201"/>
      <c r="H174" s="201"/>
      <c r="I174" s="204"/>
      <c r="J174" s="215">
        <f>BK174</f>
        <v>0</v>
      </c>
      <c r="K174" s="201"/>
      <c r="L174" s="206"/>
      <c r="M174" s="207"/>
      <c r="N174" s="208"/>
      <c r="O174" s="208"/>
      <c r="P174" s="209">
        <f>SUM(P175:P183)</f>
        <v>0</v>
      </c>
      <c r="Q174" s="208"/>
      <c r="R174" s="209">
        <f>SUM(R175:R183)</f>
        <v>0</v>
      </c>
      <c r="S174" s="208"/>
      <c r="T174" s="210">
        <f>SUM(T175:T183)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11" t="s">
        <v>76</v>
      </c>
      <c r="AT174" s="212" t="s">
        <v>68</v>
      </c>
      <c r="AU174" s="212" t="s">
        <v>76</v>
      </c>
      <c r="AY174" s="211" t="s">
        <v>281</v>
      </c>
      <c r="BK174" s="213">
        <f>SUM(BK175:BK183)</f>
        <v>0</v>
      </c>
    </row>
    <row r="175" s="2" customFormat="1" ht="37.8" customHeight="1">
      <c r="A175" s="41"/>
      <c r="B175" s="42"/>
      <c r="C175" s="216" t="s">
        <v>401</v>
      </c>
      <c r="D175" s="216" t="s">
        <v>284</v>
      </c>
      <c r="E175" s="217" t="s">
        <v>364</v>
      </c>
      <c r="F175" s="218" t="s">
        <v>365</v>
      </c>
      <c r="G175" s="219" t="s">
        <v>366</v>
      </c>
      <c r="H175" s="220">
        <v>6.577</v>
      </c>
      <c r="I175" s="221"/>
      <c r="J175" s="222">
        <f>ROUND(I175*H175,2)</f>
        <v>0</v>
      </c>
      <c r="K175" s="218" t="s">
        <v>287</v>
      </c>
      <c r="L175" s="47"/>
      <c r="M175" s="223" t="s">
        <v>19</v>
      </c>
      <c r="N175" s="224" t="s">
        <v>40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288</v>
      </c>
      <c r="AT175" s="227" t="s">
        <v>284</v>
      </c>
      <c r="AU175" s="227" t="s">
        <v>78</v>
      </c>
      <c r="AY175" s="20" t="s">
        <v>281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76</v>
      </c>
      <c r="BK175" s="228">
        <f>ROUND(I175*H175,2)</f>
        <v>0</v>
      </c>
      <c r="BL175" s="20" t="s">
        <v>288</v>
      </c>
      <c r="BM175" s="227" t="s">
        <v>367</v>
      </c>
    </row>
    <row r="176" s="2" customFormat="1">
      <c r="A176" s="41"/>
      <c r="B176" s="42"/>
      <c r="C176" s="43"/>
      <c r="D176" s="229" t="s">
        <v>290</v>
      </c>
      <c r="E176" s="43"/>
      <c r="F176" s="230" t="s">
        <v>368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290</v>
      </c>
      <c r="AU176" s="20" t="s">
        <v>78</v>
      </c>
    </row>
    <row r="177" s="2" customFormat="1" ht="33" customHeight="1">
      <c r="A177" s="41"/>
      <c r="B177" s="42"/>
      <c r="C177" s="216" t="s">
        <v>406</v>
      </c>
      <c r="D177" s="216" t="s">
        <v>284</v>
      </c>
      <c r="E177" s="217" t="s">
        <v>370</v>
      </c>
      <c r="F177" s="218" t="s">
        <v>371</v>
      </c>
      <c r="G177" s="219" t="s">
        <v>366</v>
      </c>
      <c r="H177" s="220">
        <v>6.577</v>
      </c>
      <c r="I177" s="221"/>
      <c r="J177" s="222">
        <f>ROUND(I177*H177,2)</f>
        <v>0</v>
      </c>
      <c r="K177" s="218" t="s">
        <v>287</v>
      </c>
      <c r="L177" s="47"/>
      <c r="M177" s="223" t="s">
        <v>19</v>
      </c>
      <c r="N177" s="224" t="s">
        <v>40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288</v>
      </c>
      <c r="AT177" s="227" t="s">
        <v>284</v>
      </c>
      <c r="AU177" s="227" t="s">
        <v>78</v>
      </c>
      <c r="AY177" s="20" t="s">
        <v>281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76</v>
      </c>
      <c r="BK177" s="228">
        <f>ROUND(I177*H177,2)</f>
        <v>0</v>
      </c>
      <c r="BL177" s="20" t="s">
        <v>288</v>
      </c>
      <c r="BM177" s="227" t="s">
        <v>372</v>
      </c>
    </row>
    <row r="178" s="2" customFormat="1">
      <c r="A178" s="41"/>
      <c r="B178" s="42"/>
      <c r="C178" s="43"/>
      <c r="D178" s="229" t="s">
        <v>290</v>
      </c>
      <c r="E178" s="43"/>
      <c r="F178" s="230" t="s">
        <v>373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290</v>
      </c>
      <c r="AU178" s="20" t="s">
        <v>78</v>
      </c>
    </row>
    <row r="179" s="2" customFormat="1" ht="44.25" customHeight="1">
      <c r="A179" s="41"/>
      <c r="B179" s="42"/>
      <c r="C179" s="216" t="s">
        <v>412</v>
      </c>
      <c r="D179" s="216" t="s">
        <v>284</v>
      </c>
      <c r="E179" s="217" t="s">
        <v>375</v>
      </c>
      <c r="F179" s="218" t="s">
        <v>376</v>
      </c>
      <c r="G179" s="219" t="s">
        <v>366</v>
      </c>
      <c r="H179" s="220">
        <v>157.84800000000001</v>
      </c>
      <c r="I179" s="221"/>
      <c r="J179" s="222">
        <f>ROUND(I179*H179,2)</f>
        <v>0</v>
      </c>
      <c r="K179" s="218" t="s">
        <v>287</v>
      </c>
      <c r="L179" s="47"/>
      <c r="M179" s="223" t="s">
        <v>19</v>
      </c>
      <c r="N179" s="224" t="s">
        <v>40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288</v>
      </c>
      <c r="AT179" s="227" t="s">
        <v>284</v>
      </c>
      <c r="AU179" s="227" t="s">
        <v>78</v>
      </c>
      <c r="AY179" s="20" t="s">
        <v>281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76</v>
      </c>
      <c r="BK179" s="228">
        <f>ROUND(I179*H179,2)</f>
        <v>0</v>
      </c>
      <c r="BL179" s="20" t="s">
        <v>288</v>
      </c>
      <c r="BM179" s="227" t="s">
        <v>377</v>
      </c>
    </row>
    <row r="180" s="2" customFormat="1">
      <c r="A180" s="41"/>
      <c r="B180" s="42"/>
      <c r="C180" s="43"/>
      <c r="D180" s="229" t="s">
        <v>290</v>
      </c>
      <c r="E180" s="43"/>
      <c r="F180" s="230" t="s">
        <v>378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290</v>
      </c>
      <c r="AU180" s="20" t="s">
        <v>78</v>
      </c>
    </row>
    <row r="181" s="13" customFormat="1">
      <c r="A181" s="13"/>
      <c r="B181" s="234"/>
      <c r="C181" s="235"/>
      <c r="D181" s="236" t="s">
        <v>292</v>
      </c>
      <c r="E181" s="235"/>
      <c r="F181" s="238" t="s">
        <v>1639</v>
      </c>
      <c r="G181" s="235"/>
      <c r="H181" s="239">
        <v>157.84800000000001</v>
      </c>
      <c r="I181" s="240"/>
      <c r="J181" s="235"/>
      <c r="K181" s="235"/>
      <c r="L181" s="241"/>
      <c r="M181" s="242"/>
      <c r="N181" s="243"/>
      <c r="O181" s="243"/>
      <c r="P181" s="243"/>
      <c r="Q181" s="243"/>
      <c r="R181" s="243"/>
      <c r="S181" s="243"/>
      <c r="T181" s="24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5" t="s">
        <v>292</v>
      </c>
      <c r="AU181" s="245" t="s">
        <v>78</v>
      </c>
      <c r="AV181" s="13" t="s">
        <v>78</v>
      </c>
      <c r="AW181" s="13" t="s">
        <v>4</v>
      </c>
      <c r="AX181" s="13" t="s">
        <v>76</v>
      </c>
      <c r="AY181" s="245" t="s">
        <v>281</v>
      </c>
    </row>
    <row r="182" s="2" customFormat="1" ht="44.25" customHeight="1">
      <c r="A182" s="41"/>
      <c r="B182" s="42"/>
      <c r="C182" s="216" t="s">
        <v>7</v>
      </c>
      <c r="D182" s="216" t="s">
        <v>284</v>
      </c>
      <c r="E182" s="217" t="s">
        <v>381</v>
      </c>
      <c r="F182" s="218" t="s">
        <v>382</v>
      </c>
      <c r="G182" s="219" t="s">
        <v>366</v>
      </c>
      <c r="H182" s="220">
        <v>6.577</v>
      </c>
      <c r="I182" s="221"/>
      <c r="J182" s="222">
        <f>ROUND(I182*H182,2)</f>
        <v>0</v>
      </c>
      <c r="K182" s="218" t="s">
        <v>287</v>
      </c>
      <c r="L182" s="47"/>
      <c r="M182" s="223" t="s">
        <v>19</v>
      </c>
      <c r="N182" s="224" t="s">
        <v>40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288</v>
      </c>
      <c r="AT182" s="227" t="s">
        <v>284</v>
      </c>
      <c r="AU182" s="227" t="s">
        <v>78</v>
      </c>
      <c r="AY182" s="20" t="s">
        <v>281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76</v>
      </c>
      <c r="BK182" s="228">
        <f>ROUND(I182*H182,2)</f>
        <v>0</v>
      </c>
      <c r="BL182" s="20" t="s">
        <v>288</v>
      </c>
      <c r="BM182" s="227" t="s">
        <v>383</v>
      </c>
    </row>
    <row r="183" s="2" customFormat="1">
      <c r="A183" s="41"/>
      <c r="B183" s="42"/>
      <c r="C183" s="43"/>
      <c r="D183" s="229" t="s">
        <v>290</v>
      </c>
      <c r="E183" s="43"/>
      <c r="F183" s="230" t="s">
        <v>384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290</v>
      </c>
      <c r="AU183" s="20" t="s">
        <v>78</v>
      </c>
    </row>
    <row r="184" s="12" customFormat="1" ht="25.92" customHeight="1">
      <c r="A184" s="12"/>
      <c r="B184" s="200"/>
      <c r="C184" s="201"/>
      <c r="D184" s="202" t="s">
        <v>68</v>
      </c>
      <c r="E184" s="203" t="s">
        <v>385</v>
      </c>
      <c r="F184" s="203" t="s">
        <v>386</v>
      </c>
      <c r="G184" s="201"/>
      <c r="H184" s="201"/>
      <c r="I184" s="204"/>
      <c r="J184" s="205">
        <f>BK184</f>
        <v>0</v>
      </c>
      <c r="K184" s="201"/>
      <c r="L184" s="206"/>
      <c r="M184" s="207"/>
      <c r="N184" s="208"/>
      <c r="O184" s="208"/>
      <c r="P184" s="209">
        <f>P185+P197+P262+P268+P272</f>
        <v>0</v>
      </c>
      <c r="Q184" s="208"/>
      <c r="R184" s="209">
        <f>R185+R197+R262+R268+R272</f>
        <v>2.4486880264000002</v>
      </c>
      <c r="S184" s="208"/>
      <c r="T184" s="210">
        <f>T185+T197+T262+T268+T272</f>
        <v>2.2100000000000002E-05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1" t="s">
        <v>76</v>
      </c>
      <c r="AT184" s="212" t="s">
        <v>68</v>
      </c>
      <c r="AU184" s="212" t="s">
        <v>69</v>
      </c>
      <c r="AY184" s="211" t="s">
        <v>281</v>
      </c>
      <c r="BK184" s="213">
        <f>BK185+BK197+BK262+BK268+BK272</f>
        <v>0</v>
      </c>
    </row>
    <row r="185" s="12" customFormat="1" ht="22.8" customHeight="1">
      <c r="A185" s="12"/>
      <c r="B185" s="200"/>
      <c r="C185" s="201"/>
      <c r="D185" s="202" t="s">
        <v>68</v>
      </c>
      <c r="E185" s="214" t="s">
        <v>199</v>
      </c>
      <c r="F185" s="214" t="s">
        <v>1458</v>
      </c>
      <c r="G185" s="201"/>
      <c r="H185" s="201"/>
      <c r="I185" s="204"/>
      <c r="J185" s="215">
        <f>BK185</f>
        <v>0</v>
      </c>
      <c r="K185" s="201"/>
      <c r="L185" s="206"/>
      <c r="M185" s="207"/>
      <c r="N185" s="208"/>
      <c r="O185" s="208"/>
      <c r="P185" s="209">
        <f>SUM(P186:P196)</f>
        <v>0</v>
      </c>
      <c r="Q185" s="208"/>
      <c r="R185" s="209">
        <f>SUM(R186:R196)</f>
        <v>0.28845556999999999</v>
      </c>
      <c r="S185" s="208"/>
      <c r="T185" s="210">
        <f>SUM(T186:T196)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11" t="s">
        <v>76</v>
      </c>
      <c r="AT185" s="212" t="s">
        <v>68</v>
      </c>
      <c r="AU185" s="212" t="s">
        <v>76</v>
      </c>
      <c r="AY185" s="211" t="s">
        <v>281</v>
      </c>
      <c r="BK185" s="213">
        <f>SUM(BK186:BK196)</f>
        <v>0</v>
      </c>
    </row>
    <row r="186" s="2" customFormat="1" ht="49.05" customHeight="1">
      <c r="A186" s="41"/>
      <c r="B186" s="42"/>
      <c r="C186" s="216" t="s">
        <v>424</v>
      </c>
      <c r="D186" s="216" t="s">
        <v>284</v>
      </c>
      <c r="E186" s="217" t="s">
        <v>1459</v>
      </c>
      <c r="F186" s="218" t="s">
        <v>1460</v>
      </c>
      <c r="G186" s="219" t="s">
        <v>197</v>
      </c>
      <c r="H186" s="220">
        <v>3.7509999999999999</v>
      </c>
      <c r="I186" s="221"/>
      <c r="J186" s="222">
        <f>ROUND(I186*H186,2)</f>
        <v>0</v>
      </c>
      <c r="K186" s="218" t="s">
        <v>287</v>
      </c>
      <c r="L186" s="47"/>
      <c r="M186" s="223" t="s">
        <v>19</v>
      </c>
      <c r="N186" s="224" t="s">
        <v>40</v>
      </c>
      <c r="O186" s="87"/>
      <c r="P186" s="225">
        <f>O186*H186</f>
        <v>0</v>
      </c>
      <c r="Q186" s="225">
        <v>0.063070000000000001</v>
      </c>
      <c r="R186" s="225">
        <f>Q186*H186</f>
        <v>0.23657556999999999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288</v>
      </c>
      <c r="AT186" s="227" t="s">
        <v>284</v>
      </c>
      <c r="AU186" s="227" t="s">
        <v>78</v>
      </c>
      <c r="AY186" s="20" t="s">
        <v>281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76</v>
      </c>
      <c r="BK186" s="228">
        <f>ROUND(I186*H186,2)</f>
        <v>0</v>
      </c>
      <c r="BL186" s="20" t="s">
        <v>288</v>
      </c>
      <c r="BM186" s="227" t="s">
        <v>1461</v>
      </c>
    </row>
    <row r="187" s="2" customFormat="1">
      <c r="A187" s="41"/>
      <c r="B187" s="42"/>
      <c r="C187" s="43"/>
      <c r="D187" s="229" t="s">
        <v>290</v>
      </c>
      <c r="E187" s="43"/>
      <c r="F187" s="230" t="s">
        <v>1462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290</v>
      </c>
      <c r="AU187" s="20" t="s">
        <v>78</v>
      </c>
    </row>
    <row r="188" s="13" customFormat="1">
      <c r="A188" s="13"/>
      <c r="B188" s="234"/>
      <c r="C188" s="235"/>
      <c r="D188" s="236" t="s">
        <v>292</v>
      </c>
      <c r="E188" s="237" t="s">
        <v>19</v>
      </c>
      <c r="F188" s="238" t="s">
        <v>1463</v>
      </c>
      <c r="G188" s="235"/>
      <c r="H188" s="239">
        <v>0.59999999999999998</v>
      </c>
      <c r="I188" s="240"/>
      <c r="J188" s="235"/>
      <c r="K188" s="235"/>
      <c r="L188" s="241"/>
      <c r="M188" s="242"/>
      <c r="N188" s="243"/>
      <c r="O188" s="243"/>
      <c r="P188" s="243"/>
      <c r="Q188" s="243"/>
      <c r="R188" s="243"/>
      <c r="S188" s="243"/>
      <c r="T188" s="244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5" t="s">
        <v>292</v>
      </c>
      <c r="AU188" s="245" t="s">
        <v>78</v>
      </c>
      <c r="AV188" s="13" t="s">
        <v>78</v>
      </c>
      <c r="AW188" s="13" t="s">
        <v>31</v>
      </c>
      <c r="AX188" s="13" t="s">
        <v>69</v>
      </c>
      <c r="AY188" s="245" t="s">
        <v>281</v>
      </c>
    </row>
    <row r="189" s="15" customFormat="1">
      <c r="A189" s="15"/>
      <c r="B189" s="257"/>
      <c r="C189" s="258"/>
      <c r="D189" s="236" t="s">
        <v>292</v>
      </c>
      <c r="E189" s="259" t="s">
        <v>19</v>
      </c>
      <c r="F189" s="260" t="s">
        <v>1464</v>
      </c>
      <c r="G189" s="258"/>
      <c r="H189" s="259" t="s">
        <v>19</v>
      </c>
      <c r="I189" s="261"/>
      <c r="J189" s="258"/>
      <c r="K189" s="258"/>
      <c r="L189" s="262"/>
      <c r="M189" s="263"/>
      <c r="N189" s="264"/>
      <c r="O189" s="264"/>
      <c r="P189" s="264"/>
      <c r="Q189" s="264"/>
      <c r="R189" s="264"/>
      <c r="S189" s="264"/>
      <c r="T189" s="26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6" t="s">
        <v>292</v>
      </c>
      <c r="AU189" s="266" t="s">
        <v>78</v>
      </c>
      <c r="AV189" s="15" t="s">
        <v>76</v>
      </c>
      <c r="AW189" s="15" t="s">
        <v>31</v>
      </c>
      <c r="AX189" s="15" t="s">
        <v>69</v>
      </c>
      <c r="AY189" s="266" t="s">
        <v>281</v>
      </c>
    </row>
    <row r="190" s="13" customFormat="1">
      <c r="A190" s="13"/>
      <c r="B190" s="234"/>
      <c r="C190" s="235"/>
      <c r="D190" s="236" t="s">
        <v>292</v>
      </c>
      <c r="E190" s="237" t="s">
        <v>19</v>
      </c>
      <c r="F190" s="238" t="s">
        <v>1640</v>
      </c>
      <c r="G190" s="235"/>
      <c r="H190" s="239">
        <v>2.6509999999999998</v>
      </c>
      <c r="I190" s="240"/>
      <c r="J190" s="235"/>
      <c r="K190" s="235"/>
      <c r="L190" s="241"/>
      <c r="M190" s="242"/>
      <c r="N190" s="243"/>
      <c r="O190" s="243"/>
      <c r="P190" s="243"/>
      <c r="Q190" s="243"/>
      <c r="R190" s="243"/>
      <c r="S190" s="243"/>
      <c r="T190" s="244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5" t="s">
        <v>292</v>
      </c>
      <c r="AU190" s="245" t="s">
        <v>78</v>
      </c>
      <c r="AV190" s="13" t="s">
        <v>78</v>
      </c>
      <c r="AW190" s="13" t="s">
        <v>31</v>
      </c>
      <c r="AX190" s="13" t="s">
        <v>69</v>
      </c>
      <c r="AY190" s="245" t="s">
        <v>281</v>
      </c>
    </row>
    <row r="191" s="15" customFormat="1">
      <c r="A191" s="15"/>
      <c r="B191" s="257"/>
      <c r="C191" s="258"/>
      <c r="D191" s="236" t="s">
        <v>292</v>
      </c>
      <c r="E191" s="259" t="s">
        <v>19</v>
      </c>
      <c r="F191" s="260" t="s">
        <v>1466</v>
      </c>
      <c r="G191" s="258"/>
      <c r="H191" s="259" t="s">
        <v>19</v>
      </c>
      <c r="I191" s="261"/>
      <c r="J191" s="258"/>
      <c r="K191" s="258"/>
      <c r="L191" s="262"/>
      <c r="M191" s="263"/>
      <c r="N191" s="264"/>
      <c r="O191" s="264"/>
      <c r="P191" s="264"/>
      <c r="Q191" s="264"/>
      <c r="R191" s="264"/>
      <c r="S191" s="264"/>
      <c r="T191" s="26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6" t="s">
        <v>292</v>
      </c>
      <c r="AU191" s="266" t="s">
        <v>78</v>
      </c>
      <c r="AV191" s="15" t="s">
        <v>76</v>
      </c>
      <c r="AW191" s="15" t="s">
        <v>31</v>
      </c>
      <c r="AX191" s="15" t="s">
        <v>69</v>
      </c>
      <c r="AY191" s="266" t="s">
        <v>281</v>
      </c>
    </row>
    <row r="192" s="13" customFormat="1">
      <c r="A192" s="13"/>
      <c r="B192" s="234"/>
      <c r="C192" s="235"/>
      <c r="D192" s="236" t="s">
        <v>292</v>
      </c>
      <c r="E192" s="237" t="s">
        <v>19</v>
      </c>
      <c r="F192" s="238" t="s">
        <v>1467</v>
      </c>
      <c r="G192" s="235"/>
      <c r="H192" s="239">
        <v>0.5</v>
      </c>
      <c r="I192" s="240"/>
      <c r="J192" s="235"/>
      <c r="K192" s="235"/>
      <c r="L192" s="241"/>
      <c r="M192" s="242"/>
      <c r="N192" s="243"/>
      <c r="O192" s="243"/>
      <c r="P192" s="243"/>
      <c r="Q192" s="243"/>
      <c r="R192" s="243"/>
      <c r="S192" s="243"/>
      <c r="T192" s="244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5" t="s">
        <v>292</v>
      </c>
      <c r="AU192" s="245" t="s">
        <v>78</v>
      </c>
      <c r="AV192" s="13" t="s">
        <v>78</v>
      </c>
      <c r="AW192" s="13" t="s">
        <v>31</v>
      </c>
      <c r="AX192" s="13" t="s">
        <v>69</v>
      </c>
      <c r="AY192" s="245" t="s">
        <v>281</v>
      </c>
    </row>
    <row r="193" s="14" customFormat="1">
      <c r="A193" s="14"/>
      <c r="B193" s="246"/>
      <c r="C193" s="247"/>
      <c r="D193" s="236" t="s">
        <v>292</v>
      </c>
      <c r="E193" s="248" t="s">
        <v>19</v>
      </c>
      <c r="F193" s="249" t="s">
        <v>311</v>
      </c>
      <c r="G193" s="247"/>
      <c r="H193" s="250">
        <v>3.7509999999999999</v>
      </c>
      <c r="I193" s="251"/>
      <c r="J193" s="247"/>
      <c r="K193" s="247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292</v>
      </c>
      <c r="AU193" s="256" t="s">
        <v>78</v>
      </c>
      <c r="AV193" s="14" t="s">
        <v>288</v>
      </c>
      <c r="AW193" s="14" t="s">
        <v>31</v>
      </c>
      <c r="AX193" s="14" t="s">
        <v>76</v>
      </c>
      <c r="AY193" s="256" t="s">
        <v>281</v>
      </c>
    </row>
    <row r="194" s="2" customFormat="1" ht="24.15" customHeight="1">
      <c r="A194" s="41"/>
      <c r="B194" s="42"/>
      <c r="C194" s="216" t="s">
        <v>431</v>
      </c>
      <c r="D194" s="216" t="s">
        <v>284</v>
      </c>
      <c r="E194" s="217" t="s">
        <v>1468</v>
      </c>
      <c r="F194" s="218" t="s">
        <v>1469</v>
      </c>
      <c r="G194" s="219" t="s">
        <v>330</v>
      </c>
      <c r="H194" s="220">
        <v>1</v>
      </c>
      <c r="I194" s="221"/>
      <c r="J194" s="222">
        <f>ROUND(I194*H194,2)</f>
        <v>0</v>
      </c>
      <c r="K194" s="218" t="s">
        <v>287</v>
      </c>
      <c r="L194" s="47"/>
      <c r="M194" s="223" t="s">
        <v>19</v>
      </c>
      <c r="N194" s="224" t="s">
        <v>40</v>
      </c>
      <c r="O194" s="87"/>
      <c r="P194" s="225">
        <f>O194*H194</f>
        <v>0</v>
      </c>
      <c r="Q194" s="225">
        <v>0.02588</v>
      </c>
      <c r="R194" s="225">
        <f>Q194*H194</f>
        <v>0.02588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288</v>
      </c>
      <c r="AT194" s="227" t="s">
        <v>284</v>
      </c>
      <c r="AU194" s="227" t="s">
        <v>78</v>
      </c>
      <c r="AY194" s="20" t="s">
        <v>281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76</v>
      </c>
      <c r="BK194" s="228">
        <f>ROUND(I194*H194,2)</f>
        <v>0</v>
      </c>
      <c r="BL194" s="20" t="s">
        <v>288</v>
      </c>
      <c r="BM194" s="227" t="s">
        <v>1470</v>
      </c>
    </row>
    <row r="195" s="2" customFormat="1">
      <c r="A195" s="41"/>
      <c r="B195" s="42"/>
      <c r="C195" s="43"/>
      <c r="D195" s="229" t="s">
        <v>290</v>
      </c>
      <c r="E195" s="43"/>
      <c r="F195" s="230" t="s">
        <v>1471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290</v>
      </c>
      <c r="AU195" s="20" t="s">
        <v>78</v>
      </c>
    </row>
    <row r="196" s="2" customFormat="1" ht="24.15" customHeight="1">
      <c r="A196" s="41"/>
      <c r="B196" s="42"/>
      <c r="C196" s="267" t="s">
        <v>436</v>
      </c>
      <c r="D196" s="267" t="s">
        <v>396</v>
      </c>
      <c r="E196" s="268" t="s">
        <v>1472</v>
      </c>
      <c r="F196" s="269" t="s">
        <v>1473</v>
      </c>
      <c r="G196" s="270" t="s">
        <v>330</v>
      </c>
      <c r="H196" s="271">
        <v>1</v>
      </c>
      <c r="I196" s="272"/>
      <c r="J196" s="273">
        <f>ROUND(I196*H196,2)</f>
        <v>0</v>
      </c>
      <c r="K196" s="269" t="s">
        <v>287</v>
      </c>
      <c r="L196" s="274"/>
      <c r="M196" s="275" t="s">
        <v>19</v>
      </c>
      <c r="N196" s="276" t="s">
        <v>40</v>
      </c>
      <c r="O196" s="87"/>
      <c r="P196" s="225">
        <f>O196*H196</f>
        <v>0</v>
      </c>
      <c r="Q196" s="225">
        <v>0.025999999999999999</v>
      </c>
      <c r="R196" s="225">
        <f>Q196*H196</f>
        <v>0.025999999999999999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327</v>
      </c>
      <c r="AT196" s="227" t="s">
        <v>396</v>
      </c>
      <c r="AU196" s="227" t="s">
        <v>78</v>
      </c>
      <c r="AY196" s="20" t="s">
        <v>281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76</v>
      </c>
      <c r="BK196" s="228">
        <f>ROUND(I196*H196,2)</f>
        <v>0</v>
      </c>
      <c r="BL196" s="20" t="s">
        <v>288</v>
      </c>
      <c r="BM196" s="227" t="s">
        <v>1474</v>
      </c>
    </row>
    <row r="197" s="12" customFormat="1" ht="22.8" customHeight="1">
      <c r="A197" s="12"/>
      <c r="B197" s="200"/>
      <c r="C197" s="201"/>
      <c r="D197" s="202" t="s">
        <v>68</v>
      </c>
      <c r="E197" s="214" t="s">
        <v>318</v>
      </c>
      <c r="F197" s="214" t="s">
        <v>387</v>
      </c>
      <c r="G197" s="201"/>
      <c r="H197" s="201"/>
      <c r="I197" s="204"/>
      <c r="J197" s="215">
        <f>BK197</f>
        <v>0</v>
      </c>
      <c r="K197" s="201"/>
      <c r="L197" s="206"/>
      <c r="M197" s="207"/>
      <c r="N197" s="208"/>
      <c r="O197" s="208"/>
      <c r="P197" s="209">
        <f>P198+P237+P244</f>
        <v>0</v>
      </c>
      <c r="Q197" s="208"/>
      <c r="R197" s="209">
        <f>R198+R237+R244</f>
        <v>2.1584866564</v>
      </c>
      <c r="S197" s="208"/>
      <c r="T197" s="210">
        <f>T198+T237+T244</f>
        <v>2.2100000000000002E-05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1" t="s">
        <v>76</v>
      </c>
      <c r="AT197" s="212" t="s">
        <v>68</v>
      </c>
      <c r="AU197" s="212" t="s">
        <v>76</v>
      </c>
      <c r="AY197" s="211" t="s">
        <v>281</v>
      </c>
      <c r="BK197" s="213">
        <f>BK198+BK237+BK244</f>
        <v>0</v>
      </c>
    </row>
    <row r="198" s="12" customFormat="1" ht="20.88" customHeight="1">
      <c r="A198" s="12"/>
      <c r="B198" s="200"/>
      <c r="C198" s="201"/>
      <c r="D198" s="202" t="s">
        <v>68</v>
      </c>
      <c r="E198" s="214" t="s">
        <v>388</v>
      </c>
      <c r="F198" s="214" t="s">
        <v>389</v>
      </c>
      <c r="G198" s="201"/>
      <c r="H198" s="201"/>
      <c r="I198" s="204"/>
      <c r="J198" s="215">
        <f>BK198</f>
        <v>0</v>
      </c>
      <c r="K198" s="201"/>
      <c r="L198" s="206"/>
      <c r="M198" s="207"/>
      <c r="N198" s="208"/>
      <c r="O198" s="208"/>
      <c r="P198" s="209">
        <f>P199+SUM(P200:P217)</f>
        <v>0</v>
      </c>
      <c r="Q198" s="208"/>
      <c r="R198" s="209">
        <f>R199+SUM(R200:R217)</f>
        <v>1.7197821010000003</v>
      </c>
      <c r="S198" s="208"/>
      <c r="T198" s="210">
        <f>T199+SUM(T200:T217)</f>
        <v>2.2100000000000002E-05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1" t="s">
        <v>76</v>
      </c>
      <c r="AT198" s="212" t="s">
        <v>68</v>
      </c>
      <c r="AU198" s="212" t="s">
        <v>78</v>
      </c>
      <c r="AY198" s="211" t="s">
        <v>281</v>
      </c>
      <c r="BK198" s="213">
        <f>BK199+SUM(BK200:BK217)</f>
        <v>0</v>
      </c>
    </row>
    <row r="199" s="2" customFormat="1" ht="55.5" customHeight="1">
      <c r="A199" s="41"/>
      <c r="B199" s="42"/>
      <c r="C199" s="216" t="s">
        <v>442</v>
      </c>
      <c r="D199" s="216" t="s">
        <v>284</v>
      </c>
      <c r="E199" s="217" t="s">
        <v>390</v>
      </c>
      <c r="F199" s="218" t="s">
        <v>391</v>
      </c>
      <c r="G199" s="219" t="s">
        <v>392</v>
      </c>
      <c r="H199" s="220">
        <v>6.4400000000000004</v>
      </c>
      <c r="I199" s="221"/>
      <c r="J199" s="222">
        <f>ROUND(I199*H199,2)</f>
        <v>0</v>
      </c>
      <c r="K199" s="218" t="s">
        <v>287</v>
      </c>
      <c r="L199" s="47"/>
      <c r="M199" s="223" t="s">
        <v>19</v>
      </c>
      <c r="N199" s="224" t="s">
        <v>40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288</v>
      </c>
      <c r="AT199" s="227" t="s">
        <v>284</v>
      </c>
      <c r="AU199" s="227" t="s">
        <v>199</v>
      </c>
      <c r="AY199" s="20" t="s">
        <v>281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76</v>
      </c>
      <c r="BK199" s="228">
        <f>ROUND(I199*H199,2)</f>
        <v>0</v>
      </c>
      <c r="BL199" s="20" t="s">
        <v>288</v>
      </c>
      <c r="BM199" s="227" t="s">
        <v>393</v>
      </c>
    </row>
    <row r="200" s="2" customFormat="1">
      <c r="A200" s="41"/>
      <c r="B200" s="42"/>
      <c r="C200" s="43"/>
      <c r="D200" s="229" t="s">
        <v>290</v>
      </c>
      <c r="E200" s="43"/>
      <c r="F200" s="230" t="s">
        <v>394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290</v>
      </c>
      <c r="AU200" s="20" t="s">
        <v>199</v>
      </c>
    </row>
    <row r="201" s="13" customFormat="1">
      <c r="A201" s="13"/>
      <c r="B201" s="234"/>
      <c r="C201" s="235"/>
      <c r="D201" s="236" t="s">
        <v>292</v>
      </c>
      <c r="E201" s="237" t="s">
        <v>19</v>
      </c>
      <c r="F201" s="238" t="s">
        <v>230</v>
      </c>
      <c r="G201" s="235"/>
      <c r="H201" s="239">
        <v>4.2400000000000002</v>
      </c>
      <c r="I201" s="240"/>
      <c r="J201" s="235"/>
      <c r="K201" s="235"/>
      <c r="L201" s="241"/>
      <c r="M201" s="242"/>
      <c r="N201" s="243"/>
      <c r="O201" s="243"/>
      <c r="P201" s="243"/>
      <c r="Q201" s="243"/>
      <c r="R201" s="243"/>
      <c r="S201" s="243"/>
      <c r="T201" s="244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5" t="s">
        <v>292</v>
      </c>
      <c r="AU201" s="245" t="s">
        <v>199</v>
      </c>
      <c r="AV201" s="13" t="s">
        <v>78</v>
      </c>
      <c r="AW201" s="13" t="s">
        <v>31</v>
      </c>
      <c r="AX201" s="13" t="s">
        <v>69</v>
      </c>
      <c r="AY201" s="245" t="s">
        <v>281</v>
      </c>
    </row>
    <row r="202" s="13" customFormat="1">
      <c r="A202" s="13"/>
      <c r="B202" s="234"/>
      <c r="C202" s="235"/>
      <c r="D202" s="236" t="s">
        <v>292</v>
      </c>
      <c r="E202" s="237" t="s">
        <v>19</v>
      </c>
      <c r="F202" s="238" t="s">
        <v>204</v>
      </c>
      <c r="G202" s="235"/>
      <c r="H202" s="239">
        <v>2.2000000000000002</v>
      </c>
      <c r="I202" s="240"/>
      <c r="J202" s="235"/>
      <c r="K202" s="235"/>
      <c r="L202" s="241"/>
      <c r="M202" s="242"/>
      <c r="N202" s="243"/>
      <c r="O202" s="243"/>
      <c r="P202" s="243"/>
      <c r="Q202" s="243"/>
      <c r="R202" s="243"/>
      <c r="S202" s="243"/>
      <c r="T202" s="24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5" t="s">
        <v>292</v>
      </c>
      <c r="AU202" s="245" t="s">
        <v>199</v>
      </c>
      <c r="AV202" s="13" t="s">
        <v>78</v>
      </c>
      <c r="AW202" s="13" t="s">
        <v>31</v>
      </c>
      <c r="AX202" s="13" t="s">
        <v>69</v>
      </c>
      <c r="AY202" s="245" t="s">
        <v>281</v>
      </c>
    </row>
    <row r="203" s="14" customFormat="1">
      <c r="A203" s="14"/>
      <c r="B203" s="246"/>
      <c r="C203" s="247"/>
      <c r="D203" s="236" t="s">
        <v>292</v>
      </c>
      <c r="E203" s="248" t="s">
        <v>19</v>
      </c>
      <c r="F203" s="249" t="s">
        <v>311</v>
      </c>
      <c r="G203" s="247"/>
      <c r="H203" s="250">
        <v>6.4400000000000004</v>
      </c>
      <c r="I203" s="251"/>
      <c r="J203" s="247"/>
      <c r="K203" s="247"/>
      <c r="L203" s="252"/>
      <c r="M203" s="253"/>
      <c r="N203" s="254"/>
      <c r="O203" s="254"/>
      <c r="P203" s="254"/>
      <c r="Q203" s="254"/>
      <c r="R203" s="254"/>
      <c r="S203" s="254"/>
      <c r="T203" s="25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6" t="s">
        <v>292</v>
      </c>
      <c r="AU203" s="256" t="s">
        <v>199</v>
      </c>
      <c r="AV203" s="14" t="s">
        <v>288</v>
      </c>
      <c r="AW203" s="14" t="s">
        <v>31</v>
      </c>
      <c r="AX203" s="14" t="s">
        <v>76</v>
      </c>
      <c r="AY203" s="256" t="s">
        <v>281</v>
      </c>
    </row>
    <row r="204" s="2" customFormat="1" ht="16.5" customHeight="1">
      <c r="A204" s="41"/>
      <c r="B204" s="42"/>
      <c r="C204" s="267" t="s">
        <v>447</v>
      </c>
      <c r="D204" s="267" t="s">
        <v>396</v>
      </c>
      <c r="E204" s="268" t="s">
        <v>397</v>
      </c>
      <c r="F204" s="269" t="s">
        <v>398</v>
      </c>
      <c r="G204" s="270" t="s">
        <v>392</v>
      </c>
      <c r="H204" s="271">
        <v>7.0839999999999996</v>
      </c>
      <c r="I204" s="272"/>
      <c r="J204" s="273">
        <f>ROUND(I204*H204,2)</f>
        <v>0</v>
      </c>
      <c r="K204" s="269" t="s">
        <v>287</v>
      </c>
      <c r="L204" s="274"/>
      <c r="M204" s="275" t="s">
        <v>19</v>
      </c>
      <c r="N204" s="276" t="s">
        <v>40</v>
      </c>
      <c r="O204" s="87"/>
      <c r="P204" s="225">
        <f>O204*H204</f>
        <v>0</v>
      </c>
      <c r="Q204" s="225">
        <v>0.00029999999999999997</v>
      </c>
      <c r="R204" s="225">
        <f>Q204*H204</f>
        <v>0.0021251999999999998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327</v>
      </c>
      <c r="AT204" s="227" t="s">
        <v>396</v>
      </c>
      <c r="AU204" s="227" t="s">
        <v>199</v>
      </c>
      <c r="AY204" s="20" t="s">
        <v>281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76</v>
      </c>
      <c r="BK204" s="228">
        <f>ROUND(I204*H204,2)</f>
        <v>0</v>
      </c>
      <c r="BL204" s="20" t="s">
        <v>288</v>
      </c>
      <c r="BM204" s="227" t="s">
        <v>399</v>
      </c>
    </row>
    <row r="205" s="13" customFormat="1">
      <c r="A205" s="13"/>
      <c r="B205" s="234"/>
      <c r="C205" s="235"/>
      <c r="D205" s="236" t="s">
        <v>292</v>
      </c>
      <c r="E205" s="235"/>
      <c r="F205" s="238" t="s">
        <v>1475</v>
      </c>
      <c r="G205" s="235"/>
      <c r="H205" s="239">
        <v>7.0839999999999996</v>
      </c>
      <c r="I205" s="240"/>
      <c r="J205" s="235"/>
      <c r="K205" s="235"/>
      <c r="L205" s="241"/>
      <c r="M205" s="242"/>
      <c r="N205" s="243"/>
      <c r="O205" s="243"/>
      <c r="P205" s="243"/>
      <c r="Q205" s="243"/>
      <c r="R205" s="243"/>
      <c r="S205" s="243"/>
      <c r="T205" s="24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5" t="s">
        <v>292</v>
      </c>
      <c r="AU205" s="245" t="s">
        <v>199</v>
      </c>
      <c r="AV205" s="13" t="s">
        <v>78</v>
      </c>
      <c r="AW205" s="13" t="s">
        <v>4</v>
      </c>
      <c r="AX205" s="13" t="s">
        <v>76</v>
      </c>
      <c r="AY205" s="245" t="s">
        <v>281</v>
      </c>
    </row>
    <row r="206" s="2" customFormat="1" ht="44.25" customHeight="1">
      <c r="A206" s="41"/>
      <c r="B206" s="42"/>
      <c r="C206" s="216" t="s">
        <v>454</v>
      </c>
      <c r="D206" s="216" t="s">
        <v>284</v>
      </c>
      <c r="E206" s="217" t="s">
        <v>402</v>
      </c>
      <c r="F206" s="218" t="s">
        <v>403</v>
      </c>
      <c r="G206" s="219" t="s">
        <v>392</v>
      </c>
      <c r="H206" s="220">
        <v>6.4400000000000004</v>
      </c>
      <c r="I206" s="221"/>
      <c r="J206" s="222">
        <f>ROUND(I206*H206,2)</f>
        <v>0</v>
      </c>
      <c r="K206" s="218" t="s">
        <v>287</v>
      </c>
      <c r="L206" s="47"/>
      <c r="M206" s="223" t="s">
        <v>19</v>
      </c>
      <c r="N206" s="224" t="s">
        <v>40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288</v>
      </c>
      <c r="AT206" s="227" t="s">
        <v>284</v>
      </c>
      <c r="AU206" s="227" t="s">
        <v>199</v>
      </c>
      <c r="AY206" s="20" t="s">
        <v>281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76</v>
      </c>
      <c r="BK206" s="228">
        <f>ROUND(I206*H206,2)</f>
        <v>0</v>
      </c>
      <c r="BL206" s="20" t="s">
        <v>288</v>
      </c>
      <c r="BM206" s="227" t="s">
        <v>404</v>
      </c>
    </row>
    <row r="207" s="2" customFormat="1">
      <c r="A207" s="41"/>
      <c r="B207" s="42"/>
      <c r="C207" s="43"/>
      <c r="D207" s="229" t="s">
        <v>290</v>
      </c>
      <c r="E207" s="43"/>
      <c r="F207" s="230" t="s">
        <v>405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290</v>
      </c>
      <c r="AU207" s="20" t="s">
        <v>199</v>
      </c>
    </row>
    <row r="208" s="2" customFormat="1" ht="24.15" customHeight="1">
      <c r="A208" s="41"/>
      <c r="B208" s="42"/>
      <c r="C208" s="267" t="s">
        <v>460</v>
      </c>
      <c r="D208" s="267" t="s">
        <v>396</v>
      </c>
      <c r="E208" s="268" t="s">
        <v>407</v>
      </c>
      <c r="F208" s="269" t="s">
        <v>408</v>
      </c>
      <c r="G208" s="270" t="s">
        <v>392</v>
      </c>
      <c r="H208" s="271">
        <v>7.0839999999999996</v>
      </c>
      <c r="I208" s="272"/>
      <c r="J208" s="273">
        <f>ROUND(I208*H208,2)</f>
        <v>0</v>
      </c>
      <c r="K208" s="269" t="s">
        <v>287</v>
      </c>
      <c r="L208" s="274"/>
      <c r="M208" s="275" t="s">
        <v>19</v>
      </c>
      <c r="N208" s="276" t="s">
        <v>40</v>
      </c>
      <c r="O208" s="87"/>
      <c r="P208" s="225">
        <f>O208*H208</f>
        <v>0</v>
      </c>
      <c r="Q208" s="225">
        <v>0.00010000000000000001</v>
      </c>
      <c r="R208" s="225">
        <f>Q208*H208</f>
        <v>0.00070839999999999998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327</v>
      </c>
      <c r="AT208" s="227" t="s">
        <v>396</v>
      </c>
      <c r="AU208" s="227" t="s">
        <v>199</v>
      </c>
      <c r="AY208" s="20" t="s">
        <v>281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76</v>
      </c>
      <c r="BK208" s="228">
        <f>ROUND(I208*H208,2)</f>
        <v>0</v>
      </c>
      <c r="BL208" s="20" t="s">
        <v>288</v>
      </c>
      <c r="BM208" s="227" t="s">
        <v>409</v>
      </c>
    </row>
    <row r="209" s="13" customFormat="1">
      <c r="A209" s="13"/>
      <c r="B209" s="234"/>
      <c r="C209" s="235"/>
      <c r="D209" s="236" t="s">
        <v>292</v>
      </c>
      <c r="E209" s="237" t="s">
        <v>19</v>
      </c>
      <c r="F209" s="238" t="s">
        <v>230</v>
      </c>
      <c r="G209" s="235"/>
      <c r="H209" s="239">
        <v>4.2400000000000002</v>
      </c>
      <c r="I209" s="240"/>
      <c r="J209" s="235"/>
      <c r="K209" s="235"/>
      <c r="L209" s="241"/>
      <c r="M209" s="242"/>
      <c r="N209" s="243"/>
      <c r="O209" s="243"/>
      <c r="P209" s="243"/>
      <c r="Q209" s="243"/>
      <c r="R209" s="243"/>
      <c r="S209" s="243"/>
      <c r="T209" s="24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5" t="s">
        <v>292</v>
      </c>
      <c r="AU209" s="245" t="s">
        <v>199</v>
      </c>
      <c r="AV209" s="13" t="s">
        <v>78</v>
      </c>
      <c r="AW209" s="13" t="s">
        <v>31</v>
      </c>
      <c r="AX209" s="13" t="s">
        <v>69</v>
      </c>
      <c r="AY209" s="245" t="s">
        <v>281</v>
      </c>
    </row>
    <row r="210" s="13" customFormat="1">
      <c r="A210" s="13"/>
      <c r="B210" s="234"/>
      <c r="C210" s="235"/>
      <c r="D210" s="236" t="s">
        <v>292</v>
      </c>
      <c r="E210" s="237" t="s">
        <v>19</v>
      </c>
      <c r="F210" s="238" t="s">
        <v>204</v>
      </c>
      <c r="G210" s="235"/>
      <c r="H210" s="239">
        <v>2.2000000000000002</v>
      </c>
      <c r="I210" s="240"/>
      <c r="J210" s="235"/>
      <c r="K210" s="235"/>
      <c r="L210" s="241"/>
      <c r="M210" s="242"/>
      <c r="N210" s="243"/>
      <c r="O210" s="243"/>
      <c r="P210" s="243"/>
      <c r="Q210" s="243"/>
      <c r="R210" s="243"/>
      <c r="S210" s="243"/>
      <c r="T210" s="24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5" t="s">
        <v>292</v>
      </c>
      <c r="AU210" s="245" t="s">
        <v>199</v>
      </c>
      <c r="AV210" s="13" t="s">
        <v>78</v>
      </c>
      <c r="AW210" s="13" t="s">
        <v>31</v>
      </c>
      <c r="AX210" s="13" t="s">
        <v>69</v>
      </c>
      <c r="AY210" s="245" t="s">
        <v>281</v>
      </c>
    </row>
    <row r="211" s="14" customFormat="1">
      <c r="A211" s="14"/>
      <c r="B211" s="246"/>
      <c r="C211" s="247"/>
      <c r="D211" s="236" t="s">
        <v>292</v>
      </c>
      <c r="E211" s="248" t="s">
        <v>19</v>
      </c>
      <c r="F211" s="249" t="s">
        <v>311</v>
      </c>
      <c r="G211" s="247"/>
      <c r="H211" s="250">
        <v>6.4400000000000004</v>
      </c>
      <c r="I211" s="251"/>
      <c r="J211" s="247"/>
      <c r="K211" s="247"/>
      <c r="L211" s="252"/>
      <c r="M211" s="253"/>
      <c r="N211" s="254"/>
      <c r="O211" s="254"/>
      <c r="P211" s="254"/>
      <c r="Q211" s="254"/>
      <c r="R211" s="254"/>
      <c r="S211" s="254"/>
      <c r="T211" s="25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6" t="s">
        <v>292</v>
      </c>
      <c r="AU211" s="256" t="s">
        <v>199</v>
      </c>
      <c r="AV211" s="14" t="s">
        <v>288</v>
      </c>
      <c r="AW211" s="14" t="s">
        <v>31</v>
      </c>
      <c r="AX211" s="14" t="s">
        <v>76</v>
      </c>
      <c r="AY211" s="256" t="s">
        <v>281</v>
      </c>
    </row>
    <row r="212" s="13" customFormat="1">
      <c r="A212" s="13"/>
      <c r="B212" s="234"/>
      <c r="C212" s="235"/>
      <c r="D212" s="236" t="s">
        <v>292</v>
      </c>
      <c r="E212" s="235"/>
      <c r="F212" s="238" t="s">
        <v>1475</v>
      </c>
      <c r="G212" s="235"/>
      <c r="H212" s="239">
        <v>7.0839999999999996</v>
      </c>
      <c r="I212" s="240"/>
      <c r="J212" s="235"/>
      <c r="K212" s="235"/>
      <c r="L212" s="241"/>
      <c r="M212" s="242"/>
      <c r="N212" s="243"/>
      <c r="O212" s="243"/>
      <c r="P212" s="243"/>
      <c r="Q212" s="243"/>
      <c r="R212" s="243"/>
      <c r="S212" s="243"/>
      <c r="T212" s="244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5" t="s">
        <v>292</v>
      </c>
      <c r="AU212" s="245" t="s">
        <v>199</v>
      </c>
      <c r="AV212" s="13" t="s">
        <v>78</v>
      </c>
      <c r="AW212" s="13" t="s">
        <v>4</v>
      </c>
      <c r="AX212" s="13" t="s">
        <v>76</v>
      </c>
      <c r="AY212" s="245" t="s">
        <v>281</v>
      </c>
    </row>
    <row r="213" s="2" customFormat="1" ht="37.8" customHeight="1">
      <c r="A213" s="41"/>
      <c r="B213" s="42"/>
      <c r="C213" s="216" t="s">
        <v>467</v>
      </c>
      <c r="D213" s="216" t="s">
        <v>284</v>
      </c>
      <c r="E213" s="217" t="s">
        <v>413</v>
      </c>
      <c r="F213" s="218" t="s">
        <v>414</v>
      </c>
      <c r="G213" s="219" t="s">
        <v>197</v>
      </c>
      <c r="H213" s="220">
        <v>2.21</v>
      </c>
      <c r="I213" s="221"/>
      <c r="J213" s="222">
        <f>ROUND(I213*H213,2)</f>
        <v>0</v>
      </c>
      <c r="K213" s="218" t="s">
        <v>287</v>
      </c>
      <c r="L213" s="47"/>
      <c r="M213" s="223" t="s">
        <v>19</v>
      </c>
      <c r="N213" s="224" t="s">
        <v>40</v>
      </c>
      <c r="O213" s="87"/>
      <c r="P213" s="225">
        <f>O213*H213</f>
        <v>0</v>
      </c>
      <c r="Q213" s="225">
        <v>2.1999999999999999E-05</v>
      </c>
      <c r="R213" s="225">
        <f>Q213*H213</f>
        <v>4.8619999999999999E-05</v>
      </c>
      <c r="S213" s="225">
        <v>1.0000000000000001E-05</v>
      </c>
      <c r="T213" s="226">
        <f>S213*H213</f>
        <v>2.2100000000000002E-05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288</v>
      </c>
      <c r="AT213" s="227" t="s">
        <v>284</v>
      </c>
      <c r="AU213" s="227" t="s">
        <v>199</v>
      </c>
      <c r="AY213" s="20" t="s">
        <v>281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76</v>
      </c>
      <c r="BK213" s="228">
        <f>ROUND(I213*H213,2)</f>
        <v>0</v>
      </c>
      <c r="BL213" s="20" t="s">
        <v>288</v>
      </c>
      <c r="BM213" s="227" t="s">
        <v>415</v>
      </c>
    </row>
    <row r="214" s="2" customFormat="1">
      <c r="A214" s="41"/>
      <c r="B214" s="42"/>
      <c r="C214" s="43"/>
      <c r="D214" s="229" t="s">
        <v>290</v>
      </c>
      <c r="E214" s="43"/>
      <c r="F214" s="230" t="s">
        <v>416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290</v>
      </c>
      <c r="AU214" s="20" t="s">
        <v>199</v>
      </c>
    </row>
    <row r="215" s="13" customFormat="1">
      <c r="A215" s="13"/>
      <c r="B215" s="234"/>
      <c r="C215" s="235"/>
      <c r="D215" s="236" t="s">
        <v>292</v>
      </c>
      <c r="E215" s="237" t="s">
        <v>19</v>
      </c>
      <c r="F215" s="238" t="s">
        <v>218</v>
      </c>
      <c r="G215" s="235"/>
      <c r="H215" s="239">
        <v>2.21</v>
      </c>
      <c r="I215" s="240"/>
      <c r="J215" s="235"/>
      <c r="K215" s="235"/>
      <c r="L215" s="241"/>
      <c r="M215" s="242"/>
      <c r="N215" s="243"/>
      <c r="O215" s="243"/>
      <c r="P215" s="243"/>
      <c r="Q215" s="243"/>
      <c r="R215" s="243"/>
      <c r="S215" s="243"/>
      <c r="T215" s="24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5" t="s">
        <v>292</v>
      </c>
      <c r="AU215" s="245" t="s">
        <v>199</v>
      </c>
      <c r="AV215" s="13" t="s">
        <v>78</v>
      </c>
      <c r="AW215" s="13" t="s">
        <v>31</v>
      </c>
      <c r="AX215" s="13" t="s">
        <v>69</v>
      </c>
      <c r="AY215" s="245" t="s">
        <v>281</v>
      </c>
    </row>
    <row r="216" s="14" customFormat="1">
      <c r="A216" s="14"/>
      <c r="B216" s="246"/>
      <c r="C216" s="247"/>
      <c r="D216" s="236" t="s">
        <v>292</v>
      </c>
      <c r="E216" s="248" t="s">
        <v>19</v>
      </c>
      <c r="F216" s="249" t="s">
        <v>311</v>
      </c>
      <c r="G216" s="247"/>
      <c r="H216" s="250">
        <v>2.21</v>
      </c>
      <c r="I216" s="251"/>
      <c r="J216" s="247"/>
      <c r="K216" s="247"/>
      <c r="L216" s="252"/>
      <c r="M216" s="253"/>
      <c r="N216" s="254"/>
      <c r="O216" s="254"/>
      <c r="P216" s="254"/>
      <c r="Q216" s="254"/>
      <c r="R216" s="254"/>
      <c r="S216" s="254"/>
      <c r="T216" s="25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292</v>
      </c>
      <c r="AU216" s="256" t="s">
        <v>199</v>
      </c>
      <c r="AV216" s="14" t="s">
        <v>288</v>
      </c>
      <c r="AW216" s="14" t="s">
        <v>31</v>
      </c>
      <c r="AX216" s="14" t="s">
        <v>76</v>
      </c>
      <c r="AY216" s="256" t="s">
        <v>281</v>
      </c>
    </row>
    <row r="217" s="16" customFormat="1" ht="20.88" customHeight="1">
      <c r="A217" s="16"/>
      <c r="B217" s="277"/>
      <c r="C217" s="278"/>
      <c r="D217" s="279" t="s">
        <v>68</v>
      </c>
      <c r="E217" s="279" t="s">
        <v>417</v>
      </c>
      <c r="F217" s="279" t="s">
        <v>418</v>
      </c>
      <c r="G217" s="278"/>
      <c r="H217" s="278"/>
      <c r="I217" s="280"/>
      <c r="J217" s="281">
        <f>BK217</f>
        <v>0</v>
      </c>
      <c r="K217" s="278"/>
      <c r="L217" s="282"/>
      <c r="M217" s="283"/>
      <c r="N217" s="284"/>
      <c r="O217" s="284"/>
      <c r="P217" s="285">
        <f>SUM(P218:P236)</f>
        <v>0</v>
      </c>
      <c r="Q217" s="284"/>
      <c r="R217" s="285">
        <f>SUM(R218:R236)</f>
        <v>1.7168998810000002</v>
      </c>
      <c r="S217" s="284"/>
      <c r="T217" s="286">
        <f>SUM(T218:T236)</f>
        <v>0</v>
      </c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R217" s="287" t="s">
        <v>76</v>
      </c>
      <c r="AT217" s="288" t="s">
        <v>68</v>
      </c>
      <c r="AU217" s="288" t="s">
        <v>199</v>
      </c>
      <c r="AY217" s="287" t="s">
        <v>281</v>
      </c>
      <c r="BK217" s="289">
        <f>SUM(BK218:BK236)</f>
        <v>0</v>
      </c>
    </row>
    <row r="218" s="2" customFormat="1" ht="24.15" customHeight="1">
      <c r="A218" s="41"/>
      <c r="B218" s="42"/>
      <c r="C218" s="216" t="s">
        <v>472</v>
      </c>
      <c r="D218" s="216" t="s">
        <v>284</v>
      </c>
      <c r="E218" s="217" t="s">
        <v>419</v>
      </c>
      <c r="F218" s="218" t="s">
        <v>420</v>
      </c>
      <c r="G218" s="219" t="s">
        <v>392</v>
      </c>
      <c r="H218" s="220">
        <v>10.6</v>
      </c>
      <c r="I218" s="221"/>
      <c r="J218" s="222">
        <f>ROUND(I218*H218,2)</f>
        <v>0</v>
      </c>
      <c r="K218" s="218" t="s">
        <v>287</v>
      </c>
      <c r="L218" s="47"/>
      <c r="M218" s="223" t="s">
        <v>19</v>
      </c>
      <c r="N218" s="224" t="s">
        <v>40</v>
      </c>
      <c r="O218" s="87"/>
      <c r="P218" s="225">
        <f>O218*H218</f>
        <v>0</v>
      </c>
      <c r="Q218" s="225">
        <v>0.0015</v>
      </c>
      <c r="R218" s="225">
        <f>Q218*H218</f>
        <v>0.015900000000000001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288</v>
      </c>
      <c r="AT218" s="227" t="s">
        <v>284</v>
      </c>
      <c r="AU218" s="227" t="s">
        <v>288</v>
      </c>
      <c r="AY218" s="20" t="s">
        <v>281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76</v>
      </c>
      <c r="BK218" s="228">
        <f>ROUND(I218*H218,2)</f>
        <v>0</v>
      </c>
      <c r="BL218" s="20" t="s">
        <v>288</v>
      </c>
      <c r="BM218" s="227" t="s">
        <v>421</v>
      </c>
    </row>
    <row r="219" s="2" customFormat="1">
      <c r="A219" s="41"/>
      <c r="B219" s="42"/>
      <c r="C219" s="43"/>
      <c r="D219" s="229" t="s">
        <v>290</v>
      </c>
      <c r="E219" s="43"/>
      <c r="F219" s="230" t="s">
        <v>422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290</v>
      </c>
      <c r="AU219" s="20" t="s">
        <v>288</v>
      </c>
    </row>
    <row r="220" s="13" customFormat="1">
      <c r="A220" s="13"/>
      <c r="B220" s="234"/>
      <c r="C220" s="235"/>
      <c r="D220" s="236" t="s">
        <v>292</v>
      </c>
      <c r="E220" s="237" t="s">
        <v>19</v>
      </c>
      <c r="F220" s="238" t="s">
        <v>1476</v>
      </c>
      <c r="G220" s="235"/>
      <c r="H220" s="239">
        <v>10.6</v>
      </c>
      <c r="I220" s="240"/>
      <c r="J220" s="235"/>
      <c r="K220" s="235"/>
      <c r="L220" s="241"/>
      <c r="M220" s="242"/>
      <c r="N220" s="243"/>
      <c r="O220" s="243"/>
      <c r="P220" s="243"/>
      <c r="Q220" s="243"/>
      <c r="R220" s="243"/>
      <c r="S220" s="243"/>
      <c r="T220" s="244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5" t="s">
        <v>292</v>
      </c>
      <c r="AU220" s="245" t="s">
        <v>288</v>
      </c>
      <c r="AV220" s="13" t="s">
        <v>78</v>
      </c>
      <c r="AW220" s="13" t="s">
        <v>31</v>
      </c>
      <c r="AX220" s="13" t="s">
        <v>76</v>
      </c>
      <c r="AY220" s="245" t="s">
        <v>281</v>
      </c>
    </row>
    <row r="221" s="2" customFormat="1" ht="37.8" customHeight="1">
      <c r="A221" s="41"/>
      <c r="B221" s="42"/>
      <c r="C221" s="216" t="s">
        <v>477</v>
      </c>
      <c r="D221" s="216" t="s">
        <v>284</v>
      </c>
      <c r="E221" s="217" t="s">
        <v>425</v>
      </c>
      <c r="F221" s="218" t="s">
        <v>426</v>
      </c>
      <c r="G221" s="219" t="s">
        <v>197</v>
      </c>
      <c r="H221" s="220">
        <v>54.764000000000003</v>
      </c>
      <c r="I221" s="221"/>
      <c r="J221" s="222">
        <f>ROUND(I221*H221,2)</f>
        <v>0</v>
      </c>
      <c r="K221" s="218" t="s">
        <v>287</v>
      </c>
      <c r="L221" s="47"/>
      <c r="M221" s="223" t="s">
        <v>19</v>
      </c>
      <c r="N221" s="224" t="s">
        <v>40</v>
      </c>
      <c r="O221" s="87"/>
      <c r="P221" s="225">
        <f>O221*H221</f>
        <v>0</v>
      </c>
      <c r="Q221" s="225">
        <v>0.01575</v>
      </c>
      <c r="R221" s="225">
        <f>Q221*H221</f>
        <v>0.86253300000000011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288</v>
      </c>
      <c r="AT221" s="227" t="s">
        <v>284</v>
      </c>
      <c r="AU221" s="227" t="s">
        <v>288</v>
      </c>
      <c r="AY221" s="20" t="s">
        <v>281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76</v>
      </c>
      <c r="BK221" s="228">
        <f>ROUND(I221*H221,2)</f>
        <v>0</v>
      </c>
      <c r="BL221" s="20" t="s">
        <v>288</v>
      </c>
      <c r="BM221" s="227" t="s">
        <v>427</v>
      </c>
    </row>
    <row r="222" s="2" customFormat="1">
      <c r="A222" s="41"/>
      <c r="B222" s="42"/>
      <c r="C222" s="43"/>
      <c r="D222" s="229" t="s">
        <v>290</v>
      </c>
      <c r="E222" s="43"/>
      <c r="F222" s="230" t="s">
        <v>428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290</v>
      </c>
      <c r="AU222" s="20" t="s">
        <v>288</v>
      </c>
    </row>
    <row r="223" s="15" customFormat="1">
      <c r="A223" s="15"/>
      <c r="B223" s="257"/>
      <c r="C223" s="258"/>
      <c r="D223" s="236" t="s">
        <v>292</v>
      </c>
      <c r="E223" s="259" t="s">
        <v>19</v>
      </c>
      <c r="F223" s="260" t="s">
        <v>429</v>
      </c>
      <c r="G223" s="258"/>
      <c r="H223" s="259" t="s">
        <v>19</v>
      </c>
      <c r="I223" s="261"/>
      <c r="J223" s="258"/>
      <c r="K223" s="258"/>
      <c r="L223" s="262"/>
      <c r="M223" s="263"/>
      <c r="N223" s="264"/>
      <c r="O223" s="264"/>
      <c r="P223" s="264"/>
      <c r="Q223" s="264"/>
      <c r="R223" s="264"/>
      <c r="S223" s="264"/>
      <c r="T223" s="26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6" t="s">
        <v>292</v>
      </c>
      <c r="AU223" s="266" t="s">
        <v>288</v>
      </c>
      <c r="AV223" s="15" t="s">
        <v>76</v>
      </c>
      <c r="AW223" s="15" t="s">
        <v>31</v>
      </c>
      <c r="AX223" s="15" t="s">
        <v>69</v>
      </c>
      <c r="AY223" s="266" t="s">
        <v>281</v>
      </c>
    </row>
    <row r="224" s="13" customFormat="1">
      <c r="A224" s="13"/>
      <c r="B224" s="234"/>
      <c r="C224" s="235"/>
      <c r="D224" s="236" t="s">
        <v>292</v>
      </c>
      <c r="E224" s="237" t="s">
        <v>19</v>
      </c>
      <c r="F224" s="238" t="s">
        <v>208</v>
      </c>
      <c r="G224" s="235"/>
      <c r="H224" s="239">
        <v>52.673000000000002</v>
      </c>
      <c r="I224" s="240"/>
      <c r="J224" s="235"/>
      <c r="K224" s="235"/>
      <c r="L224" s="241"/>
      <c r="M224" s="242"/>
      <c r="N224" s="243"/>
      <c r="O224" s="243"/>
      <c r="P224" s="243"/>
      <c r="Q224" s="243"/>
      <c r="R224" s="243"/>
      <c r="S224" s="243"/>
      <c r="T224" s="244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5" t="s">
        <v>292</v>
      </c>
      <c r="AU224" s="245" t="s">
        <v>288</v>
      </c>
      <c r="AV224" s="13" t="s">
        <v>78</v>
      </c>
      <c r="AW224" s="13" t="s">
        <v>31</v>
      </c>
      <c r="AX224" s="13" t="s">
        <v>69</v>
      </c>
      <c r="AY224" s="245" t="s">
        <v>281</v>
      </c>
    </row>
    <row r="225" s="13" customFormat="1">
      <c r="A225" s="13"/>
      <c r="B225" s="234"/>
      <c r="C225" s="235"/>
      <c r="D225" s="236" t="s">
        <v>292</v>
      </c>
      <c r="E225" s="237" t="s">
        <v>19</v>
      </c>
      <c r="F225" s="238" t="s">
        <v>1641</v>
      </c>
      <c r="G225" s="235"/>
      <c r="H225" s="239">
        <v>2.0910000000000002</v>
      </c>
      <c r="I225" s="240"/>
      <c r="J225" s="235"/>
      <c r="K225" s="235"/>
      <c r="L225" s="241"/>
      <c r="M225" s="242"/>
      <c r="N225" s="243"/>
      <c r="O225" s="243"/>
      <c r="P225" s="243"/>
      <c r="Q225" s="243"/>
      <c r="R225" s="243"/>
      <c r="S225" s="243"/>
      <c r="T225" s="24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5" t="s">
        <v>292</v>
      </c>
      <c r="AU225" s="245" t="s">
        <v>288</v>
      </c>
      <c r="AV225" s="13" t="s">
        <v>78</v>
      </c>
      <c r="AW225" s="13" t="s">
        <v>31</v>
      </c>
      <c r="AX225" s="13" t="s">
        <v>69</v>
      </c>
      <c r="AY225" s="245" t="s">
        <v>281</v>
      </c>
    </row>
    <row r="226" s="14" customFormat="1">
      <c r="A226" s="14"/>
      <c r="B226" s="246"/>
      <c r="C226" s="247"/>
      <c r="D226" s="236" t="s">
        <v>292</v>
      </c>
      <c r="E226" s="248" t="s">
        <v>19</v>
      </c>
      <c r="F226" s="249" t="s">
        <v>311</v>
      </c>
      <c r="G226" s="247"/>
      <c r="H226" s="250">
        <v>54.764000000000003</v>
      </c>
      <c r="I226" s="251"/>
      <c r="J226" s="247"/>
      <c r="K226" s="247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292</v>
      </c>
      <c r="AU226" s="256" t="s">
        <v>288</v>
      </c>
      <c r="AV226" s="14" t="s">
        <v>288</v>
      </c>
      <c r="AW226" s="14" t="s">
        <v>31</v>
      </c>
      <c r="AX226" s="14" t="s">
        <v>76</v>
      </c>
      <c r="AY226" s="256" t="s">
        <v>281</v>
      </c>
    </row>
    <row r="227" s="2" customFormat="1" ht="44.25" customHeight="1">
      <c r="A227" s="41"/>
      <c r="B227" s="42"/>
      <c r="C227" s="216" t="s">
        <v>483</v>
      </c>
      <c r="D227" s="216" t="s">
        <v>284</v>
      </c>
      <c r="E227" s="217" t="s">
        <v>432</v>
      </c>
      <c r="F227" s="218" t="s">
        <v>433</v>
      </c>
      <c r="G227" s="219" t="s">
        <v>197</v>
      </c>
      <c r="H227" s="220">
        <v>54.764000000000003</v>
      </c>
      <c r="I227" s="221"/>
      <c r="J227" s="222">
        <f>ROUND(I227*H227,2)</f>
        <v>0</v>
      </c>
      <c r="K227" s="218" t="s">
        <v>287</v>
      </c>
      <c r="L227" s="47"/>
      <c r="M227" s="223" t="s">
        <v>19</v>
      </c>
      <c r="N227" s="224" t="s">
        <v>40</v>
      </c>
      <c r="O227" s="87"/>
      <c r="P227" s="225">
        <f>O227*H227</f>
        <v>0</v>
      </c>
      <c r="Q227" s="225">
        <v>0.0079000000000000008</v>
      </c>
      <c r="R227" s="225">
        <f>Q227*H227</f>
        <v>0.43263560000000006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288</v>
      </c>
      <c r="AT227" s="227" t="s">
        <v>284</v>
      </c>
      <c r="AU227" s="227" t="s">
        <v>288</v>
      </c>
      <c r="AY227" s="20" t="s">
        <v>281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76</v>
      </c>
      <c r="BK227" s="228">
        <f>ROUND(I227*H227,2)</f>
        <v>0</v>
      </c>
      <c r="BL227" s="20" t="s">
        <v>288</v>
      </c>
      <c r="BM227" s="227" t="s">
        <v>434</v>
      </c>
    </row>
    <row r="228" s="2" customFormat="1">
      <c r="A228" s="41"/>
      <c r="B228" s="42"/>
      <c r="C228" s="43"/>
      <c r="D228" s="229" t="s">
        <v>290</v>
      </c>
      <c r="E228" s="43"/>
      <c r="F228" s="230" t="s">
        <v>435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290</v>
      </c>
      <c r="AU228" s="20" t="s">
        <v>288</v>
      </c>
    </row>
    <row r="229" s="2" customFormat="1" ht="24.15" customHeight="1">
      <c r="A229" s="41"/>
      <c r="B229" s="42"/>
      <c r="C229" s="216" t="s">
        <v>488</v>
      </c>
      <c r="D229" s="216" t="s">
        <v>284</v>
      </c>
      <c r="E229" s="217" t="s">
        <v>437</v>
      </c>
      <c r="F229" s="218" t="s">
        <v>438</v>
      </c>
      <c r="G229" s="219" t="s">
        <v>197</v>
      </c>
      <c r="H229" s="220">
        <v>75.986999999999995</v>
      </c>
      <c r="I229" s="221"/>
      <c r="J229" s="222">
        <f>ROUND(I229*H229,2)</f>
        <v>0</v>
      </c>
      <c r="K229" s="218" t="s">
        <v>287</v>
      </c>
      <c r="L229" s="47"/>
      <c r="M229" s="223" t="s">
        <v>19</v>
      </c>
      <c r="N229" s="224" t="s">
        <v>40</v>
      </c>
      <c r="O229" s="87"/>
      <c r="P229" s="225">
        <f>O229*H229</f>
        <v>0</v>
      </c>
      <c r="Q229" s="225">
        <v>0.000263</v>
      </c>
      <c r="R229" s="225">
        <f>Q229*H229</f>
        <v>0.019984580999999998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288</v>
      </c>
      <c r="AT229" s="227" t="s">
        <v>284</v>
      </c>
      <c r="AU229" s="227" t="s">
        <v>288</v>
      </c>
      <c r="AY229" s="20" t="s">
        <v>281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76</v>
      </c>
      <c r="BK229" s="228">
        <f>ROUND(I229*H229,2)</f>
        <v>0</v>
      </c>
      <c r="BL229" s="20" t="s">
        <v>288</v>
      </c>
      <c r="BM229" s="227" t="s">
        <v>439</v>
      </c>
    </row>
    <row r="230" s="2" customFormat="1">
      <c r="A230" s="41"/>
      <c r="B230" s="42"/>
      <c r="C230" s="43"/>
      <c r="D230" s="229" t="s">
        <v>290</v>
      </c>
      <c r="E230" s="43"/>
      <c r="F230" s="230" t="s">
        <v>440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290</v>
      </c>
      <c r="AU230" s="20" t="s">
        <v>288</v>
      </c>
    </row>
    <row r="231" s="13" customFormat="1">
      <c r="A231" s="13"/>
      <c r="B231" s="234"/>
      <c r="C231" s="235"/>
      <c r="D231" s="236" t="s">
        <v>292</v>
      </c>
      <c r="E231" s="237" t="s">
        <v>19</v>
      </c>
      <c r="F231" s="238" t="s">
        <v>441</v>
      </c>
      <c r="G231" s="235"/>
      <c r="H231" s="239">
        <v>75.986999999999995</v>
      </c>
      <c r="I231" s="240"/>
      <c r="J231" s="235"/>
      <c r="K231" s="235"/>
      <c r="L231" s="241"/>
      <c r="M231" s="242"/>
      <c r="N231" s="243"/>
      <c r="O231" s="243"/>
      <c r="P231" s="243"/>
      <c r="Q231" s="243"/>
      <c r="R231" s="243"/>
      <c r="S231" s="243"/>
      <c r="T231" s="24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5" t="s">
        <v>292</v>
      </c>
      <c r="AU231" s="245" t="s">
        <v>288</v>
      </c>
      <c r="AV231" s="13" t="s">
        <v>78</v>
      </c>
      <c r="AW231" s="13" t="s">
        <v>31</v>
      </c>
      <c r="AX231" s="13" t="s">
        <v>76</v>
      </c>
      <c r="AY231" s="245" t="s">
        <v>281</v>
      </c>
    </row>
    <row r="232" s="2" customFormat="1" ht="37.8" customHeight="1">
      <c r="A232" s="41"/>
      <c r="B232" s="42"/>
      <c r="C232" s="216" t="s">
        <v>493</v>
      </c>
      <c r="D232" s="216" t="s">
        <v>284</v>
      </c>
      <c r="E232" s="217" t="s">
        <v>443</v>
      </c>
      <c r="F232" s="218" t="s">
        <v>444</v>
      </c>
      <c r="G232" s="219" t="s">
        <v>197</v>
      </c>
      <c r="H232" s="220">
        <v>23.314</v>
      </c>
      <c r="I232" s="221"/>
      <c r="J232" s="222">
        <f>ROUND(I232*H232,2)</f>
        <v>0</v>
      </c>
      <c r="K232" s="218" t="s">
        <v>287</v>
      </c>
      <c r="L232" s="47"/>
      <c r="M232" s="223" t="s">
        <v>19</v>
      </c>
      <c r="N232" s="224" t="s">
        <v>40</v>
      </c>
      <c r="O232" s="87"/>
      <c r="P232" s="225">
        <f>O232*H232</f>
        <v>0</v>
      </c>
      <c r="Q232" s="225">
        <v>0.01103</v>
      </c>
      <c r="R232" s="225">
        <f>Q232*H232</f>
        <v>0.25715342000000002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288</v>
      </c>
      <c r="AT232" s="227" t="s">
        <v>284</v>
      </c>
      <c r="AU232" s="227" t="s">
        <v>288</v>
      </c>
      <c r="AY232" s="20" t="s">
        <v>281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76</v>
      </c>
      <c r="BK232" s="228">
        <f>ROUND(I232*H232,2)</f>
        <v>0</v>
      </c>
      <c r="BL232" s="20" t="s">
        <v>288</v>
      </c>
      <c r="BM232" s="227" t="s">
        <v>445</v>
      </c>
    </row>
    <row r="233" s="2" customFormat="1">
      <c r="A233" s="41"/>
      <c r="B233" s="42"/>
      <c r="C233" s="43"/>
      <c r="D233" s="229" t="s">
        <v>290</v>
      </c>
      <c r="E233" s="43"/>
      <c r="F233" s="230" t="s">
        <v>446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290</v>
      </c>
      <c r="AU233" s="20" t="s">
        <v>288</v>
      </c>
    </row>
    <row r="234" s="13" customFormat="1">
      <c r="A234" s="13"/>
      <c r="B234" s="234"/>
      <c r="C234" s="235"/>
      <c r="D234" s="236" t="s">
        <v>292</v>
      </c>
      <c r="E234" s="237" t="s">
        <v>19</v>
      </c>
      <c r="F234" s="238" t="s">
        <v>222</v>
      </c>
      <c r="G234" s="235"/>
      <c r="H234" s="239">
        <v>23.314</v>
      </c>
      <c r="I234" s="240"/>
      <c r="J234" s="235"/>
      <c r="K234" s="235"/>
      <c r="L234" s="241"/>
      <c r="M234" s="242"/>
      <c r="N234" s="243"/>
      <c r="O234" s="243"/>
      <c r="P234" s="243"/>
      <c r="Q234" s="243"/>
      <c r="R234" s="243"/>
      <c r="S234" s="243"/>
      <c r="T234" s="24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5" t="s">
        <v>292</v>
      </c>
      <c r="AU234" s="245" t="s">
        <v>288</v>
      </c>
      <c r="AV234" s="13" t="s">
        <v>78</v>
      </c>
      <c r="AW234" s="13" t="s">
        <v>31</v>
      </c>
      <c r="AX234" s="13" t="s">
        <v>76</v>
      </c>
      <c r="AY234" s="245" t="s">
        <v>281</v>
      </c>
    </row>
    <row r="235" s="2" customFormat="1" ht="44.25" customHeight="1">
      <c r="A235" s="41"/>
      <c r="B235" s="42"/>
      <c r="C235" s="216" t="s">
        <v>499</v>
      </c>
      <c r="D235" s="216" t="s">
        <v>284</v>
      </c>
      <c r="E235" s="217" t="s">
        <v>448</v>
      </c>
      <c r="F235" s="218" t="s">
        <v>449</v>
      </c>
      <c r="G235" s="219" t="s">
        <v>197</v>
      </c>
      <c r="H235" s="220">
        <v>23.314</v>
      </c>
      <c r="I235" s="221"/>
      <c r="J235" s="222">
        <f>ROUND(I235*H235,2)</f>
        <v>0</v>
      </c>
      <c r="K235" s="218" t="s">
        <v>287</v>
      </c>
      <c r="L235" s="47"/>
      <c r="M235" s="223" t="s">
        <v>19</v>
      </c>
      <c r="N235" s="224" t="s">
        <v>40</v>
      </c>
      <c r="O235" s="87"/>
      <c r="P235" s="225">
        <f>O235*H235</f>
        <v>0</v>
      </c>
      <c r="Q235" s="225">
        <v>0.0055199999999999997</v>
      </c>
      <c r="R235" s="225">
        <f>Q235*H235</f>
        <v>0.12869327999999999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288</v>
      </c>
      <c r="AT235" s="227" t="s">
        <v>284</v>
      </c>
      <c r="AU235" s="227" t="s">
        <v>288</v>
      </c>
      <c r="AY235" s="20" t="s">
        <v>281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76</v>
      </c>
      <c r="BK235" s="228">
        <f>ROUND(I235*H235,2)</f>
        <v>0</v>
      </c>
      <c r="BL235" s="20" t="s">
        <v>288</v>
      </c>
      <c r="BM235" s="227" t="s">
        <v>450</v>
      </c>
    </row>
    <row r="236" s="2" customFormat="1">
      <c r="A236" s="41"/>
      <c r="B236" s="42"/>
      <c r="C236" s="43"/>
      <c r="D236" s="229" t="s">
        <v>290</v>
      </c>
      <c r="E236" s="43"/>
      <c r="F236" s="230" t="s">
        <v>451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290</v>
      </c>
      <c r="AU236" s="20" t="s">
        <v>288</v>
      </c>
    </row>
    <row r="237" s="12" customFormat="1" ht="20.88" customHeight="1">
      <c r="A237" s="12"/>
      <c r="B237" s="200"/>
      <c r="C237" s="201"/>
      <c r="D237" s="202" t="s">
        <v>68</v>
      </c>
      <c r="E237" s="214" t="s">
        <v>452</v>
      </c>
      <c r="F237" s="214" t="s">
        <v>453</v>
      </c>
      <c r="G237" s="201"/>
      <c r="H237" s="201"/>
      <c r="I237" s="204"/>
      <c r="J237" s="215">
        <f>BK237</f>
        <v>0</v>
      </c>
      <c r="K237" s="201"/>
      <c r="L237" s="206"/>
      <c r="M237" s="207"/>
      <c r="N237" s="208"/>
      <c r="O237" s="208"/>
      <c r="P237" s="209">
        <f>SUM(P238:P243)</f>
        <v>0</v>
      </c>
      <c r="Q237" s="208"/>
      <c r="R237" s="209">
        <f>SUM(R238:R243)</f>
        <v>0.21731700000000001</v>
      </c>
      <c r="S237" s="208"/>
      <c r="T237" s="210">
        <f>SUM(T238:T243)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1" t="s">
        <v>76</v>
      </c>
      <c r="AT237" s="212" t="s">
        <v>68</v>
      </c>
      <c r="AU237" s="212" t="s">
        <v>78</v>
      </c>
      <c r="AY237" s="211" t="s">
        <v>281</v>
      </c>
      <c r="BK237" s="213">
        <f>SUM(BK238:BK243)</f>
        <v>0</v>
      </c>
    </row>
    <row r="238" s="2" customFormat="1" ht="24.15" customHeight="1">
      <c r="A238" s="41"/>
      <c r="B238" s="42"/>
      <c r="C238" s="216" t="s">
        <v>508</v>
      </c>
      <c r="D238" s="216" t="s">
        <v>284</v>
      </c>
      <c r="E238" s="217" t="s">
        <v>455</v>
      </c>
      <c r="F238" s="218" t="s">
        <v>456</v>
      </c>
      <c r="G238" s="219" t="s">
        <v>197</v>
      </c>
      <c r="H238" s="220">
        <v>20.309999999999999</v>
      </c>
      <c r="I238" s="221"/>
      <c r="J238" s="222">
        <f>ROUND(I238*H238,2)</f>
        <v>0</v>
      </c>
      <c r="K238" s="218" t="s">
        <v>287</v>
      </c>
      <c r="L238" s="47"/>
      <c r="M238" s="223" t="s">
        <v>19</v>
      </c>
      <c r="N238" s="224" t="s">
        <v>40</v>
      </c>
      <c r="O238" s="87"/>
      <c r="P238" s="225">
        <f>O238*H238</f>
        <v>0</v>
      </c>
      <c r="Q238" s="225">
        <v>0.010200000000000001</v>
      </c>
      <c r="R238" s="225">
        <f>Q238*H238</f>
        <v>0.20716200000000001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288</v>
      </c>
      <c r="AT238" s="227" t="s">
        <v>284</v>
      </c>
      <c r="AU238" s="227" t="s">
        <v>199</v>
      </c>
      <c r="AY238" s="20" t="s">
        <v>281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76</v>
      </c>
      <c r="BK238" s="228">
        <f>ROUND(I238*H238,2)</f>
        <v>0</v>
      </c>
      <c r="BL238" s="20" t="s">
        <v>288</v>
      </c>
      <c r="BM238" s="227" t="s">
        <v>457</v>
      </c>
    </row>
    <row r="239" s="2" customFormat="1">
      <c r="A239" s="41"/>
      <c r="B239" s="42"/>
      <c r="C239" s="43"/>
      <c r="D239" s="229" t="s">
        <v>290</v>
      </c>
      <c r="E239" s="43"/>
      <c r="F239" s="230" t="s">
        <v>458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290</v>
      </c>
      <c r="AU239" s="20" t="s">
        <v>199</v>
      </c>
    </row>
    <row r="240" s="15" customFormat="1">
      <c r="A240" s="15"/>
      <c r="B240" s="257"/>
      <c r="C240" s="258"/>
      <c r="D240" s="236" t="s">
        <v>292</v>
      </c>
      <c r="E240" s="259" t="s">
        <v>19</v>
      </c>
      <c r="F240" s="260" t="s">
        <v>459</v>
      </c>
      <c r="G240" s="258"/>
      <c r="H240" s="259" t="s">
        <v>19</v>
      </c>
      <c r="I240" s="261"/>
      <c r="J240" s="258"/>
      <c r="K240" s="258"/>
      <c r="L240" s="262"/>
      <c r="M240" s="263"/>
      <c r="N240" s="264"/>
      <c r="O240" s="264"/>
      <c r="P240" s="264"/>
      <c r="Q240" s="264"/>
      <c r="R240" s="264"/>
      <c r="S240" s="264"/>
      <c r="T240" s="26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66" t="s">
        <v>292</v>
      </c>
      <c r="AU240" s="266" t="s">
        <v>199</v>
      </c>
      <c r="AV240" s="15" t="s">
        <v>76</v>
      </c>
      <c r="AW240" s="15" t="s">
        <v>31</v>
      </c>
      <c r="AX240" s="15" t="s">
        <v>69</v>
      </c>
      <c r="AY240" s="266" t="s">
        <v>281</v>
      </c>
    </row>
    <row r="241" s="13" customFormat="1">
      <c r="A241" s="13"/>
      <c r="B241" s="234"/>
      <c r="C241" s="235"/>
      <c r="D241" s="236" t="s">
        <v>292</v>
      </c>
      <c r="E241" s="237" t="s">
        <v>19</v>
      </c>
      <c r="F241" s="238" t="s">
        <v>200</v>
      </c>
      <c r="G241" s="235"/>
      <c r="H241" s="239">
        <v>20.309999999999999</v>
      </c>
      <c r="I241" s="240"/>
      <c r="J241" s="235"/>
      <c r="K241" s="235"/>
      <c r="L241" s="241"/>
      <c r="M241" s="242"/>
      <c r="N241" s="243"/>
      <c r="O241" s="243"/>
      <c r="P241" s="243"/>
      <c r="Q241" s="243"/>
      <c r="R241" s="243"/>
      <c r="S241" s="243"/>
      <c r="T241" s="24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5" t="s">
        <v>292</v>
      </c>
      <c r="AU241" s="245" t="s">
        <v>199</v>
      </c>
      <c r="AV241" s="13" t="s">
        <v>78</v>
      </c>
      <c r="AW241" s="13" t="s">
        <v>31</v>
      </c>
      <c r="AX241" s="13" t="s">
        <v>76</v>
      </c>
      <c r="AY241" s="245" t="s">
        <v>281</v>
      </c>
    </row>
    <row r="242" s="2" customFormat="1" ht="24.15" customHeight="1">
      <c r="A242" s="41"/>
      <c r="B242" s="42"/>
      <c r="C242" s="216" t="s">
        <v>515</v>
      </c>
      <c r="D242" s="216" t="s">
        <v>284</v>
      </c>
      <c r="E242" s="217" t="s">
        <v>1526</v>
      </c>
      <c r="F242" s="218" t="s">
        <v>1527</v>
      </c>
      <c r="G242" s="219" t="s">
        <v>197</v>
      </c>
      <c r="H242" s="220">
        <v>20.309999999999999</v>
      </c>
      <c r="I242" s="221"/>
      <c r="J242" s="222">
        <f>ROUND(I242*H242,2)</f>
        <v>0</v>
      </c>
      <c r="K242" s="218" t="s">
        <v>287</v>
      </c>
      <c r="L242" s="47"/>
      <c r="M242" s="223" t="s">
        <v>19</v>
      </c>
      <c r="N242" s="224" t="s">
        <v>40</v>
      </c>
      <c r="O242" s="87"/>
      <c r="P242" s="225">
        <f>O242*H242</f>
        <v>0</v>
      </c>
      <c r="Q242" s="225">
        <v>0.00050000000000000001</v>
      </c>
      <c r="R242" s="225">
        <f>Q242*H242</f>
        <v>0.010154999999999999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288</v>
      </c>
      <c r="AT242" s="227" t="s">
        <v>284</v>
      </c>
      <c r="AU242" s="227" t="s">
        <v>199</v>
      </c>
      <c r="AY242" s="20" t="s">
        <v>281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76</v>
      </c>
      <c r="BK242" s="228">
        <f>ROUND(I242*H242,2)</f>
        <v>0</v>
      </c>
      <c r="BL242" s="20" t="s">
        <v>288</v>
      </c>
      <c r="BM242" s="227" t="s">
        <v>463</v>
      </c>
    </row>
    <row r="243" s="2" customFormat="1">
      <c r="A243" s="41"/>
      <c r="B243" s="42"/>
      <c r="C243" s="43"/>
      <c r="D243" s="229" t="s">
        <v>290</v>
      </c>
      <c r="E243" s="43"/>
      <c r="F243" s="230" t="s">
        <v>1528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290</v>
      </c>
      <c r="AU243" s="20" t="s">
        <v>199</v>
      </c>
    </row>
    <row r="244" s="12" customFormat="1" ht="20.88" customHeight="1">
      <c r="A244" s="12"/>
      <c r="B244" s="200"/>
      <c r="C244" s="201"/>
      <c r="D244" s="202" t="s">
        <v>68</v>
      </c>
      <c r="E244" s="214" t="s">
        <v>465</v>
      </c>
      <c r="F244" s="214" t="s">
        <v>466</v>
      </c>
      <c r="G244" s="201"/>
      <c r="H244" s="201"/>
      <c r="I244" s="204"/>
      <c r="J244" s="215">
        <f>BK244</f>
        <v>0</v>
      </c>
      <c r="K244" s="201"/>
      <c r="L244" s="206"/>
      <c r="M244" s="207"/>
      <c r="N244" s="208"/>
      <c r="O244" s="208"/>
      <c r="P244" s="209">
        <f>SUM(P245:P261)</f>
        <v>0</v>
      </c>
      <c r="Q244" s="208"/>
      <c r="R244" s="209">
        <f>SUM(R245:R261)</f>
        <v>0.22138755539999999</v>
      </c>
      <c r="S244" s="208"/>
      <c r="T244" s="210">
        <f>SUM(T245:T261)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1" t="s">
        <v>76</v>
      </c>
      <c r="AT244" s="212" t="s">
        <v>68</v>
      </c>
      <c r="AU244" s="212" t="s">
        <v>78</v>
      </c>
      <c r="AY244" s="211" t="s">
        <v>281</v>
      </c>
      <c r="BK244" s="213">
        <f>SUM(BK245:BK261)</f>
        <v>0</v>
      </c>
    </row>
    <row r="245" s="2" customFormat="1" ht="37.8" customHeight="1">
      <c r="A245" s="41"/>
      <c r="B245" s="42"/>
      <c r="C245" s="216" t="s">
        <v>524</v>
      </c>
      <c r="D245" s="216" t="s">
        <v>284</v>
      </c>
      <c r="E245" s="217" t="s">
        <v>468</v>
      </c>
      <c r="F245" s="218" t="s">
        <v>469</v>
      </c>
      <c r="G245" s="219" t="s">
        <v>330</v>
      </c>
      <c r="H245" s="220">
        <v>3</v>
      </c>
      <c r="I245" s="221"/>
      <c r="J245" s="222">
        <f>ROUND(I245*H245,2)</f>
        <v>0</v>
      </c>
      <c r="K245" s="218" t="s">
        <v>287</v>
      </c>
      <c r="L245" s="47"/>
      <c r="M245" s="223" t="s">
        <v>19</v>
      </c>
      <c r="N245" s="224" t="s">
        <v>40</v>
      </c>
      <c r="O245" s="87"/>
      <c r="P245" s="225">
        <f>O245*H245</f>
        <v>0</v>
      </c>
      <c r="Q245" s="225">
        <v>0.056439999999999997</v>
      </c>
      <c r="R245" s="225">
        <f>Q245*H245</f>
        <v>0.16932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288</v>
      </c>
      <c r="AT245" s="227" t="s">
        <v>284</v>
      </c>
      <c r="AU245" s="227" t="s">
        <v>199</v>
      </c>
      <c r="AY245" s="20" t="s">
        <v>281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76</v>
      </c>
      <c r="BK245" s="228">
        <f>ROUND(I245*H245,2)</f>
        <v>0</v>
      </c>
      <c r="BL245" s="20" t="s">
        <v>288</v>
      </c>
      <c r="BM245" s="227" t="s">
        <v>470</v>
      </c>
    </row>
    <row r="246" s="2" customFormat="1">
      <c r="A246" s="41"/>
      <c r="B246" s="42"/>
      <c r="C246" s="43"/>
      <c r="D246" s="229" t="s">
        <v>290</v>
      </c>
      <c r="E246" s="43"/>
      <c r="F246" s="230" t="s">
        <v>471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290</v>
      </c>
      <c r="AU246" s="20" t="s">
        <v>199</v>
      </c>
    </row>
    <row r="247" s="2" customFormat="1" ht="33" customHeight="1">
      <c r="A247" s="41"/>
      <c r="B247" s="42"/>
      <c r="C247" s="267" t="s">
        <v>529</v>
      </c>
      <c r="D247" s="267" t="s">
        <v>396</v>
      </c>
      <c r="E247" s="268" t="s">
        <v>875</v>
      </c>
      <c r="F247" s="269" t="s">
        <v>876</v>
      </c>
      <c r="G247" s="270" t="s">
        <v>330</v>
      </c>
      <c r="H247" s="271">
        <v>2</v>
      </c>
      <c r="I247" s="272"/>
      <c r="J247" s="273">
        <f>ROUND(I247*H247,2)</f>
        <v>0</v>
      </c>
      <c r="K247" s="269" t="s">
        <v>287</v>
      </c>
      <c r="L247" s="274"/>
      <c r="M247" s="275" t="s">
        <v>19</v>
      </c>
      <c r="N247" s="276" t="s">
        <v>40</v>
      </c>
      <c r="O247" s="87"/>
      <c r="P247" s="225">
        <f>O247*H247</f>
        <v>0</v>
      </c>
      <c r="Q247" s="225">
        <v>0.017930000000000001</v>
      </c>
      <c r="R247" s="225">
        <f>Q247*H247</f>
        <v>0.035860000000000003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327</v>
      </c>
      <c r="AT247" s="227" t="s">
        <v>396</v>
      </c>
      <c r="AU247" s="227" t="s">
        <v>199</v>
      </c>
      <c r="AY247" s="20" t="s">
        <v>281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76</v>
      </c>
      <c r="BK247" s="228">
        <f>ROUND(I247*H247,2)</f>
        <v>0</v>
      </c>
      <c r="BL247" s="20" t="s">
        <v>288</v>
      </c>
      <c r="BM247" s="227" t="s">
        <v>475</v>
      </c>
    </row>
    <row r="248" s="13" customFormat="1">
      <c r="A248" s="13"/>
      <c r="B248" s="234"/>
      <c r="C248" s="235"/>
      <c r="D248" s="236" t="s">
        <v>292</v>
      </c>
      <c r="E248" s="237" t="s">
        <v>19</v>
      </c>
      <c r="F248" s="238" t="s">
        <v>1642</v>
      </c>
      <c r="G248" s="235"/>
      <c r="H248" s="239">
        <v>2</v>
      </c>
      <c r="I248" s="240"/>
      <c r="J248" s="235"/>
      <c r="K248" s="235"/>
      <c r="L248" s="241"/>
      <c r="M248" s="242"/>
      <c r="N248" s="243"/>
      <c r="O248" s="243"/>
      <c r="P248" s="243"/>
      <c r="Q248" s="243"/>
      <c r="R248" s="243"/>
      <c r="S248" s="243"/>
      <c r="T248" s="244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5" t="s">
        <v>292</v>
      </c>
      <c r="AU248" s="245" t="s">
        <v>199</v>
      </c>
      <c r="AV248" s="13" t="s">
        <v>78</v>
      </c>
      <c r="AW248" s="13" t="s">
        <v>31</v>
      </c>
      <c r="AX248" s="13" t="s">
        <v>76</v>
      </c>
      <c r="AY248" s="245" t="s">
        <v>281</v>
      </c>
    </row>
    <row r="249" s="2" customFormat="1" ht="33" customHeight="1">
      <c r="A249" s="41"/>
      <c r="B249" s="42"/>
      <c r="C249" s="267" t="s">
        <v>534</v>
      </c>
      <c r="D249" s="267" t="s">
        <v>396</v>
      </c>
      <c r="E249" s="268" t="s">
        <v>1479</v>
      </c>
      <c r="F249" s="269" t="s">
        <v>1480</v>
      </c>
      <c r="G249" s="270" t="s">
        <v>330</v>
      </c>
      <c r="H249" s="271">
        <v>1</v>
      </c>
      <c r="I249" s="272"/>
      <c r="J249" s="273">
        <f>ROUND(I249*H249,2)</f>
        <v>0</v>
      </c>
      <c r="K249" s="269" t="s">
        <v>287</v>
      </c>
      <c r="L249" s="274"/>
      <c r="M249" s="275" t="s">
        <v>19</v>
      </c>
      <c r="N249" s="276" t="s">
        <v>40</v>
      </c>
      <c r="O249" s="87"/>
      <c r="P249" s="225">
        <f>O249*H249</f>
        <v>0</v>
      </c>
      <c r="Q249" s="225">
        <v>0.014890000000000001</v>
      </c>
      <c r="R249" s="225">
        <f>Q249*H249</f>
        <v>0.014890000000000001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327</v>
      </c>
      <c r="AT249" s="227" t="s">
        <v>396</v>
      </c>
      <c r="AU249" s="227" t="s">
        <v>199</v>
      </c>
      <c r="AY249" s="20" t="s">
        <v>281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76</v>
      </c>
      <c r="BK249" s="228">
        <f>ROUND(I249*H249,2)</f>
        <v>0</v>
      </c>
      <c r="BL249" s="20" t="s">
        <v>288</v>
      </c>
      <c r="BM249" s="227" t="s">
        <v>1481</v>
      </c>
    </row>
    <row r="250" s="13" customFormat="1">
      <c r="A250" s="13"/>
      <c r="B250" s="234"/>
      <c r="C250" s="235"/>
      <c r="D250" s="236" t="s">
        <v>292</v>
      </c>
      <c r="E250" s="237" t="s">
        <v>19</v>
      </c>
      <c r="F250" s="238" t="s">
        <v>1482</v>
      </c>
      <c r="G250" s="235"/>
      <c r="H250" s="239">
        <v>1</v>
      </c>
      <c r="I250" s="240"/>
      <c r="J250" s="235"/>
      <c r="K250" s="235"/>
      <c r="L250" s="241"/>
      <c r="M250" s="242"/>
      <c r="N250" s="243"/>
      <c r="O250" s="243"/>
      <c r="P250" s="243"/>
      <c r="Q250" s="243"/>
      <c r="R250" s="243"/>
      <c r="S250" s="243"/>
      <c r="T250" s="24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5" t="s">
        <v>292</v>
      </c>
      <c r="AU250" s="245" t="s">
        <v>199</v>
      </c>
      <c r="AV250" s="13" t="s">
        <v>78</v>
      </c>
      <c r="AW250" s="13" t="s">
        <v>31</v>
      </c>
      <c r="AX250" s="13" t="s">
        <v>76</v>
      </c>
      <c r="AY250" s="245" t="s">
        <v>281</v>
      </c>
    </row>
    <row r="251" s="2" customFormat="1" ht="37.8" customHeight="1">
      <c r="A251" s="41"/>
      <c r="B251" s="42"/>
      <c r="C251" s="216" t="s">
        <v>538</v>
      </c>
      <c r="D251" s="216" t="s">
        <v>284</v>
      </c>
      <c r="E251" s="217" t="s">
        <v>478</v>
      </c>
      <c r="F251" s="218" t="s">
        <v>479</v>
      </c>
      <c r="G251" s="219" t="s">
        <v>197</v>
      </c>
      <c r="H251" s="220">
        <v>2.8839999999999999</v>
      </c>
      <c r="I251" s="221"/>
      <c r="J251" s="222">
        <f>ROUND(I251*H251,2)</f>
        <v>0</v>
      </c>
      <c r="K251" s="218" t="s">
        <v>287</v>
      </c>
      <c r="L251" s="47"/>
      <c r="M251" s="223" t="s">
        <v>19</v>
      </c>
      <c r="N251" s="224" t="s">
        <v>40</v>
      </c>
      <c r="O251" s="87"/>
      <c r="P251" s="225">
        <f>O251*H251</f>
        <v>0</v>
      </c>
      <c r="Q251" s="225">
        <v>6.7000000000000002E-05</v>
      </c>
      <c r="R251" s="225">
        <f>Q251*H251</f>
        <v>0.00019322799999999999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305</v>
      </c>
      <c r="AT251" s="227" t="s">
        <v>284</v>
      </c>
      <c r="AU251" s="227" t="s">
        <v>199</v>
      </c>
      <c r="AY251" s="20" t="s">
        <v>281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76</v>
      </c>
      <c r="BK251" s="228">
        <f>ROUND(I251*H251,2)</f>
        <v>0</v>
      </c>
      <c r="BL251" s="20" t="s">
        <v>305</v>
      </c>
      <c r="BM251" s="227" t="s">
        <v>480</v>
      </c>
    </row>
    <row r="252" s="2" customFormat="1">
      <c r="A252" s="41"/>
      <c r="B252" s="42"/>
      <c r="C252" s="43"/>
      <c r="D252" s="229" t="s">
        <v>290</v>
      </c>
      <c r="E252" s="43"/>
      <c r="F252" s="230" t="s">
        <v>481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290</v>
      </c>
      <c r="AU252" s="20" t="s">
        <v>199</v>
      </c>
    </row>
    <row r="253" s="13" customFormat="1">
      <c r="A253" s="13"/>
      <c r="B253" s="234"/>
      <c r="C253" s="235"/>
      <c r="D253" s="236" t="s">
        <v>292</v>
      </c>
      <c r="E253" s="237" t="s">
        <v>19</v>
      </c>
      <c r="F253" s="238" t="s">
        <v>1483</v>
      </c>
      <c r="G253" s="235"/>
      <c r="H253" s="239">
        <v>1.9359999999999999</v>
      </c>
      <c r="I253" s="240"/>
      <c r="J253" s="235"/>
      <c r="K253" s="235"/>
      <c r="L253" s="241"/>
      <c r="M253" s="242"/>
      <c r="N253" s="243"/>
      <c r="O253" s="243"/>
      <c r="P253" s="243"/>
      <c r="Q253" s="243"/>
      <c r="R253" s="243"/>
      <c r="S253" s="243"/>
      <c r="T253" s="244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5" t="s">
        <v>292</v>
      </c>
      <c r="AU253" s="245" t="s">
        <v>199</v>
      </c>
      <c r="AV253" s="13" t="s">
        <v>78</v>
      </c>
      <c r="AW253" s="13" t="s">
        <v>31</v>
      </c>
      <c r="AX253" s="13" t="s">
        <v>69</v>
      </c>
      <c r="AY253" s="245" t="s">
        <v>281</v>
      </c>
    </row>
    <row r="254" s="13" customFormat="1">
      <c r="A254" s="13"/>
      <c r="B254" s="234"/>
      <c r="C254" s="235"/>
      <c r="D254" s="236" t="s">
        <v>292</v>
      </c>
      <c r="E254" s="237" t="s">
        <v>19</v>
      </c>
      <c r="F254" s="238" t="s">
        <v>1484</v>
      </c>
      <c r="G254" s="235"/>
      <c r="H254" s="239">
        <v>0.94799999999999995</v>
      </c>
      <c r="I254" s="240"/>
      <c r="J254" s="235"/>
      <c r="K254" s="235"/>
      <c r="L254" s="241"/>
      <c r="M254" s="242"/>
      <c r="N254" s="243"/>
      <c r="O254" s="243"/>
      <c r="P254" s="243"/>
      <c r="Q254" s="243"/>
      <c r="R254" s="243"/>
      <c r="S254" s="243"/>
      <c r="T254" s="244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5" t="s">
        <v>292</v>
      </c>
      <c r="AU254" s="245" t="s">
        <v>199</v>
      </c>
      <c r="AV254" s="13" t="s">
        <v>78</v>
      </c>
      <c r="AW254" s="13" t="s">
        <v>31</v>
      </c>
      <c r="AX254" s="13" t="s">
        <v>69</v>
      </c>
      <c r="AY254" s="245" t="s">
        <v>281</v>
      </c>
    </row>
    <row r="255" s="14" customFormat="1">
      <c r="A255" s="14"/>
      <c r="B255" s="246"/>
      <c r="C255" s="247"/>
      <c r="D255" s="236" t="s">
        <v>292</v>
      </c>
      <c r="E255" s="248" t="s">
        <v>19</v>
      </c>
      <c r="F255" s="249" t="s">
        <v>311</v>
      </c>
      <c r="G255" s="247"/>
      <c r="H255" s="250">
        <v>2.8839999999999999</v>
      </c>
      <c r="I255" s="251"/>
      <c r="J255" s="247"/>
      <c r="K255" s="247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292</v>
      </c>
      <c r="AU255" s="256" t="s">
        <v>199</v>
      </c>
      <c r="AV255" s="14" t="s">
        <v>288</v>
      </c>
      <c r="AW255" s="14" t="s">
        <v>31</v>
      </c>
      <c r="AX255" s="14" t="s">
        <v>76</v>
      </c>
      <c r="AY255" s="256" t="s">
        <v>281</v>
      </c>
    </row>
    <row r="256" s="2" customFormat="1" ht="24.15" customHeight="1">
      <c r="A256" s="41"/>
      <c r="B256" s="42"/>
      <c r="C256" s="216" t="s">
        <v>543</v>
      </c>
      <c r="D256" s="216" t="s">
        <v>284</v>
      </c>
      <c r="E256" s="217" t="s">
        <v>484</v>
      </c>
      <c r="F256" s="218" t="s">
        <v>485</v>
      </c>
      <c r="G256" s="219" t="s">
        <v>197</v>
      </c>
      <c r="H256" s="220">
        <v>2.8839999999999999</v>
      </c>
      <c r="I256" s="221"/>
      <c r="J256" s="222">
        <f>ROUND(I256*H256,2)</f>
        <v>0</v>
      </c>
      <c r="K256" s="218" t="s">
        <v>287</v>
      </c>
      <c r="L256" s="47"/>
      <c r="M256" s="223" t="s">
        <v>19</v>
      </c>
      <c r="N256" s="224" t="s">
        <v>40</v>
      </c>
      <c r="O256" s="87"/>
      <c r="P256" s="225">
        <f>O256*H256</f>
        <v>0</v>
      </c>
      <c r="Q256" s="225">
        <v>0.00014375</v>
      </c>
      <c r="R256" s="225">
        <f>Q256*H256</f>
        <v>0.00041457499999999998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305</v>
      </c>
      <c r="AT256" s="227" t="s">
        <v>284</v>
      </c>
      <c r="AU256" s="227" t="s">
        <v>199</v>
      </c>
      <c r="AY256" s="20" t="s">
        <v>281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76</v>
      </c>
      <c r="BK256" s="228">
        <f>ROUND(I256*H256,2)</f>
        <v>0</v>
      </c>
      <c r="BL256" s="20" t="s">
        <v>305</v>
      </c>
      <c r="BM256" s="227" t="s">
        <v>486</v>
      </c>
    </row>
    <row r="257" s="2" customFormat="1">
      <c r="A257" s="41"/>
      <c r="B257" s="42"/>
      <c r="C257" s="43"/>
      <c r="D257" s="229" t="s">
        <v>290</v>
      </c>
      <c r="E257" s="43"/>
      <c r="F257" s="230" t="s">
        <v>487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290</v>
      </c>
      <c r="AU257" s="20" t="s">
        <v>199</v>
      </c>
    </row>
    <row r="258" s="2" customFormat="1" ht="24.15" customHeight="1">
      <c r="A258" s="41"/>
      <c r="B258" s="42"/>
      <c r="C258" s="216" t="s">
        <v>547</v>
      </c>
      <c r="D258" s="216" t="s">
        <v>284</v>
      </c>
      <c r="E258" s="217" t="s">
        <v>489</v>
      </c>
      <c r="F258" s="218" t="s">
        <v>490</v>
      </c>
      <c r="G258" s="219" t="s">
        <v>197</v>
      </c>
      <c r="H258" s="220">
        <v>2.8839999999999999</v>
      </c>
      <c r="I258" s="221"/>
      <c r="J258" s="222">
        <f>ROUND(I258*H258,2)</f>
        <v>0</v>
      </c>
      <c r="K258" s="218" t="s">
        <v>287</v>
      </c>
      <c r="L258" s="47"/>
      <c r="M258" s="223" t="s">
        <v>19</v>
      </c>
      <c r="N258" s="224" t="s">
        <v>40</v>
      </c>
      <c r="O258" s="87"/>
      <c r="P258" s="225">
        <f>O258*H258</f>
        <v>0</v>
      </c>
      <c r="Q258" s="225">
        <v>0.00012305000000000001</v>
      </c>
      <c r="R258" s="225">
        <f>Q258*H258</f>
        <v>0.00035487620000000002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305</v>
      </c>
      <c r="AT258" s="227" t="s">
        <v>284</v>
      </c>
      <c r="AU258" s="227" t="s">
        <v>199</v>
      </c>
      <c r="AY258" s="20" t="s">
        <v>281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76</v>
      </c>
      <c r="BK258" s="228">
        <f>ROUND(I258*H258,2)</f>
        <v>0</v>
      </c>
      <c r="BL258" s="20" t="s">
        <v>305</v>
      </c>
      <c r="BM258" s="227" t="s">
        <v>491</v>
      </c>
    </row>
    <row r="259" s="2" customFormat="1">
      <c r="A259" s="41"/>
      <c r="B259" s="42"/>
      <c r="C259" s="43"/>
      <c r="D259" s="229" t="s">
        <v>290</v>
      </c>
      <c r="E259" s="43"/>
      <c r="F259" s="230" t="s">
        <v>492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290</v>
      </c>
      <c r="AU259" s="20" t="s">
        <v>199</v>
      </c>
    </row>
    <row r="260" s="2" customFormat="1" ht="24.15" customHeight="1">
      <c r="A260" s="41"/>
      <c r="B260" s="42"/>
      <c r="C260" s="216" t="s">
        <v>552</v>
      </c>
      <c r="D260" s="216" t="s">
        <v>284</v>
      </c>
      <c r="E260" s="217" t="s">
        <v>494</v>
      </c>
      <c r="F260" s="218" t="s">
        <v>495</v>
      </c>
      <c r="G260" s="219" t="s">
        <v>197</v>
      </c>
      <c r="H260" s="220">
        <v>2.8839999999999999</v>
      </c>
      <c r="I260" s="221"/>
      <c r="J260" s="222">
        <f>ROUND(I260*H260,2)</f>
        <v>0</v>
      </c>
      <c r="K260" s="218" t="s">
        <v>287</v>
      </c>
      <c r="L260" s="47"/>
      <c r="M260" s="223" t="s">
        <v>19</v>
      </c>
      <c r="N260" s="224" t="s">
        <v>40</v>
      </c>
      <c r="O260" s="87"/>
      <c r="P260" s="225">
        <f>O260*H260</f>
        <v>0</v>
      </c>
      <c r="Q260" s="225">
        <v>0.00012305000000000001</v>
      </c>
      <c r="R260" s="225">
        <f>Q260*H260</f>
        <v>0.00035487620000000002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305</v>
      </c>
      <c r="AT260" s="227" t="s">
        <v>284</v>
      </c>
      <c r="AU260" s="227" t="s">
        <v>199</v>
      </c>
      <c r="AY260" s="20" t="s">
        <v>281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76</v>
      </c>
      <c r="BK260" s="228">
        <f>ROUND(I260*H260,2)</f>
        <v>0</v>
      </c>
      <c r="BL260" s="20" t="s">
        <v>305</v>
      </c>
      <c r="BM260" s="227" t="s">
        <v>496</v>
      </c>
    </row>
    <row r="261" s="2" customFormat="1">
      <c r="A261" s="41"/>
      <c r="B261" s="42"/>
      <c r="C261" s="43"/>
      <c r="D261" s="229" t="s">
        <v>290</v>
      </c>
      <c r="E261" s="43"/>
      <c r="F261" s="230" t="s">
        <v>497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290</v>
      </c>
      <c r="AU261" s="20" t="s">
        <v>199</v>
      </c>
    </row>
    <row r="262" s="12" customFormat="1" ht="22.8" customHeight="1">
      <c r="A262" s="12"/>
      <c r="B262" s="200"/>
      <c r="C262" s="201"/>
      <c r="D262" s="202" t="s">
        <v>68</v>
      </c>
      <c r="E262" s="214" t="s">
        <v>336</v>
      </c>
      <c r="F262" s="214" t="s">
        <v>498</v>
      </c>
      <c r="G262" s="201"/>
      <c r="H262" s="201"/>
      <c r="I262" s="204"/>
      <c r="J262" s="215">
        <f>BK262</f>
        <v>0</v>
      </c>
      <c r="K262" s="201"/>
      <c r="L262" s="206"/>
      <c r="M262" s="207"/>
      <c r="N262" s="208"/>
      <c r="O262" s="208"/>
      <c r="P262" s="209">
        <f>SUM(P263:P267)</f>
        <v>0</v>
      </c>
      <c r="Q262" s="208"/>
      <c r="R262" s="209">
        <f>SUM(R263:R267)</f>
        <v>0.0017458</v>
      </c>
      <c r="S262" s="208"/>
      <c r="T262" s="210">
        <f>SUM(T263:T267)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11" t="s">
        <v>76</v>
      </c>
      <c r="AT262" s="212" t="s">
        <v>68</v>
      </c>
      <c r="AU262" s="212" t="s">
        <v>76</v>
      </c>
      <c r="AY262" s="211" t="s">
        <v>281</v>
      </c>
      <c r="BK262" s="213">
        <f>SUM(BK263:BK267)</f>
        <v>0</v>
      </c>
    </row>
    <row r="263" s="2" customFormat="1" ht="37.8" customHeight="1">
      <c r="A263" s="41"/>
      <c r="B263" s="42"/>
      <c r="C263" s="216" t="s">
        <v>556</v>
      </c>
      <c r="D263" s="216" t="s">
        <v>284</v>
      </c>
      <c r="E263" s="217" t="s">
        <v>500</v>
      </c>
      <c r="F263" s="218" t="s">
        <v>501</v>
      </c>
      <c r="G263" s="219" t="s">
        <v>197</v>
      </c>
      <c r="H263" s="220">
        <v>49.880000000000003</v>
      </c>
      <c r="I263" s="221"/>
      <c r="J263" s="222">
        <f>ROUND(I263*H263,2)</f>
        <v>0</v>
      </c>
      <c r="K263" s="218" t="s">
        <v>287</v>
      </c>
      <c r="L263" s="47"/>
      <c r="M263" s="223" t="s">
        <v>19</v>
      </c>
      <c r="N263" s="224" t="s">
        <v>40</v>
      </c>
      <c r="O263" s="87"/>
      <c r="P263" s="225">
        <f>O263*H263</f>
        <v>0</v>
      </c>
      <c r="Q263" s="225">
        <v>3.4999999999999997E-05</v>
      </c>
      <c r="R263" s="225">
        <f>Q263*H263</f>
        <v>0.0017458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305</v>
      </c>
      <c r="AT263" s="227" t="s">
        <v>284</v>
      </c>
      <c r="AU263" s="227" t="s">
        <v>78</v>
      </c>
      <c r="AY263" s="20" t="s">
        <v>281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76</v>
      </c>
      <c r="BK263" s="228">
        <f>ROUND(I263*H263,2)</f>
        <v>0</v>
      </c>
      <c r="BL263" s="20" t="s">
        <v>305</v>
      </c>
      <c r="BM263" s="227" t="s">
        <v>502</v>
      </c>
    </row>
    <row r="264" s="2" customFormat="1">
      <c r="A264" s="41"/>
      <c r="B264" s="42"/>
      <c r="C264" s="43"/>
      <c r="D264" s="229" t="s">
        <v>290</v>
      </c>
      <c r="E264" s="43"/>
      <c r="F264" s="230" t="s">
        <v>503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290</v>
      </c>
      <c r="AU264" s="20" t="s">
        <v>78</v>
      </c>
    </row>
    <row r="265" s="15" customFormat="1">
      <c r="A265" s="15"/>
      <c r="B265" s="257"/>
      <c r="C265" s="258"/>
      <c r="D265" s="236" t="s">
        <v>292</v>
      </c>
      <c r="E265" s="259" t="s">
        <v>19</v>
      </c>
      <c r="F265" s="260" t="s">
        <v>504</v>
      </c>
      <c r="G265" s="258"/>
      <c r="H265" s="259" t="s">
        <v>19</v>
      </c>
      <c r="I265" s="261"/>
      <c r="J265" s="258"/>
      <c r="K265" s="258"/>
      <c r="L265" s="262"/>
      <c r="M265" s="263"/>
      <c r="N265" s="264"/>
      <c r="O265" s="264"/>
      <c r="P265" s="264"/>
      <c r="Q265" s="264"/>
      <c r="R265" s="264"/>
      <c r="S265" s="264"/>
      <c r="T265" s="26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66" t="s">
        <v>292</v>
      </c>
      <c r="AU265" s="266" t="s">
        <v>78</v>
      </c>
      <c r="AV265" s="15" t="s">
        <v>76</v>
      </c>
      <c r="AW265" s="15" t="s">
        <v>31</v>
      </c>
      <c r="AX265" s="15" t="s">
        <v>69</v>
      </c>
      <c r="AY265" s="266" t="s">
        <v>281</v>
      </c>
    </row>
    <row r="266" s="13" customFormat="1">
      <c r="A266" s="13"/>
      <c r="B266" s="234"/>
      <c r="C266" s="235"/>
      <c r="D266" s="236" t="s">
        <v>292</v>
      </c>
      <c r="E266" s="237" t="s">
        <v>19</v>
      </c>
      <c r="F266" s="238" t="s">
        <v>505</v>
      </c>
      <c r="G266" s="235"/>
      <c r="H266" s="239">
        <v>49.880000000000003</v>
      </c>
      <c r="I266" s="240"/>
      <c r="J266" s="235"/>
      <c r="K266" s="235"/>
      <c r="L266" s="241"/>
      <c r="M266" s="242"/>
      <c r="N266" s="243"/>
      <c r="O266" s="243"/>
      <c r="P266" s="243"/>
      <c r="Q266" s="243"/>
      <c r="R266" s="243"/>
      <c r="S266" s="243"/>
      <c r="T266" s="244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5" t="s">
        <v>292</v>
      </c>
      <c r="AU266" s="245" t="s">
        <v>78</v>
      </c>
      <c r="AV266" s="13" t="s">
        <v>78</v>
      </c>
      <c r="AW266" s="13" t="s">
        <v>31</v>
      </c>
      <c r="AX266" s="13" t="s">
        <v>69</v>
      </c>
      <c r="AY266" s="245" t="s">
        <v>281</v>
      </c>
    </row>
    <row r="267" s="14" customFormat="1">
      <c r="A267" s="14"/>
      <c r="B267" s="246"/>
      <c r="C267" s="247"/>
      <c r="D267" s="236" t="s">
        <v>292</v>
      </c>
      <c r="E267" s="248" t="s">
        <v>19</v>
      </c>
      <c r="F267" s="249" t="s">
        <v>311</v>
      </c>
      <c r="G267" s="247"/>
      <c r="H267" s="250">
        <v>49.880000000000003</v>
      </c>
      <c r="I267" s="251"/>
      <c r="J267" s="247"/>
      <c r="K267" s="247"/>
      <c r="L267" s="252"/>
      <c r="M267" s="253"/>
      <c r="N267" s="254"/>
      <c r="O267" s="254"/>
      <c r="P267" s="254"/>
      <c r="Q267" s="254"/>
      <c r="R267" s="254"/>
      <c r="S267" s="254"/>
      <c r="T267" s="255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6" t="s">
        <v>292</v>
      </c>
      <c r="AU267" s="256" t="s">
        <v>78</v>
      </c>
      <c r="AV267" s="14" t="s">
        <v>288</v>
      </c>
      <c r="AW267" s="14" t="s">
        <v>31</v>
      </c>
      <c r="AX267" s="14" t="s">
        <v>76</v>
      </c>
      <c r="AY267" s="256" t="s">
        <v>281</v>
      </c>
    </row>
    <row r="268" s="12" customFormat="1" ht="22.8" customHeight="1">
      <c r="A268" s="12"/>
      <c r="B268" s="200"/>
      <c r="C268" s="201"/>
      <c r="D268" s="202" t="s">
        <v>68</v>
      </c>
      <c r="E268" s="214" t="s">
        <v>506</v>
      </c>
      <c r="F268" s="214" t="s">
        <v>507</v>
      </c>
      <c r="G268" s="201"/>
      <c r="H268" s="201"/>
      <c r="I268" s="204"/>
      <c r="J268" s="215">
        <f>BK268</f>
        <v>0</v>
      </c>
      <c r="K268" s="201"/>
      <c r="L268" s="206"/>
      <c r="M268" s="207"/>
      <c r="N268" s="208"/>
      <c r="O268" s="208"/>
      <c r="P268" s="209">
        <f>SUM(P269:P271)</f>
        <v>0</v>
      </c>
      <c r="Q268" s="208"/>
      <c r="R268" s="209">
        <f>SUM(R269:R271)</f>
        <v>0</v>
      </c>
      <c r="S268" s="208"/>
      <c r="T268" s="210">
        <f>SUM(T269:T271)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11" t="s">
        <v>76</v>
      </c>
      <c r="AT268" s="212" t="s">
        <v>68</v>
      </c>
      <c r="AU268" s="212" t="s">
        <v>76</v>
      </c>
      <c r="AY268" s="211" t="s">
        <v>281</v>
      </c>
      <c r="BK268" s="213">
        <f>SUM(BK269:BK271)</f>
        <v>0</v>
      </c>
    </row>
    <row r="269" s="2" customFormat="1" ht="37.8" customHeight="1">
      <c r="A269" s="41"/>
      <c r="B269" s="42"/>
      <c r="C269" s="216" t="s">
        <v>560</v>
      </c>
      <c r="D269" s="216" t="s">
        <v>284</v>
      </c>
      <c r="E269" s="217" t="s">
        <v>509</v>
      </c>
      <c r="F269" s="218" t="s">
        <v>510</v>
      </c>
      <c r="G269" s="219" t="s">
        <v>197</v>
      </c>
      <c r="H269" s="220">
        <v>19.879999999999999</v>
      </c>
      <c r="I269" s="221"/>
      <c r="J269" s="222">
        <f>ROUND(I269*H269,2)</f>
        <v>0</v>
      </c>
      <c r="K269" s="218" t="s">
        <v>287</v>
      </c>
      <c r="L269" s="47"/>
      <c r="M269" s="223" t="s">
        <v>19</v>
      </c>
      <c r="N269" s="224" t="s">
        <v>40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288</v>
      </c>
      <c r="AT269" s="227" t="s">
        <v>284</v>
      </c>
      <c r="AU269" s="227" t="s">
        <v>78</v>
      </c>
      <c r="AY269" s="20" t="s">
        <v>281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76</v>
      </c>
      <c r="BK269" s="228">
        <f>ROUND(I269*H269,2)</f>
        <v>0</v>
      </c>
      <c r="BL269" s="20" t="s">
        <v>288</v>
      </c>
      <c r="BM269" s="227" t="s">
        <v>511</v>
      </c>
    </row>
    <row r="270" s="2" customFormat="1">
      <c r="A270" s="41"/>
      <c r="B270" s="42"/>
      <c r="C270" s="43"/>
      <c r="D270" s="229" t="s">
        <v>290</v>
      </c>
      <c r="E270" s="43"/>
      <c r="F270" s="230" t="s">
        <v>512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290</v>
      </c>
      <c r="AU270" s="20" t="s">
        <v>78</v>
      </c>
    </row>
    <row r="271" s="13" customFormat="1">
      <c r="A271" s="13"/>
      <c r="B271" s="234"/>
      <c r="C271" s="235"/>
      <c r="D271" s="236" t="s">
        <v>292</v>
      </c>
      <c r="E271" s="237" t="s">
        <v>19</v>
      </c>
      <c r="F271" s="238" t="s">
        <v>195</v>
      </c>
      <c r="G271" s="235"/>
      <c r="H271" s="239">
        <v>19.879999999999999</v>
      </c>
      <c r="I271" s="240"/>
      <c r="J271" s="235"/>
      <c r="K271" s="235"/>
      <c r="L271" s="241"/>
      <c r="M271" s="242"/>
      <c r="N271" s="243"/>
      <c r="O271" s="243"/>
      <c r="P271" s="243"/>
      <c r="Q271" s="243"/>
      <c r="R271" s="243"/>
      <c r="S271" s="243"/>
      <c r="T271" s="24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5" t="s">
        <v>292</v>
      </c>
      <c r="AU271" s="245" t="s">
        <v>78</v>
      </c>
      <c r="AV271" s="13" t="s">
        <v>78</v>
      </c>
      <c r="AW271" s="13" t="s">
        <v>31</v>
      </c>
      <c r="AX271" s="13" t="s">
        <v>76</v>
      </c>
      <c r="AY271" s="245" t="s">
        <v>281</v>
      </c>
    </row>
    <row r="272" s="12" customFormat="1" ht="22.8" customHeight="1">
      <c r="A272" s="12"/>
      <c r="B272" s="200"/>
      <c r="C272" s="201"/>
      <c r="D272" s="202" t="s">
        <v>68</v>
      </c>
      <c r="E272" s="214" t="s">
        <v>513</v>
      </c>
      <c r="F272" s="214" t="s">
        <v>514</v>
      </c>
      <c r="G272" s="201"/>
      <c r="H272" s="201"/>
      <c r="I272" s="204"/>
      <c r="J272" s="215">
        <f>BK272</f>
        <v>0</v>
      </c>
      <c r="K272" s="201"/>
      <c r="L272" s="206"/>
      <c r="M272" s="207"/>
      <c r="N272" s="208"/>
      <c r="O272" s="208"/>
      <c r="P272" s="209">
        <f>SUM(P273:P274)</f>
        <v>0</v>
      </c>
      <c r="Q272" s="208"/>
      <c r="R272" s="209">
        <f>SUM(R273:R274)</f>
        <v>0</v>
      </c>
      <c r="S272" s="208"/>
      <c r="T272" s="210">
        <f>SUM(T273:T274)</f>
        <v>0</v>
      </c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R272" s="211" t="s">
        <v>76</v>
      </c>
      <c r="AT272" s="212" t="s">
        <v>68</v>
      </c>
      <c r="AU272" s="212" t="s">
        <v>76</v>
      </c>
      <c r="AY272" s="211" t="s">
        <v>281</v>
      </c>
      <c r="BK272" s="213">
        <f>SUM(BK273:BK274)</f>
        <v>0</v>
      </c>
    </row>
    <row r="273" s="2" customFormat="1" ht="55.5" customHeight="1">
      <c r="A273" s="41"/>
      <c r="B273" s="42"/>
      <c r="C273" s="216" t="s">
        <v>564</v>
      </c>
      <c r="D273" s="216" t="s">
        <v>284</v>
      </c>
      <c r="E273" s="217" t="s">
        <v>516</v>
      </c>
      <c r="F273" s="218" t="s">
        <v>517</v>
      </c>
      <c r="G273" s="219" t="s">
        <v>366</v>
      </c>
      <c r="H273" s="220">
        <v>2.4460000000000002</v>
      </c>
      <c r="I273" s="221"/>
      <c r="J273" s="222">
        <f>ROUND(I273*H273,2)</f>
        <v>0</v>
      </c>
      <c r="K273" s="218" t="s">
        <v>287</v>
      </c>
      <c r="L273" s="47"/>
      <c r="M273" s="223" t="s">
        <v>19</v>
      </c>
      <c r="N273" s="224" t="s">
        <v>40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288</v>
      </c>
      <c r="AT273" s="227" t="s">
        <v>284</v>
      </c>
      <c r="AU273" s="227" t="s">
        <v>78</v>
      </c>
      <c r="AY273" s="20" t="s">
        <v>281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76</v>
      </c>
      <c r="BK273" s="228">
        <f>ROUND(I273*H273,2)</f>
        <v>0</v>
      </c>
      <c r="BL273" s="20" t="s">
        <v>288</v>
      </c>
      <c r="BM273" s="227" t="s">
        <v>518</v>
      </c>
    </row>
    <row r="274" s="2" customFormat="1">
      <c r="A274" s="41"/>
      <c r="B274" s="42"/>
      <c r="C274" s="43"/>
      <c r="D274" s="229" t="s">
        <v>290</v>
      </c>
      <c r="E274" s="43"/>
      <c r="F274" s="230" t="s">
        <v>519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290</v>
      </c>
      <c r="AU274" s="20" t="s">
        <v>78</v>
      </c>
    </row>
    <row r="275" s="12" customFormat="1" ht="25.92" customHeight="1">
      <c r="A275" s="12"/>
      <c r="B275" s="200"/>
      <c r="C275" s="201"/>
      <c r="D275" s="202" t="s">
        <v>68</v>
      </c>
      <c r="E275" s="203" t="s">
        <v>520</v>
      </c>
      <c r="F275" s="203" t="s">
        <v>521</v>
      </c>
      <c r="G275" s="201"/>
      <c r="H275" s="201"/>
      <c r="I275" s="204"/>
      <c r="J275" s="205">
        <f>BK275</f>
        <v>0</v>
      </c>
      <c r="K275" s="201"/>
      <c r="L275" s="206"/>
      <c r="M275" s="207"/>
      <c r="N275" s="208"/>
      <c r="O275" s="208"/>
      <c r="P275" s="209">
        <f>P276+P301+P344+P361+P405+P448</f>
        <v>0</v>
      </c>
      <c r="Q275" s="208"/>
      <c r="R275" s="209">
        <f>R276+R301+R344+R361+R405+R448</f>
        <v>3.0301198925999997</v>
      </c>
      <c r="S275" s="208"/>
      <c r="T275" s="210">
        <f>T276+T301+T344+T361+T405+T448</f>
        <v>0.0015039000000000001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11" t="s">
        <v>78</v>
      </c>
      <c r="AT275" s="212" t="s">
        <v>68</v>
      </c>
      <c r="AU275" s="212" t="s">
        <v>69</v>
      </c>
      <c r="AY275" s="211" t="s">
        <v>281</v>
      </c>
      <c r="BK275" s="213">
        <f>BK276+BK301+BK344+BK361+BK405+BK448</f>
        <v>0</v>
      </c>
    </row>
    <row r="276" s="12" customFormat="1" ht="22.8" customHeight="1">
      <c r="A276" s="12"/>
      <c r="B276" s="200"/>
      <c r="C276" s="201"/>
      <c r="D276" s="202" t="s">
        <v>68</v>
      </c>
      <c r="E276" s="214" t="s">
        <v>522</v>
      </c>
      <c r="F276" s="214" t="s">
        <v>523</v>
      </c>
      <c r="G276" s="201"/>
      <c r="H276" s="201"/>
      <c r="I276" s="204"/>
      <c r="J276" s="215">
        <f>BK276</f>
        <v>0</v>
      </c>
      <c r="K276" s="201"/>
      <c r="L276" s="206"/>
      <c r="M276" s="207"/>
      <c r="N276" s="208"/>
      <c r="O276" s="208"/>
      <c r="P276" s="209">
        <f>SUM(P277:P300)</f>
        <v>0</v>
      </c>
      <c r="Q276" s="208"/>
      <c r="R276" s="209">
        <f>SUM(R277:R300)</f>
        <v>0.016932599999999999</v>
      </c>
      <c r="S276" s="208"/>
      <c r="T276" s="210">
        <f>SUM(T277:T300)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11" t="s">
        <v>78</v>
      </c>
      <c r="AT276" s="212" t="s">
        <v>68</v>
      </c>
      <c r="AU276" s="212" t="s">
        <v>76</v>
      </c>
      <c r="AY276" s="211" t="s">
        <v>281</v>
      </c>
      <c r="BK276" s="213">
        <f>SUM(BK277:BK300)</f>
        <v>0</v>
      </c>
    </row>
    <row r="277" s="2" customFormat="1" ht="55.5" customHeight="1">
      <c r="A277" s="41"/>
      <c r="B277" s="42"/>
      <c r="C277" s="216" t="s">
        <v>568</v>
      </c>
      <c r="D277" s="216" t="s">
        <v>284</v>
      </c>
      <c r="E277" s="217" t="s">
        <v>525</v>
      </c>
      <c r="F277" s="218" t="s">
        <v>526</v>
      </c>
      <c r="G277" s="219" t="s">
        <v>366</v>
      </c>
      <c r="H277" s="220">
        <v>0.017000000000000001</v>
      </c>
      <c r="I277" s="221"/>
      <c r="J277" s="222">
        <f>ROUND(I277*H277,2)</f>
        <v>0</v>
      </c>
      <c r="K277" s="218" t="s">
        <v>287</v>
      </c>
      <c r="L277" s="47"/>
      <c r="M277" s="223" t="s">
        <v>19</v>
      </c>
      <c r="N277" s="224" t="s">
        <v>40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305</v>
      </c>
      <c r="AT277" s="227" t="s">
        <v>284</v>
      </c>
      <c r="AU277" s="227" t="s">
        <v>78</v>
      </c>
      <c r="AY277" s="20" t="s">
        <v>281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76</v>
      </c>
      <c r="BK277" s="228">
        <f>ROUND(I277*H277,2)</f>
        <v>0</v>
      </c>
      <c r="BL277" s="20" t="s">
        <v>305</v>
      </c>
      <c r="BM277" s="227" t="s">
        <v>527</v>
      </c>
    </row>
    <row r="278" s="2" customFormat="1">
      <c r="A278" s="41"/>
      <c r="B278" s="42"/>
      <c r="C278" s="43"/>
      <c r="D278" s="229" t="s">
        <v>290</v>
      </c>
      <c r="E278" s="43"/>
      <c r="F278" s="230" t="s">
        <v>528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290</v>
      </c>
      <c r="AU278" s="20" t="s">
        <v>78</v>
      </c>
    </row>
    <row r="279" s="2" customFormat="1" ht="24.15" customHeight="1">
      <c r="A279" s="41"/>
      <c r="B279" s="42"/>
      <c r="C279" s="216" t="s">
        <v>572</v>
      </c>
      <c r="D279" s="216" t="s">
        <v>284</v>
      </c>
      <c r="E279" s="217" t="s">
        <v>530</v>
      </c>
      <c r="F279" s="218" t="s">
        <v>531</v>
      </c>
      <c r="G279" s="219" t="s">
        <v>330</v>
      </c>
      <c r="H279" s="220">
        <v>2</v>
      </c>
      <c r="I279" s="221"/>
      <c r="J279" s="222">
        <f>ROUND(I279*H279,2)</f>
        <v>0</v>
      </c>
      <c r="K279" s="218" t="s">
        <v>287</v>
      </c>
      <c r="L279" s="47"/>
      <c r="M279" s="223" t="s">
        <v>19</v>
      </c>
      <c r="N279" s="224" t="s">
        <v>40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288</v>
      </c>
      <c r="AT279" s="227" t="s">
        <v>284</v>
      </c>
      <c r="AU279" s="227" t="s">
        <v>78</v>
      </c>
      <c r="AY279" s="20" t="s">
        <v>281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76</v>
      </c>
      <c r="BK279" s="228">
        <f>ROUND(I279*H279,2)</f>
        <v>0</v>
      </c>
      <c r="BL279" s="20" t="s">
        <v>288</v>
      </c>
      <c r="BM279" s="227" t="s">
        <v>532</v>
      </c>
    </row>
    <row r="280" s="2" customFormat="1">
      <c r="A280" s="41"/>
      <c r="B280" s="42"/>
      <c r="C280" s="43"/>
      <c r="D280" s="229" t="s">
        <v>290</v>
      </c>
      <c r="E280" s="43"/>
      <c r="F280" s="230" t="s">
        <v>533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290</v>
      </c>
      <c r="AU280" s="20" t="s">
        <v>78</v>
      </c>
    </row>
    <row r="281" s="2" customFormat="1" ht="16.5" customHeight="1">
      <c r="A281" s="41"/>
      <c r="B281" s="42"/>
      <c r="C281" s="267" t="s">
        <v>576</v>
      </c>
      <c r="D281" s="267" t="s">
        <v>396</v>
      </c>
      <c r="E281" s="268" t="s">
        <v>535</v>
      </c>
      <c r="F281" s="269" t="s">
        <v>536</v>
      </c>
      <c r="G281" s="270" t="s">
        <v>330</v>
      </c>
      <c r="H281" s="271">
        <v>2</v>
      </c>
      <c r="I281" s="272"/>
      <c r="J281" s="273">
        <f>ROUND(I281*H281,2)</f>
        <v>0</v>
      </c>
      <c r="K281" s="269" t="s">
        <v>287</v>
      </c>
      <c r="L281" s="274"/>
      <c r="M281" s="275" t="s">
        <v>19</v>
      </c>
      <c r="N281" s="276" t="s">
        <v>40</v>
      </c>
      <c r="O281" s="87"/>
      <c r="P281" s="225">
        <f>O281*H281</f>
        <v>0</v>
      </c>
      <c r="Q281" s="225">
        <v>0.00020000000000000001</v>
      </c>
      <c r="R281" s="225">
        <f>Q281*H281</f>
        <v>0.00040000000000000002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327</v>
      </c>
      <c r="AT281" s="227" t="s">
        <v>396</v>
      </c>
      <c r="AU281" s="227" t="s">
        <v>78</v>
      </c>
      <c r="AY281" s="20" t="s">
        <v>281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76</v>
      </c>
      <c r="BK281" s="228">
        <f>ROUND(I281*H281,2)</f>
        <v>0</v>
      </c>
      <c r="BL281" s="20" t="s">
        <v>288</v>
      </c>
      <c r="BM281" s="227" t="s">
        <v>537</v>
      </c>
    </row>
    <row r="282" s="2" customFormat="1" ht="24.15" customHeight="1">
      <c r="A282" s="41"/>
      <c r="B282" s="42"/>
      <c r="C282" s="216" t="s">
        <v>581</v>
      </c>
      <c r="D282" s="216" t="s">
        <v>284</v>
      </c>
      <c r="E282" s="217" t="s">
        <v>539</v>
      </c>
      <c r="F282" s="218" t="s">
        <v>540</v>
      </c>
      <c r="G282" s="219" t="s">
        <v>330</v>
      </c>
      <c r="H282" s="220">
        <v>2</v>
      </c>
      <c r="I282" s="221"/>
      <c r="J282" s="222">
        <f>ROUND(I282*H282,2)</f>
        <v>0</v>
      </c>
      <c r="K282" s="218" t="s">
        <v>287</v>
      </c>
      <c r="L282" s="47"/>
      <c r="M282" s="223" t="s">
        <v>19</v>
      </c>
      <c r="N282" s="224" t="s">
        <v>40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305</v>
      </c>
      <c r="AT282" s="227" t="s">
        <v>284</v>
      </c>
      <c r="AU282" s="227" t="s">
        <v>78</v>
      </c>
      <c r="AY282" s="20" t="s">
        <v>281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76</v>
      </c>
      <c r="BK282" s="228">
        <f>ROUND(I282*H282,2)</f>
        <v>0</v>
      </c>
      <c r="BL282" s="20" t="s">
        <v>305</v>
      </c>
      <c r="BM282" s="227" t="s">
        <v>541</v>
      </c>
    </row>
    <row r="283" s="2" customFormat="1">
      <c r="A283" s="41"/>
      <c r="B283" s="42"/>
      <c r="C283" s="43"/>
      <c r="D283" s="229" t="s">
        <v>290</v>
      </c>
      <c r="E283" s="43"/>
      <c r="F283" s="230" t="s">
        <v>542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290</v>
      </c>
      <c r="AU283" s="20" t="s">
        <v>78</v>
      </c>
    </row>
    <row r="284" s="2" customFormat="1" ht="21.75" customHeight="1">
      <c r="A284" s="41"/>
      <c r="B284" s="42"/>
      <c r="C284" s="267" t="s">
        <v>587</v>
      </c>
      <c r="D284" s="267" t="s">
        <v>396</v>
      </c>
      <c r="E284" s="268" t="s">
        <v>544</v>
      </c>
      <c r="F284" s="269" t="s">
        <v>545</v>
      </c>
      <c r="G284" s="270" t="s">
        <v>330</v>
      </c>
      <c r="H284" s="271">
        <v>2</v>
      </c>
      <c r="I284" s="272"/>
      <c r="J284" s="273">
        <f>ROUND(I284*H284,2)</f>
        <v>0</v>
      </c>
      <c r="K284" s="269" t="s">
        <v>287</v>
      </c>
      <c r="L284" s="274"/>
      <c r="M284" s="275" t="s">
        <v>19</v>
      </c>
      <c r="N284" s="276" t="s">
        <v>40</v>
      </c>
      <c r="O284" s="87"/>
      <c r="P284" s="225">
        <f>O284*H284</f>
        <v>0</v>
      </c>
      <c r="Q284" s="225">
        <v>0.00050000000000000001</v>
      </c>
      <c r="R284" s="225">
        <f>Q284*H284</f>
        <v>0.001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483</v>
      </c>
      <c r="AT284" s="227" t="s">
        <v>396</v>
      </c>
      <c r="AU284" s="227" t="s">
        <v>78</v>
      </c>
      <c r="AY284" s="20" t="s">
        <v>281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76</v>
      </c>
      <c r="BK284" s="228">
        <f>ROUND(I284*H284,2)</f>
        <v>0</v>
      </c>
      <c r="BL284" s="20" t="s">
        <v>305</v>
      </c>
      <c r="BM284" s="227" t="s">
        <v>546</v>
      </c>
    </row>
    <row r="285" s="2" customFormat="1" ht="24.15" customHeight="1">
      <c r="A285" s="41"/>
      <c r="B285" s="42"/>
      <c r="C285" s="216" t="s">
        <v>594</v>
      </c>
      <c r="D285" s="216" t="s">
        <v>284</v>
      </c>
      <c r="E285" s="217" t="s">
        <v>548</v>
      </c>
      <c r="F285" s="218" t="s">
        <v>549</v>
      </c>
      <c r="G285" s="219" t="s">
        <v>330</v>
      </c>
      <c r="H285" s="220">
        <v>4</v>
      </c>
      <c r="I285" s="221"/>
      <c r="J285" s="222">
        <f>ROUND(I285*H285,2)</f>
        <v>0</v>
      </c>
      <c r="K285" s="218" t="s">
        <v>287</v>
      </c>
      <c r="L285" s="47"/>
      <c r="M285" s="223" t="s">
        <v>19</v>
      </c>
      <c r="N285" s="224" t="s">
        <v>40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305</v>
      </c>
      <c r="AT285" s="227" t="s">
        <v>284</v>
      </c>
      <c r="AU285" s="227" t="s">
        <v>78</v>
      </c>
      <c r="AY285" s="20" t="s">
        <v>281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76</v>
      </c>
      <c r="BK285" s="228">
        <f>ROUND(I285*H285,2)</f>
        <v>0</v>
      </c>
      <c r="BL285" s="20" t="s">
        <v>305</v>
      </c>
      <c r="BM285" s="227" t="s">
        <v>550</v>
      </c>
    </row>
    <row r="286" s="2" customFormat="1">
      <c r="A286" s="41"/>
      <c r="B286" s="42"/>
      <c r="C286" s="43"/>
      <c r="D286" s="229" t="s">
        <v>290</v>
      </c>
      <c r="E286" s="43"/>
      <c r="F286" s="230" t="s">
        <v>551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290</v>
      </c>
      <c r="AU286" s="20" t="s">
        <v>78</v>
      </c>
    </row>
    <row r="287" s="2" customFormat="1" ht="24.15" customHeight="1">
      <c r="A287" s="41"/>
      <c r="B287" s="42"/>
      <c r="C287" s="267" t="s">
        <v>599</v>
      </c>
      <c r="D287" s="267" t="s">
        <v>396</v>
      </c>
      <c r="E287" s="268" t="s">
        <v>553</v>
      </c>
      <c r="F287" s="269" t="s">
        <v>554</v>
      </c>
      <c r="G287" s="270" t="s">
        <v>330</v>
      </c>
      <c r="H287" s="271">
        <v>4</v>
      </c>
      <c r="I287" s="272"/>
      <c r="J287" s="273">
        <f>ROUND(I287*H287,2)</f>
        <v>0</v>
      </c>
      <c r="K287" s="269" t="s">
        <v>287</v>
      </c>
      <c r="L287" s="274"/>
      <c r="M287" s="275" t="s">
        <v>19</v>
      </c>
      <c r="N287" s="276" t="s">
        <v>40</v>
      </c>
      <c r="O287" s="87"/>
      <c r="P287" s="225">
        <f>O287*H287</f>
        <v>0</v>
      </c>
      <c r="Q287" s="225">
        <v>0.00050000000000000001</v>
      </c>
      <c r="R287" s="225">
        <f>Q287*H287</f>
        <v>0.002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483</v>
      </c>
      <c r="AT287" s="227" t="s">
        <v>396</v>
      </c>
      <c r="AU287" s="227" t="s">
        <v>78</v>
      </c>
      <c r="AY287" s="20" t="s">
        <v>281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76</v>
      </c>
      <c r="BK287" s="228">
        <f>ROUND(I287*H287,2)</f>
        <v>0</v>
      </c>
      <c r="BL287" s="20" t="s">
        <v>305</v>
      </c>
      <c r="BM287" s="227" t="s">
        <v>555</v>
      </c>
    </row>
    <row r="288" s="2" customFormat="1" ht="16.5" customHeight="1">
      <c r="A288" s="41"/>
      <c r="B288" s="42"/>
      <c r="C288" s="216" t="s">
        <v>604</v>
      </c>
      <c r="D288" s="216" t="s">
        <v>284</v>
      </c>
      <c r="E288" s="217" t="s">
        <v>557</v>
      </c>
      <c r="F288" s="218" t="s">
        <v>558</v>
      </c>
      <c r="G288" s="219" t="s">
        <v>321</v>
      </c>
      <c r="H288" s="220">
        <v>1</v>
      </c>
      <c r="I288" s="221"/>
      <c r="J288" s="222">
        <f>ROUND(I288*H288,2)</f>
        <v>0</v>
      </c>
      <c r="K288" s="218" t="s">
        <v>316</v>
      </c>
      <c r="L288" s="47"/>
      <c r="M288" s="223" t="s">
        <v>19</v>
      </c>
      <c r="N288" s="224" t="s">
        <v>40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305</v>
      </c>
      <c r="AT288" s="227" t="s">
        <v>284</v>
      </c>
      <c r="AU288" s="227" t="s">
        <v>78</v>
      </c>
      <c r="AY288" s="20" t="s">
        <v>281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76</v>
      </c>
      <c r="BK288" s="228">
        <f>ROUND(I288*H288,2)</f>
        <v>0</v>
      </c>
      <c r="BL288" s="20" t="s">
        <v>305</v>
      </c>
      <c r="BM288" s="227" t="s">
        <v>559</v>
      </c>
    </row>
    <row r="289" s="2" customFormat="1" ht="24.15" customHeight="1">
      <c r="A289" s="41"/>
      <c r="B289" s="42"/>
      <c r="C289" s="267" t="s">
        <v>610</v>
      </c>
      <c r="D289" s="267" t="s">
        <v>396</v>
      </c>
      <c r="E289" s="268" t="s">
        <v>561</v>
      </c>
      <c r="F289" s="269" t="s">
        <v>562</v>
      </c>
      <c r="G289" s="270" t="s">
        <v>321</v>
      </c>
      <c r="H289" s="271">
        <v>1</v>
      </c>
      <c r="I289" s="272"/>
      <c r="J289" s="273">
        <f>ROUND(I289*H289,2)</f>
        <v>0</v>
      </c>
      <c r="K289" s="269" t="s">
        <v>316</v>
      </c>
      <c r="L289" s="274"/>
      <c r="M289" s="275" t="s">
        <v>19</v>
      </c>
      <c r="N289" s="276" t="s">
        <v>40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483</v>
      </c>
      <c r="AT289" s="227" t="s">
        <v>396</v>
      </c>
      <c r="AU289" s="227" t="s">
        <v>78</v>
      </c>
      <c r="AY289" s="20" t="s">
        <v>281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76</v>
      </c>
      <c r="BK289" s="228">
        <f>ROUND(I289*H289,2)</f>
        <v>0</v>
      </c>
      <c r="BL289" s="20" t="s">
        <v>305</v>
      </c>
      <c r="BM289" s="227" t="s">
        <v>563</v>
      </c>
    </row>
    <row r="290" s="2" customFormat="1" ht="24.15" customHeight="1">
      <c r="A290" s="41"/>
      <c r="B290" s="42"/>
      <c r="C290" s="216" t="s">
        <v>614</v>
      </c>
      <c r="D290" s="216" t="s">
        <v>284</v>
      </c>
      <c r="E290" s="217" t="s">
        <v>565</v>
      </c>
      <c r="F290" s="218" t="s">
        <v>566</v>
      </c>
      <c r="G290" s="219" t="s">
        <v>315</v>
      </c>
      <c r="H290" s="220">
        <v>4</v>
      </c>
      <c r="I290" s="221"/>
      <c r="J290" s="222">
        <f>ROUND(I290*H290,2)</f>
        <v>0</v>
      </c>
      <c r="K290" s="218" t="s">
        <v>316</v>
      </c>
      <c r="L290" s="47"/>
      <c r="M290" s="223" t="s">
        <v>19</v>
      </c>
      <c r="N290" s="224" t="s">
        <v>40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305</v>
      </c>
      <c r="AT290" s="227" t="s">
        <v>284</v>
      </c>
      <c r="AU290" s="227" t="s">
        <v>78</v>
      </c>
      <c r="AY290" s="20" t="s">
        <v>281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76</v>
      </c>
      <c r="BK290" s="228">
        <f>ROUND(I290*H290,2)</f>
        <v>0</v>
      </c>
      <c r="BL290" s="20" t="s">
        <v>305</v>
      </c>
      <c r="BM290" s="227" t="s">
        <v>567</v>
      </c>
    </row>
    <row r="291" s="2" customFormat="1" ht="24.15" customHeight="1">
      <c r="A291" s="41"/>
      <c r="B291" s="42"/>
      <c r="C291" s="216" t="s">
        <v>620</v>
      </c>
      <c r="D291" s="216" t="s">
        <v>284</v>
      </c>
      <c r="E291" s="217" t="s">
        <v>569</v>
      </c>
      <c r="F291" s="218" t="s">
        <v>570</v>
      </c>
      <c r="G291" s="219" t="s">
        <v>315</v>
      </c>
      <c r="H291" s="220">
        <v>4</v>
      </c>
      <c r="I291" s="221"/>
      <c r="J291" s="222">
        <f>ROUND(I291*H291,2)</f>
        <v>0</v>
      </c>
      <c r="K291" s="218" t="s">
        <v>316</v>
      </c>
      <c r="L291" s="47"/>
      <c r="M291" s="223" t="s">
        <v>19</v>
      </c>
      <c r="N291" s="224" t="s">
        <v>40</v>
      </c>
      <c r="O291" s="87"/>
      <c r="P291" s="225">
        <f>O291*H291</f>
        <v>0</v>
      </c>
      <c r="Q291" s="225">
        <v>0</v>
      </c>
      <c r="R291" s="225">
        <f>Q291*H291</f>
        <v>0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305</v>
      </c>
      <c r="AT291" s="227" t="s">
        <v>284</v>
      </c>
      <c r="AU291" s="227" t="s">
        <v>78</v>
      </c>
      <c r="AY291" s="20" t="s">
        <v>281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76</v>
      </c>
      <c r="BK291" s="228">
        <f>ROUND(I291*H291,2)</f>
        <v>0</v>
      </c>
      <c r="BL291" s="20" t="s">
        <v>305</v>
      </c>
      <c r="BM291" s="227" t="s">
        <v>571</v>
      </c>
    </row>
    <row r="292" s="2" customFormat="1" ht="24.15" customHeight="1">
      <c r="A292" s="41"/>
      <c r="B292" s="42"/>
      <c r="C292" s="216" t="s">
        <v>626</v>
      </c>
      <c r="D292" s="216" t="s">
        <v>284</v>
      </c>
      <c r="E292" s="217" t="s">
        <v>573</v>
      </c>
      <c r="F292" s="218" t="s">
        <v>574</v>
      </c>
      <c r="G292" s="219" t="s">
        <v>315</v>
      </c>
      <c r="H292" s="220">
        <v>2</v>
      </c>
      <c r="I292" s="221"/>
      <c r="J292" s="222">
        <f>ROUND(I292*H292,2)</f>
        <v>0</v>
      </c>
      <c r="K292" s="218" t="s">
        <v>316</v>
      </c>
      <c r="L292" s="47"/>
      <c r="M292" s="223" t="s">
        <v>19</v>
      </c>
      <c r="N292" s="224" t="s">
        <v>40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305</v>
      </c>
      <c r="AT292" s="227" t="s">
        <v>284</v>
      </c>
      <c r="AU292" s="227" t="s">
        <v>78</v>
      </c>
      <c r="AY292" s="20" t="s">
        <v>281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76</v>
      </c>
      <c r="BK292" s="228">
        <f>ROUND(I292*H292,2)</f>
        <v>0</v>
      </c>
      <c r="BL292" s="20" t="s">
        <v>305</v>
      </c>
      <c r="BM292" s="227" t="s">
        <v>575</v>
      </c>
    </row>
    <row r="293" s="2" customFormat="1" ht="24.15" customHeight="1">
      <c r="A293" s="41"/>
      <c r="B293" s="42"/>
      <c r="C293" s="216" t="s">
        <v>633</v>
      </c>
      <c r="D293" s="216" t="s">
        <v>284</v>
      </c>
      <c r="E293" s="217" t="s">
        <v>577</v>
      </c>
      <c r="F293" s="218" t="s">
        <v>578</v>
      </c>
      <c r="G293" s="219" t="s">
        <v>330</v>
      </c>
      <c r="H293" s="220">
        <v>2</v>
      </c>
      <c r="I293" s="221"/>
      <c r="J293" s="222">
        <f>ROUND(I293*H293,2)</f>
        <v>0</v>
      </c>
      <c r="K293" s="218" t="s">
        <v>287</v>
      </c>
      <c r="L293" s="47"/>
      <c r="M293" s="223" t="s">
        <v>19</v>
      </c>
      <c r="N293" s="224" t="s">
        <v>40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305</v>
      </c>
      <c r="AT293" s="227" t="s">
        <v>284</v>
      </c>
      <c r="AU293" s="227" t="s">
        <v>78</v>
      </c>
      <c r="AY293" s="20" t="s">
        <v>281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76</v>
      </c>
      <c r="BK293" s="228">
        <f>ROUND(I293*H293,2)</f>
        <v>0</v>
      </c>
      <c r="BL293" s="20" t="s">
        <v>305</v>
      </c>
      <c r="BM293" s="227" t="s">
        <v>579</v>
      </c>
    </row>
    <row r="294" s="2" customFormat="1">
      <c r="A294" s="41"/>
      <c r="B294" s="42"/>
      <c r="C294" s="43"/>
      <c r="D294" s="229" t="s">
        <v>290</v>
      </c>
      <c r="E294" s="43"/>
      <c r="F294" s="230" t="s">
        <v>580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290</v>
      </c>
      <c r="AU294" s="20" t="s">
        <v>78</v>
      </c>
    </row>
    <row r="295" s="2" customFormat="1" ht="16.5" customHeight="1">
      <c r="A295" s="41"/>
      <c r="B295" s="42"/>
      <c r="C295" s="267" t="s">
        <v>388</v>
      </c>
      <c r="D295" s="267" t="s">
        <v>396</v>
      </c>
      <c r="E295" s="268" t="s">
        <v>582</v>
      </c>
      <c r="F295" s="269" t="s">
        <v>583</v>
      </c>
      <c r="G295" s="270" t="s">
        <v>330</v>
      </c>
      <c r="H295" s="271">
        <v>2</v>
      </c>
      <c r="I295" s="272"/>
      <c r="J295" s="273">
        <f>ROUND(I295*H295,2)</f>
        <v>0</v>
      </c>
      <c r="K295" s="269" t="s">
        <v>287</v>
      </c>
      <c r="L295" s="274"/>
      <c r="M295" s="275" t="s">
        <v>19</v>
      </c>
      <c r="N295" s="276" t="s">
        <v>40</v>
      </c>
      <c r="O295" s="87"/>
      <c r="P295" s="225">
        <f>O295*H295</f>
        <v>0</v>
      </c>
      <c r="Q295" s="225">
        <v>0.0028</v>
      </c>
      <c r="R295" s="225">
        <f>Q295*H295</f>
        <v>0.0055999999999999999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483</v>
      </c>
      <c r="AT295" s="227" t="s">
        <v>396</v>
      </c>
      <c r="AU295" s="227" t="s">
        <v>78</v>
      </c>
      <c r="AY295" s="20" t="s">
        <v>281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76</v>
      </c>
      <c r="BK295" s="228">
        <f>ROUND(I295*H295,2)</f>
        <v>0</v>
      </c>
      <c r="BL295" s="20" t="s">
        <v>305</v>
      </c>
      <c r="BM295" s="227" t="s">
        <v>584</v>
      </c>
    </row>
    <row r="296" s="2" customFormat="1" ht="24.15" customHeight="1">
      <c r="A296" s="41"/>
      <c r="B296" s="42"/>
      <c r="C296" s="216" t="s">
        <v>644</v>
      </c>
      <c r="D296" s="216" t="s">
        <v>284</v>
      </c>
      <c r="E296" s="217" t="s">
        <v>901</v>
      </c>
      <c r="F296" s="218" t="s">
        <v>902</v>
      </c>
      <c r="G296" s="219" t="s">
        <v>197</v>
      </c>
      <c r="H296" s="220">
        <v>0.54000000000000004</v>
      </c>
      <c r="I296" s="221"/>
      <c r="J296" s="222">
        <f>ROUND(I296*H296,2)</f>
        <v>0</v>
      </c>
      <c r="K296" s="218" t="s">
        <v>287</v>
      </c>
      <c r="L296" s="47"/>
      <c r="M296" s="223" t="s">
        <v>19</v>
      </c>
      <c r="N296" s="224" t="s">
        <v>40</v>
      </c>
      <c r="O296" s="87"/>
      <c r="P296" s="225">
        <f>O296*H296</f>
        <v>0</v>
      </c>
      <c r="Q296" s="225">
        <v>0.00149</v>
      </c>
      <c r="R296" s="225">
        <f>Q296*H296</f>
        <v>0.00080460000000000004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305</v>
      </c>
      <c r="AT296" s="227" t="s">
        <v>284</v>
      </c>
      <c r="AU296" s="227" t="s">
        <v>78</v>
      </c>
      <c r="AY296" s="20" t="s">
        <v>281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76</v>
      </c>
      <c r="BK296" s="228">
        <f>ROUND(I296*H296,2)</f>
        <v>0</v>
      </c>
      <c r="BL296" s="20" t="s">
        <v>305</v>
      </c>
      <c r="BM296" s="227" t="s">
        <v>1485</v>
      </c>
    </row>
    <row r="297" s="2" customFormat="1">
      <c r="A297" s="41"/>
      <c r="B297" s="42"/>
      <c r="C297" s="43"/>
      <c r="D297" s="229" t="s">
        <v>290</v>
      </c>
      <c r="E297" s="43"/>
      <c r="F297" s="230" t="s">
        <v>904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290</v>
      </c>
      <c r="AU297" s="20" t="s">
        <v>78</v>
      </c>
    </row>
    <row r="298" s="13" customFormat="1">
      <c r="A298" s="13"/>
      <c r="B298" s="234"/>
      <c r="C298" s="235"/>
      <c r="D298" s="236" t="s">
        <v>292</v>
      </c>
      <c r="E298" s="237" t="s">
        <v>19</v>
      </c>
      <c r="F298" s="238" t="s">
        <v>905</v>
      </c>
      <c r="G298" s="235"/>
      <c r="H298" s="239">
        <v>0.54000000000000004</v>
      </c>
      <c r="I298" s="240"/>
      <c r="J298" s="235"/>
      <c r="K298" s="235"/>
      <c r="L298" s="241"/>
      <c r="M298" s="242"/>
      <c r="N298" s="243"/>
      <c r="O298" s="243"/>
      <c r="P298" s="243"/>
      <c r="Q298" s="243"/>
      <c r="R298" s="243"/>
      <c r="S298" s="243"/>
      <c r="T298" s="244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5" t="s">
        <v>292</v>
      </c>
      <c r="AU298" s="245" t="s">
        <v>78</v>
      </c>
      <c r="AV298" s="13" t="s">
        <v>78</v>
      </c>
      <c r="AW298" s="13" t="s">
        <v>31</v>
      </c>
      <c r="AX298" s="13" t="s">
        <v>76</v>
      </c>
      <c r="AY298" s="245" t="s">
        <v>281</v>
      </c>
    </row>
    <row r="299" s="2" customFormat="1" ht="24.15" customHeight="1">
      <c r="A299" s="41"/>
      <c r="B299" s="42"/>
      <c r="C299" s="267" t="s">
        <v>452</v>
      </c>
      <c r="D299" s="267" t="s">
        <v>396</v>
      </c>
      <c r="E299" s="268" t="s">
        <v>906</v>
      </c>
      <c r="F299" s="269" t="s">
        <v>907</v>
      </c>
      <c r="G299" s="270" t="s">
        <v>197</v>
      </c>
      <c r="H299" s="271">
        <v>0.59399999999999997</v>
      </c>
      <c r="I299" s="272"/>
      <c r="J299" s="273">
        <f>ROUND(I299*H299,2)</f>
        <v>0</v>
      </c>
      <c r="K299" s="269" t="s">
        <v>287</v>
      </c>
      <c r="L299" s="274"/>
      <c r="M299" s="275" t="s">
        <v>19</v>
      </c>
      <c r="N299" s="276" t="s">
        <v>40</v>
      </c>
      <c r="O299" s="87"/>
      <c r="P299" s="225">
        <f>O299*H299</f>
        <v>0</v>
      </c>
      <c r="Q299" s="225">
        <v>0.012</v>
      </c>
      <c r="R299" s="225">
        <f>Q299*H299</f>
        <v>0.0071279999999999998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483</v>
      </c>
      <c r="AT299" s="227" t="s">
        <v>396</v>
      </c>
      <c r="AU299" s="227" t="s">
        <v>78</v>
      </c>
      <c r="AY299" s="20" t="s">
        <v>281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76</v>
      </c>
      <c r="BK299" s="228">
        <f>ROUND(I299*H299,2)</f>
        <v>0</v>
      </c>
      <c r="BL299" s="20" t="s">
        <v>305</v>
      </c>
      <c r="BM299" s="227" t="s">
        <v>1486</v>
      </c>
    </row>
    <row r="300" s="13" customFormat="1">
      <c r="A300" s="13"/>
      <c r="B300" s="234"/>
      <c r="C300" s="235"/>
      <c r="D300" s="236" t="s">
        <v>292</v>
      </c>
      <c r="E300" s="235"/>
      <c r="F300" s="238" t="s">
        <v>909</v>
      </c>
      <c r="G300" s="235"/>
      <c r="H300" s="239">
        <v>0.59399999999999997</v>
      </c>
      <c r="I300" s="240"/>
      <c r="J300" s="235"/>
      <c r="K300" s="235"/>
      <c r="L300" s="241"/>
      <c r="M300" s="242"/>
      <c r="N300" s="243"/>
      <c r="O300" s="243"/>
      <c r="P300" s="243"/>
      <c r="Q300" s="243"/>
      <c r="R300" s="243"/>
      <c r="S300" s="243"/>
      <c r="T300" s="244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5" t="s">
        <v>292</v>
      </c>
      <c r="AU300" s="245" t="s">
        <v>78</v>
      </c>
      <c r="AV300" s="13" t="s">
        <v>78</v>
      </c>
      <c r="AW300" s="13" t="s">
        <v>4</v>
      </c>
      <c r="AX300" s="13" t="s">
        <v>76</v>
      </c>
      <c r="AY300" s="245" t="s">
        <v>281</v>
      </c>
    </row>
    <row r="301" s="12" customFormat="1" ht="22.8" customHeight="1">
      <c r="A301" s="12"/>
      <c r="B301" s="200"/>
      <c r="C301" s="201"/>
      <c r="D301" s="202" t="s">
        <v>68</v>
      </c>
      <c r="E301" s="214" t="s">
        <v>585</v>
      </c>
      <c r="F301" s="214" t="s">
        <v>586</v>
      </c>
      <c r="G301" s="201"/>
      <c r="H301" s="201"/>
      <c r="I301" s="204"/>
      <c r="J301" s="215">
        <f>BK301</f>
        <v>0</v>
      </c>
      <c r="K301" s="201"/>
      <c r="L301" s="206"/>
      <c r="M301" s="207"/>
      <c r="N301" s="208"/>
      <c r="O301" s="208"/>
      <c r="P301" s="209">
        <f>P302+P303+P304+P325+P336</f>
        <v>0</v>
      </c>
      <c r="Q301" s="208"/>
      <c r="R301" s="209">
        <f>R302+R303+R304+R325+R336</f>
        <v>0.92455411060000003</v>
      </c>
      <c r="S301" s="208"/>
      <c r="T301" s="210">
        <f>T302+T303+T304+T325+T336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11" t="s">
        <v>78</v>
      </c>
      <c r="AT301" s="212" t="s">
        <v>68</v>
      </c>
      <c r="AU301" s="212" t="s">
        <v>76</v>
      </c>
      <c r="AY301" s="211" t="s">
        <v>281</v>
      </c>
      <c r="BK301" s="213">
        <f>BK302+BK303+BK304+BK325+BK336</f>
        <v>0</v>
      </c>
    </row>
    <row r="302" s="2" customFormat="1" ht="78" customHeight="1">
      <c r="A302" s="41"/>
      <c r="B302" s="42"/>
      <c r="C302" s="216" t="s">
        <v>465</v>
      </c>
      <c r="D302" s="216" t="s">
        <v>284</v>
      </c>
      <c r="E302" s="217" t="s">
        <v>588</v>
      </c>
      <c r="F302" s="218" t="s">
        <v>589</v>
      </c>
      <c r="G302" s="219" t="s">
        <v>366</v>
      </c>
      <c r="H302" s="220">
        <v>0.92500000000000004</v>
      </c>
      <c r="I302" s="221"/>
      <c r="J302" s="222">
        <f>ROUND(I302*H302,2)</f>
        <v>0</v>
      </c>
      <c r="K302" s="218" t="s">
        <v>287</v>
      </c>
      <c r="L302" s="47"/>
      <c r="M302" s="223" t="s">
        <v>19</v>
      </c>
      <c r="N302" s="224" t="s">
        <v>40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305</v>
      </c>
      <c r="AT302" s="227" t="s">
        <v>284</v>
      </c>
      <c r="AU302" s="227" t="s">
        <v>78</v>
      </c>
      <c r="AY302" s="20" t="s">
        <v>281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76</v>
      </c>
      <c r="BK302" s="228">
        <f>ROUND(I302*H302,2)</f>
        <v>0</v>
      </c>
      <c r="BL302" s="20" t="s">
        <v>305</v>
      </c>
      <c r="BM302" s="227" t="s">
        <v>590</v>
      </c>
    </row>
    <row r="303" s="2" customFormat="1">
      <c r="A303" s="41"/>
      <c r="B303" s="42"/>
      <c r="C303" s="43"/>
      <c r="D303" s="229" t="s">
        <v>290</v>
      </c>
      <c r="E303" s="43"/>
      <c r="F303" s="230" t="s">
        <v>591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290</v>
      </c>
      <c r="AU303" s="20" t="s">
        <v>78</v>
      </c>
    </row>
    <row r="304" s="12" customFormat="1" ht="20.88" customHeight="1">
      <c r="A304" s="12"/>
      <c r="B304" s="200"/>
      <c r="C304" s="201"/>
      <c r="D304" s="202" t="s">
        <v>68</v>
      </c>
      <c r="E304" s="214" t="s">
        <v>592</v>
      </c>
      <c r="F304" s="214" t="s">
        <v>593</v>
      </c>
      <c r="G304" s="201"/>
      <c r="H304" s="201"/>
      <c r="I304" s="204"/>
      <c r="J304" s="215">
        <f>BK304</f>
        <v>0</v>
      </c>
      <c r="K304" s="201"/>
      <c r="L304" s="206"/>
      <c r="M304" s="207"/>
      <c r="N304" s="208"/>
      <c r="O304" s="208"/>
      <c r="P304" s="209">
        <f>SUM(P305:P324)</f>
        <v>0</v>
      </c>
      <c r="Q304" s="208"/>
      <c r="R304" s="209">
        <f>SUM(R305:R324)</f>
        <v>0.27016099760000001</v>
      </c>
      <c r="S304" s="208"/>
      <c r="T304" s="210">
        <f>SUM(T305:T324)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211" t="s">
        <v>78</v>
      </c>
      <c r="AT304" s="212" t="s">
        <v>68</v>
      </c>
      <c r="AU304" s="212" t="s">
        <v>78</v>
      </c>
      <c r="AY304" s="211" t="s">
        <v>281</v>
      </c>
      <c r="BK304" s="213">
        <f>SUM(BK305:BK324)</f>
        <v>0</v>
      </c>
    </row>
    <row r="305" s="2" customFormat="1" ht="49.05" customHeight="1">
      <c r="A305" s="41"/>
      <c r="B305" s="42"/>
      <c r="C305" s="216" t="s">
        <v>657</v>
      </c>
      <c r="D305" s="216" t="s">
        <v>284</v>
      </c>
      <c r="E305" s="217" t="s">
        <v>595</v>
      </c>
      <c r="F305" s="218" t="s">
        <v>596</v>
      </c>
      <c r="G305" s="219" t="s">
        <v>197</v>
      </c>
      <c r="H305" s="220">
        <v>19.879999999999999</v>
      </c>
      <c r="I305" s="221"/>
      <c r="J305" s="222">
        <f>ROUND(I305*H305,2)</f>
        <v>0</v>
      </c>
      <c r="K305" s="218" t="s">
        <v>287</v>
      </c>
      <c r="L305" s="47"/>
      <c r="M305" s="223" t="s">
        <v>19</v>
      </c>
      <c r="N305" s="224" t="s">
        <v>40</v>
      </c>
      <c r="O305" s="87"/>
      <c r="P305" s="225">
        <f>O305*H305</f>
        <v>0</v>
      </c>
      <c r="Q305" s="225">
        <v>0.01259502</v>
      </c>
      <c r="R305" s="225">
        <f>Q305*H305</f>
        <v>0.2503889976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305</v>
      </c>
      <c r="AT305" s="227" t="s">
        <v>284</v>
      </c>
      <c r="AU305" s="227" t="s">
        <v>199</v>
      </c>
      <c r="AY305" s="20" t="s">
        <v>281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76</v>
      </c>
      <c r="BK305" s="228">
        <f>ROUND(I305*H305,2)</f>
        <v>0</v>
      </c>
      <c r="BL305" s="20" t="s">
        <v>305</v>
      </c>
      <c r="BM305" s="227" t="s">
        <v>597</v>
      </c>
    </row>
    <row r="306" s="2" customFormat="1">
      <c r="A306" s="41"/>
      <c r="B306" s="42"/>
      <c r="C306" s="43"/>
      <c r="D306" s="229" t="s">
        <v>290</v>
      </c>
      <c r="E306" s="43"/>
      <c r="F306" s="230" t="s">
        <v>598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290</v>
      </c>
      <c r="AU306" s="20" t="s">
        <v>199</v>
      </c>
    </row>
    <row r="307" s="13" customFormat="1">
      <c r="A307" s="13"/>
      <c r="B307" s="234"/>
      <c r="C307" s="235"/>
      <c r="D307" s="236" t="s">
        <v>292</v>
      </c>
      <c r="E307" s="237" t="s">
        <v>19</v>
      </c>
      <c r="F307" s="238" t="s">
        <v>235</v>
      </c>
      <c r="G307" s="235"/>
      <c r="H307" s="239">
        <v>19.879999999999999</v>
      </c>
      <c r="I307" s="240"/>
      <c r="J307" s="235"/>
      <c r="K307" s="235"/>
      <c r="L307" s="241"/>
      <c r="M307" s="242"/>
      <c r="N307" s="243"/>
      <c r="O307" s="243"/>
      <c r="P307" s="243"/>
      <c r="Q307" s="243"/>
      <c r="R307" s="243"/>
      <c r="S307" s="243"/>
      <c r="T307" s="244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5" t="s">
        <v>292</v>
      </c>
      <c r="AU307" s="245" t="s">
        <v>199</v>
      </c>
      <c r="AV307" s="13" t="s">
        <v>78</v>
      </c>
      <c r="AW307" s="13" t="s">
        <v>31</v>
      </c>
      <c r="AX307" s="13" t="s">
        <v>76</v>
      </c>
      <c r="AY307" s="245" t="s">
        <v>281</v>
      </c>
    </row>
    <row r="308" s="2" customFormat="1" ht="37.8" customHeight="1">
      <c r="A308" s="41"/>
      <c r="B308" s="42"/>
      <c r="C308" s="216" t="s">
        <v>661</v>
      </c>
      <c r="D308" s="216" t="s">
        <v>284</v>
      </c>
      <c r="E308" s="217" t="s">
        <v>600</v>
      </c>
      <c r="F308" s="218" t="s">
        <v>601</v>
      </c>
      <c r="G308" s="219" t="s">
        <v>197</v>
      </c>
      <c r="H308" s="220">
        <v>19.879999999999999</v>
      </c>
      <c r="I308" s="221"/>
      <c r="J308" s="222">
        <f>ROUND(I308*H308,2)</f>
        <v>0</v>
      </c>
      <c r="K308" s="218" t="s">
        <v>287</v>
      </c>
      <c r="L308" s="47"/>
      <c r="M308" s="223" t="s">
        <v>19</v>
      </c>
      <c r="N308" s="224" t="s">
        <v>40</v>
      </c>
      <c r="O308" s="87"/>
      <c r="P308" s="225">
        <f>O308*H308</f>
        <v>0</v>
      </c>
      <c r="Q308" s="225">
        <v>0.00010000000000000001</v>
      </c>
      <c r="R308" s="225">
        <f>Q308*H308</f>
        <v>0.0019880000000000002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305</v>
      </c>
      <c r="AT308" s="227" t="s">
        <v>284</v>
      </c>
      <c r="AU308" s="227" t="s">
        <v>199</v>
      </c>
      <c r="AY308" s="20" t="s">
        <v>281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76</v>
      </c>
      <c r="BK308" s="228">
        <f>ROUND(I308*H308,2)</f>
        <v>0</v>
      </c>
      <c r="BL308" s="20" t="s">
        <v>305</v>
      </c>
      <c r="BM308" s="227" t="s">
        <v>602</v>
      </c>
    </row>
    <row r="309" s="2" customFormat="1">
      <c r="A309" s="41"/>
      <c r="B309" s="42"/>
      <c r="C309" s="43"/>
      <c r="D309" s="229" t="s">
        <v>290</v>
      </c>
      <c r="E309" s="43"/>
      <c r="F309" s="230" t="s">
        <v>603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290</v>
      </c>
      <c r="AU309" s="20" t="s">
        <v>199</v>
      </c>
    </row>
    <row r="310" s="13" customFormat="1">
      <c r="A310" s="13"/>
      <c r="B310" s="234"/>
      <c r="C310" s="235"/>
      <c r="D310" s="236" t="s">
        <v>292</v>
      </c>
      <c r="E310" s="237" t="s">
        <v>19</v>
      </c>
      <c r="F310" s="238" t="s">
        <v>235</v>
      </c>
      <c r="G310" s="235"/>
      <c r="H310" s="239">
        <v>19.879999999999999</v>
      </c>
      <c r="I310" s="240"/>
      <c r="J310" s="235"/>
      <c r="K310" s="235"/>
      <c r="L310" s="241"/>
      <c r="M310" s="242"/>
      <c r="N310" s="243"/>
      <c r="O310" s="243"/>
      <c r="P310" s="243"/>
      <c r="Q310" s="243"/>
      <c r="R310" s="243"/>
      <c r="S310" s="243"/>
      <c r="T310" s="244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5" t="s">
        <v>292</v>
      </c>
      <c r="AU310" s="245" t="s">
        <v>199</v>
      </c>
      <c r="AV310" s="13" t="s">
        <v>78</v>
      </c>
      <c r="AW310" s="13" t="s">
        <v>31</v>
      </c>
      <c r="AX310" s="13" t="s">
        <v>69</v>
      </c>
      <c r="AY310" s="245" t="s">
        <v>281</v>
      </c>
    </row>
    <row r="311" s="14" customFormat="1">
      <c r="A311" s="14"/>
      <c r="B311" s="246"/>
      <c r="C311" s="247"/>
      <c r="D311" s="236" t="s">
        <v>292</v>
      </c>
      <c r="E311" s="248" t="s">
        <v>19</v>
      </c>
      <c r="F311" s="249" t="s">
        <v>311</v>
      </c>
      <c r="G311" s="247"/>
      <c r="H311" s="250">
        <v>19.879999999999999</v>
      </c>
      <c r="I311" s="251"/>
      <c r="J311" s="247"/>
      <c r="K311" s="247"/>
      <c r="L311" s="252"/>
      <c r="M311" s="253"/>
      <c r="N311" s="254"/>
      <c r="O311" s="254"/>
      <c r="P311" s="254"/>
      <c r="Q311" s="254"/>
      <c r="R311" s="254"/>
      <c r="S311" s="254"/>
      <c r="T311" s="25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6" t="s">
        <v>292</v>
      </c>
      <c r="AU311" s="256" t="s">
        <v>199</v>
      </c>
      <c r="AV311" s="14" t="s">
        <v>288</v>
      </c>
      <c r="AW311" s="14" t="s">
        <v>31</v>
      </c>
      <c r="AX311" s="14" t="s">
        <v>76</v>
      </c>
      <c r="AY311" s="256" t="s">
        <v>281</v>
      </c>
    </row>
    <row r="312" s="2" customFormat="1" ht="24.15" customHeight="1">
      <c r="A312" s="41"/>
      <c r="B312" s="42"/>
      <c r="C312" s="216" t="s">
        <v>666</v>
      </c>
      <c r="D312" s="216" t="s">
        <v>284</v>
      </c>
      <c r="E312" s="217" t="s">
        <v>1487</v>
      </c>
      <c r="F312" s="218" t="s">
        <v>1488</v>
      </c>
      <c r="G312" s="219" t="s">
        <v>197</v>
      </c>
      <c r="H312" s="220">
        <v>4.5199999999999996</v>
      </c>
      <c r="I312" s="221"/>
      <c r="J312" s="222">
        <f>ROUND(I312*H312,2)</f>
        <v>0</v>
      </c>
      <c r="K312" s="218" t="s">
        <v>287</v>
      </c>
      <c r="L312" s="47"/>
      <c r="M312" s="223" t="s">
        <v>19</v>
      </c>
      <c r="N312" s="224" t="s">
        <v>40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305</v>
      </c>
      <c r="AT312" s="227" t="s">
        <v>284</v>
      </c>
      <c r="AU312" s="227" t="s">
        <v>199</v>
      </c>
      <c r="AY312" s="20" t="s">
        <v>281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76</v>
      </c>
      <c r="BK312" s="228">
        <f>ROUND(I312*H312,2)</f>
        <v>0</v>
      </c>
      <c r="BL312" s="20" t="s">
        <v>305</v>
      </c>
      <c r="BM312" s="227" t="s">
        <v>1643</v>
      </c>
    </row>
    <row r="313" s="2" customFormat="1">
      <c r="A313" s="41"/>
      <c r="B313" s="42"/>
      <c r="C313" s="43"/>
      <c r="D313" s="229" t="s">
        <v>290</v>
      </c>
      <c r="E313" s="43"/>
      <c r="F313" s="230" t="s">
        <v>1490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290</v>
      </c>
      <c r="AU313" s="20" t="s">
        <v>199</v>
      </c>
    </row>
    <row r="314" s="13" customFormat="1">
      <c r="A314" s="13"/>
      <c r="B314" s="234"/>
      <c r="C314" s="235"/>
      <c r="D314" s="236" t="s">
        <v>292</v>
      </c>
      <c r="E314" s="237" t="s">
        <v>19</v>
      </c>
      <c r="F314" s="238" t="s">
        <v>1644</v>
      </c>
      <c r="G314" s="235"/>
      <c r="H314" s="239">
        <v>3.3399999999999999</v>
      </c>
      <c r="I314" s="240"/>
      <c r="J314" s="235"/>
      <c r="K314" s="235"/>
      <c r="L314" s="241"/>
      <c r="M314" s="242"/>
      <c r="N314" s="243"/>
      <c r="O314" s="243"/>
      <c r="P314" s="243"/>
      <c r="Q314" s="243"/>
      <c r="R314" s="243"/>
      <c r="S314" s="243"/>
      <c r="T314" s="244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5" t="s">
        <v>292</v>
      </c>
      <c r="AU314" s="245" t="s">
        <v>199</v>
      </c>
      <c r="AV314" s="13" t="s">
        <v>78</v>
      </c>
      <c r="AW314" s="13" t="s">
        <v>31</v>
      </c>
      <c r="AX314" s="13" t="s">
        <v>69</v>
      </c>
      <c r="AY314" s="245" t="s">
        <v>281</v>
      </c>
    </row>
    <row r="315" s="13" customFormat="1">
      <c r="A315" s="13"/>
      <c r="B315" s="234"/>
      <c r="C315" s="235"/>
      <c r="D315" s="236" t="s">
        <v>292</v>
      </c>
      <c r="E315" s="237" t="s">
        <v>19</v>
      </c>
      <c r="F315" s="238" t="s">
        <v>1645</v>
      </c>
      <c r="G315" s="235"/>
      <c r="H315" s="239">
        <v>1.1799999999999999</v>
      </c>
      <c r="I315" s="240"/>
      <c r="J315" s="235"/>
      <c r="K315" s="235"/>
      <c r="L315" s="241"/>
      <c r="M315" s="242"/>
      <c r="N315" s="243"/>
      <c r="O315" s="243"/>
      <c r="P315" s="243"/>
      <c r="Q315" s="243"/>
      <c r="R315" s="243"/>
      <c r="S315" s="243"/>
      <c r="T315" s="244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5" t="s">
        <v>292</v>
      </c>
      <c r="AU315" s="245" t="s">
        <v>199</v>
      </c>
      <c r="AV315" s="13" t="s">
        <v>78</v>
      </c>
      <c r="AW315" s="13" t="s">
        <v>31</v>
      </c>
      <c r="AX315" s="13" t="s">
        <v>69</v>
      </c>
      <c r="AY315" s="245" t="s">
        <v>281</v>
      </c>
    </row>
    <row r="316" s="14" customFormat="1">
      <c r="A316" s="14"/>
      <c r="B316" s="246"/>
      <c r="C316" s="247"/>
      <c r="D316" s="236" t="s">
        <v>292</v>
      </c>
      <c r="E316" s="248" t="s">
        <v>19</v>
      </c>
      <c r="F316" s="249" t="s">
        <v>311</v>
      </c>
      <c r="G316" s="247"/>
      <c r="H316" s="250">
        <v>4.5199999999999996</v>
      </c>
      <c r="I316" s="251"/>
      <c r="J316" s="247"/>
      <c r="K316" s="247"/>
      <c r="L316" s="252"/>
      <c r="M316" s="253"/>
      <c r="N316" s="254"/>
      <c r="O316" s="254"/>
      <c r="P316" s="254"/>
      <c r="Q316" s="254"/>
      <c r="R316" s="254"/>
      <c r="S316" s="254"/>
      <c r="T316" s="255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6" t="s">
        <v>292</v>
      </c>
      <c r="AU316" s="256" t="s">
        <v>199</v>
      </c>
      <c r="AV316" s="14" t="s">
        <v>288</v>
      </c>
      <c r="AW316" s="14" t="s">
        <v>31</v>
      </c>
      <c r="AX316" s="14" t="s">
        <v>76</v>
      </c>
      <c r="AY316" s="256" t="s">
        <v>281</v>
      </c>
    </row>
    <row r="317" s="2" customFormat="1" ht="37.8" customHeight="1">
      <c r="A317" s="41"/>
      <c r="B317" s="42"/>
      <c r="C317" s="216" t="s">
        <v>672</v>
      </c>
      <c r="D317" s="216" t="s">
        <v>284</v>
      </c>
      <c r="E317" s="217" t="s">
        <v>615</v>
      </c>
      <c r="F317" s="218" t="s">
        <v>616</v>
      </c>
      <c r="G317" s="219" t="s">
        <v>330</v>
      </c>
      <c r="H317" s="220">
        <v>2</v>
      </c>
      <c r="I317" s="221"/>
      <c r="J317" s="222">
        <f>ROUND(I317*H317,2)</f>
        <v>0</v>
      </c>
      <c r="K317" s="218" t="s">
        <v>287</v>
      </c>
      <c r="L317" s="47"/>
      <c r="M317" s="223" t="s">
        <v>19</v>
      </c>
      <c r="N317" s="224" t="s">
        <v>40</v>
      </c>
      <c r="O317" s="87"/>
      <c r="P317" s="225">
        <f>O317*H317</f>
        <v>0</v>
      </c>
      <c r="Q317" s="225">
        <v>3.1999999999999999E-05</v>
      </c>
      <c r="R317" s="225">
        <f>Q317*H317</f>
        <v>6.3999999999999997E-05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305</v>
      </c>
      <c r="AT317" s="227" t="s">
        <v>284</v>
      </c>
      <c r="AU317" s="227" t="s">
        <v>199</v>
      </c>
      <c r="AY317" s="20" t="s">
        <v>281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76</v>
      </c>
      <c r="BK317" s="228">
        <f>ROUND(I317*H317,2)</f>
        <v>0</v>
      </c>
      <c r="BL317" s="20" t="s">
        <v>305</v>
      </c>
      <c r="BM317" s="227" t="s">
        <v>1646</v>
      </c>
    </row>
    <row r="318" s="2" customFormat="1">
      <c r="A318" s="41"/>
      <c r="B318" s="42"/>
      <c r="C318" s="43"/>
      <c r="D318" s="229" t="s">
        <v>290</v>
      </c>
      <c r="E318" s="43"/>
      <c r="F318" s="230" t="s">
        <v>618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290</v>
      </c>
      <c r="AU318" s="20" t="s">
        <v>199</v>
      </c>
    </row>
    <row r="319" s="13" customFormat="1">
      <c r="A319" s="13"/>
      <c r="B319" s="234"/>
      <c r="C319" s="235"/>
      <c r="D319" s="236" t="s">
        <v>292</v>
      </c>
      <c r="E319" s="237" t="s">
        <v>19</v>
      </c>
      <c r="F319" s="238" t="s">
        <v>1647</v>
      </c>
      <c r="G319" s="235"/>
      <c r="H319" s="239">
        <v>2</v>
      </c>
      <c r="I319" s="240"/>
      <c r="J319" s="235"/>
      <c r="K319" s="235"/>
      <c r="L319" s="241"/>
      <c r="M319" s="242"/>
      <c r="N319" s="243"/>
      <c r="O319" s="243"/>
      <c r="P319" s="243"/>
      <c r="Q319" s="243"/>
      <c r="R319" s="243"/>
      <c r="S319" s="243"/>
      <c r="T319" s="244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5" t="s">
        <v>292</v>
      </c>
      <c r="AU319" s="245" t="s">
        <v>199</v>
      </c>
      <c r="AV319" s="13" t="s">
        <v>78</v>
      </c>
      <c r="AW319" s="13" t="s">
        <v>31</v>
      </c>
      <c r="AX319" s="13" t="s">
        <v>76</v>
      </c>
      <c r="AY319" s="245" t="s">
        <v>281</v>
      </c>
    </row>
    <row r="320" s="2" customFormat="1" ht="24.15" customHeight="1">
      <c r="A320" s="41"/>
      <c r="B320" s="42"/>
      <c r="C320" s="267" t="s">
        <v>677</v>
      </c>
      <c r="D320" s="267" t="s">
        <v>396</v>
      </c>
      <c r="E320" s="268" t="s">
        <v>621</v>
      </c>
      <c r="F320" s="269" t="s">
        <v>622</v>
      </c>
      <c r="G320" s="270" t="s">
        <v>330</v>
      </c>
      <c r="H320" s="271">
        <v>2</v>
      </c>
      <c r="I320" s="272"/>
      <c r="J320" s="273">
        <f>ROUND(I320*H320,2)</f>
        <v>0</v>
      </c>
      <c r="K320" s="269" t="s">
        <v>287</v>
      </c>
      <c r="L320" s="274"/>
      <c r="M320" s="275" t="s">
        <v>19</v>
      </c>
      <c r="N320" s="276" t="s">
        <v>40</v>
      </c>
      <c r="O320" s="87"/>
      <c r="P320" s="225">
        <f>O320*H320</f>
        <v>0</v>
      </c>
      <c r="Q320" s="225">
        <v>0.0022000000000000001</v>
      </c>
      <c r="R320" s="225">
        <f>Q320*H320</f>
        <v>0.0044000000000000003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483</v>
      </c>
      <c r="AT320" s="227" t="s">
        <v>396</v>
      </c>
      <c r="AU320" s="227" t="s">
        <v>199</v>
      </c>
      <c r="AY320" s="20" t="s">
        <v>281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76</v>
      </c>
      <c r="BK320" s="228">
        <f>ROUND(I320*H320,2)</f>
        <v>0</v>
      </c>
      <c r="BL320" s="20" t="s">
        <v>305</v>
      </c>
      <c r="BM320" s="227" t="s">
        <v>1648</v>
      </c>
    </row>
    <row r="321" s="2" customFormat="1" ht="37.8" customHeight="1">
      <c r="A321" s="41"/>
      <c r="B321" s="42"/>
      <c r="C321" s="216" t="s">
        <v>679</v>
      </c>
      <c r="D321" s="216" t="s">
        <v>284</v>
      </c>
      <c r="E321" s="217" t="s">
        <v>605</v>
      </c>
      <c r="F321" s="218" t="s">
        <v>606</v>
      </c>
      <c r="G321" s="219" t="s">
        <v>330</v>
      </c>
      <c r="H321" s="220">
        <v>4</v>
      </c>
      <c r="I321" s="221"/>
      <c r="J321" s="222">
        <f>ROUND(I321*H321,2)</f>
        <v>0</v>
      </c>
      <c r="K321" s="218" t="s">
        <v>287</v>
      </c>
      <c r="L321" s="47"/>
      <c r="M321" s="223" t="s">
        <v>19</v>
      </c>
      <c r="N321" s="224" t="s">
        <v>40</v>
      </c>
      <c r="O321" s="87"/>
      <c r="P321" s="225">
        <f>O321*H321</f>
        <v>0</v>
      </c>
      <c r="Q321" s="225">
        <v>3.0000000000000001E-05</v>
      </c>
      <c r="R321" s="225">
        <f>Q321*H321</f>
        <v>0.00012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305</v>
      </c>
      <c r="AT321" s="227" t="s">
        <v>284</v>
      </c>
      <c r="AU321" s="227" t="s">
        <v>199</v>
      </c>
      <c r="AY321" s="20" t="s">
        <v>281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76</v>
      </c>
      <c r="BK321" s="228">
        <f>ROUND(I321*H321,2)</f>
        <v>0</v>
      </c>
      <c r="BL321" s="20" t="s">
        <v>305</v>
      </c>
      <c r="BM321" s="227" t="s">
        <v>1649</v>
      </c>
    </row>
    <row r="322" s="2" customFormat="1">
      <c r="A322" s="41"/>
      <c r="B322" s="42"/>
      <c r="C322" s="43"/>
      <c r="D322" s="229" t="s">
        <v>290</v>
      </c>
      <c r="E322" s="43"/>
      <c r="F322" s="230" t="s">
        <v>608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290</v>
      </c>
      <c r="AU322" s="20" t="s">
        <v>199</v>
      </c>
    </row>
    <row r="323" s="13" customFormat="1">
      <c r="A323" s="13"/>
      <c r="B323" s="234"/>
      <c r="C323" s="235"/>
      <c r="D323" s="236" t="s">
        <v>292</v>
      </c>
      <c r="E323" s="237" t="s">
        <v>19</v>
      </c>
      <c r="F323" s="238" t="s">
        <v>1650</v>
      </c>
      <c r="G323" s="235"/>
      <c r="H323" s="239">
        <v>4</v>
      </c>
      <c r="I323" s="240"/>
      <c r="J323" s="235"/>
      <c r="K323" s="235"/>
      <c r="L323" s="241"/>
      <c r="M323" s="242"/>
      <c r="N323" s="243"/>
      <c r="O323" s="243"/>
      <c r="P323" s="243"/>
      <c r="Q323" s="243"/>
      <c r="R323" s="243"/>
      <c r="S323" s="243"/>
      <c r="T323" s="244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5" t="s">
        <v>292</v>
      </c>
      <c r="AU323" s="245" t="s">
        <v>199</v>
      </c>
      <c r="AV323" s="13" t="s">
        <v>78</v>
      </c>
      <c r="AW323" s="13" t="s">
        <v>31</v>
      </c>
      <c r="AX323" s="13" t="s">
        <v>76</v>
      </c>
      <c r="AY323" s="245" t="s">
        <v>281</v>
      </c>
    </row>
    <row r="324" s="2" customFormat="1" ht="24.15" customHeight="1">
      <c r="A324" s="41"/>
      <c r="B324" s="42"/>
      <c r="C324" s="267" t="s">
        <v>684</v>
      </c>
      <c r="D324" s="267" t="s">
        <v>396</v>
      </c>
      <c r="E324" s="268" t="s">
        <v>611</v>
      </c>
      <c r="F324" s="269" t="s">
        <v>612</v>
      </c>
      <c r="G324" s="270" t="s">
        <v>330</v>
      </c>
      <c r="H324" s="271">
        <v>4</v>
      </c>
      <c r="I324" s="272"/>
      <c r="J324" s="273">
        <f>ROUND(I324*H324,2)</f>
        <v>0</v>
      </c>
      <c r="K324" s="269" t="s">
        <v>287</v>
      </c>
      <c r="L324" s="274"/>
      <c r="M324" s="275" t="s">
        <v>19</v>
      </c>
      <c r="N324" s="276" t="s">
        <v>40</v>
      </c>
      <c r="O324" s="87"/>
      <c r="P324" s="225">
        <f>O324*H324</f>
        <v>0</v>
      </c>
      <c r="Q324" s="225">
        <v>0.0033</v>
      </c>
      <c r="R324" s="225">
        <f>Q324*H324</f>
        <v>0.0132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483</v>
      </c>
      <c r="AT324" s="227" t="s">
        <v>396</v>
      </c>
      <c r="AU324" s="227" t="s">
        <v>199</v>
      </c>
      <c r="AY324" s="20" t="s">
        <v>281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76</v>
      </c>
      <c r="BK324" s="228">
        <f>ROUND(I324*H324,2)</f>
        <v>0</v>
      </c>
      <c r="BL324" s="20" t="s">
        <v>305</v>
      </c>
      <c r="BM324" s="227" t="s">
        <v>1651</v>
      </c>
    </row>
    <row r="325" s="12" customFormat="1" ht="20.88" customHeight="1">
      <c r="A325" s="12"/>
      <c r="B325" s="200"/>
      <c r="C325" s="201"/>
      <c r="D325" s="202" t="s">
        <v>68</v>
      </c>
      <c r="E325" s="214" t="s">
        <v>1497</v>
      </c>
      <c r="F325" s="214" t="s">
        <v>1498</v>
      </c>
      <c r="G325" s="201"/>
      <c r="H325" s="201"/>
      <c r="I325" s="204"/>
      <c r="J325" s="215">
        <f>BK325</f>
        <v>0</v>
      </c>
      <c r="K325" s="201"/>
      <c r="L325" s="206"/>
      <c r="M325" s="207"/>
      <c r="N325" s="208"/>
      <c r="O325" s="208"/>
      <c r="P325" s="209">
        <f>SUM(P326:P335)</f>
        <v>0</v>
      </c>
      <c r="Q325" s="208"/>
      <c r="R325" s="209">
        <f>SUM(R326:R335)</f>
        <v>0.17919548000000002</v>
      </c>
      <c r="S325" s="208"/>
      <c r="T325" s="210">
        <f>SUM(T326:T335)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11" t="s">
        <v>78</v>
      </c>
      <c r="AT325" s="212" t="s">
        <v>68</v>
      </c>
      <c r="AU325" s="212" t="s">
        <v>78</v>
      </c>
      <c r="AY325" s="211" t="s">
        <v>281</v>
      </c>
      <c r="BK325" s="213">
        <f>SUM(BK326:BK335)</f>
        <v>0</v>
      </c>
    </row>
    <row r="326" s="2" customFormat="1" ht="62.7" customHeight="1">
      <c r="A326" s="41"/>
      <c r="B326" s="42"/>
      <c r="C326" s="216" t="s">
        <v>689</v>
      </c>
      <c r="D326" s="216" t="s">
        <v>284</v>
      </c>
      <c r="E326" s="217" t="s">
        <v>1499</v>
      </c>
      <c r="F326" s="218" t="s">
        <v>1500</v>
      </c>
      <c r="G326" s="219" t="s">
        <v>197</v>
      </c>
      <c r="H326" s="220">
        <v>5.7069999999999999</v>
      </c>
      <c r="I326" s="221"/>
      <c r="J326" s="222">
        <f>ROUND(I326*H326,2)</f>
        <v>0</v>
      </c>
      <c r="K326" s="218" t="s">
        <v>287</v>
      </c>
      <c r="L326" s="47"/>
      <c r="M326" s="223" t="s">
        <v>19</v>
      </c>
      <c r="N326" s="224" t="s">
        <v>40</v>
      </c>
      <c r="O326" s="87"/>
      <c r="P326" s="225">
        <f>O326*H326</f>
        <v>0</v>
      </c>
      <c r="Q326" s="225">
        <v>0.02964</v>
      </c>
      <c r="R326" s="225">
        <f>Q326*H326</f>
        <v>0.16915548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305</v>
      </c>
      <c r="AT326" s="227" t="s">
        <v>284</v>
      </c>
      <c r="AU326" s="227" t="s">
        <v>199</v>
      </c>
      <c r="AY326" s="20" t="s">
        <v>281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76</v>
      </c>
      <c r="BK326" s="228">
        <f>ROUND(I326*H326,2)</f>
        <v>0</v>
      </c>
      <c r="BL326" s="20" t="s">
        <v>305</v>
      </c>
      <c r="BM326" s="227" t="s">
        <v>1501</v>
      </c>
    </row>
    <row r="327" s="2" customFormat="1">
      <c r="A327" s="41"/>
      <c r="B327" s="42"/>
      <c r="C327" s="43"/>
      <c r="D327" s="229" t="s">
        <v>290</v>
      </c>
      <c r="E327" s="43"/>
      <c r="F327" s="230" t="s">
        <v>1502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290</v>
      </c>
      <c r="AU327" s="20" t="s">
        <v>199</v>
      </c>
    </row>
    <row r="328" s="15" customFormat="1">
      <c r="A328" s="15"/>
      <c r="B328" s="257"/>
      <c r="C328" s="258"/>
      <c r="D328" s="236" t="s">
        <v>292</v>
      </c>
      <c r="E328" s="259" t="s">
        <v>19</v>
      </c>
      <c r="F328" s="260" t="s">
        <v>1503</v>
      </c>
      <c r="G328" s="258"/>
      <c r="H328" s="259" t="s">
        <v>19</v>
      </c>
      <c r="I328" s="261"/>
      <c r="J328" s="258"/>
      <c r="K328" s="258"/>
      <c r="L328" s="262"/>
      <c r="M328" s="263"/>
      <c r="N328" s="264"/>
      <c r="O328" s="264"/>
      <c r="P328" s="264"/>
      <c r="Q328" s="264"/>
      <c r="R328" s="264"/>
      <c r="S328" s="264"/>
      <c r="T328" s="26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66" t="s">
        <v>292</v>
      </c>
      <c r="AU328" s="266" t="s">
        <v>199</v>
      </c>
      <c r="AV328" s="15" t="s">
        <v>76</v>
      </c>
      <c r="AW328" s="15" t="s">
        <v>31</v>
      </c>
      <c r="AX328" s="15" t="s">
        <v>69</v>
      </c>
      <c r="AY328" s="266" t="s">
        <v>281</v>
      </c>
    </row>
    <row r="329" s="13" customFormat="1">
      <c r="A329" s="13"/>
      <c r="B329" s="234"/>
      <c r="C329" s="235"/>
      <c r="D329" s="236" t="s">
        <v>292</v>
      </c>
      <c r="E329" s="237" t="s">
        <v>19</v>
      </c>
      <c r="F329" s="238" t="s">
        <v>1652</v>
      </c>
      <c r="G329" s="235"/>
      <c r="H329" s="239">
        <v>5.7069999999999999</v>
      </c>
      <c r="I329" s="240"/>
      <c r="J329" s="235"/>
      <c r="K329" s="235"/>
      <c r="L329" s="241"/>
      <c r="M329" s="242"/>
      <c r="N329" s="243"/>
      <c r="O329" s="243"/>
      <c r="P329" s="243"/>
      <c r="Q329" s="243"/>
      <c r="R329" s="243"/>
      <c r="S329" s="243"/>
      <c r="T329" s="244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5" t="s">
        <v>292</v>
      </c>
      <c r="AU329" s="245" t="s">
        <v>199</v>
      </c>
      <c r="AV329" s="13" t="s">
        <v>78</v>
      </c>
      <c r="AW329" s="13" t="s">
        <v>31</v>
      </c>
      <c r="AX329" s="13" t="s">
        <v>76</v>
      </c>
      <c r="AY329" s="245" t="s">
        <v>281</v>
      </c>
    </row>
    <row r="330" s="2" customFormat="1" ht="33" customHeight="1">
      <c r="A330" s="41"/>
      <c r="B330" s="42"/>
      <c r="C330" s="216" t="s">
        <v>696</v>
      </c>
      <c r="D330" s="216" t="s">
        <v>284</v>
      </c>
      <c r="E330" s="217" t="s">
        <v>1505</v>
      </c>
      <c r="F330" s="218" t="s">
        <v>1506</v>
      </c>
      <c r="G330" s="219" t="s">
        <v>330</v>
      </c>
      <c r="H330" s="220">
        <v>3</v>
      </c>
      <c r="I330" s="221"/>
      <c r="J330" s="222">
        <f>ROUND(I330*H330,2)</f>
        <v>0</v>
      </c>
      <c r="K330" s="218" t="s">
        <v>287</v>
      </c>
      <c r="L330" s="47"/>
      <c r="M330" s="223" t="s">
        <v>19</v>
      </c>
      <c r="N330" s="224" t="s">
        <v>40</v>
      </c>
      <c r="O330" s="87"/>
      <c r="P330" s="225">
        <f>O330*H330</f>
        <v>0</v>
      </c>
      <c r="Q330" s="225">
        <v>1.0000000000000001E-05</v>
      </c>
      <c r="R330" s="225">
        <f>Q330*H330</f>
        <v>3.0000000000000004E-05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305</v>
      </c>
      <c r="AT330" s="227" t="s">
        <v>284</v>
      </c>
      <c r="AU330" s="227" t="s">
        <v>199</v>
      </c>
      <c r="AY330" s="20" t="s">
        <v>281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76</v>
      </c>
      <c r="BK330" s="228">
        <f>ROUND(I330*H330,2)</f>
        <v>0</v>
      </c>
      <c r="BL330" s="20" t="s">
        <v>305</v>
      </c>
      <c r="BM330" s="227" t="s">
        <v>1507</v>
      </c>
    </row>
    <row r="331" s="2" customFormat="1">
      <c r="A331" s="41"/>
      <c r="B331" s="42"/>
      <c r="C331" s="43"/>
      <c r="D331" s="229" t="s">
        <v>290</v>
      </c>
      <c r="E331" s="43"/>
      <c r="F331" s="230" t="s">
        <v>1508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290</v>
      </c>
      <c r="AU331" s="20" t="s">
        <v>199</v>
      </c>
    </row>
    <row r="332" s="2" customFormat="1" ht="24.15" customHeight="1">
      <c r="A332" s="41"/>
      <c r="B332" s="42"/>
      <c r="C332" s="267" t="s">
        <v>701</v>
      </c>
      <c r="D332" s="267" t="s">
        <v>396</v>
      </c>
      <c r="E332" s="268" t="s">
        <v>1509</v>
      </c>
      <c r="F332" s="269" t="s">
        <v>1510</v>
      </c>
      <c r="G332" s="270" t="s">
        <v>330</v>
      </c>
      <c r="H332" s="271">
        <v>3</v>
      </c>
      <c r="I332" s="272"/>
      <c r="J332" s="273">
        <f>ROUND(I332*H332,2)</f>
        <v>0</v>
      </c>
      <c r="K332" s="269" t="s">
        <v>287</v>
      </c>
      <c r="L332" s="274"/>
      <c r="M332" s="275" t="s">
        <v>19</v>
      </c>
      <c r="N332" s="276" t="s">
        <v>40</v>
      </c>
      <c r="O332" s="87"/>
      <c r="P332" s="225">
        <f>O332*H332</f>
        <v>0</v>
      </c>
      <c r="Q332" s="225">
        <v>0.0025000000000000001</v>
      </c>
      <c r="R332" s="225">
        <f>Q332*H332</f>
        <v>0.0074999999999999997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483</v>
      </c>
      <c r="AT332" s="227" t="s">
        <v>396</v>
      </c>
      <c r="AU332" s="227" t="s">
        <v>199</v>
      </c>
      <c r="AY332" s="20" t="s">
        <v>281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76</v>
      </c>
      <c r="BK332" s="228">
        <f>ROUND(I332*H332,2)</f>
        <v>0</v>
      </c>
      <c r="BL332" s="20" t="s">
        <v>305</v>
      </c>
      <c r="BM332" s="227" t="s">
        <v>1511</v>
      </c>
    </row>
    <row r="333" s="2" customFormat="1" ht="33" customHeight="1">
      <c r="A333" s="41"/>
      <c r="B333" s="42"/>
      <c r="C333" s="216" t="s">
        <v>707</v>
      </c>
      <c r="D333" s="216" t="s">
        <v>284</v>
      </c>
      <c r="E333" s="217" t="s">
        <v>1512</v>
      </c>
      <c r="F333" s="218" t="s">
        <v>1513</v>
      </c>
      <c r="G333" s="219" t="s">
        <v>330</v>
      </c>
      <c r="H333" s="220">
        <v>1</v>
      </c>
      <c r="I333" s="221"/>
      <c r="J333" s="222">
        <f>ROUND(I333*H333,2)</f>
        <v>0</v>
      </c>
      <c r="K333" s="218" t="s">
        <v>287</v>
      </c>
      <c r="L333" s="47"/>
      <c r="M333" s="223" t="s">
        <v>19</v>
      </c>
      <c r="N333" s="224" t="s">
        <v>40</v>
      </c>
      <c r="O333" s="87"/>
      <c r="P333" s="225">
        <f>O333*H333</f>
        <v>0</v>
      </c>
      <c r="Q333" s="225">
        <v>1.0000000000000001E-05</v>
      </c>
      <c r="R333" s="225">
        <f>Q333*H333</f>
        <v>1.0000000000000001E-05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305</v>
      </c>
      <c r="AT333" s="227" t="s">
        <v>284</v>
      </c>
      <c r="AU333" s="227" t="s">
        <v>199</v>
      </c>
      <c r="AY333" s="20" t="s">
        <v>281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76</v>
      </c>
      <c r="BK333" s="228">
        <f>ROUND(I333*H333,2)</f>
        <v>0</v>
      </c>
      <c r="BL333" s="20" t="s">
        <v>305</v>
      </c>
      <c r="BM333" s="227" t="s">
        <v>1514</v>
      </c>
    </row>
    <row r="334" s="2" customFormat="1">
      <c r="A334" s="41"/>
      <c r="B334" s="42"/>
      <c r="C334" s="43"/>
      <c r="D334" s="229" t="s">
        <v>290</v>
      </c>
      <c r="E334" s="43"/>
      <c r="F334" s="230" t="s">
        <v>1515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290</v>
      </c>
      <c r="AU334" s="20" t="s">
        <v>199</v>
      </c>
    </row>
    <row r="335" s="2" customFormat="1" ht="24.15" customHeight="1">
      <c r="A335" s="41"/>
      <c r="B335" s="42"/>
      <c r="C335" s="267" t="s">
        <v>715</v>
      </c>
      <c r="D335" s="267" t="s">
        <v>396</v>
      </c>
      <c r="E335" s="268" t="s">
        <v>1516</v>
      </c>
      <c r="F335" s="269" t="s">
        <v>1517</v>
      </c>
      <c r="G335" s="270" t="s">
        <v>330</v>
      </c>
      <c r="H335" s="271">
        <v>1</v>
      </c>
      <c r="I335" s="272"/>
      <c r="J335" s="273">
        <f>ROUND(I335*H335,2)</f>
        <v>0</v>
      </c>
      <c r="K335" s="269" t="s">
        <v>287</v>
      </c>
      <c r="L335" s="274"/>
      <c r="M335" s="275" t="s">
        <v>19</v>
      </c>
      <c r="N335" s="276" t="s">
        <v>40</v>
      </c>
      <c r="O335" s="87"/>
      <c r="P335" s="225">
        <f>O335*H335</f>
        <v>0</v>
      </c>
      <c r="Q335" s="225">
        <v>0.0025000000000000001</v>
      </c>
      <c r="R335" s="225">
        <f>Q335*H335</f>
        <v>0.0025000000000000001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483</v>
      </c>
      <c r="AT335" s="227" t="s">
        <v>396</v>
      </c>
      <c r="AU335" s="227" t="s">
        <v>199</v>
      </c>
      <c r="AY335" s="20" t="s">
        <v>281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76</v>
      </c>
      <c r="BK335" s="228">
        <f>ROUND(I335*H335,2)</f>
        <v>0</v>
      </c>
      <c r="BL335" s="20" t="s">
        <v>305</v>
      </c>
      <c r="BM335" s="227" t="s">
        <v>1518</v>
      </c>
    </row>
    <row r="336" s="12" customFormat="1" ht="20.88" customHeight="1">
      <c r="A336" s="12"/>
      <c r="B336" s="200"/>
      <c r="C336" s="201"/>
      <c r="D336" s="202" t="s">
        <v>68</v>
      </c>
      <c r="E336" s="214" t="s">
        <v>624</v>
      </c>
      <c r="F336" s="214" t="s">
        <v>625</v>
      </c>
      <c r="G336" s="201"/>
      <c r="H336" s="201"/>
      <c r="I336" s="204"/>
      <c r="J336" s="215">
        <f>BK336</f>
        <v>0</v>
      </c>
      <c r="K336" s="201"/>
      <c r="L336" s="206"/>
      <c r="M336" s="207"/>
      <c r="N336" s="208"/>
      <c r="O336" s="208"/>
      <c r="P336" s="209">
        <f>SUM(P337:P343)</f>
        <v>0</v>
      </c>
      <c r="Q336" s="208"/>
      <c r="R336" s="209">
        <f>SUM(R337:R343)</f>
        <v>0.47519763300000001</v>
      </c>
      <c r="S336" s="208"/>
      <c r="T336" s="210">
        <f>SUM(T337:T343)</f>
        <v>0</v>
      </c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R336" s="211" t="s">
        <v>78</v>
      </c>
      <c r="AT336" s="212" t="s">
        <v>68</v>
      </c>
      <c r="AU336" s="212" t="s">
        <v>78</v>
      </c>
      <c r="AY336" s="211" t="s">
        <v>281</v>
      </c>
      <c r="BK336" s="213">
        <f>SUM(BK337:BK343)</f>
        <v>0</v>
      </c>
    </row>
    <row r="337" s="2" customFormat="1" ht="49.05" customHeight="1">
      <c r="A337" s="41"/>
      <c r="B337" s="42"/>
      <c r="C337" s="216" t="s">
        <v>721</v>
      </c>
      <c r="D337" s="216" t="s">
        <v>284</v>
      </c>
      <c r="E337" s="217" t="s">
        <v>627</v>
      </c>
      <c r="F337" s="218" t="s">
        <v>1653</v>
      </c>
      <c r="G337" s="219" t="s">
        <v>197</v>
      </c>
      <c r="H337" s="220">
        <v>5.79</v>
      </c>
      <c r="I337" s="221"/>
      <c r="J337" s="222">
        <f>ROUND(I337*H337,2)</f>
        <v>0</v>
      </c>
      <c r="K337" s="218" t="s">
        <v>287</v>
      </c>
      <c r="L337" s="47"/>
      <c r="M337" s="223" t="s">
        <v>19</v>
      </c>
      <c r="N337" s="224" t="s">
        <v>40</v>
      </c>
      <c r="O337" s="87"/>
      <c r="P337" s="225">
        <f>O337*H337</f>
        <v>0</v>
      </c>
      <c r="Q337" s="225">
        <v>0.054012699999999997</v>
      </c>
      <c r="R337" s="225">
        <f>Q337*H337</f>
        <v>0.31273353300000001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305</v>
      </c>
      <c r="AT337" s="227" t="s">
        <v>284</v>
      </c>
      <c r="AU337" s="227" t="s">
        <v>199</v>
      </c>
      <c r="AY337" s="20" t="s">
        <v>281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76</v>
      </c>
      <c r="BK337" s="228">
        <f>ROUND(I337*H337,2)</f>
        <v>0</v>
      </c>
      <c r="BL337" s="20" t="s">
        <v>305</v>
      </c>
      <c r="BM337" s="227" t="s">
        <v>629</v>
      </c>
    </row>
    <row r="338" s="2" customFormat="1">
      <c r="A338" s="41"/>
      <c r="B338" s="42"/>
      <c r="C338" s="43"/>
      <c r="D338" s="229" t="s">
        <v>290</v>
      </c>
      <c r="E338" s="43"/>
      <c r="F338" s="230" t="s">
        <v>630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290</v>
      </c>
      <c r="AU338" s="20" t="s">
        <v>199</v>
      </c>
    </row>
    <row r="339" s="13" customFormat="1">
      <c r="A339" s="13"/>
      <c r="B339" s="234"/>
      <c r="C339" s="235"/>
      <c r="D339" s="236" t="s">
        <v>292</v>
      </c>
      <c r="E339" s="237" t="s">
        <v>19</v>
      </c>
      <c r="F339" s="238" t="s">
        <v>1519</v>
      </c>
      <c r="G339" s="235"/>
      <c r="H339" s="239">
        <v>9.9900000000000002</v>
      </c>
      <c r="I339" s="240"/>
      <c r="J339" s="235"/>
      <c r="K339" s="235"/>
      <c r="L339" s="241"/>
      <c r="M339" s="242"/>
      <c r="N339" s="243"/>
      <c r="O339" s="243"/>
      <c r="P339" s="243"/>
      <c r="Q339" s="243"/>
      <c r="R339" s="243"/>
      <c r="S339" s="243"/>
      <c r="T339" s="244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5" t="s">
        <v>292</v>
      </c>
      <c r="AU339" s="245" t="s">
        <v>199</v>
      </c>
      <c r="AV339" s="13" t="s">
        <v>78</v>
      </c>
      <c r="AW339" s="13" t="s">
        <v>31</v>
      </c>
      <c r="AX339" s="13" t="s">
        <v>69</v>
      </c>
      <c r="AY339" s="245" t="s">
        <v>281</v>
      </c>
    </row>
    <row r="340" s="13" customFormat="1">
      <c r="A340" s="13"/>
      <c r="B340" s="234"/>
      <c r="C340" s="235"/>
      <c r="D340" s="236" t="s">
        <v>292</v>
      </c>
      <c r="E340" s="237" t="s">
        <v>19</v>
      </c>
      <c r="F340" s="238" t="s">
        <v>632</v>
      </c>
      <c r="G340" s="235"/>
      <c r="H340" s="239">
        <v>-4.2000000000000002</v>
      </c>
      <c r="I340" s="240"/>
      <c r="J340" s="235"/>
      <c r="K340" s="235"/>
      <c r="L340" s="241"/>
      <c r="M340" s="242"/>
      <c r="N340" s="243"/>
      <c r="O340" s="243"/>
      <c r="P340" s="243"/>
      <c r="Q340" s="243"/>
      <c r="R340" s="243"/>
      <c r="S340" s="243"/>
      <c r="T340" s="244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5" t="s">
        <v>292</v>
      </c>
      <c r="AU340" s="245" t="s">
        <v>199</v>
      </c>
      <c r="AV340" s="13" t="s">
        <v>78</v>
      </c>
      <c r="AW340" s="13" t="s">
        <v>31</v>
      </c>
      <c r="AX340" s="13" t="s">
        <v>69</v>
      </c>
      <c r="AY340" s="245" t="s">
        <v>281</v>
      </c>
    </row>
    <row r="341" s="14" customFormat="1">
      <c r="A341" s="14"/>
      <c r="B341" s="246"/>
      <c r="C341" s="247"/>
      <c r="D341" s="236" t="s">
        <v>292</v>
      </c>
      <c r="E341" s="248" t="s">
        <v>19</v>
      </c>
      <c r="F341" s="249" t="s">
        <v>311</v>
      </c>
      <c r="G341" s="247"/>
      <c r="H341" s="250">
        <v>5.79</v>
      </c>
      <c r="I341" s="251"/>
      <c r="J341" s="247"/>
      <c r="K341" s="247"/>
      <c r="L341" s="252"/>
      <c r="M341" s="253"/>
      <c r="N341" s="254"/>
      <c r="O341" s="254"/>
      <c r="P341" s="254"/>
      <c r="Q341" s="254"/>
      <c r="R341" s="254"/>
      <c r="S341" s="254"/>
      <c r="T341" s="25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6" t="s">
        <v>292</v>
      </c>
      <c r="AU341" s="256" t="s">
        <v>199</v>
      </c>
      <c r="AV341" s="14" t="s">
        <v>288</v>
      </c>
      <c r="AW341" s="14" t="s">
        <v>31</v>
      </c>
      <c r="AX341" s="14" t="s">
        <v>76</v>
      </c>
      <c r="AY341" s="256" t="s">
        <v>281</v>
      </c>
    </row>
    <row r="342" s="2" customFormat="1" ht="76.35" customHeight="1">
      <c r="A342" s="41"/>
      <c r="B342" s="42"/>
      <c r="C342" s="216" t="s">
        <v>729</v>
      </c>
      <c r="D342" s="216" t="s">
        <v>284</v>
      </c>
      <c r="E342" s="217" t="s">
        <v>634</v>
      </c>
      <c r="F342" s="218" t="s">
        <v>635</v>
      </c>
      <c r="G342" s="219" t="s">
        <v>330</v>
      </c>
      <c r="H342" s="220">
        <v>3</v>
      </c>
      <c r="I342" s="221"/>
      <c r="J342" s="222">
        <f>ROUND(I342*H342,2)</f>
        <v>0</v>
      </c>
      <c r="K342" s="218" t="s">
        <v>287</v>
      </c>
      <c r="L342" s="47"/>
      <c r="M342" s="223" t="s">
        <v>19</v>
      </c>
      <c r="N342" s="224" t="s">
        <v>40</v>
      </c>
      <c r="O342" s="87"/>
      <c r="P342" s="225">
        <f>O342*H342</f>
        <v>0</v>
      </c>
      <c r="Q342" s="225">
        <v>0.0541547</v>
      </c>
      <c r="R342" s="225">
        <f>Q342*H342</f>
        <v>0.1624641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305</v>
      </c>
      <c r="AT342" s="227" t="s">
        <v>284</v>
      </c>
      <c r="AU342" s="227" t="s">
        <v>199</v>
      </c>
      <c r="AY342" s="20" t="s">
        <v>281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76</v>
      </c>
      <c r="BK342" s="228">
        <f>ROUND(I342*H342,2)</f>
        <v>0</v>
      </c>
      <c r="BL342" s="20" t="s">
        <v>305</v>
      </c>
      <c r="BM342" s="227" t="s">
        <v>636</v>
      </c>
    </row>
    <row r="343" s="2" customFormat="1">
      <c r="A343" s="41"/>
      <c r="B343" s="42"/>
      <c r="C343" s="43"/>
      <c r="D343" s="229" t="s">
        <v>290</v>
      </c>
      <c r="E343" s="43"/>
      <c r="F343" s="230" t="s">
        <v>637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290</v>
      </c>
      <c r="AU343" s="20" t="s">
        <v>199</v>
      </c>
    </row>
    <row r="344" s="12" customFormat="1" ht="22.8" customHeight="1">
      <c r="A344" s="12"/>
      <c r="B344" s="200"/>
      <c r="C344" s="201"/>
      <c r="D344" s="202" t="s">
        <v>68</v>
      </c>
      <c r="E344" s="214" t="s">
        <v>638</v>
      </c>
      <c r="F344" s="214" t="s">
        <v>639</v>
      </c>
      <c r="G344" s="201"/>
      <c r="H344" s="201"/>
      <c r="I344" s="204"/>
      <c r="J344" s="215">
        <f>BK344</f>
        <v>0</v>
      </c>
      <c r="K344" s="201"/>
      <c r="L344" s="206"/>
      <c r="M344" s="207"/>
      <c r="N344" s="208"/>
      <c r="O344" s="208"/>
      <c r="P344" s="209">
        <f>SUM(P345:P360)</f>
        <v>0</v>
      </c>
      <c r="Q344" s="208"/>
      <c r="R344" s="209">
        <f>SUM(R345:R360)</f>
        <v>0.063549999999999995</v>
      </c>
      <c r="S344" s="208"/>
      <c r="T344" s="210">
        <f>SUM(T345:T360)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11" t="s">
        <v>78</v>
      </c>
      <c r="AT344" s="212" t="s">
        <v>68</v>
      </c>
      <c r="AU344" s="212" t="s">
        <v>76</v>
      </c>
      <c r="AY344" s="211" t="s">
        <v>281</v>
      </c>
      <c r="BK344" s="213">
        <f>SUM(BK345:BK360)</f>
        <v>0</v>
      </c>
    </row>
    <row r="345" s="2" customFormat="1" ht="55.5" customHeight="1">
      <c r="A345" s="41"/>
      <c r="B345" s="42"/>
      <c r="C345" s="216" t="s">
        <v>734</v>
      </c>
      <c r="D345" s="216" t="s">
        <v>284</v>
      </c>
      <c r="E345" s="217" t="s">
        <v>640</v>
      </c>
      <c r="F345" s="218" t="s">
        <v>641</v>
      </c>
      <c r="G345" s="219" t="s">
        <v>366</v>
      </c>
      <c r="H345" s="220">
        <v>0.064000000000000001</v>
      </c>
      <c r="I345" s="221"/>
      <c r="J345" s="222">
        <f>ROUND(I345*H345,2)</f>
        <v>0</v>
      </c>
      <c r="K345" s="218" t="s">
        <v>287</v>
      </c>
      <c r="L345" s="47"/>
      <c r="M345" s="223" t="s">
        <v>19</v>
      </c>
      <c r="N345" s="224" t="s">
        <v>40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305</v>
      </c>
      <c r="AT345" s="227" t="s">
        <v>284</v>
      </c>
      <c r="AU345" s="227" t="s">
        <v>78</v>
      </c>
      <c r="AY345" s="20" t="s">
        <v>281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76</v>
      </c>
      <c r="BK345" s="228">
        <f>ROUND(I345*H345,2)</f>
        <v>0</v>
      </c>
      <c r="BL345" s="20" t="s">
        <v>305</v>
      </c>
      <c r="BM345" s="227" t="s">
        <v>642</v>
      </c>
    </row>
    <row r="346" s="2" customFormat="1">
      <c r="A346" s="41"/>
      <c r="B346" s="42"/>
      <c r="C346" s="43"/>
      <c r="D346" s="229" t="s">
        <v>290</v>
      </c>
      <c r="E346" s="43"/>
      <c r="F346" s="230" t="s">
        <v>643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290</v>
      </c>
      <c r="AU346" s="20" t="s">
        <v>78</v>
      </c>
    </row>
    <row r="347" s="2" customFormat="1" ht="37.8" customHeight="1">
      <c r="A347" s="41"/>
      <c r="B347" s="42"/>
      <c r="C347" s="216" t="s">
        <v>739</v>
      </c>
      <c r="D347" s="216" t="s">
        <v>284</v>
      </c>
      <c r="E347" s="217" t="s">
        <v>645</v>
      </c>
      <c r="F347" s="218" t="s">
        <v>646</v>
      </c>
      <c r="G347" s="219" t="s">
        <v>330</v>
      </c>
      <c r="H347" s="220">
        <v>3</v>
      </c>
      <c r="I347" s="221"/>
      <c r="J347" s="222">
        <f>ROUND(I347*H347,2)</f>
        <v>0</v>
      </c>
      <c r="K347" s="218" t="s">
        <v>287</v>
      </c>
      <c r="L347" s="47"/>
      <c r="M347" s="223" t="s">
        <v>19</v>
      </c>
      <c r="N347" s="224" t="s">
        <v>40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305</v>
      </c>
      <c r="AT347" s="227" t="s">
        <v>284</v>
      </c>
      <c r="AU347" s="227" t="s">
        <v>78</v>
      </c>
      <c r="AY347" s="20" t="s">
        <v>281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76</v>
      </c>
      <c r="BK347" s="228">
        <f>ROUND(I347*H347,2)</f>
        <v>0</v>
      </c>
      <c r="BL347" s="20" t="s">
        <v>305</v>
      </c>
      <c r="BM347" s="227" t="s">
        <v>647</v>
      </c>
    </row>
    <row r="348" s="2" customFormat="1">
      <c r="A348" s="41"/>
      <c r="B348" s="42"/>
      <c r="C348" s="43"/>
      <c r="D348" s="229" t="s">
        <v>290</v>
      </c>
      <c r="E348" s="43"/>
      <c r="F348" s="230" t="s">
        <v>648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290</v>
      </c>
      <c r="AU348" s="20" t="s">
        <v>78</v>
      </c>
    </row>
    <row r="349" s="2" customFormat="1" ht="24.15" customHeight="1">
      <c r="A349" s="41"/>
      <c r="B349" s="42"/>
      <c r="C349" s="267" t="s">
        <v>744</v>
      </c>
      <c r="D349" s="267" t="s">
        <v>396</v>
      </c>
      <c r="E349" s="268" t="s">
        <v>650</v>
      </c>
      <c r="F349" s="269" t="s">
        <v>651</v>
      </c>
      <c r="G349" s="270" t="s">
        <v>330</v>
      </c>
      <c r="H349" s="271">
        <v>2</v>
      </c>
      <c r="I349" s="272"/>
      <c r="J349" s="273">
        <f>ROUND(I349*H349,2)</f>
        <v>0</v>
      </c>
      <c r="K349" s="269" t="s">
        <v>287</v>
      </c>
      <c r="L349" s="274"/>
      <c r="M349" s="275" t="s">
        <v>19</v>
      </c>
      <c r="N349" s="276" t="s">
        <v>40</v>
      </c>
      <c r="O349" s="87"/>
      <c r="P349" s="225">
        <f>O349*H349</f>
        <v>0</v>
      </c>
      <c r="Q349" s="225">
        <v>0.0195</v>
      </c>
      <c r="R349" s="225">
        <f>Q349*H349</f>
        <v>0.039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483</v>
      </c>
      <c r="AT349" s="227" t="s">
        <v>396</v>
      </c>
      <c r="AU349" s="227" t="s">
        <v>78</v>
      </c>
      <c r="AY349" s="20" t="s">
        <v>281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76</v>
      </c>
      <c r="BK349" s="228">
        <f>ROUND(I349*H349,2)</f>
        <v>0</v>
      </c>
      <c r="BL349" s="20" t="s">
        <v>305</v>
      </c>
      <c r="BM349" s="227" t="s">
        <v>652</v>
      </c>
    </row>
    <row r="350" s="13" customFormat="1">
      <c r="A350" s="13"/>
      <c r="B350" s="234"/>
      <c r="C350" s="235"/>
      <c r="D350" s="236" t="s">
        <v>292</v>
      </c>
      <c r="E350" s="237" t="s">
        <v>19</v>
      </c>
      <c r="F350" s="238" t="s">
        <v>1654</v>
      </c>
      <c r="G350" s="235"/>
      <c r="H350" s="239">
        <v>2</v>
      </c>
      <c r="I350" s="240"/>
      <c r="J350" s="235"/>
      <c r="K350" s="235"/>
      <c r="L350" s="241"/>
      <c r="M350" s="242"/>
      <c r="N350" s="243"/>
      <c r="O350" s="243"/>
      <c r="P350" s="243"/>
      <c r="Q350" s="243"/>
      <c r="R350" s="243"/>
      <c r="S350" s="243"/>
      <c r="T350" s="244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5" t="s">
        <v>292</v>
      </c>
      <c r="AU350" s="245" t="s">
        <v>78</v>
      </c>
      <c r="AV350" s="13" t="s">
        <v>78</v>
      </c>
      <c r="AW350" s="13" t="s">
        <v>31</v>
      </c>
      <c r="AX350" s="13" t="s">
        <v>76</v>
      </c>
      <c r="AY350" s="245" t="s">
        <v>281</v>
      </c>
    </row>
    <row r="351" s="2" customFormat="1" ht="24.15" customHeight="1">
      <c r="A351" s="41"/>
      <c r="B351" s="42"/>
      <c r="C351" s="267" t="s">
        <v>753</v>
      </c>
      <c r="D351" s="267" t="s">
        <v>396</v>
      </c>
      <c r="E351" s="268" t="s">
        <v>1521</v>
      </c>
      <c r="F351" s="269" t="s">
        <v>1522</v>
      </c>
      <c r="G351" s="270" t="s">
        <v>330</v>
      </c>
      <c r="H351" s="271">
        <v>1</v>
      </c>
      <c r="I351" s="272"/>
      <c r="J351" s="273">
        <f>ROUND(I351*H351,2)</f>
        <v>0</v>
      </c>
      <c r="K351" s="269" t="s">
        <v>287</v>
      </c>
      <c r="L351" s="274"/>
      <c r="M351" s="275" t="s">
        <v>19</v>
      </c>
      <c r="N351" s="276" t="s">
        <v>40</v>
      </c>
      <c r="O351" s="87"/>
      <c r="P351" s="225">
        <f>O351*H351</f>
        <v>0</v>
      </c>
      <c r="Q351" s="225">
        <v>0.017500000000000002</v>
      </c>
      <c r="R351" s="225">
        <f>Q351*H351</f>
        <v>0.017500000000000002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483</v>
      </c>
      <c r="AT351" s="227" t="s">
        <v>396</v>
      </c>
      <c r="AU351" s="227" t="s">
        <v>78</v>
      </c>
      <c r="AY351" s="20" t="s">
        <v>281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76</v>
      </c>
      <c r="BK351" s="228">
        <f>ROUND(I351*H351,2)</f>
        <v>0</v>
      </c>
      <c r="BL351" s="20" t="s">
        <v>305</v>
      </c>
      <c r="BM351" s="227" t="s">
        <v>1523</v>
      </c>
    </row>
    <row r="352" s="13" customFormat="1">
      <c r="A352" s="13"/>
      <c r="B352" s="234"/>
      <c r="C352" s="235"/>
      <c r="D352" s="236" t="s">
        <v>292</v>
      </c>
      <c r="E352" s="237" t="s">
        <v>19</v>
      </c>
      <c r="F352" s="238" t="s">
        <v>1482</v>
      </c>
      <c r="G352" s="235"/>
      <c r="H352" s="239">
        <v>1</v>
      </c>
      <c r="I352" s="240"/>
      <c r="J352" s="235"/>
      <c r="K352" s="235"/>
      <c r="L352" s="241"/>
      <c r="M352" s="242"/>
      <c r="N352" s="243"/>
      <c r="O352" s="243"/>
      <c r="P352" s="243"/>
      <c r="Q352" s="243"/>
      <c r="R352" s="243"/>
      <c r="S352" s="243"/>
      <c r="T352" s="244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5" t="s">
        <v>292</v>
      </c>
      <c r="AU352" s="245" t="s">
        <v>78</v>
      </c>
      <c r="AV352" s="13" t="s">
        <v>78</v>
      </c>
      <c r="AW352" s="13" t="s">
        <v>31</v>
      </c>
      <c r="AX352" s="13" t="s">
        <v>76</v>
      </c>
      <c r="AY352" s="245" t="s">
        <v>281</v>
      </c>
    </row>
    <row r="353" s="2" customFormat="1" ht="24.15" customHeight="1">
      <c r="A353" s="41"/>
      <c r="B353" s="42"/>
      <c r="C353" s="216" t="s">
        <v>758</v>
      </c>
      <c r="D353" s="216" t="s">
        <v>284</v>
      </c>
      <c r="E353" s="217" t="s">
        <v>653</v>
      </c>
      <c r="F353" s="218" t="s">
        <v>654</v>
      </c>
      <c r="G353" s="219" t="s">
        <v>330</v>
      </c>
      <c r="H353" s="220">
        <v>3</v>
      </c>
      <c r="I353" s="221"/>
      <c r="J353" s="222">
        <f>ROUND(I353*H353,2)</f>
        <v>0</v>
      </c>
      <c r="K353" s="218" t="s">
        <v>287</v>
      </c>
      <c r="L353" s="47"/>
      <c r="M353" s="223" t="s">
        <v>19</v>
      </c>
      <c r="N353" s="224" t="s">
        <v>40</v>
      </c>
      <c r="O353" s="87"/>
      <c r="P353" s="225">
        <f>O353*H353</f>
        <v>0</v>
      </c>
      <c r="Q353" s="225">
        <v>0</v>
      </c>
      <c r="R353" s="225">
        <f>Q353*H353</f>
        <v>0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305</v>
      </c>
      <c r="AT353" s="227" t="s">
        <v>284</v>
      </c>
      <c r="AU353" s="227" t="s">
        <v>78</v>
      </c>
      <c r="AY353" s="20" t="s">
        <v>281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76</v>
      </c>
      <c r="BK353" s="228">
        <f>ROUND(I353*H353,2)</f>
        <v>0</v>
      </c>
      <c r="BL353" s="20" t="s">
        <v>305</v>
      </c>
      <c r="BM353" s="227" t="s">
        <v>655</v>
      </c>
    </row>
    <row r="354" s="2" customFormat="1">
      <c r="A354" s="41"/>
      <c r="B354" s="42"/>
      <c r="C354" s="43"/>
      <c r="D354" s="229" t="s">
        <v>290</v>
      </c>
      <c r="E354" s="43"/>
      <c r="F354" s="230" t="s">
        <v>656</v>
      </c>
      <c r="G354" s="43"/>
      <c r="H354" s="43"/>
      <c r="I354" s="231"/>
      <c r="J354" s="43"/>
      <c r="K354" s="43"/>
      <c r="L354" s="47"/>
      <c r="M354" s="232"/>
      <c r="N354" s="233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290</v>
      </c>
      <c r="AU354" s="20" t="s">
        <v>78</v>
      </c>
    </row>
    <row r="355" s="2" customFormat="1" ht="24.15" customHeight="1">
      <c r="A355" s="41"/>
      <c r="B355" s="42"/>
      <c r="C355" s="267" t="s">
        <v>764</v>
      </c>
      <c r="D355" s="267" t="s">
        <v>396</v>
      </c>
      <c r="E355" s="268" t="s">
        <v>658</v>
      </c>
      <c r="F355" s="269" t="s">
        <v>659</v>
      </c>
      <c r="G355" s="270" t="s">
        <v>330</v>
      </c>
      <c r="H355" s="271">
        <v>2</v>
      </c>
      <c r="I355" s="272"/>
      <c r="J355" s="273">
        <f>ROUND(I355*H355,2)</f>
        <v>0</v>
      </c>
      <c r="K355" s="269" t="s">
        <v>287</v>
      </c>
      <c r="L355" s="274"/>
      <c r="M355" s="275" t="s">
        <v>19</v>
      </c>
      <c r="N355" s="276" t="s">
        <v>40</v>
      </c>
      <c r="O355" s="87"/>
      <c r="P355" s="225">
        <f>O355*H355</f>
        <v>0</v>
      </c>
      <c r="Q355" s="225">
        <v>0.00014999999999999999</v>
      </c>
      <c r="R355" s="225">
        <f>Q355*H355</f>
        <v>0.00029999999999999997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483</v>
      </c>
      <c r="AT355" s="227" t="s">
        <v>396</v>
      </c>
      <c r="AU355" s="227" t="s">
        <v>78</v>
      </c>
      <c r="AY355" s="20" t="s">
        <v>281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76</v>
      </c>
      <c r="BK355" s="228">
        <f>ROUND(I355*H355,2)</f>
        <v>0</v>
      </c>
      <c r="BL355" s="20" t="s">
        <v>305</v>
      </c>
      <c r="BM355" s="227" t="s">
        <v>660</v>
      </c>
    </row>
    <row r="356" s="2" customFormat="1" ht="24.15" customHeight="1">
      <c r="A356" s="41"/>
      <c r="B356" s="42"/>
      <c r="C356" s="267" t="s">
        <v>771</v>
      </c>
      <c r="D356" s="267" t="s">
        <v>396</v>
      </c>
      <c r="E356" s="268" t="s">
        <v>920</v>
      </c>
      <c r="F356" s="269" t="s">
        <v>921</v>
      </c>
      <c r="G356" s="270" t="s">
        <v>330</v>
      </c>
      <c r="H356" s="271">
        <v>1</v>
      </c>
      <c r="I356" s="272"/>
      <c r="J356" s="273">
        <f>ROUND(I356*H356,2)</f>
        <v>0</v>
      </c>
      <c r="K356" s="269" t="s">
        <v>287</v>
      </c>
      <c r="L356" s="274"/>
      <c r="M356" s="275" t="s">
        <v>19</v>
      </c>
      <c r="N356" s="276" t="s">
        <v>40</v>
      </c>
      <c r="O356" s="87"/>
      <c r="P356" s="225">
        <f>O356*H356</f>
        <v>0</v>
      </c>
      <c r="Q356" s="225">
        <v>0.00014999999999999999</v>
      </c>
      <c r="R356" s="225">
        <f>Q356*H356</f>
        <v>0.00014999999999999999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483</v>
      </c>
      <c r="AT356" s="227" t="s">
        <v>396</v>
      </c>
      <c r="AU356" s="227" t="s">
        <v>78</v>
      </c>
      <c r="AY356" s="20" t="s">
        <v>281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76</v>
      </c>
      <c r="BK356" s="228">
        <f>ROUND(I356*H356,2)</f>
        <v>0</v>
      </c>
      <c r="BL356" s="20" t="s">
        <v>305</v>
      </c>
      <c r="BM356" s="227" t="s">
        <v>1524</v>
      </c>
    </row>
    <row r="357" s="2" customFormat="1" ht="24.15" customHeight="1">
      <c r="A357" s="41"/>
      <c r="B357" s="42"/>
      <c r="C357" s="216" t="s">
        <v>777</v>
      </c>
      <c r="D357" s="216" t="s">
        <v>284</v>
      </c>
      <c r="E357" s="217" t="s">
        <v>662</v>
      </c>
      <c r="F357" s="218" t="s">
        <v>663</v>
      </c>
      <c r="G357" s="219" t="s">
        <v>330</v>
      </c>
      <c r="H357" s="220">
        <v>3</v>
      </c>
      <c r="I357" s="221"/>
      <c r="J357" s="222">
        <f>ROUND(I357*H357,2)</f>
        <v>0</v>
      </c>
      <c r="K357" s="218" t="s">
        <v>287</v>
      </c>
      <c r="L357" s="47"/>
      <c r="M357" s="223" t="s">
        <v>19</v>
      </c>
      <c r="N357" s="224" t="s">
        <v>40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305</v>
      </c>
      <c r="AT357" s="227" t="s">
        <v>284</v>
      </c>
      <c r="AU357" s="227" t="s">
        <v>78</v>
      </c>
      <c r="AY357" s="20" t="s">
        <v>281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76</v>
      </c>
      <c r="BK357" s="228">
        <f>ROUND(I357*H357,2)</f>
        <v>0</v>
      </c>
      <c r="BL357" s="20" t="s">
        <v>305</v>
      </c>
      <c r="BM357" s="227" t="s">
        <v>664</v>
      </c>
    </row>
    <row r="358" s="2" customFormat="1">
      <c r="A358" s="41"/>
      <c r="B358" s="42"/>
      <c r="C358" s="43"/>
      <c r="D358" s="229" t="s">
        <v>290</v>
      </c>
      <c r="E358" s="43"/>
      <c r="F358" s="230" t="s">
        <v>665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290</v>
      </c>
      <c r="AU358" s="20" t="s">
        <v>78</v>
      </c>
    </row>
    <row r="359" s="2" customFormat="1" ht="16.5" customHeight="1">
      <c r="A359" s="41"/>
      <c r="B359" s="42"/>
      <c r="C359" s="267" t="s">
        <v>782</v>
      </c>
      <c r="D359" s="267" t="s">
        <v>396</v>
      </c>
      <c r="E359" s="268" t="s">
        <v>667</v>
      </c>
      <c r="F359" s="269" t="s">
        <v>668</v>
      </c>
      <c r="G359" s="270" t="s">
        <v>330</v>
      </c>
      <c r="H359" s="271">
        <v>2</v>
      </c>
      <c r="I359" s="272"/>
      <c r="J359" s="273">
        <f>ROUND(I359*H359,2)</f>
        <v>0</v>
      </c>
      <c r="K359" s="269" t="s">
        <v>287</v>
      </c>
      <c r="L359" s="274"/>
      <c r="M359" s="275" t="s">
        <v>19</v>
      </c>
      <c r="N359" s="276" t="s">
        <v>40</v>
      </c>
      <c r="O359" s="87"/>
      <c r="P359" s="225">
        <f>O359*H359</f>
        <v>0</v>
      </c>
      <c r="Q359" s="225">
        <v>0.0022000000000000001</v>
      </c>
      <c r="R359" s="225">
        <f>Q359*H359</f>
        <v>0.0044000000000000003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483</v>
      </c>
      <c r="AT359" s="227" t="s">
        <v>396</v>
      </c>
      <c r="AU359" s="227" t="s">
        <v>78</v>
      </c>
      <c r="AY359" s="20" t="s">
        <v>281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76</v>
      </c>
      <c r="BK359" s="228">
        <f>ROUND(I359*H359,2)</f>
        <v>0</v>
      </c>
      <c r="BL359" s="20" t="s">
        <v>305</v>
      </c>
      <c r="BM359" s="227" t="s">
        <v>669</v>
      </c>
    </row>
    <row r="360" s="2" customFormat="1" ht="16.5" customHeight="1">
      <c r="A360" s="41"/>
      <c r="B360" s="42"/>
      <c r="C360" s="267" t="s">
        <v>787</v>
      </c>
      <c r="D360" s="267" t="s">
        <v>396</v>
      </c>
      <c r="E360" s="268" t="s">
        <v>923</v>
      </c>
      <c r="F360" s="269" t="s">
        <v>924</v>
      </c>
      <c r="G360" s="270" t="s">
        <v>330</v>
      </c>
      <c r="H360" s="271">
        <v>1</v>
      </c>
      <c r="I360" s="272"/>
      <c r="J360" s="273">
        <f>ROUND(I360*H360,2)</f>
        <v>0</v>
      </c>
      <c r="K360" s="269" t="s">
        <v>287</v>
      </c>
      <c r="L360" s="274"/>
      <c r="M360" s="275" t="s">
        <v>19</v>
      </c>
      <c r="N360" s="276" t="s">
        <v>40</v>
      </c>
      <c r="O360" s="87"/>
      <c r="P360" s="225">
        <f>O360*H360</f>
        <v>0</v>
      </c>
      <c r="Q360" s="225">
        <v>0.0022000000000000001</v>
      </c>
      <c r="R360" s="225">
        <f>Q360*H360</f>
        <v>0.0022000000000000001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483</v>
      </c>
      <c r="AT360" s="227" t="s">
        <v>396</v>
      </c>
      <c r="AU360" s="227" t="s">
        <v>78</v>
      </c>
      <c r="AY360" s="20" t="s">
        <v>281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76</v>
      </c>
      <c r="BK360" s="228">
        <f>ROUND(I360*H360,2)</f>
        <v>0</v>
      </c>
      <c r="BL360" s="20" t="s">
        <v>305</v>
      </c>
      <c r="BM360" s="227" t="s">
        <v>1525</v>
      </c>
    </row>
    <row r="361" s="12" customFormat="1" ht="22.8" customHeight="1">
      <c r="A361" s="12"/>
      <c r="B361" s="200"/>
      <c r="C361" s="201"/>
      <c r="D361" s="202" t="s">
        <v>68</v>
      </c>
      <c r="E361" s="214" t="s">
        <v>670</v>
      </c>
      <c r="F361" s="214" t="s">
        <v>671</v>
      </c>
      <c r="G361" s="201"/>
      <c r="H361" s="201"/>
      <c r="I361" s="204"/>
      <c r="J361" s="215">
        <f>BK361</f>
        <v>0</v>
      </c>
      <c r="K361" s="201"/>
      <c r="L361" s="206"/>
      <c r="M361" s="207"/>
      <c r="N361" s="208"/>
      <c r="O361" s="208"/>
      <c r="P361" s="209">
        <f>P362+SUM(P363:P386)</f>
        <v>0</v>
      </c>
      <c r="Q361" s="208"/>
      <c r="R361" s="209">
        <f>R362+SUM(R363:R386)</f>
        <v>0.75154383000000002</v>
      </c>
      <c r="S361" s="208"/>
      <c r="T361" s="210">
        <f>T362+SUM(T363:T386)</f>
        <v>0</v>
      </c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R361" s="211" t="s">
        <v>78</v>
      </c>
      <c r="AT361" s="212" t="s">
        <v>68</v>
      </c>
      <c r="AU361" s="212" t="s">
        <v>76</v>
      </c>
      <c r="AY361" s="211" t="s">
        <v>281</v>
      </c>
      <c r="BK361" s="213">
        <f>BK362+SUM(BK363:BK386)</f>
        <v>0</v>
      </c>
    </row>
    <row r="362" s="2" customFormat="1" ht="24.15" customHeight="1">
      <c r="A362" s="41"/>
      <c r="B362" s="42"/>
      <c r="C362" s="216" t="s">
        <v>791</v>
      </c>
      <c r="D362" s="216" t="s">
        <v>284</v>
      </c>
      <c r="E362" s="217" t="s">
        <v>1526</v>
      </c>
      <c r="F362" s="218" t="s">
        <v>1527</v>
      </c>
      <c r="G362" s="219" t="s">
        <v>197</v>
      </c>
      <c r="H362" s="220">
        <v>20.309999999999999</v>
      </c>
      <c r="I362" s="221"/>
      <c r="J362" s="222">
        <f>ROUND(I362*H362,2)</f>
        <v>0</v>
      </c>
      <c r="K362" s="218" t="s">
        <v>287</v>
      </c>
      <c r="L362" s="47"/>
      <c r="M362" s="223" t="s">
        <v>19</v>
      </c>
      <c r="N362" s="224" t="s">
        <v>40</v>
      </c>
      <c r="O362" s="87"/>
      <c r="P362" s="225">
        <f>O362*H362</f>
        <v>0</v>
      </c>
      <c r="Q362" s="225">
        <v>0.00050000000000000001</v>
      </c>
      <c r="R362" s="225">
        <f>Q362*H362</f>
        <v>0.010154999999999999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305</v>
      </c>
      <c r="AT362" s="227" t="s">
        <v>284</v>
      </c>
      <c r="AU362" s="227" t="s">
        <v>78</v>
      </c>
      <c r="AY362" s="20" t="s">
        <v>281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76</v>
      </c>
      <c r="BK362" s="228">
        <f>ROUND(I362*H362,2)</f>
        <v>0</v>
      </c>
      <c r="BL362" s="20" t="s">
        <v>305</v>
      </c>
      <c r="BM362" s="227" t="s">
        <v>678</v>
      </c>
    </row>
    <row r="363" s="2" customFormat="1">
      <c r="A363" s="41"/>
      <c r="B363" s="42"/>
      <c r="C363" s="43"/>
      <c r="D363" s="229" t="s">
        <v>290</v>
      </c>
      <c r="E363" s="43"/>
      <c r="F363" s="230" t="s">
        <v>1528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290</v>
      </c>
      <c r="AU363" s="20" t="s">
        <v>78</v>
      </c>
    </row>
    <row r="364" s="13" customFormat="1">
      <c r="A364" s="13"/>
      <c r="B364" s="234"/>
      <c r="C364" s="235"/>
      <c r="D364" s="236" t="s">
        <v>292</v>
      </c>
      <c r="E364" s="237" t="s">
        <v>19</v>
      </c>
      <c r="F364" s="238" t="s">
        <v>200</v>
      </c>
      <c r="G364" s="235"/>
      <c r="H364" s="239">
        <v>20.309999999999999</v>
      </c>
      <c r="I364" s="240"/>
      <c r="J364" s="235"/>
      <c r="K364" s="235"/>
      <c r="L364" s="241"/>
      <c r="M364" s="242"/>
      <c r="N364" s="243"/>
      <c r="O364" s="243"/>
      <c r="P364" s="243"/>
      <c r="Q364" s="243"/>
      <c r="R364" s="243"/>
      <c r="S364" s="243"/>
      <c r="T364" s="244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5" t="s">
        <v>292</v>
      </c>
      <c r="AU364" s="245" t="s">
        <v>78</v>
      </c>
      <c r="AV364" s="13" t="s">
        <v>78</v>
      </c>
      <c r="AW364" s="13" t="s">
        <v>31</v>
      </c>
      <c r="AX364" s="13" t="s">
        <v>69</v>
      </c>
      <c r="AY364" s="245" t="s">
        <v>281</v>
      </c>
    </row>
    <row r="365" s="14" customFormat="1">
      <c r="A365" s="14"/>
      <c r="B365" s="246"/>
      <c r="C365" s="247"/>
      <c r="D365" s="236" t="s">
        <v>292</v>
      </c>
      <c r="E365" s="248" t="s">
        <v>19</v>
      </c>
      <c r="F365" s="249" t="s">
        <v>311</v>
      </c>
      <c r="G365" s="247"/>
      <c r="H365" s="250">
        <v>20.309999999999999</v>
      </c>
      <c r="I365" s="251"/>
      <c r="J365" s="247"/>
      <c r="K365" s="247"/>
      <c r="L365" s="252"/>
      <c r="M365" s="253"/>
      <c r="N365" s="254"/>
      <c r="O365" s="254"/>
      <c r="P365" s="254"/>
      <c r="Q365" s="254"/>
      <c r="R365" s="254"/>
      <c r="S365" s="254"/>
      <c r="T365" s="255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6" t="s">
        <v>292</v>
      </c>
      <c r="AU365" s="256" t="s">
        <v>78</v>
      </c>
      <c r="AV365" s="14" t="s">
        <v>288</v>
      </c>
      <c r="AW365" s="14" t="s">
        <v>31</v>
      </c>
      <c r="AX365" s="14" t="s">
        <v>76</v>
      </c>
      <c r="AY365" s="256" t="s">
        <v>281</v>
      </c>
    </row>
    <row r="366" s="2" customFormat="1" ht="37.8" customHeight="1">
      <c r="A366" s="41"/>
      <c r="B366" s="42"/>
      <c r="C366" s="216" t="s">
        <v>795</v>
      </c>
      <c r="D366" s="216" t="s">
        <v>284</v>
      </c>
      <c r="E366" s="217" t="s">
        <v>680</v>
      </c>
      <c r="F366" s="218" t="s">
        <v>681</v>
      </c>
      <c r="G366" s="219" t="s">
        <v>197</v>
      </c>
      <c r="H366" s="220">
        <v>18.754999999999999</v>
      </c>
      <c r="I366" s="221"/>
      <c r="J366" s="222">
        <f>ROUND(I366*H366,2)</f>
        <v>0</v>
      </c>
      <c r="K366" s="218" t="s">
        <v>287</v>
      </c>
      <c r="L366" s="47"/>
      <c r="M366" s="223" t="s">
        <v>19</v>
      </c>
      <c r="N366" s="224" t="s">
        <v>40</v>
      </c>
      <c r="O366" s="87"/>
      <c r="P366" s="225">
        <f>O366*H366</f>
        <v>0</v>
      </c>
      <c r="Q366" s="225">
        <v>0.0059959999999999996</v>
      </c>
      <c r="R366" s="225">
        <f>Q366*H366</f>
        <v>0.11245497999999998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305</v>
      </c>
      <c r="AT366" s="227" t="s">
        <v>284</v>
      </c>
      <c r="AU366" s="227" t="s">
        <v>78</v>
      </c>
      <c r="AY366" s="20" t="s">
        <v>281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76</v>
      </c>
      <c r="BK366" s="228">
        <f>ROUND(I366*H366,2)</f>
        <v>0</v>
      </c>
      <c r="BL366" s="20" t="s">
        <v>305</v>
      </c>
      <c r="BM366" s="227" t="s">
        <v>1655</v>
      </c>
    </row>
    <row r="367" s="2" customFormat="1">
      <c r="A367" s="41"/>
      <c r="B367" s="42"/>
      <c r="C367" s="43"/>
      <c r="D367" s="229" t="s">
        <v>290</v>
      </c>
      <c r="E367" s="43"/>
      <c r="F367" s="230" t="s">
        <v>683</v>
      </c>
      <c r="G367" s="43"/>
      <c r="H367" s="43"/>
      <c r="I367" s="231"/>
      <c r="J367" s="43"/>
      <c r="K367" s="43"/>
      <c r="L367" s="47"/>
      <c r="M367" s="232"/>
      <c r="N367" s="233"/>
      <c r="O367" s="87"/>
      <c r="P367" s="87"/>
      <c r="Q367" s="87"/>
      <c r="R367" s="87"/>
      <c r="S367" s="87"/>
      <c r="T367" s="88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T367" s="20" t="s">
        <v>290</v>
      </c>
      <c r="AU367" s="20" t="s">
        <v>78</v>
      </c>
    </row>
    <row r="368" s="2" customFormat="1" ht="37.8" customHeight="1">
      <c r="A368" s="41"/>
      <c r="B368" s="42"/>
      <c r="C368" s="216" t="s">
        <v>798</v>
      </c>
      <c r="D368" s="216" t="s">
        <v>284</v>
      </c>
      <c r="E368" s="217" t="s">
        <v>1585</v>
      </c>
      <c r="F368" s="218" t="s">
        <v>1586</v>
      </c>
      <c r="G368" s="219" t="s">
        <v>392</v>
      </c>
      <c r="H368" s="220">
        <v>3.77</v>
      </c>
      <c r="I368" s="221"/>
      <c r="J368" s="222">
        <f>ROUND(I368*H368,2)</f>
        <v>0</v>
      </c>
      <c r="K368" s="218" t="s">
        <v>287</v>
      </c>
      <c r="L368" s="47"/>
      <c r="M368" s="223" t="s">
        <v>19</v>
      </c>
      <c r="N368" s="224" t="s">
        <v>40</v>
      </c>
      <c r="O368" s="87"/>
      <c r="P368" s="225">
        <f>O368*H368</f>
        <v>0</v>
      </c>
      <c r="Q368" s="225">
        <v>0.0015299999999999999</v>
      </c>
      <c r="R368" s="225">
        <f>Q368*H368</f>
        <v>0.0057681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305</v>
      </c>
      <c r="AT368" s="227" t="s">
        <v>284</v>
      </c>
      <c r="AU368" s="227" t="s">
        <v>78</v>
      </c>
      <c r="AY368" s="20" t="s">
        <v>281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76</v>
      </c>
      <c r="BK368" s="228">
        <f>ROUND(I368*H368,2)</f>
        <v>0</v>
      </c>
      <c r="BL368" s="20" t="s">
        <v>305</v>
      </c>
      <c r="BM368" s="227" t="s">
        <v>1656</v>
      </c>
    </row>
    <row r="369" s="2" customFormat="1">
      <c r="A369" s="41"/>
      <c r="B369" s="42"/>
      <c r="C369" s="43"/>
      <c r="D369" s="229" t="s">
        <v>290</v>
      </c>
      <c r="E369" s="43"/>
      <c r="F369" s="230" t="s">
        <v>1588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290</v>
      </c>
      <c r="AU369" s="20" t="s">
        <v>78</v>
      </c>
    </row>
    <row r="370" s="13" customFormat="1">
      <c r="A370" s="13"/>
      <c r="B370" s="234"/>
      <c r="C370" s="235"/>
      <c r="D370" s="236" t="s">
        <v>292</v>
      </c>
      <c r="E370" s="237" t="s">
        <v>19</v>
      </c>
      <c r="F370" s="238" t="s">
        <v>1551</v>
      </c>
      <c r="G370" s="235"/>
      <c r="H370" s="239">
        <v>3.77</v>
      </c>
      <c r="I370" s="240"/>
      <c r="J370" s="235"/>
      <c r="K370" s="235"/>
      <c r="L370" s="241"/>
      <c r="M370" s="242"/>
      <c r="N370" s="243"/>
      <c r="O370" s="243"/>
      <c r="P370" s="243"/>
      <c r="Q370" s="243"/>
      <c r="R370" s="243"/>
      <c r="S370" s="243"/>
      <c r="T370" s="244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5" t="s">
        <v>292</v>
      </c>
      <c r="AU370" s="245" t="s">
        <v>78</v>
      </c>
      <c r="AV370" s="13" t="s">
        <v>78</v>
      </c>
      <c r="AW370" s="13" t="s">
        <v>31</v>
      </c>
      <c r="AX370" s="13" t="s">
        <v>76</v>
      </c>
      <c r="AY370" s="245" t="s">
        <v>281</v>
      </c>
    </row>
    <row r="371" s="2" customFormat="1" ht="37.8" customHeight="1">
      <c r="A371" s="41"/>
      <c r="B371" s="42"/>
      <c r="C371" s="216" t="s">
        <v>805</v>
      </c>
      <c r="D371" s="216" t="s">
        <v>284</v>
      </c>
      <c r="E371" s="217" t="s">
        <v>1589</v>
      </c>
      <c r="F371" s="218" t="s">
        <v>1590</v>
      </c>
      <c r="G371" s="219" t="s">
        <v>392</v>
      </c>
      <c r="H371" s="220">
        <v>3.77</v>
      </c>
      <c r="I371" s="221"/>
      <c r="J371" s="222">
        <f>ROUND(I371*H371,2)</f>
        <v>0</v>
      </c>
      <c r="K371" s="218" t="s">
        <v>287</v>
      </c>
      <c r="L371" s="47"/>
      <c r="M371" s="223" t="s">
        <v>19</v>
      </c>
      <c r="N371" s="224" t="s">
        <v>40</v>
      </c>
      <c r="O371" s="87"/>
      <c r="P371" s="225">
        <f>O371*H371</f>
        <v>0</v>
      </c>
      <c r="Q371" s="225">
        <v>0.00075000000000000002</v>
      </c>
      <c r="R371" s="225">
        <f>Q371*H371</f>
        <v>0.0028275000000000002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305</v>
      </c>
      <c r="AT371" s="227" t="s">
        <v>284</v>
      </c>
      <c r="AU371" s="227" t="s">
        <v>78</v>
      </c>
      <c r="AY371" s="20" t="s">
        <v>281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76</v>
      </c>
      <c r="BK371" s="228">
        <f>ROUND(I371*H371,2)</f>
        <v>0</v>
      </c>
      <c r="BL371" s="20" t="s">
        <v>305</v>
      </c>
      <c r="BM371" s="227" t="s">
        <v>1657</v>
      </c>
    </row>
    <row r="372" s="2" customFormat="1">
      <c r="A372" s="41"/>
      <c r="B372" s="42"/>
      <c r="C372" s="43"/>
      <c r="D372" s="229" t="s">
        <v>290</v>
      </c>
      <c r="E372" s="43"/>
      <c r="F372" s="230" t="s">
        <v>1592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290</v>
      </c>
      <c r="AU372" s="20" t="s">
        <v>78</v>
      </c>
    </row>
    <row r="373" s="13" customFormat="1">
      <c r="A373" s="13"/>
      <c r="B373" s="234"/>
      <c r="C373" s="235"/>
      <c r="D373" s="236" t="s">
        <v>292</v>
      </c>
      <c r="E373" s="237" t="s">
        <v>19</v>
      </c>
      <c r="F373" s="238" t="s">
        <v>1551</v>
      </c>
      <c r="G373" s="235"/>
      <c r="H373" s="239">
        <v>3.77</v>
      </c>
      <c r="I373" s="240"/>
      <c r="J373" s="235"/>
      <c r="K373" s="235"/>
      <c r="L373" s="241"/>
      <c r="M373" s="242"/>
      <c r="N373" s="243"/>
      <c r="O373" s="243"/>
      <c r="P373" s="243"/>
      <c r="Q373" s="243"/>
      <c r="R373" s="243"/>
      <c r="S373" s="243"/>
      <c r="T373" s="244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5" t="s">
        <v>292</v>
      </c>
      <c r="AU373" s="245" t="s">
        <v>78</v>
      </c>
      <c r="AV373" s="13" t="s">
        <v>78</v>
      </c>
      <c r="AW373" s="13" t="s">
        <v>31</v>
      </c>
      <c r="AX373" s="13" t="s">
        <v>76</v>
      </c>
      <c r="AY373" s="245" t="s">
        <v>281</v>
      </c>
    </row>
    <row r="374" s="2" customFormat="1" ht="37.8" customHeight="1">
      <c r="A374" s="41"/>
      <c r="B374" s="42"/>
      <c r="C374" s="216" t="s">
        <v>812</v>
      </c>
      <c r="D374" s="216" t="s">
        <v>284</v>
      </c>
      <c r="E374" s="217" t="s">
        <v>1593</v>
      </c>
      <c r="F374" s="218" t="s">
        <v>1594</v>
      </c>
      <c r="G374" s="219" t="s">
        <v>392</v>
      </c>
      <c r="H374" s="220">
        <v>3.77</v>
      </c>
      <c r="I374" s="221"/>
      <c r="J374" s="222">
        <f>ROUND(I374*H374,2)</f>
        <v>0</v>
      </c>
      <c r="K374" s="218" t="s">
        <v>287</v>
      </c>
      <c r="L374" s="47"/>
      <c r="M374" s="223" t="s">
        <v>19</v>
      </c>
      <c r="N374" s="224" t="s">
        <v>40</v>
      </c>
      <c r="O374" s="87"/>
      <c r="P374" s="225">
        <f>O374*H374</f>
        <v>0</v>
      </c>
      <c r="Q374" s="225">
        <v>0.00034000000000000002</v>
      </c>
      <c r="R374" s="225">
        <f>Q374*H374</f>
        <v>0.0012818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305</v>
      </c>
      <c r="AT374" s="227" t="s">
        <v>284</v>
      </c>
      <c r="AU374" s="227" t="s">
        <v>78</v>
      </c>
      <c r="AY374" s="20" t="s">
        <v>281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76</v>
      </c>
      <c r="BK374" s="228">
        <f>ROUND(I374*H374,2)</f>
        <v>0</v>
      </c>
      <c r="BL374" s="20" t="s">
        <v>305</v>
      </c>
      <c r="BM374" s="227" t="s">
        <v>1658</v>
      </c>
    </row>
    <row r="375" s="2" customFormat="1">
      <c r="A375" s="41"/>
      <c r="B375" s="42"/>
      <c r="C375" s="43"/>
      <c r="D375" s="229" t="s">
        <v>290</v>
      </c>
      <c r="E375" s="43"/>
      <c r="F375" s="230" t="s">
        <v>1596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290</v>
      </c>
      <c r="AU375" s="20" t="s">
        <v>78</v>
      </c>
    </row>
    <row r="376" s="13" customFormat="1">
      <c r="A376" s="13"/>
      <c r="B376" s="234"/>
      <c r="C376" s="235"/>
      <c r="D376" s="236" t="s">
        <v>292</v>
      </c>
      <c r="E376" s="237" t="s">
        <v>19</v>
      </c>
      <c r="F376" s="238" t="s">
        <v>1551</v>
      </c>
      <c r="G376" s="235"/>
      <c r="H376" s="239">
        <v>3.77</v>
      </c>
      <c r="I376" s="240"/>
      <c r="J376" s="235"/>
      <c r="K376" s="235"/>
      <c r="L376" s="241"/>
      <c r="M376" s="242"/>
      <c r="N376" s="243"/>
      <c r="O376" s="243"/>
      <c r="P376" s="243"/>
      <c r="Q376" s="243"/>
      <c r="R376" s="243"/>
      <c r="S376" s="243"/>
      <c r="T376" s="244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5" t="s">
        <v>292</v>
      </c>
      <c r="AU376" s="245" t="s">
        <v>78</v>
      </c>
      <c r="AV376" s="13" t="s">
        <v>78</v>
      </c>
      <c r="AW376" s="13" t="s">
        <v>31</v>
      </c>
      <c r="AX376" s="13" t="s">
        <v>76</v>
      </c>
      <c r="AY376" s="245" t="s">
        <v>281</v>
      </c>
    </row>
    <row r="377" s="2" customFormat="1" ht="24.15" customHeight="1">
      <c r="A377" s="41"/>
      <c r="B377" s="42"/>
      <c r="C377" s="267" t="s">
        <v>506</v>
      </c>
      <c r="D377" s="267" t="s">
        <v>396</v>
      </c>
      <c r="E377" s="268" t="s">
        <v>1597</v>
      </c>
      <c r="F377" s="269" t="s">
        <v>1598</v>
      </c>
      <c r="G377" s="270" t="s">
        <v>392</v>
      </c>
      <c r="H377" s="271">
        <v>4.1470000000000002</v>
      </c>
      <c r="I377" s="272"/>
      <c r="J377" s="273">
        <f>ROUND(I377*H377,2)</f>
        <v>0</v>
      </c>
      <c r="K377" s="269" t="s">
        <v>287</v>
      </c>
      <c r="L377" s="274"/>
      <c r="M377" s="275" t="s">
        <v>19</v>
      </c>
      <c r="N377" s="276" t="s">
        <v>40</v>
      </c>
      <c r="O377" s="87"/>
      <c r="P377" s="225">
        <f>O377*H377</f>
        <v>0</v>
      </c>
      <c r="Q377" s="225">
        <v>0.00040000000000000002</v>
      </c>
      <c r="R377" s="225">
        <f>Q377*H377</f>
        <v>0.0016588000000000002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483</v>
      </c>
      <c r="AT377" s="227" t="s">
        <v>396</v>
      </c>
      <c r="AU377" s="227" t="s">
        <v>78</v>
      </c>
      <c r="AY377" s="20" t="s">
        <v>281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76</v>
      </c>
      <c r="BK377" s="228">
        <f>ROUND(I377*H377,2)</f>
        <v>0</v>
      </c>
      <c r="BL377" s="20" t="s">
        <v>305</v>
      </c>
      <c r="BM377" s="227" t="s">
        <v>1659</v>
      </c>
    </row>
    <row r="378" s="13" customFormat="1">
      <c r="A378" s="13"/>
      <c r="B378" s="234"/>
      <c r="C378" s="235"/>
      <c r="D378" s="236" t="s">
        <v>292</v>
      </c>
      <c r="E378" s="235"/>
      <c r="F378" s="238" t="s">
        <v>1600</v>
      </c>
      <c r="G378" s="235"/>
      <c r="H378" s="239">
        <v>4.1470000000000002</v>
      </c>
      <c r="I378" s="240"/>
      <c r="J378" s="235"/>
      <c r="K378" s="235"/>
      <c r="L378" s="241"/>
      <c r="M378" s="242"/>
      <c r="N378" s="243"/>
      <c r="O378" s="243"/>
      <c r="P378" s="243"/>
      <c r="Q378" s="243"/>
      <c r="R378" s="243"/>
      <c r="S378" s="243"/>
      <c r="T378" s="244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5" t="s">
        <v>292</v>
      </c>
      <c r="AU378" s="245" t="s">
        <v>78</v>
      </c>
      <c r="AV378" s="13" t="s">
        <v>78</v>
      </c>
      <c r="AW378" s="13" t="s">
        <v>4</v>
      </c>
      <c r="AX378" s="13" t="s">
        <v>76</v>
      </c>
      <c r="AY378" s="245" t="s">
        <v>281</v>
      </c>
    </row>
    <row r="379" s="2" customFormat="1" ht="33" customHeight="1">
      <c r="A379" s="41"/>
      <c r="B379" s="42"/>
      <c r="C379" s="267" t="s">
        <v>820</v>
      </c>
      <c r="D379" s="267" t="s">
        <v>396</v>
      </c>
      <c r="E379" s="268" t="s">
        <v>685</v>
      </c>
      <c r="F379" s="269" t="s">
        <v>686</v>
      </c>
      <c r="G379" s="270" t="s">
        <v>197</v>
      </c>
      <c r="H379" s="271">
        <v>24.829000000000001</v>
      </c>
      <c r="I379" s="272"/>
      <c r="J379" s="273">
        <f>ROUND(I379*H379,2)</f>
        <v>0</v>
      </c>
      <c r="K379" s="269" t="s">
        <v>287</v>
      </c>
      <c r="L379" s="274"/>
      <c r="M379" s="275" t="s">
        <v>19</v>
      </c>
      <c r="N379" s="276" t="s">
        <v>40</v>
      </c>
      <c r="O379" s="87"/>
      <c r="P379" s="225">
        <f>O379*H379</f>
        <v>0</v>
      </c>
      <c r="Q379" s="225">
        <v>0.021999999999999999</v>
      </c>
      <c r="R379" s="225">
        <f>Q379*H379</f>
        <v>0.546238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483</v>
      </c>
      <c r="AT379" s="227" t="s">
        <v>396</v>
      </c>
      <c r="AU379" s="227" t="s">
        <v>78</v>
      </c>
      <c r="AY379" s="20" t="s">
        <v>281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76</v>
      </c>
      <c r="BK379" s="228">
        <f>ROUND(I379*H379,2)</f>
        <v>0</v>
      </c>
      <c r="BL379" s="20" t="s">
        <v>305</v>
      </c>
      <c r="BM379" s="227" t="s">
        <v>1660</v>
      </c>
    </row>
    <row r="380" s="13" customFormat="1">
      <c r="A380" s="13"/>
      <c r="B380" s="234"/>
      <c r="C380" s="235"/>
      <c r="D380" s="236" t="s">
        <v>292</v>
      </c>
      <c r="E380" s="237" t="s">
        <v>19</v>
      </c>
      <c r="F380" s="238" t="s">
        <v>200</v>
      </c>
      <c r="G380" s="235"/>
      <c r="H380" s="239">
        <v>20.309999999999999</v>
      </c>
      <c r="I380" s="240"/>
      <c r="J380" s="235"/>
      <c r="K380" s="235"/>
      <c r="L380" s="241"/>
      <c r="M380" s="242"/>
      <c r="N380" s="243"/>
      <c r="O380" s="243"/>
      <c r="P380" s="243"/>
      <c r="Q380" s="243"/>
      <c r="R380" s="243"/>
      <c r="S380" s="243"/>
      <c r="T380" s="244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5" t="s">
        <v>292</v>
      </c>
      <c r="AU380" s="245" t="s">
        <v>78</v>
      </c>
      <c r="AV380" s="13" t="s">
        <v>78</v>
      </c>
      <c r="AW380" s="13" t="s">
        <v>31</v>
      </c>
      <c r="AX380" s="13" t="s">
        <v>69</v>
      </c>
      <c r="AY380" s="245" t="s">
        <v>281</v>
      </c>
    </row>
    <row r="381" s="13" customFormat="1">
      <c r="A381" s="13"/>
      <c r="B381" s="234"/>
      <c r="C381" s="235"/>
      <c r="D381" s="236" t="s">
        <v>292</v>
      </c>
      <c r="E381" s="237" t="s">
        <v>19</v>
      </c>
      <c r="F381" s="238" t="s">
        <v>1601</v>
      </c>
      <c r="G381" s="235"/>
      <c r="H381" s="239">
        <v>2.262</v>
      </c>
      <c r="I381" s="240"/>
      <c r="J381" s="235"/>
      <c r="K381" s="235"/>
      <c r="L381" s="241"/>
      <c r="M381" s="242"/>
      <c r="N381" s="243"/>
      <c r="O381" s="243"/>
      <c r="P381" s="243"/>
      <c r="Q381" s="243"/>
      <c r="R381" s="243"/>
      <c r="S381" s="243"/>
      <c r="T381" s="244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5" t="s">
        <v>292</v>
      </c>
      <c r="AU381" s="245" t="s">
        <v>78</v>
      </c>
      <c r="AV381" s="13" t="s">
        <v>78</v>
      </c>
      <c r="AW381" s="13" t="s">
        <v>31</v>
      </c>
      <c r="AX381" s="13" t="s">
        <v>69</v>
      </c>
      <c r="AY381" s="245" t="s">
        <v>281</v>
      </c>
    </row>
    <row r="382" s="14" customFormat="1">
      <c r="A382" s="14"/>
      <c r="B382" s="246"/>
      <c r="C382" s="247"/>
      <c r="D382" s="236" t="s">
        <v>292</v>
      </c>
      <c r="E382" s="248" t="s">
        <v>19</v>
      </c>
      <c r="F382" s="249" t="s">
        <v>311</v>
      </c>
      <c r="G382" s="247"/>
      <c r="H382" s="250">
        <v>22.571999999999999</v>
      </c>
      <c r="I382" s="251"/>
      <c r="J382" s="247"/>
      <c r="K382" s="247"/>
      <c r="L382" s="252"/>
      <c r="M382" s="253"/>
      <c r="N382" s="254"/>
      <c r="O382" s="254"/>
      <c r="P382" s="254"/>
      <c r="Q382" s="254"/>
      <c r="R382" s="254"/>
      <c r="S382" s="254"/>
      <c r="T382" s="255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6" t="s">
        <v>292</v>
      </c>
      <c r="AU382" s="256" t="s">
        <v>78</v>
      </c>
      <c r="AV382" s="14" t="s">
        <v>288</v>
      </c>
      <c r="AW382" s="14" t="s">
        <v>31</v>
      </c>
      <c r="AX382" s="14" t="s">
        <v>76</v>
      </c>
      <c r="AY382" s="256" t="s">
        <v>281</v>
      </c>
    </row>
    <row r="383" s="13" customFormat="1">
      <c r="A383" s="13"/>
      <c r="B383" s="234"/>
      <c r="C383" s="235"/>
      <c r="D383" s="236" t="s">
        <v>292</v>
      </c>
      <c r="E383" s="235"/>
      <c r="F383" s="238" t="s">
        <v>1661</v>
      </c>
      <c r="G383" s="235"/>
      <c r="H383" s="239">
        <v>24.829000000000001</v>
      </c>
      <c r="I383" s="240"/>
      <c r="J383" s="235"/>
      <c r="K383" s="235"/>
      <c r="L383" s="241"/>
      <c r="M383" s="242"/>
      <c r="N383" s="243"/>
      <c r="O383" s="243"/>
      <c r="P383" s="243"/>
      <c r="Q383" s="243"/>
      <c r="R383" s="243"/>
      <c r="S383" s="243"/>
      <c r="T383" s="244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5" t="s">
        <v>292</v>
      </c>
      <c r="AU383" s="245" t="s">
        <v>78</v>
      </c>
      <c r="AV383" s="13" t="s">
        <v>78</v>
      </c>
      <c r="AW383" s="13" t="s">
        <v>4</v>
      </c>
      <c r="AX383" s="13" t="s">
        <v>76</v>
      </c>
      <c r="AY383" s="245" t="s">
        <v>281</v>
      </c>
    </row>
    <row r="384" s="2" customFormat="1" ht="55.5" customHeight="1">
      <c r="A384" s="41"/>
      <c r="B384" s="42"/>
      <c r="C384" s="216" t="s">
        <v>827</v>
      </c>
      <c r="D384" s="216" t="s">
        <v>284</v>
      </c>
      <c r="E384" s="217" t="s">
        <v>690</v>
      </c>
      <c r="F384" s="218" t="s">
        <v>691</v>
      </c>
      <c r="G384" s="219" t="s">
        <v>366</v>
      </c>
      <c r="H384" s="220">
        <v>0.752</v>
      </c>
      <c r="I384" s="221"/>
      <c r="J384" s="222">
        <f>ROUND(I384*H384,2)</f>
        <v>0</v>
      </c>
      <c r="K384" s="218" t="s">
        <v>287</v>
      </c>
      <c r="L384" s="47"/>
      <c r="M384" s="223" t="s">
        <v>19</v>
      </c>
      <c r="N384" s="224" t="s">
        <v>40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305</v>
      </c>
      <c r="AT384" s="227" t="s">
        <v>284</v>
      </c>
      <c r="AU384" s="227" t="s">
        <v>78</v>
      </c>
      <c r="AY384" s="20" t="s">
        <v>281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76</v>
      </c>
      <c r="BK384" s="228">
        <f>ROUND(I384*H384,2)</f>
        <v>0</v>
      </c>
      <c r="BL384" s="20" t="s">
        <v>305</v>
      </c>
      <c r="BM384" s="227" t="s">
        <v>692</v>
      </c>
    </row>
    <row r="385" s="2" customFormat="1">
      <c r="A385" s="41"/>
      <c r="B385" s="42"/>
      <c r="C385" s="43"/>
      <c r="D385" s="229" t="s">
        <v>290</v>
      </c>
      <c r="E385" s="43"/>
      <c r="F385" s="230" t="s">
        <v>693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290</v>
      </c>
      <c r="AU385" s="20" t="s">
        <v>78</v>
      </c>
    </row>
    <row r="386" s="12" customFormat="1" ht="20.88" customHeight="1">
      <c r="A386" s="12"/>
      <c r="B386" s="200"/>
      <c r="C386" s="201"/>
      <c r="D386" s="202" t="s">
        <v>68</v>
      </c>
      <c r="E386" s="214" t="s">
        <v>694</v>
      </c>
      <c r="F386" s="214" t="s">
        <v>695</v>
      </c>
      <c r="G386" s="201"/>
      <c r="H386" s="201"/>
      <c r="I386" s="204"/>
      <c r="J386" s="215">
        <f>BK386</f>
        <v>0</v>
      </c>
      <c r="K386" s="201"/>
      <c r="L386" s="206"/>
      <c r="M386" s="207"/>
      <c r="N386" s="208"/>
      <c r="O386" s="208"/>
      <c r="P386" s="209">
        <f>SUM(P387:P404)</f>
        <v>0</v>
      </c>
      <c r="Q386" s="208"/>
      <c r="R386" s="209">
        <f>SUM(R387:R404)</f>
        <v>0.071159650000000005</v>
      </c>
      <c r="S386" s="208"/>
      <c r="T386" s="210">
        <f>SUM(T387:T404)</f>
        <v>0</v>
      </c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R386" s="211" t="s">
        <v>78</v>
      </c>
      <c r="AT386" s="212" t="s">
        <v>68</v>
      </c>
      <c r="AU386" s="212" t="s">
        <v>78</v>
      </c>
      <c r="AY386" s="211" t="s">
        <v>281</v>
      </c>
      <c r="BK386" s="213">
        <f>SUM(BK387:BK404)</f>
        <v>0</v>
      </c>
    </row>
    <row r="387" s="2" customFormat="1" ht="24.15" customHeight="1">
      <c r="A387" s="41"/>
      <c r="B387" s="42"/>
      <c r="C387" s="216" t="s">
        <v>830</v>
      </c>
      <c r="D387" s="216" t="s">
        <v>284</v>
      </c>
      <c r="E387" s="217" t="s">
        <v>697</v>
      </c>
      <c r="F387" s="218" t="s">
        <v>698</v>
      </c>
      <c r="G387" s="219" t="s">
        <v>197</v>
      </c>
      <c r="H387" s="220">
        <v>20.309999999999999</v>
      </c>
      <c r="I387" s="221"/>
      <c r="J387" s="222">
        <f>ROUND(I387*H387,2)</f>
        <v>0</v>
      </c>
      <c r="K387" s="218" t="s">
        <v>287</v>
      </c>
      <c r="L387" s="47"/>
      <c r="M387" s="223" t="s">
        <v>19</v>
      </c>
      <c r="N387" s="224" t="s">
        <v>40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305</v>
      </c>
      <c r="AT387" s="227" t="s">
        <v>284</v>
      </c>
      <c r="AU387" s="227" t="s">
        <v>199</v>
      </c>
      <c r="AY387" s="20" t="s">
        <v>281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76</v>
      </c>
      <c r="BK387" s="228">
        <f>ROUND(I387*H387,2)</f>
        <v>0</v>
      </c>
      <c r="BL387" s="20" t="s">
        <v>305</v>
      </c>
      <c r="BM387" s="227" t="s">
        <v>699</v>
      </c>
    </row>
    <row r="388" s="2" customFormat="1">
      <c r="A388" s="41"/>
      <c r="B388" s="42"/>
      <c r="C388" s="43"/>
      <c r="D388" s="229" t="s">
        <v>290</v>
      </c>
      <c r="E388" s="43"/>
      <c r="F388" s="230" t="s">
        <v>700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290</v>
      </c>
      <c r="AU388" s="20" t="s">
        <v>199</v>
      </c>
    </row>
    <row r="389" s="13" customFormat="1">
      <c r="A389" s="13"/>
      <c r="B389" s="234"/>
      <c r="C389" s="235"/>
      <c r="D389" s="236" t="s">
        <v>292</v>
      </c>
      <c r="E389" s="237" t="s">
        <v>19</v>
      </c>
      <c r="F389" s="238" t="s">
        <v>200</v>
      </c>
      <c r="G389" s="235"/>
      <c r="H389" s="239">
        <v>20.309999999999999</v>
      </c>
      <c r="I389" s="240"/>
      <c r="J389" s="235"/>
      <c r="K389" s="235"/>
      <c r="L389" s="241"/>
      <c r="M389" s="242"/>
      <c r="N389" s="243"/>
      <c r="O389" s="243"/>
      <c r="P389" s="243"/>
      <c r="Q389" s="243"/>
      <c r="R389" s="243"/>
      <c r="S389" s="243"/>
      <c r="T389" s="244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5" t="s">
        <v>292</v>
      </c>
      <c r="AU389" s="245" t="s">
        <v>199</v>
      </c>
      <c r="AV389" s="13" t="s">
        <v>78</v>
      </c>
      <c r="AW389" s="13" t="s">
        <v>31</v>
      </c>
      <c r="AX389" s="13" t="s">
        <v>76</v>
      </c>
      <c r="AY389" s="245" t="s">
        <v>281</v>
      </c>
    </row>
    <row r="390" s="2" customFormat="1" ht="24.15" customHeight="1">
      <c r="A390" s="41"/>
      <c r="B390" s="42"/>
      <c r="C390" s="216" t="s">
        <v>835</v>
      </c>
      <c r="D390" s="216" t="s">
        <v>284</v>
      </c>
      <c r="E390" s="217" t="s">
        <v>702</v>
      </c>
      <c r="F390" s="218" t="s">
        <v>703</v>
      </c>
      <c r="G390" s="219" t="s">
        <v>197</v>
      </c>
      <c r="H390" s="220">
        <v>4.3730000000000002</v>
      </c>
      <c r="I390" s="221"/>
      <c r="J390" s="222">
        <f>ROUND(I390*H390,2)</f>
        <v>0</v>
      </c>
      <c r="K390" s="218" t="s">
        <v>287</v>
      </c>
      <c r="L390" s="47"/>
      <c r="M390" s="223" t="s">
        <v>19</v>
      </c>
      <c r="N390" s="224" t="s">
        <v>40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305</v>
      </c>
      <c r="AT390" s="227" t="s">
        <v>284</v>
      </c>
      <c r="AU390" s="227" t="s">
        <v>199</v>
      </c>
      <c r="AY390" s="20" t="s">
        <v>281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76</v>
      </c>
      <c r="BK390" s="228">
        <f>ROUND(I390*H390,2)</f>
        <v>0</v>
      </c>
      <c r="BL390" s="20" t="s">
        <v>305</v>
      </c>
      <c r="BM390" s="227" t="s">
        <v>704</v>
      </c>
    </row>
    <row r="391" s="2" customFormat="1">
      <c r="A391" s="41"/>
      <c r="B391" s="42"/>
      <c r="C391" s="43"/>
      <c r="D391" s="229" t="s">
        <v>290</v>
      </c>
      <c r="E391" s="43"/>
      <c r="F391" s="230" t="s">
        <v>705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290</v>
      </c>
      <c r="AU391" s="20" t="s">
        <v>199</v>
      </c>
    </row>
    <row r="392" s="13" customFormat="1">
      <c r="A392" s="13"/>
      <c r="B392" s="234"/>
      <c r="C392" s="235"/>
      <c r="D392" s="236" t="s">
        <v>292</v>
      </c>
      <c r="E392" s="237" t="s">
        <v>19</v>
      </c>
      <c r="F392" s="238" t="s">
        <v>706</v>
      </c>
      <c r="G392" s="235"/>
      <c r="H392" s="239">
        <v>4.3730000000000002</v>
      </c>
      <c r="I392" s="240"/>
      <c r="J392" s="235"/>
      <c r="K392" s="235"/>
      <c r="L392" s="241"/>
      <c r="M392" s="242"/>
      <c r="N392" s="243"/>
      <c r="O392" s="243"/>
      <c r="P392" s="243"/>
      <c r="Q392" s="243"/>
      <c r="R392" s="243"/>
      <c r="S392" s="243"/>
      <c r="T392" s="244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5" t="s">
        <v>292</v>
      </c>
      <c r="AU392" s="245" t="s">
        <v>199</v>
      </c>
      <c r="AV392" s="13" t="s">
        <v>78</v>
      </c>
      <c r="AW392" s="13" t="s">
        <v>31</v>
      </c>
      <c r="AX392" s="13" t="s">
        <v>69</v>
      </c>
      <c r="AY392" s="245" t="s">
        <v>281</v>
      </c>
    </row>
    <row r="393" s="14" customFormat="1">
      <c r="A393" s="14"/>
      <c r="B393" s="246"/>
      <c r="C393" s="247"/>
      <c r="D393" s="236" t="s">
        <v>292</v>
      </c>
      <c r="E393" s="248" t="s">
        <v>19</v>
      </c>
      <c r="F393" s="249" t="s">
        <v>311</v>
      </c>
      <c r="G393" s="247"/>
      <c r="H393" s="250">
        <v>4.3730000000000002</v>
      </c>
      <c r="I393" s="251"/>
      <c r="J393" s="247"/>
      <c r="K393" s="247"/>
      <c r="L393" s="252"/>
      <c r="M393" s="253"/>
      <c r="N393" s="254"/>
      <c r="O393" s="254"/>
      <c r="P393" s="254"/>
      <c r="Q393" s="254"/>
      <c r="R393" s="254"/>
      <c r="S393" s="254"/>
      <c r="T393" s="255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6" t="s">
        <v>292</v>
      </c>
      <c r="AU393" s="256" t="s">
        <v>199</v>
      </c>
      <c r="AV393" s="14" t="s">
        <v>288</v>
      </c>
      <c r="AW393" s="14" t="s">
        <v>31</v>
      </c>
      <c r="AX393" s="14" t="s">
        <v>76</v>
      </c>
      <c r="AY393" s="256" t="s">
        <v>281</v>
      </c>
    </row>
    <row r="394" s="2" customFormat="1" ht="24.15" customHeight="1">
      <c r="A394" s="41"/>
      <c r="B394" s="42"/>
      <c r="C394" s="267" t="s">
        <v>935</v>
      </c>
      <c r="D394" s="267" t="s">
        <v>396</v>
      </c>
      <c r="E394" s="268" t="s">
        <v>708</v>
      </c>
      <c r="F394" s="269" t="s">
        <v>709</v>
      </c>
      <c r="G394" s="270" t="s">
        <v>710</v>
      </c>
      <c r="H394" s="271">
        <v>37.024999999999999</v>
      </c>
      <c r="I394" s="272"/>
      <c r="J394" s="273">
        <f>ROUND(I394*H394,2)</f>
        <v>0</v>
      </c>
      <c r="K394" s="269" t="s">
        <v>287</v>
      </c>
      <c r="L394" s="274"/>
      <c r="M394" s="275" t="s">
        <v>19</v>
      </c>
      <c r="N394" s="276" t="s">
        <v>40</v>
      </c>
      <c r="O394" s="87"/>
      <c r="P394" s="225">
        <f>O394*H394</f>
        <v>0</v>
      </c>
      <c r="Q394" s="225">
        <v>0.001</v>
      </c>
      <c r="R394" s="225">
        <f>Q394*H394</f>
        <v>0.037025000000000002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483</v>
      </c>
      <c r="AT394" s="227" t="s">
        <v>396</v>
      </c>
      <c r="AU394" s="227" t="s">
        <v>199</v>
      </c>
      <c r="AY394" s="20" t="s">
        <v>281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76</v>
      </c>
      <c r="BK394" s="228">
        <f>ROUND(I394*H394,2)</f>
        <v>0</v>
      </c>
      <c r="BL394" s="20" t="s">
        <v>305</v>
      </c>
      <c r="BM394" s="227" t="s">
        <v>711</v>
      </c>
    </row>
    <row r="395" s="2" customFormat="1">
      <c r="A395" s="41"/>
      <c r="B395" s="42"/>
      <c r="C395" s="43"/>
      <c r="D395" s="236" t="s">
        <v>712</v>
      </c>
      <c r="E395" s="43"/>
      <c r="F395" s="290" t="s">
        <v>713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712</v>
      </c>
      <c r="AU395" s="20" t="s">
        <v>199</v>
      </c>
    </row>
    <row r="396" s="13" customFormat="1">
      <c r="A396" s="13"/>
      <c r="B396" s="234"/>
      <c r="C396" s="235"/>
      <c r="D396" s="236" t="s">
        <v>292</v>
      </c>
      <c r="E396" s="235"/>
      <c r="F396" s="238" t="s">
        <v>1662</v>
      </c>
      <c r="G396" s="235"/>
      <c r="H396" s="239">
        <v>37.024999999999999</v>
      </c>
      <c r="I396" s="240"/>
      <c r="J396" s="235"/>
      <c r="K396" s="235"/>
      <c r="L396" s="241"/>
      <c r="M396" s="242"/>
      <c r="N396" s="243"/>
      <c r="O396" s="243"/>
      <c r="P396" s="243"/>
      <c r="Q396" s="243"/>
      <c r="R396" s="243"/>
      <c r="S396" s="243"/>
      <c r="T396" s="244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5" t="s">
        <v>292</v>
      </c>
      <c r="AU396" s="245" t="s">
        <v>199</v>
      </c>
      <c r="AV396" s="13" t="s">
        <v>78</v>
      </c>
      <c r="AW396" s="13" t="s">
        <v>4</v>
      </c>
      <c r="AX396" s="13" t="s">
        <v>76</v>
      </c>
      <c r="AY396" s="245" t="s">
        <v>281</v>
      </c>
    </row>
    <row r="397" s="2" customFormat="1" ht="24.15" customHeight="1">
      <c r="A397" s="41"/>
      <c r="B397" s="42"/>
      <c r="C397" s="216" t="s">
        <v>936</v>
      </c>
      <c r="D397" s="216" t="s">
        <v>284</v>
      </c>
      <c r="E397" s="217" t="s">
        <v>716</v>
      </c>
      <c r="F397" s="218" t="s">
        <v>717</v>
      </c>
      <c r="G397" s="219" t="s">
        <v>392</v>
      </c>
      <c r="H397" s="220">
        <v>29.149999999999999</v>
      </c>
      <c r="I397" s="221"/>
      <c r="J397" s="222">
        <f>ROUND(I397*H397,2)</f>
        <v>0</v>
      </c>
      <c r="K397" s="218" t="s">
        <v>287</v>
      </c>
      <c r="L397" s="47"/>
      <c r="M397" s="223" t="s">
        <v>19</v>
      </c>
      <c r="N397" s="224" t="s">
        <v>40</v>
      </c>
      <c r="O397" s="87"/>
      <c r="P397" s="225">
        <f>O397*H397</f>
        <v>0</v>
      </c>
      <c r="Q397" s="225">
        <v>0.00017000000000000001</v>
      </c>
      <c r="R397" s="225">
        <f>Q397*H397</f>
        <v>0.0049554999999999998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305</v>
      </c>
      <c r="AT397" s="227" t="s">
        <v>284</v>
      </c>
      <c r="AU397" s="227" t="s">
        <v>199</v>
      </c>
      <c r="AY397" s="20" t="s">
        <v>281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76</v>
      </c>
      <c r="BK397" s="228">
        <f>ROUND(I397*H397,2)</f>
        <v>0</v>
      </c>
      <c r="BL397" s="20" t="s">
        <v>305</v>
      </c>
      <c r="BM397" s="227" t="s">
        <v>718</v>
      </c>
    </row>
    <row r="398" s="2" customFormat="1">
      <c r="A398" s="41"/>
      <c r="B398" s="42"/>
      <c r="C398" s="43"/>
      <c r="D398" s="229" t="s">
        <v>290</v>
      </c>
      <c r="E398" s="43"/>
      <c r="F398" s="230" t="s">
        <v>719</v>
      </c>
      <c r="G398" s="43"/>
      <c r="H398" s="43"/>
      <c r="I398" s="231"/>
      <c r="J398" s="43"/>
      <c r="K398" s="43"/>
      <c r="L398" s="47"/>
      <c r="M398" s="232"/>
      <c r="N398" s="233"/>
      <c r="O398" s="87"/>
      <c r="P398" s="87"/>
      <c r="Q398" s="87"/>
      <c r="R398" s="87"/>
      <c r="S398" s="87"/>
      <c r="T398" s="88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T398" s="20" t="s">
        <v>290</v>
      </c>
      <c r="AU398" s="20" t="s">
        <v>199</v>
      </c>
    </row>
    <row r="399" s="15" customFormat="1">
      <c r="A399" s="15"/>
      <c r="B399" s="257"/>
      <c r="C399" s="258"/>
      <c r="D399" s="236" t="s">
        <v>292</v>
      </c>
      <c r="E399" s="259" t="s">
        <v>19</v>
      </c>
      <c r="F399" s="260" t="s">
        <v>720</v>
      </c>
      <c r="G399" s="258"/>
      <c r="H399" s="259" t="s">
        <v>19</v>
      </c>
      <c r="I399" s="261"/>
      <c r="J399" s="258"/>
      <c r="K399" s="258"/>
      <c r="L399" s="262"/>
      <c r="M399" s="263"/>
      <c r="N399" s="264"/>
      <c r="O399" s="264"/>
      <c r="P399" s="264"/>
      <c r="Q399" s="264"/>
      <c r="R399" s="264"/>
      <c r="S399" s="264"/>
      <c r="T399" s="26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6" t="s">
        <v>292</v>
      </c>
      <c r="AU399" s="266" t="s">
        <v>199</v>
      </c>
      <c r="AV399" s="15" t="s">
        <v>76</v>
      </c>
      <c r="AW399" s="15" t="s">
        <v>31</v>
      </c>
      <c r="AX399" s="15" t="s">
        <v>69</v>
      </c>
      <c r="AY399" s="266" t="s">
        <v>281</v>
      </c>
    </row>
    <row r="400" s="13" customFormat="1">
      <c r="A400" s="13"/>
      <c r="B400" s="234"/>
      <c r="C400" s="235"/>
      <c r="D400" s="236" t="s">
        <v>292</v>
      </c>
      <c r="E400" s="237" t="s">
        <v>19</v>
      </c>
      <c r="F400" s="238" t="s">
        <v>214</v>
      </c>
      <c r="G400" s="235"/>
      <c r="H400" s="239">
        <v>29.149999999999999</v>
      </c>
      <c r="I400" s="240"/>
      <c r="J400" s="235"/>
      <c r="K400" s="235"/>
      <c r="L400" s="241"/>
      <c r="M400" s="242"/>
      <c r="N400" s="243"/>
      <c r="O400" s="243"/>
      <c r="P400" s="243"/>
      <c r="Q400" s="243"/>
      <c r="R400" s="243"/>
      <c r="S400" s="243"/>
      <c r="T400" s="244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5" t="s">
        <v>292</v>
      </c>
      <c r="AU400" s="245" t="s">
        <v>199</v>
      </c>
      <c r="AV400" s="13" t="s">
        <v>78</v>
      </c>
      <c r="AW400" s="13" t="s">
        <v>31</v>
      </c>
      <c r="AX400" s="13" t="s">
        <v>69</v>
      </c>
      <c r="AY400" s="245" t="s">
        <v>281</v>
      </c>
    </row>
    <row r="401" s="14" customFormat="1">
      <c r="A401" s="14"/>
      <c r="B401" s="246"/>
      <c r="C401" s="247"/>
      <c r="D401" s="236" t="s">
        <v>292</v>
      </c>
      <c r="E401" s="248" t="s">
        <v>19</v>
      </c>
      <c r="F401" s="249" t="s">
        <v>311</v>
      </c>
      <c r="G401" s="247"/>
      <c r="H401" s="250">
        <v>29.149999999999999</v>
      </c>
      <c r="I401" s="251"/>
      <c r="J401" s="247"/>
      <c r="K401" s="247"/>
      <c r="L401" s="252"/>
      <c r="M401" s="253"/>
      <c r="N401" s="254"/>
      <c r="O401" s="254"/>
      <c r="P401" s="254"/>
      <c r="Q401" s="254"/>
      <c r="R401" s="254"/>
      <c r="S401" s="254"/>
      <c r="T401" s="255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6" t="s">
        <v>292</v>
      </c>
      <c r="AU401" s="256" t="s">
        <v>199</v>
      </c>
      <c r="AV401" s="14" t="s">
        <v>288</v>
      </c>
      <c r="AW401" s="14" t="s">
        <v>31</v>
      </c>
      <c r="AX401" s="14" t="s">
        <v>76</v>
      </c>
      <c r="AY401" s="256" t="s">
        <v>281</v>
      </c>
    </row>
    <row r="402" s="2" customFormat="1" ht="16.5" customHeight="1">
      <c r="A402" s="41"/>
      <c r="B402" s="42"/>
      <c r="C402" s="267" t="s">
        <v>938</v>
      </c>
      <c r="D402" s="267" t="s">
        <v>396</v>
      </c>
      <c r="E402" s="268" t="s">
        <v>722</v>
      </c>
      <c r="F402" s="269" t="s">
        <v>723</v>
      </c>
      <c r="G402" s="270" t="s">
        <v>392</v>
      </c>
      <c r="H402" s="271">
        <v>32.064999999999998</v>
      </c>
      <c r="I402" s="272"/>
      <c r="J402" s="273">
        <f>ROUND(I402*H402,2)</f>
        <v>0</v>
      </c>
      <c r="K402" s="269" t="s">
        <v>287</v>
      </c>
      <c r="L402" s="274"/>
      <c r="M402" s="275" t="s">
        <v>19</v>
      </c>
      <c r="N402" s="276" t="s">
        <v>40</v>
      </c>
      <c r="O402" s="87"/>
      <c r="P402" s="225">
        <f>O402*H402</f>
        <v>0</v>
      </c>
      <c r="Q402" s="225">
        <v>0.00091</v>
      </c>
      <c r="R402" s="225">
        <f>Q402*H402</f>
        <v>0.029179149999999997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483</v>
      </c>
      <c r="AT402" s="227" t="s">
        <v>396</v>
      </c>
      <c r="AU402" s="227" t="s">
        <v>199</v>
      </c>
      <c r="AY402" s="20" t="s">
        <v>281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76</v>
      </c>
      <c r="BK402" s="228">
        <f>ROUND(I402*H402,2)</f>
        <v>0</v>
      </c>
      <c r="BL402" s="20" t="s">
        <v>305</v>
      </c>
      <c r="BM402" s="227" t="s">
        <v>724</v>
      </c>
    </row>
    <row r="403" s="2" customFormat="1">
      <c r="A403" s="41"/>
      <c r="B403" s="42"/>
      <c r="C403" s="43"/>
      <c r="D403" s="236" t="s">
        <v>712</v>
      </c>
      <c r="E403" s="43"/>
      <c r="F403" s="290" t="s">
        <v>725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712</v>
      </c>
      <c r="AU403" s="20" t="s">
        <v>199</v>
      </c>
    </row>
    <row r="404" s="13" customFormat="1">
      <c r="A404" s="13"/>
      <c r="B404" s="234"/>
      <c r="C404" s="235"/>
      <c r="D404" s="236" t="s">
        <v>292</v>
      </c>
      <c r="E404" s="235"/>
      <c r="F404" s="238" t="s">
        <v>1663</v>
      </c>
      <c r="G404" s="235"/>
      <c r="H404" s="239">
        <v>32.064999999999998</v>
      </c>
      <c r="I404" s="240"/>
      <c r="J404" s="235"/>
      <c r="K404" s="235"/>
      <c r="L404" s="241"/>
      <c r="M404" s="242"/>
      <c r="N404" s="243"/>
      <c r="O404" s="243"/>
      <c r="P404" s="243"/>
      <c r="Q404" s="243"/>
      <c r="R404" s="243"/>
      <c r="S404" s="243"/>
      <c r="T404" s="244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5" t="s">
        <v>292</v>
      </c>
      <c r="AU404" s="245" t="s">
        <v>199</v>
      </c>
      <c r="AV404" s="13" t="s">
        <v>78</v>
      </c>
      <c r="AW404" s="13" t="s">
        <v>4</v>
      </c>
      <c r="AX404" s="13" t="s">
        <v>76</v>
      </c>
      <c r="AY404" s="245" t="s">
        <v>281</v>
      </c>
    </row>
    <row r="405" s="12" customFormat="1" ht="22.8" customHeight="1">
      <c r="A405" s="12"/>
      <c r="B405" s="200"/>
      <c r="C405" s="201"/>
      <c r="D405" s="202" t="s">
        <v>68</v>
      </c>
      <c r="E405" s="214" t="s">
        <v>727</v>
      </c>
      <c r="F405" s="214" t="s">
        <v>728</v>
      </c>
      <c r="G405" s="201"/>
      <c r="H405" s="201"/>
      <c r="I405" s="204"/>
      <c r="J405" s="215">
        <f>BK405</f>
        <v>0</v>
      </c>
      <c r="K405" s="201"/>
      <c r="L405" s="206"/>
      <c r="M405" s="207"/>
      <c r="N405" s="208"/>
      <c r="O405" s="208"/>
      <c r="P405" s="209">
        <f>SUM(P406:P447)</f>
        <v>0</v>
      </c>
      <c r="Q405" s="208"/>
      <c r="R405" s="209">
        <f>SUM(R406:R447)</f>
        <v>1.24183328</v>
      </c>
      <c r="S405" s="208"/>
      <c r="T405" s="210">
        <f>SUM(T406:T447)</f>
        <v>0</v>
      </c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R405" s="211" t="s">
        <v>78</v>
      </c>
      <c r="AT405" s="212" t="s">
        <v>68</v>
      </c>
      <c r="AU405" s="212" t="s">
        <v>76</v>
      </c>
      <c r="AY405" s="211" t="s">
        <v>281</v>
      </c>
      <c r="BK405" s="213">
        <f>SUM(BK406:BK447)</f>
        <v>0</v>
      </c>
    </row>
    <row r="406" s="2" customFormat="1" ht="24.15" customHeight="1">
      <c r="A406" s="41"/>
      <c r="B406" s="42"/>
      <c r="C406" s="216" t="s">
        <v>939</v>
      </c>
      <c r="D406" s="216" t="s">
        <v>284</v>
      </c>
      <c r="E406" s="217" t="s">
        <v>730</v>
      </c>
      <c r="F406" s="218" t="s">
        <v>731</v>
      </c>
      <c r="G406" s="219" t="s">
        <v>197</v>
      </c>
      <c r="H406" s="220">
        <v>52.673000000000002</v>
      </c>
      <c r="I406" s="221"/>
      <c r="J406" s="222">
        <f>ROUND(I406*H406,2)</f>
        <v>0</v>
      </c>
      <c r="K406" s="218" t="s">
        <v>287</v>
      </c>
      <c r="L406" s="47"/>
      <c r="M406" s="223" t="s">
        <v>19</v>
      </c>
      <c r="N406" s="224" t="s">
        <v>40</v>
      </c>
      <c r="O406" s="87"/>
      <c r="P406" s="225">
        <f>O406*H406</f>
        <v>0</v>
      </c>
      <c r="Q406" s="225">
        <v>0.00029999999999999997</v>
      </c>
      <c r="R406" s="225">
        <f>Q406*H406</f>
        <v>0.015801900000000001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305</v>
      </c>
      <c r="AT406" s="227" t="s">
        <v>284</v>
      </c>
      <c r="AU406" s="227" t="s">
        <v>78</v>
      </c>
      <c r="AY406" s="20" t="s">
        <v>281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76</v>
      </c>
      <c r="BK406" s="228">
        <f>ROUND(I406*H406,2)</f>
        <v>0</v>
      </c>
      <c r="BL406" s="20" t="s">
        <v>305</v>
      </c>
      <c r="BM406" s="227" t="s">
        <v>732</v>
      </c>
    </row>
    <row r="407" s="2" customFormat="1">
      <c r="A407" s="41"/>
      <c r="B407" s="42"/>
      <c r="C407" s="43"/>
      <c r="D407" s="229" t="s">
        <v>290</v>
      </c>
      <c r="E407" s="43"/>
      <c r="F407" s="230" t="s">
        <v>733</v>
      </c>
      <c r="G407" s="43"/>
      <c r="H407" s="43"/>
      <c r="I407" s="231"/>
      <c r="J407" s="43"/>
      <c r="K407" s="43"/>
      <c r="L407" s="47"/>
      <c r="M407" s="232"/>
      <c r="N407" s="233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290</v>
      </c>
      <c r="AU407" s="20" t="s">
        <v>78</v>
      </c>
    </row>
    <row r="408" s="13" customFormat="1">
      <c r="A408" s="13"/>
      <c r="B408" s="234"/>
      <c r="C408" s="235"/>
      <c r="D408" s="236" t="s">
        <v>292</v>
      </c>
      <c r="E408" s="237" t="s">
        <v>19</v>
      </c>
      <c r="F408" s="238" t="s">
        <v>208</v>
      </c>
      <c r="G408" s="235"/>
      <c r="H408" s="239">
        <v>52.673000000000002</v>
      </c>
      <c r="I408" s="240"/>
      <c r="J408" s="235"/>
      <c r="K408" s="235"/>
      <c r="L408" s="241"/>
      <c r="M408" s="242"/>
      <c r="N408" s="243"/>
      <c r="O408" s="243"/>
      <c r="P408" s="243"/>
      <c r="Q408" s="243"/>
      <c r="R408" s="243"/>
      <c r="S408" s="243"/>
      <c r="T408" s="244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5" t="s">
        <v>292</v>
      </c>
      <c r="AU408" s="245" t="s">
        <v>78</v>
      </c>
      <c r="AV408" s="13" t="s">
        <v>78</v>
      </c>
      <c r="AW408" s="13" t="s">
        <v>31</v>
      </c>
      <c r="AX408" s="13" t="s">
        <v>76</v>
      </c>
      <c r="AY408" s="245" t="s">
        <v>281</v>
      </c>
    </row>
    <row r="409" s="2" customFormat="1" ht="37.8" customHeight="1">
      <c r="A409" s="41"/>
      <c r="B409" s="42"/>
      <c r="C409" s="216" t="s">
        <v>940</v>
      </c>
      <c r="D409" s="216" t="s">
        <v>284</v>
      </c>
      <c r="E409" s="217" t="s">
        <v>735</v>
      </c>
      <c r="F409" s="218" t="s">
        <v>736</v>
      </c>
      <c r="G409" s="219" t="s">
        <v>197</v>
      </c>
      <c r="H409" s="220">
        <v>52.673000000000002</v>
      </c>
      <c r="I409" s="221"/>
      <c r="J409" s="222">
        <f>ROUND(I409*H409,2)</f>
        <v>0</v>
      </c>
      <c r="K409" s="218" t="s">
        <v>287</v>
      </c>
      <c r="L409" s="47"/>
      <c r="M409" s="223" t="s">
        <v>19</v>
      </c>
      <c r="N409" s="224" t="s">
        <v>40</v>
      </c>
      <c r="O409" s="87"/>
      <c r="P409" s="225">
        <f>O409*H409</f>
        <v>0</v>
      </c>
      <c r="Q409" s="225">
        <v>0.0055799999999999999</v>
      </c>
      <c r="R409" s="225">
        <f>Q409*H409</f>
        <v>0.29391534000000002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305</v>
      </c>
      <c r="AT409" s="227" t="s">
        <v>284</v>
      </c>
      <c r="AU409" s="227" t="s">
        <v>78</v>
      </c>
      <c r="AY409" s="20" t="s">
        <v>281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76</v>
      </c>
      <c r="BK409" s="228">
        <f>ROUND(I409*H409,2)</f>
        <v>0</v>
      </c>
      <c r="BL409" s="20" t="s">
        <v>305</v>
      </c>
      <c r="BM409" s="227" t="s">
        <v>737</v>
      </c>
    </row>
    <row r="410" s="2" customFormat="1">
      <c r="A410" s="41"/>
      <c r="B410" s="42"/>
      <c r="C410" s="43"/>
      <c r="D410" s="229" t="s">
        <v>290</v>
      </c>
      <c r="E410" s="43"/>
      <c r="F410" s="230" t="s">
        <v>738</v>
      </c>
      <c r="G410" s="43"/>
      <c r="H410" s="43"/>
      <c r="I410" s="231"/>
      <c r="J410" s="43"/>
      <c r="K410" s="43"/>
      <c r="L410" s="47"/>
      <c r="M410" s="232"/>
      <c r="N410" s="233"/>
      <c r="O410" s="87"/>
      <c r="P410" s="87"/>
      <c r="Q410" s="87"/>
      <c r="R410" s="87"/>
      <c r="S410" s="87"/>
      <c r="T410" s="88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T410" s="20" t="s">
        <v>290</v>
      </c>
      <c r="AU410" s="20" t="s">
        <v>78</v>
      </c>
    </row>
    <row r="411" s="2" customFormat="1" ht="33" customHeight="1">
      <c r="A411" s="41"/>
      <c r="B411" s="42"/>
      <c r="C411" s="267" t="s">
        <v>941</v>
      </c>
      <c r="D411" s="267" t="s">
        <v>396</v>
      </c>
      <c r="E411" s="268" t="s">
        <v>740</v>
      </c>
      <c r="F411" s="269" t="s">
        <v>741</v>
      </c>
      <c r="G411" s="270" t="s">
        <v>197</v>
      </c>
      <c r="H411" s="271">
        <v>57.939999999999998</v>
      </c>
      <c r="I411" s="272"/>
      <c r="J411" s="273">
        <f>ROUND(I411*H411,2)</f>
        <v>0</v>
      </c>
      <c r="K411" s="269" t="s">
        <v>287</v>
      </c>
      <c r="L411" s="274"/>
      <c r="M411" s="275" t="s">
        <v>19</v>
      </c>
      <c r="N411" s="276" t="s">
        <v>40</v>
      </c>
      <c r="O411" s="87"/>
      <c r="P411" s="225">
        <f>O411*H411</f>
        <v>0</v>
      </c>
      <c r="Q411" s="225">
        <v>0.014290000000000001</v>
      </c>
      <c r="R411" s="225">
        <f>Q411*H411</f>
        <v>0.82796259999999999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483</v>
      </c>
      <c r="AT411" s="227" t="s">
        <v>396</v>
      </c>
      <c r="AU411" s="227" t="s">
        <v>78</v>
      </c>
      <c r="AY411" s="20" t="s">
        <v>281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76</v>
      </c>
      <c r="BK411" s="228">
        <f>ROUND(I411*H411,2)</f>
        <v>0</v>
      </c>
      <c r="BL411" s="20" t="s">
        <v>305</v>
      </c>
      <c r="BM411" s="227" t="s">
        <v>742</v>
      </c>
    </row>
    <row r="412" s="13" customFormat="1">
      <c r="A412" s="13"/>
      <c r="B412" s="234"/>
      <c r="C412" s="235"/>
      <c r="D412" s="236" t="s">
        <v>292</v>
      </c>
      <c r="E412" s="235"/>
      <c r="F412" s="238" t="s">
        <v>1664</v>
      </c>
      <c r="G412" s="235"/>
      <c r="H412" s="239">
        <v>57.939999999999998</v>
      </c>
      <c r="I412" s="240"/>
      <c r="J412" s="235"/>
      <c r="K412" s="235"/>
      <c r="L412" s="241"/>
      <c r="M412" s="242"/>
      <c r="N412" s="243"/>
      <c r="O412" s="243"/>
      <c r="P412" s="243"/>
      <c r="Q412" s="243"/>
      <c r="R412" s="243"/>
      <c r="S412" s="243"/>
      <c r="T412" s="244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5" t="s">
        <v>292</v>
      </c>
      <c r="AU412" s="245" t="s">
        <v>78</v>
      </c>
      <c r="AV412" s="13" t="s">
        <v>78</v>
      </c>
      <c r="AW412" s="13" t="s">
        <v>4</v>
      </c>
      <c r="AX412" s="13" t="s">
        <v>76</v>
      </c>
      <c r="AY412" s="245" t="s">
        <v>281</v>
      </c>
    </row>
    <row r="413" s="2" customFormat="1" ht="33" customHeight="1">
      <c r="A413" s="41"/>
      <c r="B413" s="42"/>
      <c r="C413" s="216" t="s">
        <v>942</v>
      </c>
      <c r="D413" s="216" t="s">
        <v>284</v>
      </c>
      <c r="E413" s="217" t="s">
        <v>745</v>
      </c>
      <c r="F413" s="218" t="s">
        <v>746</v>
      </c>
      <c r="G413" s="219" t="s">
        <v>392</v>
      </c>
      <c r="H413" s="220">
        <v>10.332000000000001</v>
      </c>
      <c r="I413" s="221"/>
      <c r="J413" s="222">
        <f>ROUND(I413*H413,2)</f>
        <v>0</v>
      </c>
      <c r="K413" s="218" t="s">
        <v>287</v>
      </c>
      <c r="L413" s="47"/>
      <c r="M413" s="223" t="s">
        <v>19</v>
      </c>
      <c r="N413" s="224" t="s">
        <v>40</v>
      </c>
      <c r="O413" s="87"/>
      <c r="P413" s="225">
        <f>O413*H413</f>
        <v>0</v>
      </c>
      <c r="Q413" s="225">
        <v>0.00020000000000000001</v>
      </c>
      <c r="R413" s="225">
        <f>Q413*H413</f>
        <v>0.0020664000000000004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305</v>
      </c>
      <c r="AT413" s="227" t="s">
        <v>284</v>
      </c>
      <c r="AU413" s="227" t="s">
        <v>78</v>
      </c>
      <c r="AY413" s="20" t="s">
        <v>281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76</v>
      </c>
      <c r="BK413" s="228">
        <f>ROUND(I413*H413,2)</f>
        <v>0</v>
      </c>
      <c r="BL413" s="20" t="s">
        <v>305</v>
      </c>
      <c r="BM413" s="227" t="s">
        <v>747</v>
      </c>
    </row>
    <row r="414" s="2" customFormat="1">
      <c r="A414" s="41"/>
      <c r="B414" s="42"/>
      <c r="C414" s="43"/>
      <c r="D414" s="229" t="s">
        <v>290</v>
      </c>
      <c r="E414" s="43"/>
      <c r="F414" s="230" t="s">
        <v>748</v>
      </c>
      <c r="G414" s="43"/>
      <c r="H414" s="43"/>
      <c r="I414" s="231"/>
      <c r="J414" s="43"/>
      <c r="K414" s="43"/>
      <c r="L414" s="47"/>
      <c r="M414" s="232"/>
      <c r="N414" s="233"/>
      <c r="O414" s="87"/>
      <c r="P414" s="87"/>
      <c r="Q414" s="87"/>
      <c r="R414" s="87"/>
      <c r="S414" s="87"/>
      <c r="T414" s="88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T414" s="20" t="s">
        <v>290</v>
      </c>
      <c r="AU414" s="20" t="s">
        <v>78</v>
      </c>
    </row>
    <row r="415" s="15" customFormat="1">
      <c r="A415" s="15"/>
      <c r="B415" s="257"/>
      <c r="C415" s="258"/>
      <c r="D415" s="236" t="s">
        <v>292</v>
      </c>
      <c r="E415" s="259" t="s">
        <v>19</v>
      </c>
      <c r="F415" s="260" t="s">
        <v>1533</v>
      </c>
      <c r="G415" s="258"/>
      <c r="H415" s="259" t="s">
        <v>19</v>
      </c>
      <c r="I415" s="261"/>
      <c r="J415" s="258"/>
      <c r="K415" s="258"/>
      <c r="L415" s="262"/>
      <c r="M415" s="263"/>
      <c r="N415" s="264"/>
      <c r="O415" s="264"/>
      <c r="P415" s="264"/>
      <c r="Q415" s="264"/>
      <c r="R415" s="264"/>
      <c r="S415" s="264"/>
      <c r="T415" s="26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66" t="s">
        <v>292</v>
      </c>
      <c r="AU415" s="266" t="s">
        <v>78</v>
      </c>
      <c r="AV415" s="15" t="s">
        <v>76</v>
      </c>
      <c r="AW415" s="15" t="s">
        <v>31</v>
      </c>
      <c r="AX415" s="15" t="s">
        <v>69</v>
      </c>
      <c r="AY415" s="266" t="s">
        <v>281</v>
      </c>
    </row>
    <row r="416" s="13" customFormat="1">
      <c r="A416" s="13"/>
      <c r="B416" s="234"/>
      <c r="C416" s="235"/>
      <c r="D416" s="236" t="s">
        <v>292</v>
      </c>
      <c r="E416" s="237" t="s">
        <v>19</v>
      </c>
      <c r="F416" s="238" t="s">
        <v>1665</v>
      </c>
      <c r="G416" s="235"/>
      <c r="H416" s="239">
        <v>5.2320000000000002</v>
      </c>
      <c r="I416" s="240"/>
      <c r="J416" s="235"/>
      <c r="K416" s="235"/>
      <c r="L416" s="241"/>
      <c r="M416" s="242"/>
      <c r="N416" s="243"/>
      <c r="O416" s="243"/>
      <c r="P416" s="243"/>
      <c r="Q416" s="243"/>
      <c r="R416" s="243"/>
      <c r="S416" s="243"/>
      <c r="T416" s="244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5" t="s">
        <v>292</v>
      </c>
      <c r="AU416" s="245" t="s">
        <v>78</v>
      </c>
      <c r="AV416" s="13" t="s">
        <v>78</v>
      </c>
      <c r="AW416" s="13" t="s">
        <v>31</v>
      </c>
      <c r="AX416" s="13" t="s">
        <v>69</v>
      </c>
      <c r="AY416" s="245" t="s">
        <v>281</v>
      </c>
    </row>
    <row r="417" s="15" customFormat="1">
      <c r="A417" s="15"/>
      <c r="B417" s="257"/>
      <c r="C417" s="258"/>
      <c r="D417" s="236" t="s">
        <v>292</v>
      </c>
      <c r="E417" s="259" t="s">
        <v>19</v>
      </c>
      <c r="F417" s="260" t="s">
        <v>749</v>
      </c>
      <c r="G417" s="258"/>
      <c r="H417" s="259" t="s">
        <v>19</v>
      </c>
      <c r="I417" s="261"/>
      <c r="J417" s="258"/>
      <c r="K417" s="258"/>
      <c r="L417" s="262"/>
      <c r="M417" s="263"/>
      <c r="N417" s="264"/>
      <c r="O417" s="264"/>
      <c r="P417" s="264"/>
      <c r="Q417" s="264"/>
      <c r="R417" s="264"/>
      <c r="S417" s="264"/>
      <c r="T417" s="26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T417" s="266" t="s">
        <v>292</v>
      </c>
      <c r="AU417" s="266" t="s">
        <v>78</v>
      </c>
      <c r="AV417" s="15" t="s">
        <v>76</v>
      </c>
      <c r="AW417" s="15" t="s">
        <v>31</v>
      </c>
      <c r="AX417" s="15" t="s">
        <v>69</v>
      </c>
      <c r="AY417" s="266" t="s">
        <v>281</v>
      </c>
    </row>
    <row r="418" s="13" customFormat="1">
      <c r="A418" s="13"/>
      <c r="B418" s="234"/>
      <c r="C418" s="235"/>
      <c r="D418" s="236" t="s">
        <v>292</v>
      </c>
      <c r="E418" s="237" t="s">
        <v>19</v>
      </c>
      <c r="F418" s="238" t="s">
        <v>226</v>
      </c>
      <c r="G418" s="235"/>
      <c r="H418" s="239">
        <v>5.0999999999999996</v>
      </c>
      <c r="I418" s="240"/>
      <c r="J418" s="235"/>
      <c r="K418" s="235"/>
      <c r="L418" s="241"/>
      <c r="M418" s="242"/>
      <c r="N418" s="243"/>
      <c r="O418" s="243"/>
      <c r="P418" s="243"/>
      <c r="Q418" s="243"/>
      <c r="R418" s="243"/>
      <c r="S418" s="243"/>
      <c r="T418" s="244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5" t="s">
        <v>292</v>
      </c>
      <c r="AU418" s="245" t="s">
        <v>78</v>
      </c>
      <c r="AV418" s="13" t="s">
        <v>78</v>
      </c>
      <c r="AW418" s="13" t="s">
        <v>31</v>
      </c>
      <c r="AX418" s="13" t="s">
        <v>69</v>
      </c>
      <c r="AY418" s="245" t="s">
        <v>281</v>
      </c>
    </row>
    <row r="419" s="14" customFormat="1">
      <c r="A419" s="14"/>
      <c r="B419" s="246"/>
      <c r="C419" s="247"/>
      <c r="D419" s="236" t="s">
        <v>292</v>
      </c>
      <c r="E419" s="248" t="s">
        <v>19</v>
      </c>
      <c r="F419" s="249" t="s">
        <v>311</v>
      </c>
      <c r="G419" s="247"/>
      <c r="H419" s="250">
        <v>10.332000000000001</v>
      </c>
      <c r="I419" s="251"/>
      <c r="J419" s="247"/>
      <c r="K419" s="247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292</v>
      </c>
      <c r="AU419" s="256" t="s">
        <v>78</v>
      </c>
      <c r="AV419" s="14" t="s">
        <v>288</v>
      </c>
      <c r="AW419" s="14" t="s">
        <v>31</v>
      </c>
      <c r="AX419" s="14" t="s">
        <v>76</v>
      </c>
      <c r="AY419" s="256" t="s">
        <v>281</v>
      </c>
    </row>
    <row r="420" s="2" customFormat="1" ht="24.15" customHeight="1">
      <c r="A420" s="41"/>
      <c r="B420" s="42"/>
      <c r="C420" s="267" t="s">
        <v>943</v>
      </c>
      <c r="D420" s="267" t="s">
        <v>396</v>
      </c>
      <c r="E420" s="268" t="s">
        <v>754</v>
      </c>
      <c r="F420" s="269" t="s">
        <v>755</v>
      </c>
      <c r="G420" s="270" t="s">
        <v>392</v>
      </c>
      <c r="H420" s="271">
        <v>11.365</v>
      </c>
      <c r="I420" s="272"/>
      <c r="J420" s="273">
        <f>ROUND(I420*H420,2)</f>
        <v>0</v>
      </c>
      <c r="K420" s="269" t="s">
        <v>287</v>
      </c>
      <c r="L420" s="274"/>
      <c r="M420" s="275" t="s">
        <v>19</v>
      </c>
      <c r="N420" s="276" t="s">
        <v>40</v>
      </c>
      <c r="O420" s="87"/>
      <c r="P420" s="225">
        <f>O420*H420</f>
        <v>0</v>
      </c>
      <c r="Q420" s="225">
        <v>0.00025999999999999998</v>
      </c>
      <c r="R420" s="225">
        <f>Q420*H420</f>
        <v>0.0029548999999999999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483</v>
      </c>
      <c r="AT420" s="227" t="s">
        <v>396</v>
      </c>
      <c r="AU420" s="227" t="s">
        <v>78</v>
      </c>
      <c r="AY420" s="20" t="s">
        <v>281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76</v>
      </c>
      <c r="BK420" s="228">
        <f>ROUND(I420*H420,2)</f>
        <v>0</v>
      </c>
      <c r="BL420" s="20" t="s">
        <v>305</v>
      </c>
      <c r="BM420" s="227" t="s">
        <v>756</v>
      </c>
    </row>
    <row r="421" s="13" customFormat="1">
      <c r="A421" s="13"/>
      <c r="B421" s="234"/>
      <c r="C421" s="235"/>
      <c r="D421" s="236" t="s">
        <v>292</v>
      </c>
      <c r="E421" s="235"/>
      <c r="F421" s="238" t="s">
        <v>1666</v>
      </c>
      <c r="G421" s="235"/>
      <c r="H421" s="239">
        <v>11.365</v>
      </c>
      <c r="I421" s="240"/>
      <c r="J421" s="235"/>
      <c r="K421" s="235"/>
      <c r="L421" s="241"/>
      <c r="M421" s="242"/>
      <c r="N421" s="243"/>
      <c r="O421" s="243"/>
      <c r="P421" s="243"/>
      <c r="Q421" s="243"/>
      <c r="R421" s="243"/>
      <c r="S421" s="243"/>
      <c r="T421" s="244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5" t="s">
        <v>292</v>
      </c>
      <c r="AU421" s="245" t="s">
        <v>78</v>
      </c>
      <c r="AV421" s="13" t="s">
        <v>78</v>
      </c>
      <c r="AW421" s="13" t="s">
        <v>4</v>
      </c>
      <c r="AX421" s="13" t="s">
        <v>76</v>
      </c>
      <c r="AY421" s="245" t="s">
        <v>281</v>
      </c>
    </row>
    <row r="422" s="2" customFormat="1" ht="24.15" customHeight="1">
      <c r="A422" s="41"/>
      <c r="B422" s="42"/>
      <c r="C422" s="216" t="s">
        <v>945</v>
      </c>
      <c r="D422" s="216" t="s">
        <v>284</v>
      </c>
      <c r="E422" s="217" t="s">
        <v>783</v>
      </c>
      <c r="F422" s="218" t="s">
        <v>784</v>
      </c>
      <c r="G422" s="219" t="s">
        <v>330</v>
      </c>
      <c r="H422" s="220">
        <v>1</v>
      </c>
      <c r="I422" s="221"/>
      <c r="J422" s="222">
        <f>ROUND(I422*H422,2)</f>
        <v>0</v>
      </c>
      <c r="K422" s="218" t="s">
        <v>316</v>
      </c>
      <c r="L422" s="47"/>
      <c r="M422" s="223" t="s">
        <v>19</v>
      </c>
      <c r="N422" s="224" t="s">
        <v>40</v>
      </c>
      <c r="O422" s="87"/>
      <c r="P422" s="225">
        <f>O422*H422</f>
        <v>0</v>
      </c>
      <c r="Q422" s="225">
        <v>0.00020000000000000001</v>
      </c>
      <c r="R422" s="225">
        <f>Q422*H422</f>
        <v>0.00020000000000000001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305</v>
      </c>
      <c r="AT422" s="227" t="s">
        <v>284</v>
      </c>
      <c r="AU422" s="227" t="s">
        <v>78</v>
      </c>
      <c r="AY422" s="20" t="s">
        <v>281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76</v>
      </c>
      <c r="BK422" s="228">
        <f>ROUND(I422*H422,2)</f>
        <v>0</v>
      </c>
      <c r="BL422" s="20" t="s">
        <v>305</v>
      </c>
      <c r="BM422" s="227" t="s">
        <v>1667</v>
      </c>
    </row>
    <row r="423" s="13" customFormat="1">
      <c r="A423" s="13"/>
      <c r="B423" s="234"/>
      <c r="C423" s="235"/>
      <c r="D423" s="236" t="s">
        <v>292</v>
      </c>
      <c r="E423" s="237" t="s">
        <v>19</v>
      </c>
      <c r="F423" s="238" t="s">
        <v>76</v>
      </c>
      <c r="G423" s="235"/>
      <c r="H423" s="239">
        <v>1</v>
      </c>
      <c r="I423" s="240"/>
      <c r="J423" s="235"/>
      <c r="K423" s="235"/>
      <c r="L423" s="241"/>
      <c r="M423" s="242"/>
      <c r="N423" s="243"/>
      <c r="O423" s="243"/>
      <c r="P423" s="243"/>
      <c r="Q423" s="243"/>
      <c r="R423" s="243"/>
      <c r="S423" s="243"/>
      <c r="T423" s="244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5" t="s">
        <v>292</v>
      </c>
      <c r="AU423" s="245" t="s">
        <v>78</v>
      </c>
      <c r="AV423" s="13" t="s">
        <v>78</v>
      </c>
      <c r="AW423" s="13" t="s">
        <v>31</v>
      </c>
      <c r="AX423" s="13" t="s">
        <v>76</v>
      </c>
      <c r="AY423" s="245" t="s">
        <v>281</v>
      </c>
    </row>
    <row r="424" s="2" customFormat="1" ht="16.5" customHeight="1">
      <c r="A424" s="41"/>
      <c r="B424" s="42"/>
      <c r="C424" s="267" t="s">
        <v>946</v>
      </c>
      <c r="D424" s="267" t="s">
        <v>396</v>
      </c>
      <c r="E424" s="268" t="s">
        <v>788</v>
      </c>
      <c r="F424" s="269" t="s">
        <v>789</v>
      </c>
      <c r="G424" s="270" t="s">
        <v>330</v>
      </c>
      <c r="H424" s="271">
        <v>1</v>
      </c>
      <c r="I424" s="272"/>
      <c r="J424" s="273">
        <f>ROUND(I424*H424,2)</f>
        <v>0</v>
      </c>
      <c r="K424" s="269" t="s">
        <v>316</v>
      </c>
      <c r="L424" s="274"/>
      <c r="M424" s="275" t="s">
        <v>19</v>
      </c>
      <c r="N424" s="276" t="s">
        <v>40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483</v>
      </c>
      <c r="AT424" s="227" t="s">
        <v>396</v>
      </c>
      <c r="AU424" s="227" t="s">
        <v>78</v>
      </c>
      <c r="AY424" s="20" t="s">
        <v>281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76</v>
      </c>
      <c r="BK424" s="228">
        <f>ROUND(I424*H424,2)</f>
        <v>0</v>
      </c>
      <c r="BL424" s="20" t="s">
        <v>305</v>
      </c>
      <c r="BM424" s="227" t="s">
        <v>1668</v>
      </c>
    </row>
    <row r="425" s="2" customFormat="1" ht="24.15" customHeight="1">
      <c r="A425" s="41"/>
      <c r="B425" s="42"/>
      <c r="C425" s="216" t="s">
        <v>1540</v>
      </c>
      <c r="D425" s="216" t="s">
        <v>284</v>
      </c>
      <c r="E425" s="217" t="s">
        <v>759</v>
      </c>
      <c r="F425" s="218" t="s">
        <v>760</v>
      </c>
      <c r="G425" s="219" t="s">
        <v>392</v>
      </c>
      <c r="H425" s="220">
        <v>49.399999999999999</v>
      </c>
      <c r="I425" s="221"/>
      <c r="J425" s="222">
        <f>ROUND(I425*H425,2)</f>
        <v>0</v>
      </c>
      <c r="K425" s="218" t="s">
        <v>287</v>
      </c>
      <c r="L425" s="47"/>
      <c r="M425" s="223" t="s">
        <v>19</v>
      </c>
      <c r="N425" s="224" t="s">
        <v>40</v>
      </c>
      <c r="O425" s="87"/>
      <c r="P425" s="225">
        <f>O425*H425</f>
        <v>0</v>
      </c>
      <c r="Q425" s="225">
        <v>9.0000000000000006E-05</v>
      </c>
      <c r="R425" s="225">
        <f>Q425*H425</f>
        <v>0.0044460000000000003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305</v>
      </c>
      <c r="AT425" s="227" t="s">
        <v>284</v>
      </c>
      <c r="AU425" s="227" t="s">
        <v>78</v>
      </c>
      <c r="AY425" s="20" t="s">
        <v>281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76</v>
      </c>
      <c r="BK425" s="228">
        <f>ROUND(I425*H425,2)</f>
        <v>0</v>
      </c>
      <c r="BL425" s="20" t="s">
        <v>305</v>
      </c>
      <c r="BM425" s="227" t="s">
        <v>761</v>
      </c>
    </row>
    <row r="426" s="2" customFormat="1">
      <c r="A426" s="41"/>
      <c r="B426" s="42"/>
      <c r="C426" s="43"/>
      <c r="D426" s="229" t="s">
        <v>290</v>
      </c>
      <c r="E426" s="43"/>
      <c r="F426" s="230" t="s">
        <v>762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290</v>
      </c>
      <c r="AU426" s="20" t="s">
        <v>78</v>
      </c>
    </row>
    <row r="427" s="13" customFormat="1">
      <c r="A427" s="13"/>
      <c r="B427" s="234"/>
      <c r="C427" s="235"/>
      <c r="D427" s="236" t="s">
        <v>292</v>
      </c>
      <c r="E427" s="237" t="s">
        <v>19</v>
      </c>
      <c r="F427" s="238" t="s">
        <v>214</v>
      </c>
      <c r="G427" s="235"/>
      <c r="H427" s="239">
        <v>29.149999999999999</v>
      </c>
      <c r="I427" s="240"/>
      <c r="J427" s="235"/>
      <c r="K427" s="235"/>
      <c r="L427" s="241"/>
      <c r="M427" s="242"/>
      <c r="N427" s="243"/>
      <c r="O427" s="243"/>
      <c r="P427" s="243"/>
      <c r="Q427" s="243"/>
      <c r="R427" s="243"/>
      <c r="S427" s="243"/>
      <c r="T427" s="244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5" t="s">
        <v>292</v>
      </c>
      <c r="AU427" s="245" t="s">
        <v>78</v>
      </c>
      <c r="AV427" s="13" t="s">
        <v>78</v>
      </c>
      <c r="AW427" s="13" t="s">
        <v>31</v>
      </c>
      <c r="AX427" s="13" t="s">
        <v>69</v>
      </c>
      <c r="AY427" s="245" t="s">
        <v>281</v>
      </c>
    </row>
    <row r="428" s="13" customFormat="1">
      <c r="A428" s="13"/>
      <c r="B428" s="234"/>
      <c r="C428" s="235"/>
      <c r="D428" s="236" t="s">
        <v>292</v>
      </c>
      <c r="E428" s="237" t="s">
        <v>19</v>
      </c>
      <c r="F428" s="238" t="s">
        <v>763</v>
      </c>
      <c r="G428" s="235"/>
      <c r="H428" s="239">
        <v>20.25</v>
      </c>
      <c r="I428" s="240"/>
      <c r="J428" s="235"/>
      <c r="K428" s="235"/>
      <c r="L428" s="241"/>
      <c r="M428" s="242"/>
      <c r="N428" s="243"/>
      <c r="O428" s="243"/>
      <c r="P428" s="243"/>
      <c r="Q428" s="243"/>
      <c r="R428" s="243"/>
      <c r="S428" s="243"/>
      <c r="T428" s="244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5" t="s">
        <v>292</v>
      </c>
      <c r="AU428" s="245" t="s">
        <v>78</v>
      </c>
      <c r="AV428" s="13" t="s">
        <v>78</v>
      </c>
      <c r="AW428" s="13" t="s">
        <v>31</v>
      </c>
      <c r="AX428" s="13" t="s">
        <v>69</v>
      </c>
      <c r="AY428" s="245" t="s">
        <v>281</v>
      </c>
    </row>
    <row r="429" s="14" customFormat="1">
      <c r="A429" s="14"/>
      <c r="B429" s="246"/>
      <c r="C429" s="247"/>
      <c r="D429" s="236" t="s">
        <v>292</v>
      </c>
      <c r="E429" s="248" t="s">
        <v>19</v>
      </c>
      <c r="F429" s="249" t="s">
        <v>311</v>
      </c>
      <c r="G429" s="247"/>
      <c r="H429" s="250">
        <v>49.399999999999999</v>
      </c>
      <c r="I429" s="251"/>
      <c r="J429" s="247"/>
      <c r="K429" s="247"/>
      <c r="L429" s="252"/>
      <c r="M429" s="253"/>
      <c r="N429" s="254"/>
      <c r="O429" s="254"/>
      <c r="P429" s="254"/>
      <c r="Q429" s="254"/>
      <c r="R429" s="254"/>
      <c r="S429" s="254"/>
      <c r="T429" s="255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6" t="s">
        <v>292</v>
      </c>
      <c r="AU429" s="256" t="s">
        <v>78</v>
      </c>
      <c r="AV429" s="14" t="s">
        <v>288</v>
      </c>
      <c r="AW429" s="14" t="s">
        <v>31</v>
      </c>
      <c r="AX429" s="14" t="s">
        <v>76</v>
      </c>
      <c r="AY429" s="256" t="s">
        <v>281</v>
      </c>
    </row>
    <row r="430" s="2" customFormat="1" ht="24.15" customHeight="1">
      <c r="A430" s="41"/>
      <c r="B430" s="42"/>
      <c r="C430" s="216" t="s">
        <v>1541</v>
      </c>
      <c r="D430" s="216" t="s">
        <v>284</v>
      </c>
      <c r="E430" s="217" t="s">
        <v>765</v>
      </c>
      <c r="F430" s="218" t="s">
        <v>766</v>
      </c>
      <c r="G430" s="219" t="s">
        <v>330</v>
      </c>
      <c r="H430" s="220">
        <v>17</v>
      </c>
      <c r="I430" s="221"/>
      <c r="J430" s="222">
        <f>ROUND(I430*H430,2)</f>
        <v>0</v>
      </c>
      <c r="K430" s="218" t="s">
        <v>287</v>
      </c>
      <c r="L430" s="47"/>
      <c r="M430" s="223" t="s">
        <v>19</v>
      </c>
      <c r="N430" s="224" t="s">
        <v>40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305</v>
      </c>
      <c r="AT430" s="227" t="s">
        <v>284</v>
      </c>
      <c r="AU430" s="227" t="s">
        <v>78</v>
      </c>
      <c r="AY430" s="20" t="s">
        <v>281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76</v>
      </c>
      <c r="BK430" s="228">
        <f>ROUND(I430*H430,2)</f>
        <v>0</v>
      </c>
      <c r="BL430" s="20" t="s">
        <v>305</v>
      </c>
      <c r="BM430" s="227" t="s">
        <v>767</v>
      </c>
    </row>
    <row r="431" s="2" customFormat="1">
      <c r="A431" s="41"/>
      <c r="B431" s="42"/>
      <c r="C431" s="43"/>
      <c r="D431" s="229" t="s">
        <v>290</v>
      </c>
      <c r="E431" s="43"/>
      <c r="F431" s="230" t="s">
        <v>768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290</v>
      </c>
      <c r="AU431" s="20" t="s">
        <v>78</v>
      </c>
    </row>
    <row r="432" s="13" customFormat="1">
      <c r="A432" s="13"/>
      <c r="B432" s="234"/>
      <c r="C432" s="235"/>
      <c r="D432" s="236" t="s">
        <v>292</v>
      </c>
      <c r="E432" s="237" t="s">
        <v>19</v>
      </c>
      <c r="F432" s="238" t="s">
        <v>769</v>
      </c>
      <c r="G432" s="235"/>
      <c r="H432" s="239">
        <v>6</v>
      </c>
      <c r="I432" s="240"/>
      <c r="J432" s="235"/>
      <c r="K432" s="235"/>
      <c r="L432" s="241"/>
      <c r="M432" s="242"/>
      <c r="N432" s="243"/>
      <c r="O432" s="243"/>
      <c r="P432" s="243"/>
      <c r="Q432" s="243"/>
      <c r="R432" s="243"/>
      <c r="S432" s="243"/>
      <c r="T432" s="244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5" t="s">
        <v>292</v>
      </c>
      <c r="AU432" s="245" t="s">
        <v>78</v>
      </c>
      <c r="AV432" s="13" t="s">
        <v>78</v>
      </c>
      <c r="AW432" s="13" t="s">
        <v>31</v>
      </c>
      <c r="AX432" s="13" t="s">
        <v>69</v>
      </c>
      <c r="AY432" s="245" t="s">
        <v>281</v>
      </c>
    </row>
    <row r="433" s="13" customFormat="1">
      <c r="A433" s="13"/>
      <c r="B433" s="234"/>
      <c r="C433" s="235"/>
      <c r="D433" s="236" t="s">
        <v>292</v>
      </c>
      <c r="E433" s="237" t="s">
        <v>19</v>
      </c>
      <c r="F433" s="238" t="s">
        <v>770</v>
      </c>
      <c r="G433" s="235"/>
      <c r="H433" s="239">
        <v>5</v>
      </c>
      <c r="I433" s="240"/>
      <c r="J433" s="235"/>
      <c r="K433" s="235"/>
      <c r="L433" s="241"/>
      <c r="M433" s="242"/>
      <c r="N433" s="243"/>
      <c r="O433" s="243"/>
      <c r="P433" s="243"/>
      <c r="Q433" s="243"/>
      <c r="R433" s="243"/>
      <c r="S433" s="243"/>
      <c r="T433" s="244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5" t="s">
        <v>292</v>
      </c>
      <c r="AU433" s="245" t="s">
        <v>78</v>
      </c>
      <c r="AV433" s="13" t="s">
        <v>78</v>
      </c>
      <c r="AW433" s="13" t="s">
        <v>31</v>
      </c>
      <c r="AX433" s="13" t="s">
        <v>69</v>
      </c>
      <c r="AY433" s="245" t="s">
        <v>281</v>
      </c>
    </row>
    <row r="434" s="13" customFormat="1">
      <c r="A434" s="13"/>
      <c r="B434" s="234"/>
      <c r="C434" s="235"/>
      <c r="D434" s="236" t="s">
        <v>292</v>
      </c>
      <c r="E434" s="237" t="s">
        <v>19</v>
      </c>
      <c r="F434" s="238" t="s">
        <v>1538</v>
      </c>
      <c r="G434" s="235"/>
      <c r="H434" s="239">
        <v>6</v>
      </c>
      <c r="I434" s="240"/>
      <c r="J434" s="235"/>
      <c r="K434" s="235"/>
      <c r="L434" s="241"/>
      <c r="M434" s="242"/>
      <c r="N434" s="243"/>
      <c r="O434" s="243"/>
      <c r="P434" s="243"/>
      <c r="Q434" s="243"/>
      <c r="R434" s="243"/>
      <c r="S434" s="243"/>
      <c r="T434" s="244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5" t="s">
        <v>292</v>
      </c>
      <c r="AU434" s="245" t="s">
        <v>78</v>
      </c>
      <c r="AV434" s="13" t="s">
        <v>78</v>
      </c>
      <c r="AW434" s="13" t="s">
        <v>31</v>
      </c>
      <c r="AX434" s="13" t="s">
        <v>69</v>
      </c>
      <c r="AY434" s="245" t="s">
        <v>281</v>
      </c>
    </row>
    <row r="435" s="14" customFormat="1">
      <c r="A435" s="14"/>
      <c r="B435" s="246"/>
      <c r="C435" s="247"/>
      <c r="D435" s="236" t="s">
        <v>292</v>
      </c>
      <c r="E435" s="248" t="s">
        <v>19</v>
      </c>
      <c r="F435" s="249" t="s">
        <v>311</v>
      </c>
      <c r="G435" s="247"/>
      <c r="H435" s="250">
        <v>17</v>
      </c>
      <c r="I435" s="251"/>
      <c r="J435" s="247"/>
      <c r="K435" s="247"/>
      <c r="L435" s="252"/>
      <c r="M435" s="253"/>
      <c r="N435" s="254"/>
      <c r="O435" s="254"/>
      <c r="P435" s="254"/>
      <c r="Q435" s="254"/>
      <c r="R435" s="254"/>
      <c r="S435" s="254"/>
      <c r="T435" s="255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6" t="s">
        <v>292</v>
      </c>
      <c r="AU435" s="256" t="s">
        <v>78</v>
      </c>
      <c r="AV435" s="14" t="s">
        <v>288</v>
      </c>
      <c r="AW435" s="14" t="s">
        <v>31</v>
      </c>
      <c r="AX435" s="14" t="s">
        <v>76</v>
      </c>
      <c r="AY435" s="256" t="s">
        <v>281</v>
      </c>
    </row>
    <row r="436" s="2" customFormat="1" ht="24.15" customHeight="1">
      <c r="A436" s="41"/>
      <c r="B436" s="42"/>
      <c r="C436" s="216" t="s">
        <v>1542</v>
      </c>
      <c r="D436" s="216" t="s">
        <v>284</v>
      </c>
      <c r="E436" s="217" t="s">
        <v>772</v>
      </c>
      <c r="F436" s="218" t="s">
        <v>773</v>
      </c>
      <c r="G436" s="219" t="s">
        <v>330</v>
      </c>
      <c r="H436" s="220">
        <v>3</v>
      </c>
      <c r="I436" s="221"/>
      <c r="J436" s="222">
        <f>ROUND(I436*H436,2)</f>
        <v>0</v>
      </c>
      <c r="K436" s="218" t="s">
        <v>287</v>
      </c>
      <c r="L436" s="47"/>
      <c r="M436" s="223" t="s">
        <v>19</v>
      </c>
      <c r="N436" s="224" t="s">
        <v>40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305</v>
      </c>
      <c r="AT436" s="227" t="s">
        <v>284</v>
      </c>
      <c r="AU436" s="227" t="s">
        <v>78</v>
      </c>
      <c r="AY436" s="20" t="s">
        <v>281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76</v>
      </c>
      <c r="BK436" s="228">
        <f>ROUND(I436*H436,2)</f>
        <v>0</v>
      </c>
      <c r="BL436" s="20" t="s">
        <v>305</v>
      </c>
      <c r="BM436" s="227" t="s">
        <v>774</v>
      </c>
    </row>
    <row r="437" s="2" customFormat="1">
      <c r="A437" s="41"/>
      <c r="B437" s="42"/>
      <c r="C437" s="43"/>
      <c r="D437" s="229" t="s">
        <v>290</v>
      </c>
      <c r="E437" s="43"/>
      <c r="F437" s="230" t="s">
        <v>775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290</v>
      </c>
      <c r="AU437" s="20" t="s">
        <v>78</v>
      </c>
    </row>
    <row r="438" s="13" customFormat="1">
      <c r="A438" s="13"/>
      <c r="B438" s="234"/>
      <c r="C438" s="235"/>
      <c r="D438" s="236" t="s">
        <v>292</v>
      </c>
      <c r="E438" s="237" t="s">
        <v>19</v>
      </c>
      <c r="F438" s="238" t="s">
        <v>776</v>
      </c>
      <c r="G438" s="235"/>
      <c r="H438" s="239">
        <v>3</v>
      </c>
      <c r="I438" s="240"/>
      <c r="J438" s="235"/>
      <c r="K438" s="235"/>
      <c r="L438" s="241"/>
      <c r="M438" s="242"/>
      <c r="N438" s="243"/>
      <c r="O438" s="243"/>
      <c r="P438" s="243"/>
      <c r="Q438" s="243"/>
      <c r="R438" s="243"/>
      <c r="S438" s="243"/>
      <c r="T438" s="244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5" t="s">
        <v>292</v>
      </c>
      <c r="AU438" s="245" t="s">
        <v>78</v>
      </c>
      <c r="AV438" s="13" t="s">
        <v>78</v>
      </c>
      <c r="AW438" s="13" t="s">
        <v>31</v>
      </c>
      <c r="AX438" s="13" t="s">
        <v>76</v>
      </c>
      <c r="AY438" s="245" t="s">
        <v>281</v>
      </c>
    </row>
    <row r="439" s="2" customFormat="1" ht="37.8" customHeight="1">
      <c r="A439" s="41"/>
      <c r="B439" s="42"/>
      <c r="C439" s="216" t="s">
        <v>1543</v>
      </c>
      <c r="D439" s="216" t="s">
        <v>284</v>
      </c>
      <c r="E439" s="217" t="s">
        <v>778</v>
      </c>
      <c r="F439" s="218" t="s">
        <v>779</v>
      </c>
      <c r="G439" s="219" t="s">
        <v>392</v>
      </c>
      <c r="H439" s="220">
        <v>10.332000000000001</v>
      </c>
      <c r="I439" s="221"/>
      <c r="J439" s="222">
        <f>ROUND(I439*H439,2)</f>
        <v>0</v>
      </c>
      <c r="K439" s="218" t="s">
        <v>287</v>
      </c>
      <c r="L439" s="47"/>
      <c r="M439" s="223" t="s">
        <v>19</v>
      </c>
      <c r="N439" s="224" t="s">
        <v>40</v>
      </c>
      <c r="O439" s="87"/>
      <c r="P439" s="225">
        <f>O439*H439</f>
        <v>0</v>
      </c>
      <c r="Q439" s="225">
        <v>0.002</v>
      </c>
      <c r="R439" s="225">
        <f>Q439*H439</f>
        <v>0.020664000000000002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305</v>
      </c>
      <c r="AT439" s="227" t="s">
        <v>284</v>
      </c>
      <c r="AU439" s="227" t="s">
        <v>78</v>
      </c>
      <c r="AY439" s="20" t="s">
        <v>281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76</v>
      </c>
      <c r="BK439" s="228">
        <f>ROUND(I439*H439,2)</f>
        <v>0</v>
      </c>
      <c r="BL439" s="20" t="s">
        <v>305</v>
      </c>
      <c r="BM439" s="227" t="s">
        <v>780</v>
      </c>
    </row>
    <row r="440" s="2" customFormat="1">
      <c r="A440" s="41"/>
      <c r="B440" s="42"/>
      <c r="C440" s="43"/>
      <c r="D440" s="229" t="s">
        <v>290</v>
      </c>
      <c r="E440" s="43"/>
      <c r="F440" s="230" t="s">
        <v>781</v>
      </c>
      <c r="G440" s="43"/>
      <c r="H440" s="43"/>
      <c r="I440" s="231"/>
      <c r="J440" s="43"/>
      <c r="K440" s="43"/>
      <c r="L440" s="47"/>
      <c r="M440" s="232"/>
      <c r="N440" s="233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290</v>
      </c>
      <c r="AU440" s="20" t="s">
        <v>78</v>
      </c>
    </row>
    <row r="441" s="13" customFormat="1">
      <c r="A441" s="13"/>
      <c r="B441" s="234"/>
      <c r="C441" s="235"/>
      <c r="D441" s="236" t="s">
        <v>292</v>
      </c>
      <c r="E441" s="237" t="s">
        <v>19</v>
      </c>
      <c r="F441" s="238" t="s">
        <v>226</v>
      </c>
      <c r="G441" s="235"/>
      <c r="H441" s="239">
        <v>5.0999999999999996</v>
      </c>
      <c r="I441" s="240"/>
      <c r="J441" s="235"/>
      <c r="K441" s="235"/>
      <c r="L441" s="241"/>
      <c r="M441" s="242"/>
      <c r="N441" s="243"/>
      <c r="O441" s="243"/>
      <c r="P441" s="243"/>
      <c r="Q441" s="243"/>
      <c r="R441" s="243"/>
      <c r="S441" s="243"/>
      <c r="T441" s="244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5" t="s">
        <v>292</v>
      </c>
      <c r="AU441" s="245" t="s">
        <v>78</v>
      </c>
      <c r="AV441" s="13" t="s">
        <v>78</v>
      </c>
      <c r="AW441" s="13" t="s">
        <v>31</v>
      </c>
      <c r="AX441" s="13" t="s">
        <v>69</v>
      </c>
      <c r="AY441" s="245" t="s">
        <v>281</v>
      </c>
    </row>
    <row r="442" s="13" customFormat="1">
      <c r="A442" s="13"/>
      <c r="B442" s="234"/>
      <c r="C442" s="235"/>
      <c r="D442" s="236" t="s">
        <v>292</v>
      </c>
      <c r="E442" s="237" t="s">
        <v>19</v>
      </c>
      <c r="F442" s="238" t="s">
        <v>1665</v>
      </c>
      <c r="G442" s="235"/>
      <c r="H442" s="239">
        <v>5.2320000000000002</v>
      </c>
      <c r="I442" s="240"/>
      <c r="J442" s="235"/>
      <c r="K442" s="235"/>
      <c r="L442" s="241"/>
      <c r="M442" s="242"/>
      <c r="N442" s="243"/>
      <c r="O442" s="243"/>
      <c r="P442" s="243"/>
      <c r="Q442" s="243"/>
      <c r="R442" s="243"/>
      <c r="S442" s="243"/>
      <c r="T442" s="244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5" t="s">
        <v>292</v>
      </c>
      <c r="AU442" s="245" t="s">
        <v>78</v>
      </c>
      <c r="AV442" s="13" t="s">
        <v>78</v>
      </c>
      <c r="AW442" s="13" t="s">
        <v>31</v>
      </c>
      <c r="AX442" s="13" t="s">
        <v>69</v>
      </c>
      <c r="AY442" s="245" t="s">
        <v>281</v>
      </c>
    </row>
    <row r="443" s="14" customFormat="1">
      <c r="A443" s="14"/>
      <c r="B443" s="246"/>
      <c r="C443" s="247"/>
      <c r="D443" s="236" t="s">
        <v>292</v>
      </c>
      <c r="E443" s="248" t="s">
        <v>19</v>
      </c>
      <c r="F443" s="249" t="s">
        <v>311</v>
      </c>
      <c r="G443" s="247"/>
      <c r="H443" s="250">
        <v>10.332000000000001</v>
      </c>
      <c r="I443" s="251"/>
      <c r="J443" s="247"/>
      <c r="K443" s="247"/>
      <c r="L443" s="252"/>
      <c r="M443" s="253"/>
      <c r="N443" s="254"/>
      <c r="O443" s="254"/>
      <c r="P443" s="254"/>
      <c r="Q443" s="254"/>
      <c r="R443" s="254"/>
      <c r="S443" s="254"/>
      <c r="T443" s="255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6" t="s">
        <v>292</v>
      </c>
      <c r="AU443" s="256" t="s">
        <v>78</v>
      </c>
      <c r="AV443" s="14" t="s">
        <v>288</v>
      </c>
      <c r="AW443" s="14" t="s">
        <v>31</v>
      </c>
      <c r="AX443" s="14" t="s">
        <v>76</v>
      </c>
      <c r="AY443" s="256" t="s">
        <v>281</v>
      </c>
    </row>
    <row r="444" s="2" customFormat="1" ht="33" customHeight="1">
      <c r="A444" s="41"/>
      <c r="B444" s="42"/>
      <c r="C444" s="267" t="s">
        <v>1544</v>
      </c>
      <c r="D444" s="267" t="s">
        <v>396</v>
      </c>
      <c r="E444" s="268" t="s">
        <v>740</v>
      </c>
      <c r="F444" s="269" t="s">
        <v>741</v>
      </c>
      <c r="G444" s="270" t="s">
        <v>197</v>
      </c>
      <c r="H444" s="271">
        <v>5.1660000000000004</v>
      </c>
      <c r="I444" s="272"/>
      <c r="J444" s="273">
        <f>ROUND(I444*H444,2)</f>
        <v>0</v>
      </c>
      <c r="K444" s="269" t="s">
        <v>287</v>
      </c>
      <c r="L444" s="274"/>
      <c r="M444" s="275" t="s">
        <v>19</v>
      </c>
      <c r="N444" s="276" t="s">
        <v>40</v>
      </c>
      <c r="O444" s="87"/>
      <c r="P444" s="225">
        <f>O444*H444</f>
        <v>0</v>
      </c>
      <c r="Q444" s="225">
        <v>0.014290000000000001</v>
      </c>
      <c r="R444" s="225">
        <f>Q444*H444</f>
        <v>0.073822140000000008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483</v>
      </c>
      <c r="AT444" s="227" t="s">
        <v>396</v>
      </c>
      <c r="AU444" s="227" t="s">
        <v>78</v>
      </c>
      <c r="AY444" s="20" t="s">
        <v>281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76</v>
      </c>
      <c r="BK444" s="228">
        <f>ROUND(I444*H444,2)</f>
        <v>0</v>
      </c>
      <c r="BL444" s="20" t="s">
        <v>305</v>
      </c>
      <c r="BM444" s="227" t="s">
        <v>796</v>
      </c>
    </row>
    <row r="445" s="13" customFormat="1">
      <c r="A445" s="13"/>
      <c r="B445" s="234"/>
      <c r="C445" s="235"/>
      <c r="D445" s="236" t="s">
        <v>292</v>
      </c>
      <c r="E445" s="235"/>
      <c r="F445" s="238" t="s">
        <v>1669</v>
      </c>
      <c r="G445" s="235"/>
      <c r="H445" s="239">
        <v>5.1660000000000004</v>
      </c>
      <c r="I445" s="240"/>
      <c r="J445" s="235"/>
      <c r="K445" s="235"/>
      <c r="L445" s="241"/>
      <c r="M445" s="242"/>
      <c r="N445" s="243"/>
      <c r="O445" s="243"/>
      <c r="P445" s="243"/>
      <c r="Q445" s="243"/>
      <c r="R445" s="243"/>
      <c r="S445" s="243"/>
      <c r="T445" s="244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5" t="s">
        <v>292</v>
      </c>
      <c r="AU445" s="245" t="s">
        <v>78</v>
      </c>
      <c r="AV445" s="13" t="s">
        <v>78</v>
      </c>
      <c r="AW445" s="13" t="s">
        <v>4</v>
      </c>
      <c r="AX445" s="13" t="s">
        <v>76</v>
      </c>
      <c r="AY445" s="245" t="s">
        <v>281</v>
      </c>
    </row>
    <row r="446" s="2" customFormat="1" ht="55.5" customHeight="1">
      <c r="A446" s="41"/>
      <c r="B446" s="42"/>
      <c r="C446" s="216" t="s">
        <v>1545</v>
      </c>
      <c r="D446" s="216" t="s">
        <v>284</v>
      </c>
      <c r="E446" s="217" t="s">
        <v>799</v>
      </c>
      <c r="F446" s="218" t="s">
        <v>800</v>
      </c>
      <c r="G446" s="219" t="s">
        <v>366</v>
      </c>
      <c r="H446" s="220">
        <v>1.242</v>
      </c>
      <c r="I446" s="221"/>
      <c r="J446" s="222">
        <f>ROUND(I446*H446,2)</f>
        <v>0</v>
      </c>
      <c r="K446" s="218" t="s">
        <v>287</v>
      </c>
      <c r="L446" s="47"/>
      <c r="M446" s="223" t="s">
        <v>19</v>
      </c>
      <c r="N446" s="224" t="s">
        <v>40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305</v>
      </c>
      <c r="AT446" s="227" t="s">
        <v>284</v>
      </c>
      <c r="AU446" s="227" t="s">
        <v>78</v>
      </c>
      <c r="AY446" s="20" t="s">
        <v>281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76</v>
      </c>
      <c r="BK446" s="228">
        <f>ROUND(I446*H446,2)</f>
        <v>0</v>
      </c>
      <c r="BL446" s="20" t="s">
        <v>305</v>
      </c>
      <c r="BM446" s="227" t="s">
        <v>801</v>
      </c>
    </row>
    <row r="447" s="2" customFormat="1">
      <c r="A447" s="41"/>
      <c r="B447" s="42"/>
      <c r="C447" s="43"/>
      <c r="D447" s="229" t="s">
        <v>290</v>
      </c>
      <c r="E447" s="43"/>
      <c r="F447" s="230" t="s">
        <v>802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290</v>
      </c>
      <c r="AU447" s="20" t="s">
        <v>78</v>
      </c>
    </row>
    <row r="448" s="12" customFormat="1" ht="22.8" customHeight="1">
      <c r="A448" s="12"/>
      <c r="B448" s="200"/>
      <c r="C448" s="201"/>
      <c r="D448" s="202" t="s">
        <v>68</v>
      </c>
      <c r="E448" s="214" t="s">
        <v>803</v>
      </c>
      <c r="F448" s="214" t="s">
        <v>804</v>
      </c>
      <c r="G448" s="201"/>
      <c r="H448" s="201"/>
      <c r="I448" s="204"/>
      <c r="J448" s="215">
        <f>BK448</f>
        <v>0</v>
      </c>
      <c r="K448" s="201"/>
      <c r="L448" s="206"/>
      <c r="M448" s="207"/>
      <c r="N448" s="208"/>
      <c r="O448" s="208"/>
      <c r="P448" s="209">
        <f>SUM(P449:P469)</f>
        <v>0</v>
      </c>
      <c r="Q448" s="208"/>
      <c r="R448" s="209">
        <f>SUM(R449:R469)</f>
        <v>0.031706072000000002</v>
      </c>
      <c r="S448" s="208"/>
      <c r="T448" s="210">
        <f>SUM(T449:T469)</f>
        <v>0.0015039000000000001</v>
      </c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R448" s="211" t="s">
        <v>78</v>
      </c>
      <c r="AT448" s="212" t="s">
        <v>68</v>
      </c>
      <c r="AU448" s="212" t="s">
        <v>76</v>
      </c>
      <c r="AY448" s="211" t="s">
        <v>281</v>
      </c>
      <c r="BK448" s="213">
        <f>SUM(BK449:BK469)</f>
        <v>0</v>
      </c>
    </row>
    <row r="449" s="2" customFormat="1" ht="24.15" customHeight="1">
      <c r="A449" s="41"/>
      <c r="B449" s="42"/>
      <c r="C449" s="216" t="s">
        <v>1547</v>
      </c>
      <c r="D449" s="216" t="s">
        <v>284</v>
      </c>
      <c r="E449" s="217" t="s">
        <v>806</v>
      </c>
      <c r="F449" s="218" t="s">
        <v>807</v>
      </c>
      <c r="G449" s="219" t="s">
        <v>197</v>
      </c>
      <c r="H449" s="220">
        <v>63.194000000000003</v>
      </c>
      <c r="I449" s="221"/>
      <c r="J449" s="222">
        <f>ROUND(I449*H449,2)</f>
        <v>0</v>
      </c>
      <c r="K449" s="218" t="s">
        <v>287</v>
      </c>
      <c r="L449" s="47"/>
      <c r="M449" s="223" t="s">
        <v>19</v>
      </c>
      <c r="N449" s="224" t="s">
        <v>40</v>
      </c>
      <c r="O449" s="87"/>
      <c r="P449" s="225">
        <f>O449*H449</f>
        <v>0</v>
      </c>
      <c r="Q449" s="225">
        <v>0</v>
      </c>
      <c r="R449" s="225">
        <f>Q449*H449</f>
        <v>0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305</v>
      </c>
      <c r="AT449" s="227" t="s">
        <v>284</v>
      </c>
      <c r="AU449" s="227" t="s">
        <v>78</v>
      </c>
      <c r="AY449" s="20" t="s">
        <v>281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76</v>
      </c>
      <c r="BK449" s="228">
        <f>ROUND(I449*H449,2)</f>
        <v>0</v>
      </c>
      <c r="BL449" s="20" t="s">
        <v>305</v>
      </c>
      <c r="BM449" s="227" t="s">
        <v>808</v>
      </c>
    </row>
    <row r="450" s="2" customFormat="1">
      <c r="A450" s="41"/>
      <c r="B450" s="42"/>
      <c r="C450" s="43"/>
      <c r="D450" s="229" t="s">
        <v>290</v>
      </c>
      <c r="E450" s="43"/>
      <c r="F450" s="230" t="s">
        <v>809</v>
      </c>
      <c r="G450" s="43"/>
      <c r="H450" s="43"/>
      <c r="I450" s="231"/>
      <c r="J450" s="43"/>
      <c r="K450" s="43"/>
      <c r="L450" s="47"/>
      <c r="M450" s="232"/>
      <c r="N450" s="233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290</v>
      </c>
      <c r="AU450" s="20" t="s">
        <v>78</v>
      </c>
    </row>
    <row r="451" s="13" customFormat="1">
      <c r="A451" s="13"/>
      <c r="B451" s="234"/>
      <c r="C451" s="235"/>
      <c r="D451" s="236" t="s">
        <v>292</v>
      </c>
      <c r="E451" s="237" t="s">
        <v>19</v>
      </c>
      <c r="F451" s="238" t="s">
        <v>235</v>
      </c>
      <c r="G451" s="235"/>
      <c r="H451" s="239">
        <v>19.879999999999999</v>
      </c>
      <c r="I451" s="240"/>
      <c r="J451" s="235"/>
      <c r="K451" s="235"/>
      <c r="L451" s="241"/>
      <c r="M451" s="242"/>
      <c r="N451" s="243"/>
      <c r="O451" s="243"/>
      <c r="P451" s="243"/>
      <c r="Q451" s="243"/>
      <c r="R451" s="243"/>
      <c r="S451" s="243"/>
      <c r="T451" s="244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5" t="s">
        <v>292</v>
      </c>
      <c r="AU451" s="245" t="s">
        <v>78</v>
      </c>
      <c r="AV451" s="13" t="s">
        <v>78</v>
      </c>
      <c r="AW451" s="13" t="s">
        <v>31</v>
      </c>
      <c r="AX451" s="13" t="s">
        <v>69</v>
      </c>
      <c r="AY451" s="245" t="s">
        <v>281</v>
      </c>
    </row>
    <row r="452" s="13" customFormat="1">
      <c r="A452" s="13"/>
      <c r="B452" s="234"/>
      <c r="C452" s="235"/>
      <c r="D452" s="236" t="s">
        <v>292</v>
      </c>
      <c r="E452" s="237" t="s">
        <v>19</v>
      </c>
      <c r="F452" s="238" t="s">
        <v>810</v>
      </c>
      <c r="G452" s="235"/>
      <c r="H452" s="239">
        <v>23.314</v>
      </c>
      <c r="I452" s="240"/>
      <c r="J452" s="235"/>
      <c r="K452" s="235"/>
      <c r="L452" s="241"/>
      <c r="M452" s="242"/>
      <c r="N452" s="243"/>
      <c r="O452" s="243"/>
      <c r="P452" s="243"/>
      <c r="Q452" s="243"/>
      <c r="R452" s="243"/>
      <c r="S452" s="243"/>
      <c r="T452" s="244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5" t="s">
        <v>292</v>
      </c>
      <c r="AU452" s="245" t="s">
        <v>78</v>
      </c>
      <c r="AV452" s="13" t="s">
        <v>78</v>
      </c>
      <c r="AW452" s="13" t="s">
        <v>31</v>
      </c>
      <c r="AX452" s="13" t="s">
        <v>69</v>
      </c>
      <c r="AY452" s="245" t="s">
        <v>281</v>
      </c>
    </row>
    <row r="453" s="13" customFormat="1">
      <c r="A453" s="13"/>
      <c r="B453" s="234"/>
      <c r="C453" s="235"/>
      <c r="D453" s="236" t="s">
        <v>292</v>
      </c>
      <c r="E453" s="237" t="s">
        <v>19</v>
      </c>
      <c r="F453" s="238" t="s">
        <v>811</v>
      </c>
      <c r="G453" s="235"/>
      <c r="H453" s="239">
        <v>20</v>
      </c>
      <c r="I453" s="240"/>
      <c r="J453" s="235"/>
      <c r="K453" s="235"/>
      <c r="L453" s="241"/>
      <c r="M453" s="242"/>
      <c r="N453" s="243"/>
      <c r="O453" s="243"/>
      <c r="P453" s="243"/>
      <c r="Q453" s="243"/>
      <c r="R453" s="243"/>
      <c r="S453" s="243"/>
      <c r="T453" s="244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5" t="s">
        <v>292</v>
      </c>
      <c r="AU453" s="245" t="s">
        <v>78</v>
      </c>
      <c r="AV453" s="13" t="s">
        <v>78</v>
      </c>
      <c r="AW453" s="13" t="s">
        <v>31</v>
      </c>
      <c r="AX453" s="13" t="s">
        <v>69</v>
      </c>
      <c r="AY453" s="245" t="s">
        <v>281</v>
      </c>
    </row>
    <row r="454" s="14" customFormat="1">
      <c r="A454" s="14"/>
      <c r="B454" s="246"/>
      <c r="C454" s="247"/>
      <c r="D454" s="236" t="s">
        <v>292</v>
      </c>
      <c r="E454" s="248" t="s">
        <v>19</v>
      </c>
      <c r="F454" s="249" t="s">
        <v>311</v>
      </c>
      <c r="G454" s="247"/>
      <c r="H454" s="250">
        <v>63.194000000000003</v>
      </c>
      <c r="I454" s="251"/>
      <c r="J454" s="247"/>
      <c r="K454" s="247"/>
      <c r="L454" s="252"/>
      <c r="M454" s="253"/>
      <c r="N454" s="254"/>
      <c r="O454" s="254"/>
      <c r="P454" s="254"/>
      <c r="Q454" s="254"/>
      <c r="R454" s="254"/>
      <c r="S454" s="254"/>
      <c r="T454" s="255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6" t="s">
        <v>292</v>
      </c>
      <c r="AU454" s="256" t="s">
        <v>78</v>
      </c>
      <c r="AV454" s="14" t="s">
        <v>288</v>
      </c>
      <c r="AW454" s="14" t="s">
        <v>31</v>
      </c>
      <c r="AX454" s="14" t="s">
        <v>76</v>
      </c>
      <c r="AY454" s="256" t="s">
        <v>281</v>
      </c>
    </row>
    <row r="455" s="2" customFormat="1" ht="24.15" customHeight="1">
      <c r="A455" s="41"/>
      <c r="B455" s="42"/>
      <c r="C455" s="216" t="s">
        <v>1548</v>
      </c>
      <c r="D455" s="216" t="s">
        <v>284</v>
      </c>
      <c r="E455" s="217" t="s">
        <v>813</v>
      </c>
      <c r="F455" s="218" t="s">
        <v>814</v>
      </c>
      <c r="G455" s="219" t="s">
        <v>197</v>
      </c>
      <c r="H455" s="220">
        <v>20.309999999999999</v>
      </c>
      <c r="I455" s="221"/>
      <c r="J455" s="222">
        <f>ROUND(I455*H455,2)</f>
        <v>0</v>
      </c>
      <c r="K455" s="218" t="s">
        <v>287</v>
      </c>
      <c r="L455" s="47"/>
      <c r="M455" s="223" t="s">
        <v>19</v>
      </c>
      <c r="N455" s="224" t="s">
        <v>40</v>
      </c>
      <c r="O455" s="87"/>
      <c r="P455" s="225">
        <f>O455*H455</f>
        <v>0</v>
      </c>
      <c r="Q455" s="225">
        <v>0</v>
      </c>
      <c r="R455" s="225">
        <f>Q455*H455</f>
        <v>0</v>
      </c>
      <c r="S455" s="225">
        <v>3.0000000000000001E-05</v>
      </c>
      <c r="T455" s="226">
        <f>S455*H455</f>
        <v>0.00060930000000000001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305</v>
      </c>
      <c r="AT455" s="227" t="s">
        <v>284</v>
      </c>
      <c r="AU455" s="227" t="s">
        <v>78</v>
      </c>
      <c r="AY455" s="20" t="s">
        <v>281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76</v>
      </c>
      <c r="BK455" s="228">
        <f>ROUND(I455*H455,2)</f>
        <v>0</v>
      </c>
      <c r="BL455" s="20" t="s">
        <v>305</v>
      </c>
      <c r="BM455" s="227" t="s">
        <v>815</v>
      </c>
    </row>
    <row r="456" s="2" customFormat="1">
      <c r="A456" s="41"/>
      <c r="B456" s="42"/>
      <c r="C456" s="43"/>
      <c r="D456" s="229" t="s">
        <v>290</v>
      </c>
      <c r="E456" s="43"/>
      <c r="F456" s="230" t="s">
        <v>816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290</v>
      </c>
      <c r="AU456" s="20" t="s">
        <v>78</v>
      </c>
    </row>
    <row r="457" s="13" customFormat="1">
      <c r="A457" s="13"/>
      <c r="B457" s="234"/>
      <c r="C457" s="235"/>
      <c r="D457" s="236" t="s">
        <v>292</v>
      </c>
      <c r="E457" s="237" t="s">
        <v>19</v>
      </c>
      <c r="F457" s="238" t="s">
        <v>200</v>
      </c>
      <c r="G457" s="235"/>
      <c r="H457" s="239">
        <v>20.309999999999999</v>
      </c>
      <c r="I457" s="240"/>
      <c r="J457" s="235"/>
      <c r="K457" s="235"/>
      <c r="L457" s="241"/>
      <c r="M457" s="242"/>
      <c r="N457" s="243"/>
      <c r="O457" s="243"/>
      <c r="P457" s="243"/>
      <c r="Q457" s="243"/>
      <c r="R457" s="243"/>
      <c r="S457" s="243"/>
      <c r="T457" s="244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5" t="s">
        <v>292</v>
      </c>
      <c r="AU457" s="245" t="s">
        <v>78</v>
      </c>
      <c r="AV457" s="13" t="s">
        <v>78</v>
      </c>
      <c r="AW457" s="13" t="s">
        <v>31</v>
      </c>
      <c r="AX457" s="13" t="s">
        <v>76</v>
      </c>
      <c r="AY457" s="245" t="s">
        <v>281</v>
      </c>
    </row>
    <row r="458" s="2" customFormat="1" ht="16.5" customHeight="1">
      <c r="A458" s="41"/>
      <c r="B458" s="42"/>
      <c r="C458" s="267" t="s">
        <v>1670</v>
      </c>
      <c r="D458" s="267" t="s">
        <v>396</v>
      </c>
      <c r="E458" s="268" t="s">
        <v>817</v>
      </c>
      <c r="F458" s="269" t="s">
        <v>818</v>
      </c>
      <c r="G458" s="270" t="s">
        <v>197</v>
      </c>
      <c r="H458" s="271">
        <v>22.341000000000001</v>
      </c>
      <c r="I458" s="272"/>
      <c r="J458" s="273">
        <f>ROUND(I458*H458,2)</f>
        <v>0</v>
      </c>
      <c r="K458" s="269" t="s">
        <v>287</v>
      </c>
      <c r="L458" s="274"/>
      <c r="M458" s="275" t="s">
        <v>19</v>
      </c>
      <c r="N458" s="276" t="s">
        <v>40</v>
      </c>
      <c r="O458" s="87"/>
      <c r="P458" s="225">
        <f>O458*H458</f>
        <v>0</v>
      </c>
      <c r="Q458" s="225">
        <v>1.0000000000000001E-05</v>
      </c>
      <c r="R458" s="225">
        <f>Q458*H458</f>
        <v>0.00022341000000000003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483</v>
      </c>
      <c r="AT458" s="227" t="s">
        <v>396</v>
      </c>
      <c r="AU458" s="227" t="s">
        <v>78</v>
      </c>
      <c r="AY458" s="20" t="s">
        <v>281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76</v>
      </c>
      <c r="BK458" s="228">
        <f>ROUND(I458*H458,2)</f>
        <v>0</v>
      </c>
      <c r="BL458" s="20" t="s">
        <v>305</v>
      </c>
      <c r="BM458" s="227" t="s">
        <v>819</v>
      </c>
    </row>
    <row r="459" s="13" customFormat="1">
      <c r="A459" s="13"/>
      <c r="B459" s="234"/>
      <c r="C459" s="235"/>
      <c r="D459" s="236" t="s">
        <v>292</v>
      </c>
      <c r="E459" s="235"/>
      <c r="F459" s="238" t="s">
        <v>1671</v>
      </c>
      <c r="G459" s="235"/>
      <c r="H459" s="239">
        <v>22.341000000000001</v>
      </c>
      <c r="I459" s="240"/>
      <c r="J459" s="235"/>
      <c r="K459" s="235"/>
      <c r="L459" s="241"/>
      <c r="M459" s="242"/>
      <c r="N459" s="243"/>
      <c r="O459" s="243"/>
      <c r="P459" s="243"/>
      <c r="Q459" s="243"/>
      <c r="R459" s="243"/>
      <c r="S459" s="243"/>
      <c r="T459" s="244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5" t="s">
        <v>292</v>
      </c>
      <c r="AU459" s="245" t="s">
        <v>78</v>
      </c>
      <c r="AV459" s="13" t="s">
        <v>78</v>
      </c>
      <c r="AW459" s="13" t="s">
        <v>4</v>
      </c>
      <c r="AX459" s="13" t="s">
        <v>76</v>
      </c>
      <c r="AY459" s="245" t="s">
        <v>281</v>
      </c>
    </row>
    <row r="460" s="2" customFormat="1" ht="55.5" customHeight="1">
      <c r="A460" s="41"/>
      <c r="B460" s="42"/>
      <c r="C460" s="216" t="s">
        <v>1672</v>
      </c>
      <c r="D460" s="216" t="s">
        <v>284</v>
      </c>
      <c r="E460" s="217" t="s">
        <v>821</v>
      </c>
      <c r="F460" s="218" t="s">
        <v>822</v>
      </c>
      <c r="G460" s="219" t="s">
        <v>197</v>
      </c>
      <c r="H460" s="220">
        <v>29.82</v>
      </c>
      <c r="I460" s="221"/>
      <c r="J460" s="222">
        <f>ROUND(I460*H460,2)</f>
        <v>0</v>
      </c>
      <c r="K460" s="218" t="s">
        <v>287</v>
      </c>
      <c r="L460" s="47"/>
      <c r="M460" s="223" t="s">
        <v>19</v>
      </c>
      <c r="N460" s="224" t="s">
        <v>40</v>
      </c>
      <c r="O460" s="87"/>
      <c r="P460" s="225">
        <f>O460*H460</f>
        <v>0</v>
      </c>
      <c r="Q460" s="225">
        <v>0</v>
      </c>
      <c r="R460" s="225">
        <f>Q460*H460</f>
        <v>0</v>
      </c>
      <c r="S460" s="225">
        <v>3.0000000000000001E-05</v>
      </c>
      <c r="T460" s="226">
        <f>S460*H460</f>
        <v>0.00089460000000000006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305</v>
      </c>
      <c r="AT460" s="227" t="s">
        <v>284</v>
      </c>
      <c r="AU460" s="227" t="s">
        <v>78</v>
      </c>
      <c r="AY460" s="20" t="s">
        <v>281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76</v>
      </c>
      <c r="BK460" s="228">
        <f>ROUND(I460*H460,2)</f>
        <v>0</v>
      </c>
      <c r="BL460" s="20" t="s">
        <v>305</v>
      </c>
      <c r="BM460" s="227" t="s">
        <v>823</v>
      </c>
    </row>
    <row r="461" s="2" customFormat="1">
      <c r="A461" s="41"/>
      <c r="B461" s="42"/>
      <c r="C461" s="43"/>
      <c r="D461" s="229" t="s">
        <v>290</v>
      </c>
      <c r="E461" s="43"/>
      <c r="F461" s="230" t="s">
        <v>824</v>
      </c>
      <c r="G461" s="43"/>
      <c r="H461" s="43"/>
      <c r="I461" s="231"/>
      <c r="J461" s="43"/>
      <c r="K461" s="43"/>
      <c r="L461" s="47"/>
      <c r="M461" s="232"/>
      <c r="N461" s="233"/>
      <c r="O461" s="87"/>
      <c r="P461" s="87"/>
      <c r="Q461" s="87"/>
      <c r="R461" s="87"/>
      <c r="S461" s="87"/>
      <c r="T461" s="88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0" t="s">
        <v>290</v>
      </c>
      <c r="AU461" s="20" t="s">
        <v>78</v>
      </c>
    </row>
    <row r="462" s="15" customFormat="1">
      <c r="A462" s="15"/>
      <c r="B462" s="257"/>
      <c r="C462" s="258"/>
      <c r="D462" s="236" t="s">
        <v>292</v>
      </c>
      <c r="E462" s="259" t="s">
        <v>19</v>
      </c>
      <c r="F462" s="260" t="s">
        <v>825</v>
      </c>
      <c r="G462" s="258"/>
      <c r="H462" s="259" t="s">
        <v>19</v>
      </c>
      <c r="I462" s="261"/>
      <c r="J462" s="258"/>
      <c r="K462" s="258"/>
      <c r="L462" s="262"/>
      <c r="M462" s="263"/>
      <c r="N462" s="264"/>
      <c r="O462" s="264"/>
      <c r="P462" s="264"/>
      <c r="Q462" s="264"/>
      <c r="R462" s="264"/>
      <c r="S462" s="264"/>
      <c r="T462" s="26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66" t="s">
        <v>292</v>
      </c>
      <c r="AU462" s="266" t="s">
        <v>78</v>
      </c>
      <c r="AV462" s="15" t="s">
        <v>76</v>
      </c>
      <c r="AW462" s="15" t="s">
        <v>31</v>
      </c>
      <c r="AX462" s="15" t="s">
        <v>69</v>
      </c>
      <c r="AY462" s="266" t="s">
        <v>281</v>
      </c>
    </row>
    <row r="463" s="13" customFormat="1">
      <c r="A463" s="13"/>
      <c r="B463" s="234"/>
      <c r="C463" s="235"/>
      <c r="D463" s="236" t="s">
        <v>292</v>
      </c>
      <c r="E463" s="237" t="s">
        <v>19</v>
      </c>
      <c r="F463" s="238" t="s">
        <v>826</v>
      </c>
      <c r="G463" s="235"/>
      <c r="H463" s="239">
        <v>29.82</v>
      </c>
      <c r="I463" s="240"/>
      <c r="J463" s="235"/>
      <c r="K463" s="235"/>
      <c r="L463" s="241"/>
      <c r="M463" s="242"/>
      <c r="N463" s="243"/>
      <c r="O463" s="243"/>
      <c r="P463" s="243"/>
      <c r="Q463" s="243"/>
      <c r="R463" s="243"/>
      <c r="S463" s="243"/>
      <c r="T463" s="244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5" t="s">
        <v>292</v>
      </c>
      <c r="AU463" s="245" t="s">
        <v>78</v>
      </c>
      <c r="AV463" s="13" t="s">
        <v>78</v>
      </c>
      <c r="AW463" s="13" t="s">
        <v>31</v>
      </c>
      <c r="AX463" s="13" t="s">
        <v>76</v>
      </c>
      <c r="AY463" s="245" t="s">
        <v>281</v>
      </c>
    </row>
    <row r="464" s="2" customFormat="1" ht="16.5" customHeight="1">
      <c r="A464" s="41"/>
      <c r="B464" s="42"/>
      <c r="C464" s="267" t="s">
        <v>1673</v>
      </c>
      <c r="D464" s="267" t="s">
        <v>396</v>
      </c>
      <c r="E464" s="268" t="s">
        <v>817</v>
      </c>
      <c r="F464" s="269" t="s">
        <v>818</v>
      </c>
      <c r="G464" s="270" t="s">
        <v>197</v>
      </c>
      <c r="H464" s="271">
        <v>32.802</v>
      </c>
      <c r="I464" s="272"/>
      <c r="J464" s="273">
        <f>ROUND(I464*H464,2)</f>
        <v>0</v>
      </c>
      <c r="K464" s="269" t="s">
        <v>287</v>
      </c>
      <c r="L464" s="274"/>
      <c r="M464" s="275" t="s">
        <v>19</v>
      </c>
      <c r="N464" s="276" t="s">
        <v>40</v>
      </c>
      <c r="O464" s="87"/>
      <c r="P464" s="225">
        <f>O464*H464</f>
        <v>0</v>
      </c>
      <c r="Q464" s="225">
        <v>1.0000000000000001E-05</v>
      </c>
      <c r="R464" s="225">
        <f>Q464*H464</f>
        <v>0.00032802000000000005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483</v>
      </c>
      <c r="AT464" s="227" t="s">
        <v>396</v>
      </c>
      <c r="AU464" s="227" t="s">
        <v>78</v>
      </c>
      <c r="AY464" s="20" t="s">
        <v>281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76</v>
      </c>
      <c r="BK464" s="228">
        <f>ROUND(I464*H464,2)</f>
        <v>0</v>
      </c>
      <c r="BL464" s="20" t="s">
        <v>305</v>
      </c>
      <c r="BM464" s="227" t="s">
        <v>828</v>
      </c>
    </row>
    <row r="465" s="13" customFormat="1">
      <c r="A465" s="13"/>
      <c r="B465" s="234"/>
      <c r="C465" s="235"/>
      <c r="D465" s="236" t="s">
        <v>292</v>
      </c>
      <c r="E465" s="235"/>
      <c r="F465" s="238" t="s">
        <v>1674</v>
      </c>
      <c r="G465" s="235"/>
      <c r="H465" s="239">
        <v>32.802</v>
      </c>
      <c r="I465" s="240"/>
      <c r="J465" s="235"/>
      <c r="K465" s="235"/>
      <c r="L465" s="241"/>
      <c r="M465" s="242"/>
      <c r="N465" s="243"/>
      <c r="O465" s="243"/>
      <c r="P465" s="243"/>
      <c r="Q465" s="243"/>
      <c r="R465" s="243"/>
      <c r="S465" s="243"/>
      <c r="T465" s="244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5" t="s">
        <v>292</v>
      </c>
      <c r="AU465" s="245" t="s">
        <v>78</v>
      </c>
      <c r="AV465" s="13" t="s">
        <v>78</v>
      </c>
      <c r="AW465" s="13" t="s">
        <v>4</v>
      </c>
      <c r="AX465" s="13" t="s">
        <v>76</v>
      </c>
      <c r="AY465" s="245" t="s">
        <v>281</v>
      </c>
    </row>
    <row r="466" s="2" customFormat="1" ht="33" customHeight="1">
      <c r="A466" s="41"/>
      <c r="B466" s="42"/>
      <c r="C466" s="216" t="s">
        <v>1675</v>
      </c>
      <c r="D466" s="216" t="s">
        <v>284</v>
      </c>
      <c r="E466" s="217" t="s">
        <v>831</v>
      </c>
      <c r="F466" s="218" t="s">
        <v>832</v>
      </c>
      <c r="G466" s="219" t="s">
        <v>197</v>
      </c>
      <c r="H466" s="220">
        <v>63.194000000000003</v>
      </c>
      <c r="I466" s="221"/>
      <c r="J466" s="222">
        <f>ROUND(I466*H466,2)</f>
        <v>0</v>
      </c>
      <c r="K466" s="218" t="s">
        <v>287</v>
      </c>
      <c r="L466" s="47"/>
      <c r="M466" s="223" t="s">
        <v>19</v>
      </c>
      <c r="N466" s="224" t="s">
        <v>40</v>
      </c>
      <c r="O466" s="87"/>
      <c r="P466" s="225">
        <f>O466*H466</f>
        <v>0</v>
      </c>
      <c r="Q466" s="225">
        <v>0.00020799999999999999</v>
      </c>
      <c r="R466" s="225">
        <f>Q466*H466</f>
        <v>0.013144352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305</v>
      </c>
      <c r="AT466" s="227" t="s">
        <v>284</v>
      </c>
      <c r="AU466" s="227" t="s">
        <v>78</v>
      </c>
      <c r="AY466" s="20" t="s">
        <v>281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76</v>
      </c>
      <c r="BK466" s="228">
        <f>ROUND(I466*H466,2)</f>
        <v>0</v>
      </c>
      <c r="BL466" s="20" t="s">
        <v>305</v>
      </c>
      <c r="BM466" s="227" t="s">
        <v>833</v>
      </c>
    </row>
    <row r="467" s="2" customFormat="1">
      <c r="A467" s="41"/>
      <c r="B467" s="42"/>
      <c r="C467" s="43"/>
      <c r="D467" s="229" t="s">
        <v>290</v>
      </c>
      <c r="E467" s="43"/>
      <c r="F467" s="230" t="s">
        <v>834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290</v>
      </c>
      <c r="AU467" s="20" t="s">
        <v>78</v>
      </c>
    </row>
    <row r="468" s="2" customFormat="1" ht="37.8" customHeight="1">
      <c r="A468" s="41"/>
      <c r="B468" s="42"/>
      <c r="C468" s="216" t="s">
        <v>1676</v>
      </c>
      <c r="D468" s="216" t="s">
        <v>284</v>
      </c>
      <c r="E468" s="217" t="s">
        <v>836</v>
      </c>
      <c r="F468" s="218" t="s">
        <v>837</v>
      </c>
      <c r="G468" s="219" t="s">
        <v>197</v>
      </c>
      <c r="H468" s="220">
        <v>63.194000000000003</v>
      </c>
      <c r="I468" s="221"/>
      <c r="J468" s="222">
        <f>ROUND(I468*H468,2)</f>
        <v>0</v>
      </c>
      <c r="K468" s="218" t="s">
        <v>287</v>
      </c>
      <c r="L468" s="47"/>
      <c r="M468" s="223" t="s">
        <v>19</v>
      </c>
      <c r="N468" s="224" t="s">
        <v>40</v>
      </c>
      <c r="O468" s="87"/>
      <c r="P468" s="225">
        <f>O468*H468</f>
        <v>0</v>
      </c>
      <c r="Q468" s="225">
        <v>0.00028499999999999999</v>
      </c>
      <c r="R468" s="225">
        <f>Q468*H468</f>
        <v>0.018010290000000002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305</v>
      </c>
      <c r="AT468" s="227" t="s">
        <v>284</v>
      </c>
      <c r="AU468" s="227" t="s">
        <v>78</v>
      </c>
      <c r="AY468" s="20" t="s">
        <v>281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76</v>
      </c>
      <c r="BK468" s="228">
        <f>ROUND(I468*H468,2)</f>
        <v>0</v>
      </c>
      <c r="BL468" s="20" t="s">
        <v>305</v>
      </c>
      <c r="BM468" s="227" t="s">
        <v>838</v>
      </c>
    </row>
    <row r="469" s="2" customFormat="1">
      <c r="A469" s="41"/>
      <c r="B469" s="42"/>
      <c r="C469" s="43"/>
      <c r="D469" s="229" t="s">
        <v>290</v>
      </c>
      <c r="E469" s="43"/>
      <c r="F469" s="230" t="s">
        <v>839</v>
      </c>
      <c r="G469" s="43"/>
      <c r="H469" s="43"/>
      <c r="I469" s="231"/>
      <c r="J469" s="43"/>
      <c r="K469" s="43"/>
      <c r="L469" s="47"/>
      <c r="M469" s="291"/>
      <c r="N469" s="292"/>
      <c r="O469" s="293"/>
      <c r="P469" s="293"/>
      <c r="Q469" s="293"/>
      <c r="R469" s="293"/>
      <c r="S469" s="293"/>
      <c r="T469" s="294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T469" s="20" t="s">
        <v>290</v>
      </c>
      <c r="AU469" s="20" t="s">
        <v>78</v>
      </c>
    </row>
    <row r="470" s="2" customFormat="1" ht="6.96" customHeight="1">
      <c r="A470" s="41"/>
      <c r="B470" s="62"/>
      <c r="C470" s="63"/>
      <c r="D470" s="63"/>
      <c r="E470" s="63"/>
      <c r="F470" s="63"/>
      <c r="G470" s="63"/>
      <c r="H470" s="63"/>
      <c r="I470" s="63"/>
      <c r="J470" s="63"/>
      <c r="K470" s="63"/>
      <c r="L470" s="47"/>
      <c r="M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</row>
  </sheetData>
  <sheetProtection sheet="1" autoFilter="0" formatColumns="0" formatRows="0" objects="1" scenarios="1" spinCount="100000" saltValue="FYCZRlCK++xi4cNpgp4uxzBBn5olsRm2zJ4BwVliougz2TygGEoxBez5J5YzbUQrlpDZJkqDrXf+xqmQn9EVjQ==" hashValue="mE7Sbzgeebl10OqqdNGDbRRC2CSCACY3CVYKdAC8P/F9rRaYf4R//xQlKZLkSnduoSlpB6uF+5pC7AlqwdwCKg==" algorithmName="SHA-512" password="DDA6"/>
  <autoFilter ref="C111:K46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0:H100"/>
    <mergeCell ref="E102:H102"/>
    <mergeCell ref="E104:H104"/>
    <mergeCell ref="L2:V2"/>
  </mergeCells>
  <hyperlinks>
    <hyperlink ref="F116" r:id="rId1" display="https://podminky.urs.cz/item/CS_URS_2025_01/965046111"/>
    <hyperlink ref="F119" r:id="rId2" display="https://podminky.urs.cz/item/CS_URS_2025_01/965046119"/>
    <hyperlink ref="F121" r:id="rId3" display="https://podminky.urs.cz/item/CS_URS_2025_01/776201811"/>
    <hyperlink ref="F126" r:id="rId4" display="https://podminky.urs.cz/item/CS_URS_2025_01/965081611"/>
    <hyperlink ref="F130" r:id="rId5" display="https://podminky.urs.cz/item/CS_URS_2025_01/968072455"/>
    <hyperlink ref="F138" r:id="rId6" display="https://podminky.urs.cz/item/CS_URS_2025_01/751398821"/>
    <hyperlink ref="F141" r:id="rId7" display="https://podminky.urs.cz/item/CS_URS_2025_01/766691812"/>
    <hyperlink ref="F144" r:id="rId8" display="https://podminky.urs.cz/item/CS_URS_2025_01/767132812"/>
    <hyperlink ref="F148" r:id="rId9" display="https://podminky.urs.cz/item/CS_URS_2025_01/767996701"/>
    <hyperlink ref="F152" r:id="rId10" display="https://podminky.urs.cz/item/CS_URS_2025_01/978013191"/>
    <hyperlink ref="F161" r:id="rId11" display="https://podminky.urs.cz/item/CS_URS_2025_01/978059541"/>
    <hyperlink ref="F166" r:id="rId12" display="https://podminky.urs.cz/item/CS_URS_2025_01/962031132"/>
    <hyperlink ref="F170" r:id="rId13" display="https://podminky.urs.cz/item/CS_URS_2025_01/971033521"/>
    <hyperlink ref="F173" r:id="rId14" display="https://podminky.urs.cz/item/CS_URS_2025_01/974032664"/>
    <hyperlink ref="F176" r:id="rId15" display="https://podminky.urs.cz/item/CS_URS_2025_01/997013212"/>
    <hyperlink ref="F178" r:id="rId16" display="https://podminky.urs.cz/item/CS_URS_2025_01/997013501"/>
    <hyperlink ref="F180" r:id="rId17" display="https://podminky.urs.cz/item/CS_URS_2025_01/997013509"/>
    <hyperlink ref="F183" r:id="rId18" display="https://podminky.urs.cz/item/CS_URS_2025_01/997013631"/>
    <hyperlink ref="F187" r:id="rId19" display="https://podminky.urs.cz/item/CS_URS_2025_01/340271021"/>
    <hyperlink ref="F195" r:id="rId20" display="https://podminky.urs.cz/item/CS_URS_2025_01/317121151"/>
    <hyperlink ref="F200" r:id="rId21" display="https://podminky.urs.cz/item/CS_URS_2025_01/622143004"/>
    <hyperlink ref="F207" r:id="rId22" display="https://podminky.urs.cz/item/CS_URS_2025_01/622143005"/>
    <hyperlink ref="F214" r:id="rId23" display="https://podminky.urs.cz/item/CS_URS_2025_01/629991012"/>
    <hyperlink ref="F219" r:id="rId24" display="https://podminky.urs.cz/item/CS_URS_2025_01/619995001"/>
    <hyperlink ref="F222" r:id="rId25" display="https://podminky.urs.cz/item/CS_URS_2025_01/612321111"/>
    <hyperlink ref="F228" r:id="rId26" display="https://podminky.urs.cz/item/CS_URS_2025_01/612321191"/>
    <hyperlink ref="F230" r:id="rId27" display="https://podminky.urs.cz/item/CS_URS_2025_01/612131121"/>
    <hyperlink ref="F233" r:id="rId28" display="https://podminky.urs.cz/item/CS_URS_2025_01/612341121"/>
    <hyperlink ref="F236" r:id="rId29" display="https://podminky.urs.cz/item/CS_URS_2025_01/612341191"/>
    <hyperlink ref="F239" r:id="rId30" display="https://podminky.urs.cz/item/CS_URS_2025_01/632451101"/>
    <hyperlink ref="F243" r:id="rId31" display="https://podminky.urs.cz/item/CS_URS_2025_01/771121015"/>
    <hyperlink ref="F246" r:id="rId32" display="https://podminky.urs.cz/item/CS_URS_2025_01/642944121"/>
    <hyperlink ref="F252" r:id="rId33" display="https://podminky.urs.cz/item/CS_URS_2025_01/783301313"/>
    <hyperlink ref="F257" r:id="rId34" display="https://podminky.urs.cz/item/CS_URS_2025_01/783314101"/>
    <hyperlink ref="F259" r:id="rId35" display="https://podminky.urs.cz/item/CS_URS_2025_01/783315101"/>
    <hyperlink ref="F261" r:id="rId36" display="https://podminky.urs.cz/item/CS_URS_2025_01/783317101"/>
    <hyperlink ref="F264" r:id="rId37" display="https://podminky.urs.cz/item/CS_URS_2025_01/952901111"/>
    <hyperlink ref="F270" r:id="rId38" display="https://podminky.urs.cz/item/CS_URS_2025_01/949101111"/>
    <hyperlink ref="F274" r:id="rId39" display="https://podminky.urs.cz/item/CS_URS_2025_01/998018002"/>
    <hyperlink ref="F278" r:id="rId40" display="https://podminky.urs.cz/item/CS_URS_2025_01/998725122"/>
    <hyperlink ref="F280" r:id="rId41" display="https://podminky.urs.cz/item/CS_URS_2025_01/725291667"/>
    <hyperlink ref="F283" r:id="rId42" display="https://podminky.urs.cz/item/CS_URS_2025_01/725291652"/>
    <hyperlink ref="F286" r:id="rId43" display="https://podminky.urs.cz/item/CS_URS_2025_01/725291653"/>
    <hyperlink ref="F294" r:id="rId44" display="https://podminky.urs.cz/item/CS_URS_2025_01/725291680"/>
    <hyperlink ref="F297" r:id="rId45" display="https://podminky.urs.cz/item/CS_URS_2025_01/781491011"/>
    <hyperlink ref="F303" r:id="rId46" display="https://podminky.urs.cz/item/CS_URS_2025_01/998763332"/>
    <hyperlink ref="F306" r:id="rId47" display="https://podminky.urs.cz/item/CS_URS_2025_01/763131451"/>
    <hyperlink ref="F309" r:id="rId48" display="https://podminky.urs.cz/item/CS_URS_2025_01/763131714"/>
    <hyperlink ref="F313" r:id="rId49" display="https://podminky.urs.cz/item/CS_URS_2025_01/763131761"/>
    <hyperlink ref="F318" r:id="rId50" display="https://podminky.urs.cz/item/CS_URS_2025_01/763172353"/>
    <hyperlink ref="F322" r:id="rId51" display="https://podminky.urs.cz/item/CS_URS_2025_01/763172355"/>
    <hyperlink ref="F327" r:id="rId52" display="https://podminky.urs.cz/item/CS_URS_2025_01/763121590"/>
    <hyperlink ref="F331" r:id="rId53" display="https://podminky.urs.cz/item/CS_URS_2025_01/763173112"/>
    <hyperlink ref="F334" r:id="rId54" display="https://podminky.urs.cz/item/CS_URS_2025_01/763173111"/>
    <hyperlink ref="F338" r:id="rId55" display="https://podminky.urs.cz/item/CS_URS_2025_01/763412114"/>
    <hyperlink ref="F343" r:id="rId56" display="https://podminky.urs.cz/item/CS_URS_2025_01/763412124"/>
    <hyperlink ref="F346" r:id="rId57" display="https://podminky.urs.cz/item/CS_URS_2025_01/998766122"/>
    <hyperlink ref="F348" r:id="rId58" display="https://podminky.urs.cz/item/CS_URS_2025_01/766660001"/>
    <hyperlink ref="F354" r:id="rId59" display="https://podminky.urs.cz/item/CS_URS_2025_01/766660728"/>
    <hyperlink ref="F358" r:id="rId60" display="https://podminky.urs.cz/item/CS_URS_2025_01/766660729"/>
    <hyperlink ref="F363" r:id="rId61" display="https://podminky.urs.cz/item/CS_URS_2025_01/771121015"/>
    <hyperlink ref="F367" r:id="rId62" display="https://podminky.urs.cz/item/CS_URS_2025_01/771574416"/>
    <hyperlink ref="F369" r:id="rId63" display="https://podminky.urs.cz/item/CS_URS_2025_01/771274113"/>
    <hyperlink ref="F372" r:id="rId64" display="https://podminky.urs.cz/item/CS_URS_2025_01/771274231"/>
    <hyperlink ref="F375" r:id="rId65" display="https://podminky.urs.cz/item/CS_URS_2025_01/771161022"/>
    <hyperlink ref="F385" r:id="rId66" display="https://podminky.urs.cz/item/CS_URS_2025_01/998771122"/>
    <hyperlink ref="F388" r:id="rId67" display="https://podminky.urs.cz/item/CS_URS_2025_01/771591207"/>
    <hyperlink ref="F391" r:id="rId68" display="https://podminky.urs.cz/item/CS_URS_2025_01/781131207"/>
    <hyperlink ref="F398" r:id="rId69" display="https://podminky.urs.cz/item/CS_URS_2025_01/781131237"/>
    <hyperlink ref="F407" r:id="rId70" display="https://podminky.urs.cz/item/CS_URS_2025_01/781121011"/>
    <hyperlink ref="F410" r:id="rId71" display="https://podminky.urs.cz/item/CS_URS_2025_01/781472221"/>
    <hyperlink ref="F414" r:id="rId72" display="https://podminky.urs.cz/item/CS_URS_2025_01/781492211"/>
    <hyperlink ref="F426" r:id="rId73" display="https://podminky.urs.cz/item/CS_URS_2025_01/781495115"/>
    <hyperlink ref="F431" r:id="rId74" display="https://podminky.urs.cz/item/CS_URS_2025_01/781495142"/>
    <hyperlink ref="F437" r:id="rId75" display="https://podminky.urs.cz/item/CS_URS_2025_01/781495143"/>
    <hyperlink ref="F440" r:id="rId76" display="https://podminky.urs.cz/item/CS_URS_2025_01/781571121"/>
    <hyperlink ref="F447" r:id="rId77" display="https://podminky.urs.cz/item/CS_URS_2025_01/998781122"/>
    <hyperlink ref="F450" r:id="rId78" display="https://podminky.urs.cz/item/CS_URS_2025_01/784111001"/>
    <hyperlink ref="F456" r:id="rId79" display="https://podminky.urs.cz/item/CS_URS_2025_01/784171101"/>
    <hyperlink ref="F461" r:id="rId80" display="https://podminky.urs.cz/item/CS_URS_2025_01/784171121"/>
    <hyperlink ref="F467" r:id="rId81" display="https://podminky.urs.cz/item/CS_URS_2025_01/784181101"/>
    <hyperlink ref="F469" r:id="rId82" display="https://podminky.urs.cz/item/CS_URS_2025_01/7842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3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1419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1677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ROUND((SUM(BE86:BE140)),  2)</f>
        <v>0</v>
      </c>
      <c r="G35" s="41"/>
      <c r="H35" s="41"/>
      <c r="I35" s="161">
        <v>0.20999999999999999</v>
      </c>
      <c r="J35" s="160">
        <f>ROUND(((SUM(BE86:BE140))*I35),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ROUND((SUM(BF86:BF140)),  2)</f>
        <v>0</v>
      </c>
      <c r="G36" s="41"/>
      <c r="H36" s="41"/>
      <c r="I36" s="161">
        <v>0.12</v>
      </c>
      <c r="J36" s="160">
        <f>ROUND(((SUM(BF86:BF140))*I36),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ROUND((SUM(BG86:BG140)),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ROUND((SUM(BH86:BH140)),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ROUND((SUM(BI86:BI140)),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1419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B4 - Elektroinstalace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967</v>
      </c>
      <c r="E64" s="181"/>
      <c r="F64" s="181"/>
      <c r="G64" s="181"/>
      <c r="H64" s="181"/>
      <c r="I64" s="181"/>
      <c r="J64" s="182">
        <f>J87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266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3" t="str">
        <f>E7</f>
        <v>Rekonstrukce sociálního zařízení včetně rozvodů vody a kanalizace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217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3" t="s">
        <v>1419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225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B4 - Elektroinstalace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F14</f>
        <v xml:space="preserve"> </v>
      </c>
      <c r="G80" s="43"/>
      <c r="H80" s="43"/>
      <c r="I80" s="35" t="s">
        <v>23</v>
      </c>
      <c r="J80" s="75" t="str">
        <f>IF(J14="","",J14)</f>
        <v>6. 6. 2025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E17</f>
        <v xml:space="preserve"> </v>
      </c>
      <c r="G82" s="43"/>
      <c r="H82" s="43"/>
      <c r="I82" s="35" t="s">
        <v>30</v>
      </c>
      <c r="J82" s="39" t="str">
        <f>E23</f>
        <v xml:space="preserve"> 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28</v>
      </c>
      <c r="D83" s="43"/>
      <c r="E83" s="43"/>
      <c r="F83" s="30" t="str">
        <f>IF(E20="","",E20)</f>
        <v>Vyplň údaj</v>
      </c>
      <c r="G83" s="43"/>
      <c r="H83" s="43"/>
      <c r="I83" s="35" t="s">
        <v>32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267</v>
      </c>
      <c r="D85" s="192" t="s">
        <v>54</v>
      </c>
      <c r="E85" s="192" t="s">
        <v>50</v>
      </c>
      <c r="F85" s="192" t="s">
        <v>51</v>
      </c>
      <c r="G85" s="192" t="s">
        <v>268</v>
      </c>
      <c r="H85" s="192" t="s">
        <v>269</v>
      </c>
      <c r="I85" s="192" t="s">
        <v>270</v>
      </c>
      <c r="J85" s="192" t="s">
        <v>239</v>
      </c>
      <c r="K85" s="193" t="s">
        <v>271</v>
      </c>
      <c r="L85" s="194"/>
      <c r="M85" s="95" t="s">
        <v>19</v>
      </c>
      <c r="N85" s="96" t="s">
        <v>39</v>
      </c>
      <c r="O85" s="96" t="s">
        <v>272</v>
      </c>
      <c r="P85" s="96" t="s">
        <v>273</v>
      </c>
      <c r="Q85" s="96" t="s">
        <v>274</v>
      </c>
      <c r="R85" s="96" t="s">
        <v>275</v>
      </c>
      <c r="S85" s="96" t="s">
        <v>276</v>
      </c>
      <c r="T85" s="97" t="s">
        <v>277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68</v>
      </c>
      <c r="AU86" s="20" t="s">
        <v>240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68</v>
      </c>
      <c r="E87" s="203" t="s">
        <v>968</v>
      </c>
      <c r="F87" s="203" t="s">
        <v>969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SUM(P88:P140)</f>
        <v>0</v>
      </c>
      <c r="Q87" s="208"/>
      <c r="R87" s="209">
        <f>SUM(R88:R140)</f>
        <v>0</v>
      </c>
      <c r="S87" s="208"/>
      <c r="T87" s="210">
        <f>SUM(T88:T140)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76</v>
      </c>
      <c r="AT87" s="212" t="s">
        <v>68</v>
      </c>
      <c r="AU87" s="212" t="s">
        <v>69</v>
      </c>
      <c r="AY87" s="211" t="s">
        <v>281</v>
      </c>
      <c r="BK87" s="213">
        <f>SUM(BK88:BK140)</f>
        <v>0</v>
      </c>
    </row>
    <row r="88" s="2" customFormat="1" ht="24.15" customHeight="1">
      <c r="A88" s="41"/>
      <c r="B88" s="42"/>
      <c r="C88" s="216" t="s">
        <v>76</v>
      </c>
      <c r="D88" s="216" t="s">
        <v>284</v>
      </c>
      <c r="E88" s="217" t="s">
        <v>1678</v>
      </c>
      <c r="F88" s="218" t="s">
        <v>1679</v>
      </c>
      <c r="G88" s="219" t="s">
        <v>330</v>
      </c>
      <c r="H88" s="220">
        <v>1</v>
      </c>
      <c r="I88" s="221"/>
      <c r="J88" s="222">
        <f>ROUND(I88*H88,2)</f>
        <v>0</v>
      </c>
      <c r="K88" s="218" t="s">
        <v>979</v>
      </c>
      <c r="L88" s="47"/>
      <c r="M88" s="223" t="s">
        <v>19</v>
      </c>
      <c r="N88" s="224" t="s">
        <v>40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288</v>
      </c>
      <c r="AT88" s="227" t="s">
        <v>284</v>
      </c>
      <c r="AU88" s="227" t="s">
        <v>76</v>
      </c>
      <c r="AY88" s="20" t="s">
        <v>281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76</v>
      </c>
      <c r="BK88" s="228">
        <f>ROUND(I88*H88,2)</f>
        <v>0</v>
      </c>
      <c r="BL88" s="20" t="s">
        <v>288</v>
      </c>
      <c r="BM88" s="227" t="s">
        <v>78</v>
      </c>
    </row>
    <row r="89" s="2" customFormat="1" ht="24.15" customHeight="1">
      <c r="A89" s="41"/>
      <c r="B89" s="42"/>
      <c r="C89" s="216" t="s">
        <v>78</v>
      </c>
      <c r="D89" s="216" t="s">
        <v>284</v>
      </c>
      <c r="E89" s="217" t="s">
        <v>1680</v>
      </c>
      <c r="F89" s="218" t="s">
        <v>1681</v>
      </c>
      <c r="G89" s="219" t="s">
        <v>330</v>
      </c>
      <c r="H89" s="220">
        <v>1</v>
      </c>
      <c r="I89" s="221"/>
      <c r="J89" s="222">
        <f>ROUND(I89*H89,2)</f>
        <v>0</v>
      </c>
      <c r="K89" s="218" t="s">
        <v>979</v>
      </c>
      <c r="L89" s="47"/>
      <c r="M89" s="223" t="s">
        <v>19</v>
      </c>
      <c r="N89" s="224" t="s">
        <v>40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288</v>
      </c>
      <c r="AT89" s="227" t="s">
        <v>284</v>
      </c>
      <c r="AU89" s="227" t="s">
        <v>76</v>
      </c>
      <c r="AY89" s="20" t="s">
        <v>281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76</v>
      </c>
      <c r="BK89" s="228">
        <f>ROUND(I89*H89,2)</f>
        <v>0</v>
      </c>
      <c r="BL89" s="20" t="s">
        <v>288</v>
      </c>
      <c r="BM89" s="227" t="s">
        <v>288</v>
      </c>
    </row>
    <row r="90" s="2" customFormat="1" ht="24.15" customHeight="1">
      <c r="A90" s="41"/>
      <c r="B90" s="42"/>
      <c r="C90" s="216" t="s">
        <v>199</v>
      </c>
      <c r="D90" s="216" t="s">
        <v>284</v>
      </c>
      <c r="E90" s="217" t="s">
        <v>1682</v>
      </c>
      <c r="F90" s="218" t="s">
        <v>1683</v>
      </c>
      <c r="G90" s="219" t="s">
        <v>330</v>
      </c>
      <c r="H90" s="220">
        <v>1</v>
      </c>
      <c r="I90" s="221"/>
      <c r="J90" s="222">
        <f>ROUND(I90*H90,2)</f>
        <v>0</v>
      </c>
      <c r="K90" s="218" t="s">
        <v>979</v>
      </c>
      <c r="L90" s="47"/>
      <c r="M90" s="223" t="s">
        <v>19</v>
      </c>
      <c r="N90" s="224" t="s">
        <v>40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288</v>
      </c>
      <c r="AT90" s="227" t="s">
        <v>284</v>
      </c>
      <c r="AU90" s="227" t="s">
        <v>76</v>
      </c>
      <c r="AY90" s="20" t="s">
        <v>281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76</v>
      </c>
      <c r="BK90" s="228">
        <f>ROUND(I90*H90,2)</f>
        <v>0</v>
      </c>
      <c r="BL90" s="20" t="s">
        <v>288</v>
      </c>
      <c r="BM90" s="227" t="s">
        <v>318</v>
      </c>
    </row>
    <row r="91" s="2" customFormat="1" ht="33" customHeight="1">
      <c r="A91" s="41"/>
      <c r="B91" s="42"/>
      <c r="C91" s="216" t="s">
        <v>288</v>
      </c>
      <c r="D91" s="216" t="s">
        <v>284</v>
      </c>
      <c r="E91" s="217" t="s">
        <v>970</v>
      </c>
      <c r="F91" s="218" t="s">
        <v>971</v>
      </c>
      <c r="G91" s="219" t="s">
        <v>392</v>
      </c>
      <c r="H91" s="220">
        <v>230</v>
      </c>
      <c r="I91" s="221"/>
      <c r="J91" s="222">
        <f>ROUND(I91*H91,2)</f>
        <v>0</v>
      </c>
      <c r="K91" s="218" t="s">
        <v>972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288</v>
      </c>
      <c r="AT91" s="227" t="s">
        <v>284</v>
      </c>
      <c r="AU91" s="227" t="s">
        <v>76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288</v>
      </c>
      <c r="BM91" s="227" t="s">
        <v>327</v>
      </c>
    </row>
    <row r="92" s="2" customFormat="1" ht="33" customHeight="1">
      <c r="A92" s="41"/>
      <c r="B92" s="42"/>
      <c r="C92" s="216" t="s">
        <v>312</v>
      </c>
      <c r="D92" s="216" t="s">
        <v>284</v>
      </c>
      <c r="E92" s="217" t="s">
        <v>973</v>
      </c>
      <c r="F92" s="218" t="s">
        <v>974</v>
      </c>
      <c r="G92" s="219" t="s">
        <v>392</v>
      </c>
      <c r="H92" s="220">
        <v>360</v>
      </c>
      <c r="I92" s="221"/>
      <c r="J92" s="222">
        <f>ROUND(I92*H92,2)</f>
        <v>0</v>
      </c>
      <c r="K92" s="218" t="s">
        <v>972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288</v>
      </c>
      <c r="AT92" s="227" t="s">
        <v>284</v>
      </c>
      <c r="AU92" s="227" t="s">
        <v>76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288</v>
      </c>
      <c r="BM92" s="227" t="s">
        <v>347</v>
      </c>
    </row>
    <row r="93" s="2" customFormat="1" ht="33" customHeight="1">
      <c r="A93" s="41"/>
      <c r="B93" s="42"/>
      <c r="C93" s="216" t="s">
        <v>318</v>
      </c>
      <c r="D93" s="216" t="s">
        <v>284</v>
      </c>
      <c r="E93" s="217" t="s">
        <v>975</v>
      </c>
      <c r="F93" s="218" t="s">
        <v>976</v>
      </c>
      <c r="G93" s="219" t="s">
        <v>392</v>
      </c>
      <c r="H93" s="220">
        <v>260</v>
      </c>
      <c r="I93" s="221"/>
      <c r="J93" s="222">
        <f>ROUND(I93*H93,2)</f>
        <v>0</v>
      </c>
      <c r="K93" s="218" t="s">
        <v>972</v>
      </c>
      <c r="L93" s="47"/>
      <c r="M93" s="223" t="s">
        <v>19</v>
      </c>
      <c r="N93" s="224" t="s">
        <v>40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288</v>
      </c>
      <c r="AT93" s="227" t="s">
        <v>284</v>
      </c>
      <c r="AU93" s="227" t="s">
        <v>76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288</v>
      </c>
      <c r="BM93" s="227" t="s">
        <v>8</v>
      </c>
    </row>
    <row r="94" s="2" customFormat="1" ht="24.15" customHeight="1">
      <c r="A94" s="41"/>
      <c r="B94" s="42"/>
      <c r="C94" s="216" t="s">
        <v>323</v>
      </c>
      <c r="D94" s="216" t="s">
        <v>284</v>
      </c>
      <c r="E94" s="217" t="s">
        <v>977</v>
      </c>
      <c r="F94" s="218" t="s">
        <v>978</v>
      </c>
      <c r="G94" s="219" t="s">
        <v>392</v>
      </c>
      <c r="H94" s="220">
        <v>80</v>
      </c>
      <c r="I94" s="221"/>
      <c r="J94" s="222">
        <f>ROUND(I94*H94,2)</f>
        <v>0</v>
      </c>
      <c r="K94" s="218" t="s">
        <v>979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288</v>
      </c>
      <c r="AT94" s="227" t="s">
        <v>284</v>
      </c>
      <c r="AU94" s="227" t="s">
        <v>76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288</v>
      </c>
      <c r="BM94" s="227" t="s">
        <v>374</v>
      </c>
    </row>
    <row r="95" s="2" customFormat="1" ht="24.15" customHeight="1">
      <c r="A95" s="41"/>
      <c r="B95" s="42"/>
      <c r="C95" s="216" t="s">
        <v>327</v>
      </c>
      <c r="D95" s="216" t="s">
        <v>284</v>
      </c>
      <c r="E95" s="217" t="s">
        <v>980</v>
      </c>
      <c r="F95" s="218" t="s">
        <v>981</v>
      </c>
      <c r="G95" s="219" t="s">
        <v>392</v>
      </c>
      <c r="H95" s="220">
        <v>65</v>
      </c>
      <c r="I95" s="221"/>
      <c r="J95" s="222">
        <f>ROUND(I95*H95,2)</f>
        <v>0</v>
      </c>
      <c r="K95" s="218" t="s">
        <v>979</v>
      </c>
      <c r="L95" s="47"/>
      <c r="M95" s="223" t="s">
        <v>19</v>
      </c>
      <c r="N95" s="224" t="s">
        <v>40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288</v>
      </c>
      <c r="AT95" s="227" t="s">
        <v>284</v>
      </c>
      <c r="AU95" s="227" t="s">
        <v>76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288</v>
      </c>
      <c r="BM95" s="227" t="s">
        <v>305</v>
      </c>
    </row>
    <row r="96" s="2" customFormat="1" ht="24.15" customHeight="1">
      <c r="A96" s="41"/>
      <c r="B96" s="42"/>
      <c r="C96" s="216" t="s">
        <v>336</v>
      </c>
      <c r="D96" s="216" t="s">
        <v>284</v>
      </c>
      <c r="E96" s="217" t="s">
        <v>982</v>
      </c>
      <c r="F96" s="218" t="s">
        <v>983</v>
      </c>
      <c r="G96" s="219" t="s">
        <v>392</v>
      </c>
      <c r="H96" s="220">
        <v>65</v>
      </c>
      <c r="I96" s="221"/>
      <c r="J96" s="222">
        <f>ROUND(I96*H96,2)</f>
        <v>0</v>
      </c>
      <c r="K96" s="218" t="s">
        <v>979</v>
      </c>
      <c r="L96" s="47"/>
      <c r="M96" s="223" t="s">
        <v>19</v>
      </c>
      <c r="N96" s="224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288</v>
      </c>
      <c r="AT96" s="227" t="s">
        <v>284</v>
      </c>
      <c r="AU96" s="227" t="s">
        <v>76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288</v>
      </c>
      <c r="BM96" s="227" t="s">
        <v>401</v>
      </c>
    </row>
    <row r="97" s="2" customFormat="1" ht="24.15" customHeight="1">
      <c r="A97" s="41"/>
      <c r="B97" s="42"/>
      <c r="C97" s="216" t="s">
        <v>347</v>
      </c>
      <c r="D97" s="216" t="s">
        <v>284</v>
      </c>
      <c r="E97" s="217" t="s">
        <v>984</v>
      </c>
      <c r="F97" s="218" t="s">
        <v>985</v>
      </c>
      <c r="G97" s="219" t="s">
        <v>330</v>
      </c>
      <c r="H97" s="220">
        <v>13</v>
      </c>
      <c r="I97" s="221"/>
      <c r="J97" s="222">
        <f>ROUND(I97*H97,2)</f>
        <v>0</v>
      </c>
      <c r="K97" s="218" t="s">
        <v>972</v>
      </c>
      <c r="L97" s="47"/>
      <c r="M97" s="223" t="s">
        <v>19</v>
      </c>
      <c r="N97" s="224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288</v>
      </c>
      <c r="AT97" s="227" t="s">
        <v>284</v>
      </c>
      <c r="AU97" s="227" t="s">
        <v>76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288</v>
      </c>
      <c r="BM97" s="227" t="s">
        <v>412</v>
      </c>
    </row>
    <row r="98" s="2" customFormat="1" ht="44.25" customHeight="1">
      <c r="A98" s="41"/>
      <c r="B98" s="42"/>
      <c r="C98" s="216" t="s">
        <v>355</v>
      </c>
      <c r="D98" s="216" t="s">
        <v>284</v>
      </c>
      <c r="E98" s="217" t="s">
        <v>986</v>
      </c>
      <c r="F98" s="218" t="s">
        <v>987</v>
      </c>
      <c r="G98" s="219" t="s">
        <v>330</v>
      </c>
      <c r="H98" s="220">
        <v>13</v>
      </c>
      <c r="I98" s="221"/>
      <c r="J98" s="222">
        <f>ROUND(I98*H98,2)</f>
        <v>0</v>
      </c>
      <c r="K98" s="218" t="s">
        <v>972</v>
      </c>
      <c r="L98" s="47"/>
      <c r="M98" s="223" t="s">
        <v>19</v>
      </c>
      <c r="N98" s="224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288</v>
      </c>
      <c r="AT98" s="227" t="s">
        <v>284</v>
      </c>
      <c r="AU98" s="227" t="s">
        <v>76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288</v>
      </c>
      <c r="BM98" s="227" t="s">
        <v>424</v>
      </c>
    </row>
    <row r="99" s="2" customFormat="1" ht="24.15" customHeight="1">
      <c r="A99" s="41"/>
      <c r="B99" s="42"/>
      <c r="C99" s="216" t="s">
        <v>8</v>
      </c>
      <c r="D99" s="216" t="s">
        <v>284</v>
      </c>
      <c r="E99" s="217" t="s">
        <v>988</v>
      </c>
      <c r="F99" s="218" t="s">
        <v>989</v>
      </c>
      <c r="G99" s="219" t="s">
        <v>330</v>
      </c>
      <c r="H99" s="220">
        <v>3</v>
      </c>
      <c r="I99" s="221"/>
      <c r="J99" s="222">
        <f>ROUND(I99*H99,2)</f>
        <v>0</v>
      </c>
      <c r="K99" s="218" t="s">
        <v>972</v>
      </c>
      <c r="L99" s="47"/>
      <c r="M99" s="223" t="s">
        <v>19</v>
      </c>
      <c r="N99" s="224" t="s">
        <v>40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288</v>
      </c>
      <c r="AT99" s="227" t="s">
        <v>284</v>
      </c>
      <c r="AU99" s="227" t="s">
        <v>76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288</v>
      </c>
      <c r="BM99" s="227" t="s">
        <v>436</v>
      </c>
    </row>
    <row r="100" s="2" customFormat="1" ht="55.5" customHeight="1">
      <c r="A100" s="41"/>
      <c r="B100" s="42"/>
      <c r="C100" s="216" t="s">
        <v>369</v>
      </c>
      <c r="D100" s="216" t="s">
        <v>284</v>
      </c>
      <c r="E100" s="217" t="s">
        <v>991</v>
      </c>
      <c r="F100" s="218" t="s">
        <v>992</v>
      </c>
      <c r="G100" s="219" t="s">
        <v>330</v>
      </c>
      <c r="H100" s="220">
        <v>3</v>
      </c>
      <c r="I100" s="221"/>
      <c r="J100" s="222">
        <f>ROUND(I100*H100,2)</f>
        <v>0</v>
      </c>
      <c r="K100" s="218" t="s">
        <v>972</v>
      </c>
      <c r="L100" s="47"/>
      <c r="M100" s="223" t="s">
        <v>19</v>
      </c>
      <c r="N100" s="224" t="s">
        <v>40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288</v>
      </c>
      <c r="AT100" s="227" t="s">
        <v>284</v>
      </c>
      <c r="AU100" s="227" t="s">
        <v>76</v>
      </c>
      <c r="AY100" s="20" t="s">
        <v>281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76</v>
      </c>
      <c r="BK100" s="228">
        <f>ROUND(I100*H100,2)</f>
        <v>0</v>
      </c>
      <c r="BL100" s="20" t="s">
        <v>288</v>
      </c>
      <c r="BM100" s="227" t="s">
        <v>447</v>
      </c>
    </row>
    <row r="101" s="2" customFormat="1" ht="16.5" customHeight="1">
      <c r="A101" s="41"/>
      <c r="B101" s="42"/>
      <c r="C101" s="216" t="s">
        <v>374</v>
      </c>
      <c r="D101" s="216" t="s">
        <v>284</v>
      </c>
      <c r="E101" s="217" t="s">
        <v>995</v>
      </c>
      <c r="F101" s="218" t="s">
        <v>996</v>
      </c>
      <c r="G101" s="219" t="s">
        <v>330</v>
      </c>
      <c r="H101" s="220">
        <v>20</v>
      </c>
      <c r="I101" s="221"/>
      <c r="J101" s="222">
        <f>ROUND(I101*H101,2)</f>
        <v>0</v>
      </c>
      <c r="K101" s="218" t="s">
        <v>979</v>
      </c>
      <c r="L101" s="47"/>
      <c r="M101" s="223" t="s">
        <v>19</v>
      </c>
      <c r="N101" s="224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288</v>
      </c>
      <c r="AT101" s="227" t="s">
        <v>284</v>
      </c>
      <c r="AU101" s="227" t="s">
        <v>76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288</v>
      </c>
      <c r="BM101" s="227" t="s">
        <v>460</v>
      </c>
    </row>
    <row r="102" s="13" customFormat="1">
      <c r="A102" s="13"/>
      <c r="B102" s="234"/>
      <c r="C102" s="235"/>
      <c r="D102" s="236" t="s">
        <v>292</v>
      </c>
      <c r="E102" s="237" t="s">
        <v>19</v>
      </c>
      <c r="F102" s="238" t="s">
        <v>997</v>
      </c>
      <c r="G102" s="235"/>
      <c r="H102" s="239">
        <v>20</v>
      </c>
      <c r="I102" s="240"/>
      <c r="J102" s="235"/>
      <c r="K102" s="235"/>
      <c r="L102" s="241"/>
      <c r="M102" s="242"/>
      <c r="N102" s="243"/>
      <c r="O102" s="243"/>
      <c r="P102" s="243"/>
      <c r="Q102" s="243"/>
      <c r="R102" s="243"/>
      <c r="S102" s="243"/>
      <c r="T102" s="244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5" t="s">
        <v>292</v>
      </c>
      <c r="AU102" s="245" t="s">
        <v>76</v>
      </c>
      <c r="AV102" s="13" t="s">
        <v>78</v>
      </c>
      <c r="AW102" s="13" t="s">
        <v>31</v>
      </c>
      <c r="AX102" s="13" t="s">
        <v>69</v>
      </c>
      <c r="AY102" s="245" t="s">
        <v>281</v>
      </c>
    </row>
    <row r="103" s="14" customFormat="1">
      <c r="A103" s="14"/>
      <c r="B103" s="246"/>
      <c r="C103" s="247"/>
      <c r="D103" s="236" t="s">
        <v>292</v>
      </c>
      <c r="E103" s="248" t="s">
        <v>19</v>
      </c>
      <c r="F103" s="249" t="s">
        <v>311</v>
      </c>
      <c r="G103" s="247"/>
      <c r="H103" s="250">
        <v>20</v>
      </c>
      <c r="I103" s="251"/>
      <c r="J103" s="247"/>
      <c r="K103" s="247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292</v>
      </c>
      <c r="AU103" s="256" t="s">
        <v>76</v>
      </c>
      <c r="AV103" s="14" t="s">
        <v>288</v>
      </c>
      <c r="AW103" s="14" t="s">
        <v>31</v>
      </c>
      <c r="AX103" s="14" t="s">
        <v>76</v>
      </c>
      <c r="AY103" s="256" t="s">
        <v>281</v>
      </c>
    </row>
    <row r="104" s="2" customFormat="1" ht="37.8" customHeight="1">
      <c r="A104" s="41"/>
      <c r="B104" s="42"/>
      <c r="C104" s="216" t="s">
        <v>380</v>
      </c>
      <c r="D104" s="216" t="s">
        <v>284</v>
      </c>
      <c r="E104" s="217" t="s">
        <v>998</v>
      </c>
      <c r="F104" s="218" t="s">
        <v>999</v>
      </c>
      <c r="G104" s="219" t="s">
        <v>330</v>
      </c>
      <c r="H104" s="220">
        <v>10</v>
      </c>
      <c r="I104" s="221"/>
      <c r="J104" s="222">
        <f>ROUND(I104*H104,2)</f>
        <v>0</v>
      </c>
      <c r="K104" s="218" t="s">
        <v>972</v>
      </c>
      <c r="L104" s="47"/>
      <c r="M104" s="223" t="s">
        <v>19</v>
      </c>
      <c r="N104" s="224" t="s">
        <v>40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288</v>
      </c>
      <c r="AT104" s="227" t="s">
        <v>284</v>
      </c>
      <c r="AU104" s="227" t="s">
        <v>76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288</v>
      </c>
      <c r="BM104" s="227" t="s">
        <v>472</v>
      </c>
    </row>
    <row r="105" s="2" customFormat="1" ht="37.8" customHeight="1">
      <c r="A105" s="41"/>
      <c r="B105" s="42"/>
      <c r="C105" s="216" t="s">
        <v>305</v>
      </c>
      <c r="D105" s="216" t="s">
        <v>284</v>
      </c>
      <c r="E105" s="217" t="s">
        <v>1000</v>
      </c>
      <c r="F105" s="218" t="s">
        <v>1001</v>
      </c>
      <c r="G105" s="219" t="s">
        <v>330</v>
      </c>
      <c r="H105" s="220">
        <v>10</v>
      </c>
      <c r="I105" s="221"/>
      <c r="J105" s="222">
        <f>ROUND(I105*H105,2)</f>
        <v>0</v>
      </c>
      <c r="K105" s="218" t="s">
        <v>972</v>
      </c>
      <c r="L105" s="47"/>
      <c r="M105" s="223" t="s">
        <v>19</v>
      </c>
      <c r="N105" s="224" t="s">
        <v>40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288</v>
      </c>
      <c r="AT105" s="227" t="s">
        <v>284</v>
      </c>
      <c r="AU105" s="227" t="s">
        <v>76</v>
      </c>
      <c r="AY105" s="20" t="s">
        <v>281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76</v>
      </c>
      <c r="BK105" s="228">
        <f>ROUND(I105*H105,2)</f>
        <v>0</v>
      </c>
      <c r="BL105" s="20" t="s">
        <v>288</v>
      </c>
      <c r="BM105" s="227" t="s">
        <v>483</v>
      </c>
    </row>
    <row r="106" s="2" customFormat="1" ht="44.25" customHeight="1">
      <c r="A106" s="41"/>
      <c r="B106" s="42"/>
      <c r="C106" s="216" t="s">
        <v>395</v>
      </c>
      <c r="D106" s="216" t="s">
        <v>284</v>
      </c>
      <c r="E106" s="217" t="s">
        <v>1002</v>
      </c>
      <c r="F106" s="218" t="s">
        <v>1003</v>
      </c>
      <c r="G106" s="219" t="s">
        <v>330</v>
      </c>
      <c r="H106" s="220">
        <v>13</v>
      </c>
      <c r="I106" s="221"/>
      <c r="J106" s="222">
        <f>ROUND(I106*H106,2)</f>
        <v>0</v>
      </c>
      <c r="K106" s="218" t="s">
        <v>972</v>
      </c>
      <c r="L106" s="47"/>
      <c r="M106" s="223" t="s">
        <v>19</v>
      </c>
      <c r="N106" s="224" t="s">
        <v>40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288</v>
      </c>
      <c r="AT106" s="227" t="s">
        <v>284</v>
      </c>
      <c r="AU106" s="227" t="s">
        <v>76</v>
      </c>
      <c r="AY106" s="20" t="s">
        <v>281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76</v>
      </c>
      <c r="BK106" s="228">
        <f>ROUND(I106*H106,2)</f>
        <v>0</v>
      </c>
      <c r="BL106" s="20" t="s">
        <v>288</v>
      </c>
      <c r="BM106" s="227" t="s">
        <v>493</v>
      </c>
    </row>
    <row r="107" s="2" customFormat="1">
      <c r="A107" s="41"/>
      <c r="B107" s="42"/>
      <c r="C107" s="43"/>
      <c r="D107" s="236" t="s">
        <v>712</v>
      </c>
      <c r="E107" s="43"/>
      <c r="F107" s="290" t="s">
        <v>1004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712</v>
      </c>
      <c r="AU107" s="20" t="s">
        <v>76</v>
      </c>
    </row>
    <row r="108" s="2" customFormat="1" ht="44.25" customHeight="1">
      <c r="A108" s="41"/>
      <c r="B108" s="42"/>
      <c r="C108" s="216" t="s">
        <v>401</v>
      </c>
      <c r="D108" s="216" t="s">
        <v>284</v>
      </c>
      <c r="E108" s="217" t="s">
        <v>1005</v>
      </c>
      <c r="F108" s="218" t="s">
        <v>1006</v>
      </c>
      <c r="G108" s="219" t="s">
        <v>330</v>
      </c>
      <c r="H108" s="220">
        <v>3</v>
      </c>
      <c r="I108" s="221"/>
      <c r="J108" s="222">
        <f>ROUND(I108*H108,2)</f>
        <v>0</v>
      </c>
      <c r="K108" s="218" t="s">
        <v>972</v>
      </c>
      <c r="L108" s="47"/>
      <c r="M108" s="223" t="s">
        <v>19</v>
      </c>
      <c r="N108" s="224" t="s">
        <v>40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288</v>
      </c>
      <c r="AT108" s="227" t="s">
        <v>284</v>
      </c>
      <c r="AU108" s="227" t="s">
        <v>76</v>
      </c>
      <c r="AY108" s="20" t="s">
        <v>281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76</v>
      </c>
      <c r="BK108" s="228">
        <f>ROUND(I108*H108,2)</f>
        <v>0</v>
      </c>
      <c r="BL108" s="20" t="s">
        <v>288</v>
      </c>
      <c r="BM108" s="227" t="s">
        <v>508</v>
      </c>
    </row>
    <row r="109" s="2" customFormat="1">
      <c r="A109" s="41"/>
      <c r="B109" s="42"/>
      <c r="C109" s="43"/>
      <c r="D109" s="236" t="s">
        <v>712</v>
      </c>
      <c r="E109" s="43"/>
      <c r="F109" s="290" t="s">
        <v>1004</v>
      </c>
      <c r="G109" s="43"/>
      <c r="H109" s="43"/>
      <c r="I109" s="231"/>
      <c r="J109" s="43"/>
      <c r="K109" s="43"/>
      <c r="L109" s="47"/>
      <c r="M109" s="232"/>
      <c r="N109" s="233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712</v>
      </c>
      <c r="AU109" s="20" t="s">
        <v>76</v>
      </c>
    </row>
    <row r="110" s="2" customFormat="1" ht="24.15" customHeight="1">
      <c r="A110" s="41"/>
      <c r="B110" s="42"/>
      <c r="C110" s="216" t="s">
        <v>406</v>
      </c>
      <c r="D110" s="216" t="s">
        <v>284</v>
      </c>
      <c r="E110" s="217" t="s">
        <v>1007</v>
      </c>
      <c r="F110" s="218" t="s">
        <v>1008</v>
      </c>
      <c r="G110" s="219" t="s">
        <v>392</v>
      </c>
      <c r="H110" s="220">
        <v>5</v>
      </c>
      <c r="I110" s="221"/>
      <c r="J110" s="222">
        <f>ROUND(I110*H110,2)</f>
        <v>0</v>
      </c>
      <c r="K110" s="218" t="s">
        <v>972</v>
      </c>
      <c r="L110" s="47"/>
      <c r="M110" s="223" t="s">
        <v>19</v>
      </c>
      <c r="N110" s="224" t="s">
        <v>40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288</v>
      </c>
      <c r="AT110" s="227" t="s">
        <v>284</v>
      </c>
      <c r="AU110" s="227" t="s">
        <v>76</v>
      </c>
      <c r="AY110" s="20" t="s">
        <v>281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76</v>
      </c>
      <c r="BK110" s="228">
        <f>ROUND(I110*H110,2)</f>
        <v>0</v>
      </c>
      <c r="BL110" s="20" t="s">
        <v>288</v>
      </c>
      <c r="BM110" s="227" t="s">
        <v>524</v>
      </c>
    </row>
    <row r="111" s="2" customFormat="1">
      <c r="A111" s="41"/>
      <c r="B111" s="42"/>
      <c r="C111" s="43"/>
      <c r="D111" s="236" t="s">
        <v>712</v>
      </c>
      <c r="E111" s="43"/>
      <c r="F111" s="290" t="s">
        <v>1004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712</v>
      </c>
      <c r="AU111" s="20" t="s">
        <v>76</v>
      </c>
    </row>
    <row r="112" s="2" customFormat="1" ht="24.15" customHeight="1">
      <c r="A112" s="41"/>
      <c r="B112" s="42"/>
      <c r="C112" s="216" t="s">
        <v>412</v>
      </c>
      <c r="D112" s="216" t="s">
        <v>284</v>
      </c>
      <c r="E112" s="217" t="s">
        <v>1009</v>
      </c>
      <c r="F112" s="218" t="s">
        <v>1010</v>
      </c>
      <c r="G112" s="219" t="s">
        <v>392</v>
      </c>
      <c r="H112" s="220">
        <v>50</v>
      </c>
      <c r="I112" s="221"/>
      <c r="J112" s="222">
        <f>ROUND(I112*H112,2)</f>
        <v>0</v>
      </c>
      <c r="K112" s="218" t="s">
        <v>972</v>
      </c>
      <c r="L112" s="47"/>
      <c r="M112" s="223" t="s">
        <v>19</v>
      </c>
      <c r="N112" s="224" t="s">
        <v>40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288</v>
      </c>
      <c r="AT112" s="227" t="s">
        <v>284</v>
      </c>
      <c r="AU112" s="227" t="s">
        <v>76</v>
      </c>
      <c r="AY112" s="20" t="s">
        <v>281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76</v>
      </c>
      <c r="BK112" s="228">
        <f>ROUND(I112*H112,2)</f>
        <v>0</v>
      </c>
      <c r="BL112" s="20" t="s">
        <v>288</v>
      </c>
      <c r="BM112" s="227" t="s">
        <v>534</v>
      </c>
    </row>
    <row r="113" s="2" customFormat="1">
      <c r="A113" s="41"/>
      <c r="B113" s="42"/>
      <c r="C113" s="43"/>
      <c r="D113" s="236" t="s">
        <v>712</v>
      </c>
      <c r="E113" s="43"/>
      <c r="F113" s="290" t="s">
        <v>1004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712</v>
      </c>
      <c r="AU113" s="20" t="s">
        <v>76</v>
      </c>
    </row>
    <row r="114" s="2" customFormat="1" ht="24.15" customHeight="1">
      <c r="A114" s="41"/>
      <c r="B114" s="42"/>
      <c r="C114" s="216" t="s">
        <v>7</v>
      </c>
      <c r="D114" s="216" t="s">
        <v>284</v>
      </c>
      <c r="E114" s="217" t="s">
        <v>1011</v>
      </c>
      <c r="F114" s="218" t="s">
        <v>1012</v>
      </c>
      <c r="G114" s="219" t="s">
        <v>197</v>
      </c>
      <c r="H114" s="220">
        <v>2.2000000000000002</v>
      </c>
      <c r="I114" s="221"/>
      <c r="J114" s="222">
        <f>ROUND(I114*H114,2)</f>
        <v>0</v>
      </c>
      <c r="K114" s="218" t="s">
        <v>972</v>
      </c>
      <c r="L114" s="47"/>
      <c r="M114" s="223" t="s">
        <v>19</v>
      </c>
      <c r="N114" s="224" t="s">
        <v>40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288</v>
      </c>
      <c r="AT114" s="227" t="s">
        <v>284</v>
      </c>
      <c r="AU114" s="227" t="s">
        <v>76</v>
      </c>
      <c r="AY114" s="20" t="s">
        <v>281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76</v>
      </c>
      <c r="BK114" s="228">
        <f>ROUND(I114*H114,2)</f>
        <v>0</v>
      </c>
      <c r="BL114" s="20" t="s">
        <v>288</v>
      </c>
      <c r="BM114" s="227" t="s">
        <v>543</v>
      </c>
    </row>
    <row r="115" s="2" customFormat="1">
      <c r="A115" s="41"/>
      <c r="B115" s="42"/>
      <c r="C115" s="43"/>
      <c r="D115" s="236" t="s">
        <v>712</v>
      </c>
      <c r="E115" s="43"/>
      <c r="F115" s="290" t="s">
        <v>1013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712</v>
      </c>
      <c r="AU115" s="20" t="s">
        <v>76</v>
      </c>
    </row>
    <row r="116" s="15" customFormat="1">
      <c r="A116" s="15"/>
      <c r="B116" s="257"/>
      <c r="C116" s="258"/>
      <c r="D116" s="236" t="s">
        <v>292</v>
      </c>
      <c r="E116" s="259" t="s">
        <v>19</v>
      </c>
      <c r="F116" s="260" t="s">
        <v>1014</v>
      </c>
      <c r="G116" s="258"/>
      <c r="H116" s="259" t="s">
        <v>19</v>
      </c>
      <c r="I116" s="261"/>
      <c r="J116" s="258"/>
      <c r="K116" s="258"/>
      <c r="L116" s="262"/>
      <c r="M116" s="263"/>
      <c r="N116" s="264"/>
      <c r="O116" s="264"/>
      <c r="P116" s="264"/>
      <c r="Q116" s="264"/>
      <c r="R116" s="264"/>
      <c r="S116" s="264"/>
      <c r="T116" s="26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6" t="s">
        <v>292</v>
      </c>
      <c r="AU116" s="266" t="s">
        <v>76</v>
      </c>
      <c r="AV116" s="15" t="s">
        <v>76</v>
      </c>
      <c r="AW116" s="15" t="s">
        <v>31</v>
      </c>
      <c r="AX116" s="15" t="s">
        <v>69</v>
      </c>
      <c r="AY116" s="266" t="s">
        <v>281</v>
      </c>
    </row>
    <row r="117" s="13" customFormat="1">
      <c r="A117" s="13"/>
      <c r="B117" s="234"/>
      <c r="C117" s="235"/>
      <c r="D117" s="236" t="s">
        <v>292</v>
      </c>
      <c r="E117" s="237" t="s">
        <v>19</v>
      </c>
      <c r="F117" s="238" t="s">
        <v>1684</v>
      </c>
      <c r="G117" s="235"/>
      <c r="H117" s="239">
        <v>0.55000000000000004</v>
      </c>
      <c r="I117" s="240"/>
      <c r="J117" s="235"/>
      <c r="K117" s="235"/>
      <c r="L117" s="241"/>
      <c r="M117" s="242"/>
      <c r="N117" s="243"/>
      <c r="O117" s="243"/>
      <c r="P117" s="243"/>
      <c r="Q117" s="243"/>
      <c r="R117" s="243"/>
      <c r="S117" s="243"/>
      <c r="T117" s="244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5" t="s">
        <v>292</v>
      </c>
      <c r="AU117" s="245" t="s">
        <v>76</v>
      </c>
      <c r="AV117" s="13" t="s">
        <v>78</v>
      </c>
      <c r="AW117" s="13" t="s">
        <v>31</v>
      </c>
      <c r="AX117" s="13" t="s">
        <v>69</v>
      </c>
      <c r="AY117" s="245" t="s">
        <v>281</v>
      </c>
    </row>
    <row r="118" s="13" customFormat="1">
      <c r="A118" s="13"/>
      <c r="B118" s="234"/>
      <c r="C118" s="235"/>
      <c r="D118" s="236" t="s">
        <v>292</v>
      </c>
      <c r="E118" s="237" t="s">
        <v>19</v>
      </c>
      <c r="F118" s="238" t="s">
        <v>1685</v>
      </c>
      <c r="G118" s="235"/>
      <c r="H118" s="239">
        <v>1.6499999999999999</v>
      </c>
      <c r="I118" s="240"/>
      <c r="J118" s="235"/>
      <c r="K118" s="235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292</v>
      </c>
      <c r="AU118" s="245" t="s">
        <v>76</v>
      </c>
      <c r="AV118" s="13" t="s">
        <v>78</v>
      </c>
      <c r="AW118" s="13" t="s">
        <v>31</v>
      </c>
      <c r="AX118" s="13" t="s">
        <v>69</v>
      </c>
      <c r="AY118" s="245" t="s">
        <v>281</v>
      </c>
    </row>
    <row r="119" s="14" customFormat="1">
      <c r="A119" s="14"/>
      <c r="B119" s="246"/>
      <c r="C119" s="247"/>
      <c r="D119" s="236" t="s">
        <v>292</v>
      </c>
      <c r="E119" s="248" t="s">
        <v>19</v>
      </c>
      <c r="F119" s="249" t="s">
        <v>311</v>
      </c>
      <c r="G119" s="247"/>
      <c r="H119" s="250">
        <v>2.2000000000000002</v>
      </c>
      <c r="I119" s="251"/>
      <c r="J119" s="247"/>
      <c r="K119" s="247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292</v>
      </c>
      <c r="AU119" s="256" t="s">
        <v>76</v>
      </c>
      <c r="AV119" s="14" t="s">
        <v>288</v>
      </c>
      <c r="AW119" s="14" t="s">
        <v>31</v>
      </c>
      <c r="AX119" s="14" t="s">
        <v>76</v>
      </c>
      <c r="AY119" s="256" t="s">
        <v>281</v>
      </c>
    </row>
    <row r="120" s="2" customFormat="1" ht="49.05" customHeight="1">
      <c r="A120" s="41"/>
      <c r="B120" s="42"/>
      <c r="C120" s="216" t="s">
        <v>424</v>
      </c>
      <c r="D120" s="216" t="s">
        <v>284</v>
      </c>
      <c r="E120" s="217" t="s">
        <v>1017</v>
      </c>
      <c r="F120" s="218" t="s">
        <v>1018</v>
      </c>
      <c r="G120" s="219" t="s">
        <v>330</v>
      </c>
      <c r="H120" s="220">
        <v>10</v>
      </c>
      <c r="I120" s="221"/>
      <c r="J120" s="222">
        <f>ROUND(I120*H120,2)</f>
        <v>0</v>
      </c>
      <c r="K120" s="218" t="s">
        <v>972</v>
      </c>
      <c r="L120" s="47"/>
      <c r="M120" s="223" t="s">
        <v>19</v>
      </c>
      <c r="N120" s="224" t="s">
        <v>40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288</v>
      </c>
      <c r="AT120" s="227" t="s">
        <v>284</v>
      </c>
      <c r="AU120" s="227" t="s">
        <v>76</v>
      </c>
      <c r="AY120" s="20" t="s">
        <v>281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76</v>
      </c>
      <c r="BK120" s="228">
        <f>ROUND(I120*H120,2)</f>
        <v>0</v>
      </c>
      <c r="BL120" s="20" t="s">
        <v>288</v>
      </c>
      <c r="BM120" s="227" t="s">
        <v>552</v>
      </c>
    </row>
    <row r="121" s="2" customFormat="1">
      <c r="A121" s="41"/>
      <c r="B121" s="42"/>
      <c r="C121" s="43"/>
      <c r="D121" s="236" t="s">
        <v>712</v>
      </c>
      <c r="E121" s="43"/>
      <c r="F121" s="290" t="s">
        <v>1019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712</v>
      </c>
      <c r="AU121" s="20" t="s">
        <v>76</v>
      </c>
    </row>
    <row r="122" s="2" customFormat="1" ht="49.05" customHeight="1">
      <c r="A122" s="41"/>
      <c r="B122" s="42"/>
      <c r="C122" s="216" t="s">
        <v>431</v>
      </c>
      <c r="D122" s="216" t="s">
        <v>284</v>
      </c>
      <c r="E122" s="217" t="s">
        <v>1020</v>
      </c>
      <c r="F122" s="218" t="s">
        <v>1021</v>
      </c>
      <c r="G122" s="219" t="s">
        <v>330</v>
      </c>
      <c r="H122" s="220">
        <v>8</v>
      </c>
      <c r="I122" s="221"/>
      <c r="J122" s="222">
        <f>ROUND(I122*H122,2)</f>
        <v>0</v>
      </c>
      <c r="K122" s="218" t="s">
        <v>972</v>
      </c>
      <c r="L122" s="47"/>
      <c r="M122" s="223" t="s">
        <v>19</v>
      </c>
      <c r="N122" s="224" t="s">
        <v>40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288</v>
      </c>
      <c r="AT122" s="227" t="s">
        <v>284</v>
      </c>
      <c r="AU122" s="227" t="s">
        <v>76</v>
      </c>
      <c r="AY122" s="20" t="s">
        <v>281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76</v>
      </c>
      <c r="BK122" s="228">
        <f>ROUND(I122*H122,2)</f>
        <v>0</v>
      </c>
      <c r="BL122" s="20" t="s">
        <v>288</v>
      </c>
      <c r="BM122" s="227" t="s">
        <v>560</v>
      </c>
    </row>
    <row r="123" s="2" customFormat="1" ht="44.25" customHeight="1">
      <c r="A123" s="41"/>
      <c r="B123" s="42"/>
      <c r="C123" s="216" t="s">
        <v>436</v>
      </c>
      <c r="D123" s="216" t="s">
        <v>284</v>
      </c>
      <c r="E123" s="217" t="s">
        <v>1022</v>
      </c>
      <c r="F123" s="218" t="s">
        <v>1023</v>
      </c>
      <c r="G123" s="219" t="s">
        <v>330</v>
      </c>
      <c r="H123" s="220">
        <v>5</v>
      </c>
      <c r="I123" s="221"/>
      <c r="J123" s="222">
        <f>ROUND(I123*H123,2)</f>
        <v>0</v>
      </c>
      <c r="K123" s="218" t="s">
        <v>972</v>
      </c>
      <c r="L123" s="47"/>
      <c r="M123" s="223" t="s">
        <v>19</v>
      </c>
      <c r="N123" s="224" t="s">
        <v>40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288</v>
      </c>
      <c r="AT123" s="227" t="s">
        <v>284</v>
      </c>
      <c r="AU123" s="227" t="s">
        <v>76</v>
      </c>
      <c r="AY123" s="20" t="s">
        <v>281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76</v>
      </c>
      <c r="BK123" s="228">
        <f>ROUND(I123*H123,2)</f>
        <v>0</v>
      </c>
      <c r="BL123" s="20" t="s">
        <v>288</v>
      </c>
      <c r="BM123" s="227" t="s">
        <v>568</v>
      </c>
    </row>
    <row r="124" s="2" customFormat="1" ht="24.15" customHeight="1">
      <c r="A124" s="41"/>
      <c r="B124" s="42"/>
      <c r="C124" s="216" t="s">
        <v>442</v>
      </c>
      <c r="D124" s="216" t="s">
        <v>284</v>
      </c>
      <c r="E124" s="217" t="s">
        <v>1024</v>
      </c>
      <c r="F124" s="218" t="s">
        <v>1025</v>
      </c>
      <c r="G124" s="219" t="s">
        <v>330</v>
      </c>
      <c r="H124" s="220">
        <v>13</v>
      </c>
      <c r="I124" s="221"/>
      <c r="J124" s="222">
        <f>ROUND(I124*H124,2)</f>
        <v>0</v>
      </c>
      <c r="K124" s="218" t="s">
        <v>979</v>
      </c>
      <c r="L124" s="47"/>
      <c r="M124" s="223" t="s">
        <v>19</v>
      </c>
      <c r="N124" s="224" t="s">
        <v>40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288</v>
      </c>
      <c r="AT124" s="227" t="s">
        <v>284</v>
      </c>
      <c r="AU124" s="227" t="s">
        <v>76</v>
      </c>
      <c r="AY124" s="20" t="s">
        <v>281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76</v>
      </c>
      <c r="BK124" s="228">
        <f>ROUND(I124*H124,2)</f>
        <v>0</v>
      </c>
      <c r="BL124" s="20" t="s">
        <v>288</v>
      </c>
      <c r="BM124" s="227" t="s">
        <v>576</v>
      </c>
    </row>
    <row r="125" s="2" customFormat="1" ht="16.5" customHeight="1">
      <c r="A125" s="41"/>
      <c r="B125" s="42"/>
      <c r="C125" s="216" t="s">
        <v>447</v>
      </c>
      <c r="D125" s="216" t="s">
        <v>284</v>
      </c>
      <c r="E125" s="217" t="s">
        <v>1028</v>
      </c>
      <c r="F125" s="218" t="s">
        <v>1029</v>
      </c>
      <c r="G125" s="219" t="s">
        <v>330</v>
      </c>
      <c r="H125" s="220">
        <v>23</v>
      </c>
      <c r="I125" s="221"/>
      <c r="J125" s="222">
        <f>ROUND(I125*H125,2)</f>
        <v>0</v>
      </c>
      <c r="K125" s="218" t="s">
        <v>979</v>
      </c>
      <c r="L125" s="47"/>
      <c r="M125" s="223" t="s">
        <v>19</v>
      </c>
      <c r="N125" s="224" t="s">
        <v>40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288</v>
      </c>
      <c r="AT125" s="227" t="s">
        <v>284</v>
      </c>
      <c r="AU125" s="227" t="s">
        <v>76</v>
      </c>
      <c r="AY125" s="20" t="s">
        <v>281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76</v>
      </c>
      <c r="BK125" s="228">
        <f>ROUND(I125*H125,2)</f>
        <v>0</v>
      </c>
      <c r="BL125" s="20" t="s">
        <v>288</v>
      </c>
      <c r="BM125" s="227" t="s">
        <v>587</v>
      </c>
    </row>
    <row r="126" s="13" customFormat="1">
      <c r="A126" s="13"/>
      <c r="B126" s="234"/>
      <c r="C126" s="235"/>
      <c r="D126" s="236" t="s">
        <v>292</v>
      </c>
      <c r="E126" s="237" t="s">
        <v>19</v>
      </c>
      <c r="F126" s="238" t="s">
        <v>1686</v>
      </c>
      <c r="G126" s="235"/>
      <c r="H126" s="239">
        <v>23</v>
      </c>
      <c r="I126" s="240"/>
      <c r="J126" s="235"/>
      <c r="K126" s="235"/>
      <c r="L126" s="241"/>
      <c r="M126" s="242"/>
      <c r="N126" s="243"/>
      <c r="O126" s="243"/>
      <c r="P126" s="243"/>
      <c r="Q126" s="243"/>
      <c r="R126" s="243"/>
      <c r="S126" s="243"/>
      <c r="T126" s="244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5" t="s">
        <v>292</v>
      </c>
      <c r="AU126" s="245" t="s">
        <v>76</v>
      </c>
      <c r="AV126" s="13" t="s">
        <v>78</v>
      </c>
      <c r="AW126" s="13" t="s">
        <v>31</v>
      </c>
      <c r="AX126" s="13" t="s">
        <v>69</v>
      </c>
      <c r="AY126" s="245" t="s">
        <v>281</v>
      </c>
    </row>
    <row r="127" s="14" customFormat="1">
      <c r="A127" s="14"/>
      <c r="B127" s="246"/>
      <c r="C127" s="247"/>
      <c r="D127" s="236" t="s">
        <v>292</v>
      </c>
      <c r="E127" s="248" t="s">
        <v>19</v>
      </c>
      <c r="F127" s="249" t="s">
        <v>311</v>
      </c>
      <c r="G127" s="247"/>
      <c r="H127" s="250">
        <v>23</v>
      </c>
      <c r="I127" s="251"/>
      <c r="J127" s="247"/>
      <c r="K127" s="247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292</v>
      </c>
      <c r="AU127" s="256" t="s">
        <v>76</v>
      </c>
      <c r="AV127" s="14" t="s">
        <v>288</v>
      </c>
      <c r="AW127" s="14" t="s">
        <v>31</v>
      </c>
      <c r="AX127" s="14" t="s">
        <v>76</v>
      </c>
      <c r="AY127" s="256" t="s">
        <v>281</v>
      </c>
    </row>
    <row r="128" s="2" customFormat="1" ht="16.5" customHeight="1">
      <c r="A128" s="41"/>
      <c r="B128" s="42"/>
      <c r="C128" s="216" t="s">
        <v>454</v>
      </c>
      <c r="D128" s="216" t="s">
        <v>284</v>
      </c>
      <c r="E128" s="217" t="s">
        <v>1031</v>
      </c>
      <c r="F128" s="218" t="s">
        <v>1032</v>
      </c>
      <c r="G128" s="219" t="s">
        <v>330</v>
      </c>
      <c r="H128" s="220">
        <v>6</v>
      </c>
      <c r="I128" s="221"/>
      <c r="J128" s="222">
        <f>ROUND(I128*H128,2)</f>
        <v>0</v>
      </c>
      <c r="K128" s="218" t="s">
        <v>979</v>
      </c>
      <c r="L128" s="47"/>
      <c r="M128" s="223" t="s">
        <v>19</v>
      </c>
      <c r="N128" s="224" t="s">
        <v>40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288</v>
      </c>
      <c r="AT128" s="227" t="s">
        <v>284</v>
      </c>
      <c r="AU128" s="227" t="s">
        <v>76</v>
      </c>
      <c r="AY128" s="20" t="s">
        <v>281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76</v>
      </c>
      <c r="BK128" s="228">
        <f>ROUND(I128*H128,2)</f>
        <v>0</v>
      </c>
      <c r="BL128" s="20" t="s">
        <v>288</v>
      </c>
      <c r="BM128" s="227" t="s">
        <v>599</v>
      </c>
    </row>
    <row r="129" s="2" customFormat="1" ht="16.5" customHeight="1">
      <c r="A129" s="41"/>
      <c r="B129" s="42"/>
      <c r="C129" s="216" t="s">
        <v>460</v>
      </c>
      <c r="D129" s="216" t="s">
        <v>284</v>
      </c>
      <c r="E129" s="217" t="s">
        <v>1035</v>
      </c>
      <c r="F129" s="218" t="s">
        <v>1036</v>
      </c>
      <c r="G129" s="219" t="s">
        <v>330</v>
      </c>
      <c r="H129" s="220">
        <v>3</v>
      </c>
      <c r="I129" s="221"/>
      <c r="J129" s="222">
        <f>ROUND(I129*H129,2)</f>
        <v>0</v>
      </c>
      <c r="K129" s="218" t="s">
        <v>979</v>
      </c>
      <c r="L129" s="47"/>
      <c r="M129" s="223" t="s">
        <v>19</v>
      </c>
      <c r="N129" s="224" t="s">
        <v>40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288</v>
      </c>
      <c r="AT129" s="227" t="s">
        <v>284</v>
      </c>
      <c r="AU129" s="227" t="s">
        <v>76</v>
      </c>
      <c r="AY129" s="20" t="s">
        <v>281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76</v>
      </c>
      <c r="BK129" s="228">
        <f>ROUND(I129*H129,2)</f>
        <v>0</v>
      </c>
      <c r="BL129" s="20" t="s">
        <v>288</v>
      </c>
      <c r="BM129" s="227" t="s">
        <v>610</v>
      </c>
    </row>
    <row r="130" s="2" customFormat="1" ht="16.5" customHeight="1">
      <c r="A130" s="41"/>
      <c r="B130" s="42"/>
      <c r="C130" s="216" t="s">
        <v>467</v>
      </c>
      <c r="D130" s="216" t="s">
        <v>284</v>
      </c>
      <c r="E130" s="217" t="s">
        <v>1037</v>
      </c>
      <c r="F130" s="218" t="s">
        <v>1038</v>
      </c>
      <c r="G130" s="219" t="s">
        <v>330</v>
      </c>
      <c r="H130" s="220">
        <v>2</v>
      </c>
      <c r="I130" s="221"/>
      <c r="J130" s="222">
        <f>ROUND(I130*H130,2)</f>
        <v>0</v>
      </c>
      <c r="K130" s="218" t="s">
        <v>979</v>
      </c>
      <c r="L130" s="47"/>
      <c r="M130" s="223" t="s">
        <v>19</v>
      </c>
      <c r="N130" s="224" t="s">
        <v>40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288</v>
      </c>
      <c r="AT130" s="227" t="s">
        <v>284</v>
      </c>
      <c r="AU130" s="227" t="s">
        <v>76</v>
      </c>
      <c r="AY130" s="20" t="s">
        <v>281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76</v>
      </c>
      <c r="BK130" s="228">
        <f>ROUND(I130*H130,2)</f>
        <v>0</v>
      </c>
      <c r="BL130" s="20" t="s">
        <v>288</v>
      </c>
      <c r="BM130" s="227" t="s">
        <v>620</v>
      </c>
    </row>
    <row r="131" s="2" customFormat="1" ht="16.5" customHeight="1">
      <c r="A131" s="41"/>
      <c r="B131" s="42"/>
      <c r="C131" s="216" t="s">
        <v>472</v>
      </c>
      <c r="D131" s="216" t="s">
        <v>284</v>
      </c>
      <c r="E131" s="217" t="s">
        <v>1687</v>
      </c>
      <c r="F131" s="218" t="s">
        <v>1688</v>
      </c>
      <c r="G131" s="219" t="s">
        <v>330</v>
      </c>
      <c r="H131" s="220">
        <v>4</v>
      </c>
      <c r="I131" s="221"/>
      <c r="J131" s="222">
        <f>ROUND(I131*H131,2)</f>
        <v>0</v>
      </c>
      <c r="K131" s="218" t="s">
        <v>979</v>
      </c>
      <c r="L131" s="47"/>
      <c r="M131" s="223" t="s">
        <v>19</v>
      </c>
      <c r="N131" s="224" t="s">
        <v>40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288</v>
      </c>
      <c r="AT131" s="227" t="s">
        <v>284</v>
      </c>
      <c r="AU131" s="227" t="s">
        <v>76</v>
      </c>
      <c r="AY131" s="20" t="s">
        <v>281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76</v>
      </c>
      <c r="BK131" s="228">
        <f>ROUND(I131*H131,2)</f>
        <v>0</v>
      </c>
      <c r="BL131" s="20" t="s">
        <v>288</v>
      </c>
      <c r="BM131" s="227" t="s">
        <v>633</v>
      </c>
    </row>
    <row r="132" s="2" customFormat="1" ht="24.15" customHeight="1">
      <c r="A132" s="41"/>
      <c r="B132" s="42"/>
      <c r="C132" s="216" t="s">
        <v>477</v>
      </c>
      <c r="D132" s="216" t="s">
        <v>284</v>
      </c>
      <c r="E132" s="217" t="s">
        <v>1041</v>
      </c>
      <c r="F132" s="218" t="s">
        <v>1042</v>
      </c>
      <c r="G132" s="219" t="s">
        <v>330</v>
      </c>
      <c r="H132" s="220">
        <v>8</v>
      </c>
      <c r="I132" s="221"/>
      <c r="J132" s="222">
        <f>ROUND(I132*H132,2)</f>
        <v>0</v>
      </c>
      <c r="K132" s="218" t="s">
        <v>979</v>
      </c>
      <c r="L132" s="47"/>
      <c r="M132" s="223" t="s">
        <v>19</v>
      </c>
      <c r="N132" s="224" t="s">
        <v>40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288</v>
      </c>
      <c r="AT132" s="227" t="s">
        <v>284</v>
      </c>
      <c r="AU132" s="227" t="s">
        <v>76</v>
      </c>
      <c r="AY132" s="20" t="s">
        <v>281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76</v>
      </c>
      <c r="BK132" s="228">
        <f>ROUND(I132*H132,2)</f>
        <v>0</v>
      </c>
      <c r="BL132" s="20" t="s">
        <v>288</v>
      </c>
      <c r="BM132" s="227" t="s">
        <v>644</v>
      </c>
    </row>
    <row r="133" s="2" customFormat="1" ht="37.8" customHeight="1">
      <c r="A133" s="41"/>
      <c r="B133" s="42"/>
      <c r="C133" s="216" t="s">
        <v>483</v>
      </c>
      <c r="D133" s="216" t="s">
        <v>284</v>
      </c>
      <c r="E133" s="217" t="s">
        <v>1043</v>
      </c>
      <c r="F133" s="218" t="s">
        <v>1044</v>
      </c>
      <c r="G133" s="219" t="s">
        <v>392</v>
      </c>
      <c r="H133" s="220">
        <v>5</v>
      </c>
      <c r="I133" s="221"/>
      <c r="J133" s="222">
        <f>ROUND(I133*H133,2)</f>
        <v>0</v>
      </c>
      <c r="K133" s="218" t="s">
        <v>972</v>
      </c>
      <c r="L133" s="47"/>
      <c r="M133" s="223" t="s">
        <v>19</v>
      </c>
      <c r="N133" s="224" t="s">
        <v>40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288</v>
      </c>
      <c r="AT133" s="227" t="s">
        <v>284</v>
      </c>
      <c r="AU133" s="227" t="s">
        <v>76</v>
      </c>
      <c r="AY133" s="20" t="s">
        <v>281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76</v>
      </c>
      <c r="BK133" s="228">
        <f>ROUND(I133*H133,2)</f>
        <v>0</v>
      </c>
      <c r="BL133" s="20" t="s">
        <v>288</v>
      </c>
      <c r="BM133" s="227" t="s">
        <v>465</v>
      </c>
    </row>
    <row r="134" s="2" customFormat="1" ht="37.8" customHeight="1">
      <c r="A134" s="41"/>
      <c r="B134" s="42"/>
      <c r="C134" s="216" t="s">
        <v>488</v>
      </c>
      <c r="D134" s="216" t="s">
        <v>284</v>
      </c>
      <c r="E134" s="217" t="s">
        <v>1045</v>
      </c>
      <c r="F134" s="218" t="s">
        <v>1046</v>
      </c>
      <c r="G134" s="219" t="s">
        <v>392</v>
      </c>
      <c r="H134" s="220">
        <v>5</v>
      </c>
      <c r="I134" s="221"/>
      <c r="J134" s="222">
        <f>ROUND(I134*H134,2)</f>
        <v>0</v>
      </c>
      <c r="K134" s="218" t="s">
        <v>972</v>
      </c>
      <c r="L134" s="47"/>
      <c r="M134" s="223" t="s">
        <v>19</v>
      </c>
      <c r="N134" s="224" t="s">
        <v>40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288</v>
      </c>
      <c r="AT134" s="227" t="s">
        <v>284</v>
      </c>
      <c r="AU134" s="227" t="s">
        <v>76</v>
      </c>
      <c r="AY134" s="20" t="s">
        <v>281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76</v>
      </c>
      <c r="BK134" s="228">
        <f>ROUND(I134*H134,2)</f>
        <v>0</v>
      </c>
      <c r="BL134" s="20" t="s">
        <v>288</v>
      </c>
      <c r="BM134" s="227" t="s">
        <v>661</v>
      </c>
    </row>
    <row r="135" s="2" customFormat="1" ht="24.15" customHeight="1">
      <c r="A135" s="41"/>
      <c r="B135" s="42"/>
      <c r="C135" s="216" t="s">
        <v>493</v>
      </c>
      <c r="D135" s="216" t="s">
        <v>284</v>
      </c>
      <c r="E135" s="217" t="s">
        <v>1047</v>
      </c>
      <c r="F135" s="218" t="s">
        <v>1048</v>
      </c>
      <c r="G135" s="219" t="s">
        <v>1049</v>
      </c>
      <c r="H135" s="220">
        <v>1</v>
      </c>
      <c r="I135" s="221"/>
      <c r="J135" s="222">
        <f>ROUND(I135*H135,2)</f>
        <v>0</v>
      </c>
      <c r="K135" s="218" t="s">
        <v>979</v>
      </c>
      <c r="L135" s="47"/>
      <c r="M135" s="223" t="s">
        <v>19</v>
      </c>
      <c r="N135" s="224" t="s">
        <v>40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288</v>
      </c>
      <c r="AT135" s="227" t="s">
        <v>284</v>
      </c>
      <c r="AU135" s="227" t="s">
        <v>76</v>
      </c>
      <c r="AY135" s="20" t="s">
        <v>281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76</v>
      </c>
      <c r="BK135" s="228">
        <f>ROUND(I135*H135,2)</f>
        <v>0</v>
      </c>
      <c r="BL135" s="20" t="s">
        <v>288</v>
      </c>
      <c r="BM135" s="227" t="s">
        <v>672</v>
      </c>
    </row>
    <row r="136" s="2" customFormat="1" ht="44.25" customHeight="1">
      <c r="A136" s="41"/>
      <c r="B136" s="42"/>
      <c r="C136" s="216" t="s">
        <v>499</v>
      </c>
      <c r="D136" s="216" t="s">
        <v>284</v>
      </c>
      <c r="E136" s="217" t="s">
        <v>1050</v>
      </c>
      <c r="F136" s="218" t="s">
        <v>1051</v>
      </c>
      <c r="G136" s="219" t="s">
        <v>392</v>
      </c>
      <c r="H136" s="220">
        <v>35</v>
      </c>
      <c r="I136" s="221"/>
      <c r="J136" s="222">
        <f>ROUND(I136*H136,2)</f>
        <v>0</v>
      </c>
      <c r="K136" s="218" t="s">
        <v>979</v>
      </c>
      <c r="L136" s="47"/>
      <c r="M136" s="223" t="s">
        <v>19</v>
      </c>
      <c r="N136" s="224" t="s">
        <v>40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288</v>
      </c>
      <c r="AT136" s="227" t="s">
        <v>284</v>
      </c>
      <c r="AU136" s="227" t="s">
        <v>76</v>
      </c>
      <c r="AY136" s="20" t="s">
        <v>281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76</v>
      </c>
      <c r="BK136" s="228">
        <f>ROUND(I136*H136,2)</f>
        <v>0</v>
      </c>
      <c r="BL136" s="20" t="s">
        <v>288</v>
      </c>
      <c r="BM136" s="227" t="s">
        <v>679</v>
      </c>
    </row>
    <row r="137" s="2" customFormat="1" ht="16.5" customHeight="1">
      <c r="A137" s="41"/>
      <c r="B137" s="42"/>
      <c r="C137" s="216" t="s">
        <v>508</v>
      </c>
      <c r="D137" s="216" t="s">
        <v>284</v>
      </c>
      <c r="E137" s="217" t="s">
        <v>1052</v>
      </c>
      <c r="F137" s="218" t="s">
        <v>1053</v>
      </c>
      <c r="G137" s="219" t="s">
        <v>330</v>
      </c>
      <c r="H137" s="220">
        <v>1</v>
      </c>
      <c r="I137" s="221"/>
      <c r="J137" s="222">
        <f>ROUND(I137*H137,2)</f>
        <v>0</v>
      </c>
      <c r="K137" s="218" t="s">
        <v>979</v>
      </c>
      <c r="L137" s="47"/>
      <c r="M137" s="223" t="s">
        <v>19</v>
      </c>
      <c r="N137" s="224" t="s">
        <v>40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288</v>
      </c>
      <c r="AT137" s="227" t="s">
        <v>284</v>
      </c>
      <c r="AU137" s="227" t="s">
        <v>76</v>
      </c>
      <c r="AY137" s="20" t="s">
        <v>281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76</v>
      </c>
      <c r="BK137" s="228">
        <f>ROUND(I137*H137,2)</f>
        <v>0</v>
      </c>
      <c r="BL137" s="20" t="s">
        <v>288</v>
      </c>
      <c r="BM137" s="227" t="s">
        <v>689</v>
      </c>
    </row>
    <row r="138" s="2" customFormat="1" ht="24.15" customHeight="1">
      <c r="A138" s="41"/>
      <c r="B138" s="42"/>
      <c r="C138" s="216" t="s">
        <v>515</v>
      </c>
      <c r="D138" s="216" t="s">
        <v>284</v>
      </c>
      <c r="E138" s="217" t="s">
        <v>1054</v>
      </c>
      <c r="F138" s="218" t="s">
        <v>1055</v>
      </c>
      <c r="G138" s="219" t="s">
        <v>330</v>
      </c>
      <c r="H138" s="220">
        <v>1</v>
      </c>
      <c r="I138" s="221"/>
      <c r="J138" s="222">
        <f>ROUND(I138*H138,2)</f>
        <v>0</v>
      </c>
      <c r="K138" s="218" t="s">
        <v>979</v>
      </c>
      <c r="L138" s="47"/>
      <c r="M138" s="223" t="s">
        <v>19</v>
      </c>
      <c r="N138" s="224" t="s">
        <v>40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288</v>
      </c>
      <c r="AT138" s="227" t="s">
        <v>284</v>
      </c>
      <c r="AU138" s="227" t="s">
        <v>76</v>
      </c>
      <c r="AY138" s="20" t="s">
        <v>281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76</v>
      </c>
      <c r="BK138" s="228">
        <f>ROUND(I138*H138,2)</f>
        <v>0</v>
      </c>
      <c r="BL138" s="20" t="s">
        <v>288</v>
      </c>
      <c r="BM138" s="227" t="s">
        <v>701</v>
      </c>
    </row>
    <row r="139" s="2" customFormat="1" ht="16.5" customHeight="1">
      <c r="A139" s="41"/>
      <c r="B139" s="42"/>
      <c r="C139" s="216" t="s">
        <v>524</v>
      </c>
      <c r="D139" s="216" t="s">
        <v>284</v>
      </c>
      <c r="E139" s="217" t="s">
        <v>1056</v>
      </c>
      <c r="F139" s="218" t="s">
        <v>1057</v>
      </c>
      <c r="G139" s="219" t="s">
        <v>330</v>
      </c>
      <c r="H139" s="220">
        <v>1</v>
      </c>
      <c r="I139" s="221"/>
      <c r="J139" s="222">
        <f>ROUND(I139*H139,2)</f>
        <v>0</v>
      </c>
      <c r="K139" s="218" t="s">
        <v>979</v>
      </c>
      <c r="L139" s="47"/>
      <c r="M139" s="223" t="s">
        <v>19</v>
      </c>
      <c r="N139" s="224" t="s">
        <v>40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288</v>
      </c>
      <c r="AT139" s="227" t="s">
        <v>284</v>
      </c>
      <c r="AU139" s="227" t="s">
        <v>76</v>
      </c>
      <c r="AY139" s="20" t="s">
        <v>281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76</v>
      </c>
      <c r="BK139" s="228">
        <f>ROUND(I139*H139,2)</f>
        <v>0</v>
      </c>
      <c r="BL139" s="20" t="s">
        <v>288</v>
      </c>
      <c r="BM139" s="227" t="s">
        <v>715</v>
      </c>
    </row>
    <row r="140" s="2" customFormat="1" ht="24.15" customHeight="1">
      <c r="A140" s="41"/>
      <c r="B140" s="42"/>
      <c r="C140" s="216" t="s">
        <v>529</v>
      </c>
      <c r="D140" s="216" t="s">
        <v>284</v>
      </c>
      <c r="E140" s="217" t="s">
        <v>1058</v>
      </c>
      <c r="F140" s="218" t="s">
        <v>1689</v>
      </c>
      <c r="G140" s="219" t="s">
        <v>330</v>
      </c>
      <c r="H140" s="220">
        <v>1</v>
      </c>
      <c r="I140" s="221"/>
      <c r="J140" s="222">
        <f>ROUND(I140*H140,2)</f>
        <v>0</v>
      </c>
      <c r="K140" s="218" t="s">
        <v>979</v>
      </c>
      <c r="L140" s="47"/>
      <c r="M140" s="295" t="s">
        <v>19</v>
      </c>
      <c r="N140" s="296" t="s">
        <v>40</v>
      </c>
      <c r="O140" s="293"/>
      <c r="P140" s="297">
        <f>O140*H140</f>
        <v>0</v>
      </c>
      <c r="Q140" s="297">
        <v>0</v>
      </c>
      <c r="R140" s="297">
        <f>Q140*H140</f>
        <v>0</v>
      </c>
      <c r="S140" s="297">
        <v>0</v>
      </c>
      <c r="T140" s="29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288</v>
      </c>
      <c r="AT140" s="227" t="s">
        <v>284</v>
      </c>
      <c r="AU140" s="227" t="s">
        <v>76</v>
      </c>
      <c r="AY140" s="20" t="s">
        <v>281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76</v>
      </c>
      <c r="BK140" s="228">
        <f>ROUND(I140*H140,2)</f>
        <v>0</v>
      </c>
      <c r="BL140" s="20" t="s">
        <v>288</v>
      </c>
      <c r="BM140" s="227" t="s">
        <v>729</v>
      </c>
    </row>
    <row r="141" s="2" customFormat="1" ht="6.96" customHeight="1">
      <c r="A141" s="41"/>
      <c r="B141" s="62"/>
      <c r="C141" s="63"/>
      <c r="D141" s="63"/>
      <c r="E141" s="63"/>
      <c r="F141" s="63"/>
      <c r="G141" s="63"/>
      <c r="H141" s="63"/>
      <c r="I141" s="63"/>
      <c r="J141" s="63"/>
      <c r="K141" s="63"/>
      <c r="L141" s="47"/>
      <c r="M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</row>
  </sheetData>
  <sheetProtection sheet="1" autoFilter="0" formatColumns="0" formatRows="0" objects="1" scenarios="1" spinCount="100000" saltValue="/Jy/kH6g/2U378Z/jklgqimxl4oIPcKGmCWeRSkFo//QGpy1iMxRHhnw10poe7vAGH/D0ivGke/95hu+5hMxQA==" hashValue="vR/kSwQWdl5l9lk5Tjk8i/43fXabTP+f+slAulM9+5jLpMfpkysLqIwK3pTvNopoeWn/pxfZUKpFiAHrPmU29Q==" algorithmName="SHA-512" password="DDA6"/>
  <autoFilter ref="C85:K14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1419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1690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ROUND((SUM(BE86:BE108)),  2)</f>
        <v>0</v>
      </c>
      <c r="G35" s="41"/>
      <c r="H35" s="41"/>
      <c r="I35" s="161">
        <v>0.20999999999999999</v>
      </c>
      <c r="J35" s="160">
        <f>ROUND(((SUM(BE86:BE108))*I35),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ROUND((SUM(BF86:BF108)),  2)</f>
        <v>0</v>
      </c>
      <c r="G36" s="41"/>
      <c r="H36" s="41"/>
      <c r="I36" s="161">
        <v>0.12</v>
      </c>
      <c r="J36" s="160">
        <f>ROUND(((SUM(BF86:BF108))*I36),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ROUND((SUM(BG86:BG108)),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ROUND((SUM(BH86:BH108)),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ROUND((SUM(BI86:BI108)),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1419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B5 - Vytápění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1061</v>
      </c>
      <c r="E64" s="181"/>
      <c r="F64" s="181"/>
      <c r="G64" s="181"/>
      <c r="H64" s="181"/>
      <c r="I64" s="181"/>
      <c r="J64" s="182">
        <f>J87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266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3" t="str">
        <f>E7</f>
        <v>Rekonstrukce sociálního zařízení včetně rozvodů vody a kanalizace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217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3" t="s">
        <v>1419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225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B5 - Vytápění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F14</f>
        <v xml:space="preserve"> </v>
      </c>
      <c r="G80" s="43"/>
      <c r="H80" s="43"/>
      <c r="I80" s="35" t="s">
        <v>23</v>
      </c>
      <c r="J80" s="75" t="str">
        <f>IF(J14="","",J14)</f>
        <v>6. 6. 2025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E17</f>
        <v xml:space="preserve"> </v>
      </c>
      <c r="G82" s="43"/>
      <c r="H82" s="43"/>
      <c r="I82" s="35" t="s">
        <v>30</v>
      </c>
      <c r="J82" s="39" t="str">
        <f>E23</f>
        <v xml:space="preserve"> 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28</v>
      </c>
      <c r="D83" s="43"/>
      <c r="E83" s="43"/>
      <c r="F83" s="30" t="str">
        <f>IF(E20="","",E20)</f>
        <v>Vyplň údaj</v>
      </c>
      <c r="G83" s="43"/>
      <c r="H83" s="43"/>
      <c r="I83" s="35" t="s">
        <v>32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267</v>
      </c>
      <c r="D85" s="192" t="s">
        <v>54</v>
      </c>
      <c r="E85" s="192" t="s">
        <v>50</v>
      </c>
      <c r="F85" s="192" t="s">
        <v>51</v>
      </c>
      <c r="G85" s="192" t="s">
        <v>268</v>
      </c>
      <c r="H85" s="192" t="s">
        <v>269</v>
      </c>
      <c r="I85" s="192" t="s">
        <v>270</v>
      </c>
      <c r="J85" s="192" t="s">
        <v>239</v>
      </c>
      <c r="K85" s="193" t="s">
        <v>271</v>
      </c>
      <c r="L85" s="194"/>
      <c r="M85" s="95" t="s">
        <v>19</v>
      </c>
      <c r="N85" s="96" t="s">
        <v>39</v>
      </c>
      <c r="O85" s="96" t="s">
        <v>272</v>
      </c>
      <c r="P85" s="96" t="s">
        <v>273</v>
      </c>
      <c r="Q85" s="96" t="s">
        <v>274</v>
      </c>
      <c r="R85" s="96" t="s">
        <v>275</v>
      </c>
      <c r="S85" s="96" t="s">
        <v>276</v>
      </c>
      <c r="T85" s="97" t="s">
        <v>277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68</v>
      </c>
      <c r="AU86" s="20" t="s">
        <v>240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68</v>
      </c>
      <c r="E87" s="203" t="s">
        <v>76</v>
      </c>
      <c r="F87" s="203" t="s">
        <v>123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SUM(P88:P108)</f>
        <v>0</v>
      </c>
      <c r="Q87" s="208"/>
      <c r="R87" s="209">
        <f>SUM(R88:R108)</f>
        <v>0</v>
      </c>
      <c r="S87" s="208"/>
      <c r="T87" s="210">
        <f>SUM(T88:T108)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288</v>
      </c>
      <c r="AT87" s="212" t="s">
        <v>68</v>
      </c>
      <c r="AU87" s="212" t="s">
        <v>69</v>
      </c>
      <c r="AY87" s="211" t="s">
        <v>281</v>
      </c>
      <c r="BK87" s="213">
        <f>SUM(BK88:BK108)</f>
        <v>0</v>
      </c>
    </row>
    <row r="88" s="2" customFormat="1" ht="37.8" customHeight="1">
      <c r="A88" s="41"/>
      <c r="B88" s="42"/>
      <c r="C88" s="216" t="s">
        <v>76</v>
      </c>
      <c r="D88" s="216" t="s">
        <v>284</v>
      </c>
      <c r="E88" s="217" t="s">
        <v>1691</v>
      </c>
      <c r="F88" s="218" t="s">
        <v>1692</v>
      </c>
      <c r="G88" s="219" t="s">
        <v>321</v>
      </c>
      <c r="H88" s="220">
        <v>2</v>
      </c>
      <c r="I88" s="221"/>
      <c r="J88" s="222">
        <f>ROUND(I88*H88,2)</f>
        <v>0</v>
      </c>
      <c r="K88" s="218" t="s">
        <v>316</v>
      </c>
      <c r="L88" s="47"/>
      <c r="M88" s="223" t="s">
        <v>19</v>
      </c>
      <c r="N88" s="224" t="s">
        <v>40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1111</v>
      </c>
      <c r="AT88" s="227" t="s">
        <v>284</v>
      </c>
      <c r="AU88" s="227" t="s">
        <v>76</v>
      </c>
      <c r="AY88" s="20" t="s">
        <v>281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76</v>
      </c>
      <c r="BK88" s="228">
        <f>ROUND(I88*H88,2)</f>
        <v>0</v>
      </c>
      <c r="BL88" s="20" t="s">
        <v>1111</v>
      </c>
      <c r="BM88" s="227" t="s">
        <v>1693</v>
      </c>
    </row>
    <row r="89" s="2" customFormat="1" ht="37.8" customHeight="1">
      <c r="A89" s="41"/>
      <c r="B89" s="42"/>
      <c r="C89" s="216" t="s">
        <v>78</v>
      </c>
      <c r="D89" s="216" t="s">
        <v>284</v>
      </c>
      <c r="E89" s="217" t="s">
        <v>1065</v>
      </c>
      <c r="F89" s="218" t="s">
        <v>1066</v>
      </c>
      <c r="G89" s="219" t="s">
        <v>321</v>
      </c>
      <c r="H89" s="220">
        <v>1</v>
      </c>
      <c r="I89" s="221"/>
      <c r="J89" s="222">
        <f>ROUND(I89*H89,2)</f>
        <v>0</v>
      </c>
      <c r="K89" s="218" t="s">
        <v>316</v>
      </c>
      <c r="L89" s="47"/>
      <c r="M89" s="223" t="s">
        <v>19</v>
      </c>
      <c r="N89" s="224" t="s">
        <v>40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1111</v>
      </c>
      <c r="AT89" s="227" t="s">
        <v>284</v>
      </c>
      <c r="AU89" s="227" t="s">
        <v>76</v>
      </c>
      <c r="AY89" s="20" t="s">
        <v>281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76</v>
      </c>
      <c r="BK89" s="228">
        <f>ROUND(I89*H89,2)</f>
        <v>0</v>
      </c>
      <c r="BL89" s="20" t="s">
        <v>1111</v>
      </c>
      <c r="BM89" s="227" t="s">
        <v>1694</v>
      </c>
    </row>
    <row r="90" s="2" customFormat="1" ht="21.75" customHeight="1">
      <c r="A90" s="41"/>
      <c r="B90" s="42"/>
      <c r="C90" s="216" t="s">
        <v>199</v>
      </c>
      <c r="D90" s="216" t="s">
        <v>284</v>
      </c>
      <c r="E90" s="217" t="s">
        <v>1068</v>
      </c>
      <c r="F90" s="218" t="s">
        <v>1069</v>
      </c>
      <c r="G90" s="219" t="s">
        <v>321</v>
      </c>
      <c r="H90" s="220">
        <v>6</v>
      </c>
      <c r="I90" s="221"/>
      <c r="J90" s="222">
        <f>ROUND(I90*H90,2)</f>
        <v>0</v>
      </c>
      <c r="K90" s="218" t="s">
        <v>316</v>
      </c>
      <c r="L90" s="47"/>
      <c r="M90" s="223" t="s">
        <v>19</v>
      </c>
      <c r="N90" s="224" t="s">
        <v>40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1111</v>
      </c>
      <c r="AT90" s="227" t="s">
        <v>284</v>
      </c>
      <c r="AU90" s="227" t="s">
        <v>76</v>
      </c>
      <c r="AY90" s="20" t="s">
        <v>281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76</v>
      </c>
      <c r="BK90" s="228">
        <f>ROUND(I90*H90,2)</f>
        <v>0</v>
      </c>
      <c r="BL90" s="20" t="s">
        <v>1111</v>
      </c>
      <c r="BM90" s="227" t="s">
        <v>1695</v>
      </c>
    </row>
    <row r="91" s="2" customFormat="1" ht="21.75" customHeight="1">
      <c r="A91" s="41"/>
      <c r="B91" s="42"/>
      <c r="C91" s="216" t="s">
        <v>288</v>
      </c>
      <c r="D91" s="216" t="s">
        <v>284</v>
      </c>
      <c r="E91" s="217" t="s">
        <v>1071</v>
      </c>
      <c r="F91" s="218" t="s">
        <v>1072</v>
      </c>
      <c r="G91" s="219" t="s">
        <v>321</v>
      </c>
      <c r="H91" s="220">
        <v>3</v>
      </c>
      <c r="I91" s="221"/>
      <c r="J91" s="222">
        <f>ROUND(I91*H91,2)</f>
        <v>0</v>
      </c>
      <c r="K91" s="218" t="s">
        <v>316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1111</v>
      </c>
      <c r="AT91" s="227" t="s">
        <v>284</v>
      </c>
      <c r="AU91" s="227" t="s">
        <v>76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1111</v>
      </c>
      <c r="BM91" s="227" t="s">
        <v>1696</v>
      </c>
    </row>
    <row r="92" s="2" customFormat="1" ht="33" customHeight="1">
      <c r="A92" s="41"/>
      <c r="B92" s="42"/>
      <c r="C92" s="216" t="s">
        <v>312</v>
      </c>
      <c r="D92" s="216" t="s">
        <v>284</v>
      </c>
      <c r="E92" s="217" t="s">
        <v>1074</v>
      </c>
      <c r="F92" s="218" t="s">
        <v>1075</v>
      </c>
      <c r="G92" s="219" t="s">
        <v>321</v>
      </c>
      <c r="H92" s="220">
        <v>3</v>
      </c>
      <c r="I92" s="221"/>
      <c r="J92" s="222">
        <f>ROUND(I92*H92,2)</f>
        <v>0</v>
      </c>
      <c r="K92" s="218" t="s">
        <v>316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1111</v>
      </c>
      <c r="AT92" s="227" t="s">
        <v>284</v>
      </c>
      <c r="AU92" s="227" t="s">
        <v>76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1111</v>
      </c>
      <c r="BM92" s="227" t="s">
        <v>1697</v>
      </c>
    </row>
    <row r="93" s="2" customFormat="1" ht="24.15" customHeight="1">
      <c r="A93" s="41"/>
      <c r="B93" s="42"/>
      <c r="C93" s="216" t="s">
        <v>318</v>
      </c>
      <c r="D93" s="216" t="s">
        <v>284</v>
      </c>
      <c r="E93" s="217" t="s">
        <v>1077</v>
      </c>
      <c r="F93" s="218" t="s">
        <v>1078</v>
      </c>
      <c r="G93" s="219" t="s">
        <v>321</v>
      </c>
      <c r="H93" s="220">
        <v>3</v>
      </c>
      <c r="I93" s="221"/>
      <c r="J93" s="222">
        <f>ROUND(I93*H93,2)</f>
        <v>0</v>
      </c>
      <c r="K93" s="218" t="s">
        <v>316</v>
      </c>
      <c r="L93" s="47"/>
      <c r="M93" s="223" t="s">
        <v>19</v>
      </c>
      <c r="N93" s="224" t="s">
        <v>40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1111</v>
      </c>
      <c r="AT93" s="227" t="s">
        <v>284</v>
      </c>
      <c r="AU93" s="227" t="s">
        <v>76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1111</v>
      </c>
      <c r="BM93" s="227" t="s">
        <v>1698</v>
      </c>
    </row>
    <row r="94" s="2" customFormat="1" ht="16.5" customHeight="1">
      <c r="A94" s="41"/>
      <c r="B94" s="42"/>
      <c r="C94" s="216" t="s">
        <v>323</v>
      </c>
      <c r="D94" s="216" t="s">
        <v>284</v>
      </c>
      <c r="E94" s="217" t="s">
        <v>1699</v>
      </c>
      <c r="F94" s="218" t="s">
        <v>1700</v>
      </c>
      <c r="G94" s="219" t="s">
        <v>321</v>
      </c>
      <c r="H94" s="220">
        <v>38</v>
      </c>
      <c r="I94" s="221"/>
      <c r="J94" s="222">
        <f>ROUND(I94*H94,2)</f>
        <v>0</v>
      </c>
      <c r="K94" s="218" t="s">
        <v>316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1111</v>
      </c>
      <c r="AT94" s="227" t="s">
        <v>284</v>
      </c>
      <c r="AU94" s="227" t="s">
        <v>76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1111</v>
      </c>
      <c r="BM94" s="227" t="s">
        <v>1701</v>
      </c>
    </row>
    <row r="95" s="2" customFormat="1" ht="24.15" customHeight="1">
      <c r="A95" s="41"/>
      <c r="B95" s="42"/>
      <c r="C95" s="216" t="s">
        <v>327</v>
      </c>
      <c r="D95" s="216" t="s">
        <v>284</v>
      </c>
      <c r="E95" s="217" t="s">
        <v>1702</v>
      </c>
      <c r="F95" s="218" t="s">
        <v>1703</v>
      </c>
      <c r="G95" s="219" t="s">
        <v>392</v>
      </c>
      <c r="H95" s="220">
        <v>5</v>
      </c>
      <c r="I95" s="221"/>
      <c r="J95" s="222">
        <f>ROUND(I95*H95,2)</f>
        <v>0</v>
      </c>
      <c r="K95" s="218" t="s">
        <v>316</v>
      </c>
      <c r="L95" s="47"/>
      <c r="M95" s="223" t="s">
        <v>19</v>
      </c>
      <c r="N95" s="224" t="s">
        <v>40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1111</v>
      </c>
      <c r="AT95" s="227" t="s">
        <v>284</v>
      </c>
      <c r="AU95" s="227" t="s">
        <v>76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1111</v>
      </c>
      <c r="BM95" s="227" t="s">
        <v>1704</v>
      </c>
    </row>
    <row r="96" s="2" customFormat="1" ht="16.5" customHeight="1">
      <c r="A96" s="41"/>
      <c r="B96" s="42"/>
      <c r="C96" s="216" t="s">
        <v>336</v>
      </c>
      <c r="D96" s="216" t="s">
        <v>284</v>
      </c>
      <c r="E96" s="217" t="s">
        <v>1705</v>
      </c>
      <c r="F96" s="218" t="s">
        <v>1706</v>
      </c>
      <c r="G96" s="219" t="s">
        <v>392</v>
      </c>
      <c r="H96" s="220">
        <v>5</v>
      </c>
      <c r="I96" s="221"/>
      <c r="J96" s="222">
        <f>ROUND(I96*H96,2)</f>
        <v>0</v>
      </c>
      <c r="K96" s="218" t="s">
        <v>316</v>
      </c>
      <c r="L96" s="47"/>
      <c r="M96" s="223" t="s">
        <v>19</v>
      </c>
      <c r="N96" s="224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1111</v>
      </c>
      <c r="AT96" s="227" t="s">
        <v>284</v>
      </c>
      <c r="AU96" s="227" t="s">
        <v>76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1111</v>
      </c>
      <c r="BM96" s="227" t="s">
        <v>1707</v>
      </c>
    </row>
    <row r="97" s="2" customFormat="1" ht="24.15" customHeight="1">
      <c r="A97" s="41"/>
      <c r="B97" s="42"/>
      <c r="C97" s="216" t="s">
        <v>347</v>
      </c>
      <c r="D97" s="216" t="s">
        <v>284</v>
      </c>
      <c r="E97" s="217" t="s">
        <v>1083</v>
      </c>
      <c r="F97" s="218" t="s">
        <v>1084</v>
      </c>
      <c r="G97" s="219" t="s">
        <v>321</v>
      </c>
      <c r="H97" s="220">
        <v>3</v>
      </c>
      <c r="I97" s="221"/>
      <c r="J97" s="222">
        <f>ROUND(I97*H97,2)</f>
        <v>0</v>
      </c>
      <c r="K97" s="218" t="s">
        <v>316</v>
      </c>
      <c r="L97" s="47"/>
      <c r="M97" s="223" t="s">
        <v>19</v>
      </c>
      <c r="N97" s="224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1111</v>
      </c>
      <c r="AT97" s="227" t="s">
        <v>284</v>
      </c>
      <c r="AU97" s="227" t="s">
        <v>76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1111</v>
      </c>
      <c r="BM97" s="227" t="s">
        <v>1708</v>
      </c>
    </row>
    <row r="98" s="2" customFormat="1" ht="24.15" customHeight="1">
      <c r="A98" s="41"/>
      <c r="B98" s="42"/>
      <c r="C98" s="216" t="s">
        <v>355</v>
      </c>
      <c r="D98" s="216" t="s">
        <v>284</v>
      </c>
      <c r="E98" s="217" t="s">
        <v>1086</v>
      </c>
      <c r="F98" s="218" t="s">
        <v>1087</v>
      </c>
      <c r="G98" s="219" t="s">
        <v>321</v>
      </c>
      <c r="H98" s="220">
        <v>3</v>
      </c>
      <c r="I98" s="221"/>
      <c r="J98" s="222">
        <f>ROUND(I98*H98,2)</f>
        <v>0</v>
      </c>
      <c r="K98" s="218" t="s">
        <v>316</v>
      </c>
      <c r="L98" s="47"/>
      <c r="M98" s="223" t="s">
        <v>19</v>
      </c>
      <c r="N98" s="224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1111</v>
      </c>
      <c r="AT98" s="227" t="s">
        <v>284</v>
      </c>
      <c r="AU98" s="227" t="s">
        <v>76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1111</v>
      </c>
      <c r="BM98" s="227" t="s">
        <v>1709</v>
      </c>
    </row>
    <row r="99" s="2" customFormat="1" ht="16.5" customHeight="1">
      <c r="A99" s="41"/>
      <c r="B99" s="42"/>
      <c r="C99" s="216" t="s">
        <v>8</v>
      </c>
      <c r="D99" s="216" t="s">
        <v>284</v>
      </c>
      <c r="E99" s="217" t="s">
        <v>1089</v>
      </c>
      <c r="F99" s="218" t="s">
        <v>1090</v>
      </c>
      <c r="G99" s="219" t="s">
        <v>197</v>
      </c>
      <c r="H99" s="220">
        <v>13.435000000000001</v>
      </c>
      <c r="I99" s="221"/>
      <c r="J99" s="222">
        <f>ROUND(I99*H99,2)</f>
        <v>0</v>
      </c>
      <c r="K99" s="218" t="s">
        <v>316</v>
      </c>
      <c r="L99" s="47"/>
      <c r="M99" s="223" t="s">
        <v>19</v>
      </c>
      <c r="N99" s="224" t="s">
        <v>40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1111</v>
      </c>
      <c r="AT99" s="227" t="s">
        <v>284</v>
      </c>
      <c r="AU99" s="227" t="s">
        <v>76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1111</v>
      </c>
      <c r="BM99" s="227" t="s">
        <v>1710</v>
      </c>
    </row>
    <row r="100" s="2" customFormat="1" ht="16.5" customHeight="1">
      <c r="A100" s="41"/>
      <c r="B100" s="42"/>
      <c r="C100" s="216" t="s">
        <v>369</v>
      </c>
      <c r="D100" s="216" t="s">
        <v>284</v>
      </c>
      <c r="E100" s="217" t="s">
        <v>1092</v>
      </c>
      <c r="F100" s="218" t="s">
        <v>1093</v>
      </c>
      <c r="G100" s="219" t="s">
        <v>197</v>
      </c>
      <c r="H100" s="220">
        <v>13.435000000000001</v>
      </c>
      <c r="I100" s="221"/>
      <c r="J100" s="222">
        <f>ROUND(I100*H100,2)</f>
        <v>0</v>
      </c>
      <c r="K100" s="218" t="s">
        <v>316</v>
      </c>
      <c r="L100" s="47"/>
      <c r="M100" s="223" t="s">
        <v>19</v>
      </c>
      <c r="N100" s="224" t="s">
        <v>40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1111</v>
      </c>
      <c r="AT100" s="227" t="s">
        <v>284</v>
      </c>
      <c r="AU100" s="227" t="s">
        <v>76</v>
      </c>
      <c r="AY100" s="20" t="s">
        <v>281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76</v>
      </c>
      <c r="BK100" s="228">
        <f>ROUND(I100*H100,2)</f>
        <v>0</v>
      </c>
      <c r="BL100" s="20" t="s">
        <v>1111</v>
      </c>
      <c r="BM100" s="227" t="s">
        <v>1711</v>
      </c>
    </row>
    <row r="101" s="2" customFormat="1" ht="33" customHeight="1">
      <c r="A101" s="41"/>
      <c r="B101" s="42"/>
      <c r="C101" s="216" t="s">
        <v>374</v>
      </c>
      <c r="D101" s="216" t="s">
        <v>284</v>
      </c>
      <c r="E101" s="217" t="s">
        <v>1095</v>
      </c>
      <c r="F101" s="218" t="s">
        <v>1096</v>
      </c>
      <c r="G101" s="219" t="s">
        <v>366</v>
      </c>
      <c r="H101" s="220">
        <v>0.39700000000000002</v>
      </c>
      <c r="I101" s="221"/>
      <c r="J101" s="222">
        <f>ROUND(I101*H101,2)</f>
        <v>0</v>
      </c>
      <c r="K101" s="218" t="s">
        <v>316</v>
      </c>
      <c r="L101" s="47"/>
      <c r="M101" s="223" t="s">
        <v>19</v>
      </c>
      <c r="N101" s="224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1111</v>
      </c>
      <c r="AT101" s="227" t="s">
        <v>284</v>
      </c>
      <c r="AU101" s="227" t="s">
        <v>76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1111</v>
      </c>
      <c r="BM101" s="227" t="s">
        <v>1712</v>
      </c>
    </row>
    <row r="102" s="2" customFormat="1" ht="16.5" customHeight="1">
      <c r="A102" s="41"/>
      <c r="B102" s="42"/>
      <c r="C102" s="216" t="s">
        <v>380</v>
      </c>
      <c r="D102" s="216" t="s">
        <v>284</v>
      </c>
      <c r="E102" s="217" t="s">
        <v>1098</v>
      </c>
      <c r="F102" s="218" t="s">
        <v>1099</v>
      </c>
      <c r="G102" s="219" t="s">
        <v>321</v>
      </c>
      <c r="H102" s="220">
        <v>3</v>
      </c>
      <c r="I102" s="221"/>
      <c r="J102" s="222">
        <f>ROUND(I102*H102,2)</f>
        <v>0</v>
      </c>
      <c r="K102" s="218" t="s">
        <v>316</v>
      </c>
      <c r="L102" s="47"/>
      <c r="M102" s="223" t="s">
        <v>19</v>
      </c>
      <c r="N102" s="224" t="s">
        <v>40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1111</v>
      </c>
      <c r="AT102" s="227" t="s">
        <v>284</v>
      </c>
      <c r="AU102" s="227" t="s">
        <v>76</v>
      </c>
      <c r="AY102" s="20" t="s">
        <v>281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76</v>
      </c>
      <c r="BK102" s="228">
        <f>ROUND(I102*H102,2)</f>
        <v>0</v>
      </c>
      <c r="BL102" s="20" t="s">
        <v>1111</v>
      </c>
      <c r="BM102" s="227" t="s">
        <v>1713</v>
      </c>
    </row>
    <row r="103" s="2" customFormat="1" ht="16.5" customHeight="1">
      <c r="A103" s="41"/>
      <c r="B103" s="42"/>
      <c r="C103" s="216" t="s">
        <v>305</v>
      </c>
      <c r="D103" s="216" t="s">
        <v>284</v>
      </c>
      <c r="E103" s="217" t="s">
        <v>1101</v>
      </c>
      <c r="F103" s="218" t="s">
        <v>1102</v>
      </c>
      <c r="G103" s="219" t="s">
        <v>321</v>
      </c>
      <c r="H103" s="220">
        <v>3</v>
      </c>
      <c r="I103" s="221"/>
      <c r="J103" s="222">
        <f>ROUND(I103*H103,2)</f>
        <v>0</v>
      </c>
      <c r="K103" s="218" t="s">
        <v>316</v>
      </c>
      <c r="L103" s="47"/>
      <c r="M103" s="223" t="s">
        <v>19</v>
      </c>
      <c r="N103" s="224" t="s">
        <v>40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1111</v>
      </c>
      <c r="AT103" s="227" t="s">
        <v>284</v>
      </c>
      <c r="AU103" s="227" t="s">
        <v>76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1111</v>
      </c>
      <c r="BM103" s="227" t="s">
        <v>1714</v>
      </c>
    </row>
    <row r="104" s="2" customFormat="1" ht="24.15" customHeight="1">
      <c r="A104" s="41"/>
      <c r="B104" s="42"/>
      <c r="C104" s="216" t="s">
        <v>395</v>
      </c>
      <c r="D104" s="216" t="s">
        <v>284</v>
      </c>
      <c r="E104" s="217" t="s">
        <v>1104</v>
      </c>
      <c r="F104" s="218" t="s">
        <v>1105</v>
      </c>
      <c r="G104" s="219" t="s">
        <v>1106</v>
      </c>
      <c r="H104" s="220">
        <v>18</v>
      </c>
      <c r="I104" s="221"/>
      <c r="J104" s="222">
        <f>ROUND(I104*H104,2)</f>
        <v>0</v>
      </c>
      <c r="K104" s="218" t="s">
        <v>316</v>
      </c>
      <c r="L104" s="47"/>
      <c r="M104" s="223" t="s">
        <v>19</v>
      </c>
      <c r="N104" s="224" t="s">
        <v>40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1111</v>
      </c>
      <c r="AT104" s="227" t="s">
        <v>284</v>
      </c>
      <c r="AU104" s="227" t="s">
        <v>76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1111</v>
      </c>
      <c r="BM104" s="227" t="s">
        <v>1715</v>
      </c>
    </row>
    <row r="105" s="2" customFormat="1" ht="16.5" customHeight="1">
      <c r="A105" s="41"/>
      <c r="B105" s="42"/>
      <c r="C105" s="216" t="s">
        <v>401</v>
      </c>
      <c r="D105" s="216" t="s">
        <v>284</v>
      </c>
      <c r="E105" s="217" t="s">
        <v>1108</v>
      </c>
      <c r="F105" s="218" t="s">
        <v>1109</v>
      </c>
      <c r="G105" s="219" t="s">
        <v>1110</v>
      </c>
      <c r="H105" s="220">
        <v>1</v>
      </c>
      <c r="I105" s="221"/>
      <c r="J105" s="222">
        <f>ROUND(I105*H105,2)</f>
        <v>0</v>
      </c>
      <c r="K105" s="218" t="s">
        <v>316</v>
      </c>
      <c r="L105" s="47"/>
      <c r="M105" s="223" t="s">
        <v>19</v>
      </c>
      <c r="N105" s="224" t="s">
        <v>40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1111</v>
      </c>
      <c r="AT105" s="227" t="s">
        <v>284</v>
      </c>
      <c r="AU105" s="227" t="s">
        <v>76</v>
      </c>
      <c r="AY105" s="20" t="s">
        <v>281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76</v>
      </c>
      <c r="BK105" s="228">
        <f>ROUND(I105*H105,2)</f>
        <v>0</v>
      </c>
      <c r="BL105" s="20" t="s">
        <v>1111</v>
      </c>
      <c r="BM105" s="227" t="s">
        <v>1716</v>
      </c>
    </row>
    <row r="106" s="2" customFormat="1" ht="16.5" customHeight="1">
      <c r="A106" s="41"/>
      <c r="B106" s="42"/>
      <c r="C106" s="216" t="s">
        <v>406</v>
      </c>
      <c r="D106" s="216" t="s">
        <v>284</v>
      </c>
      <c r="E106" s="217" t="s">
        <v>1113</v>
      </c>
      <c r="F106" s="218" t="s">
        <v>1114</v>
      </c>
      <c r="G106" s="219" t="s">
        <v>1110</v>
      </c>
      <c r="H106" s="220">
        <v>1</v>
      </c>
      <c r="I106" s="221"/>
      <c r="J106" s="222">
        <f>ROUND(I106*H106,2)</f>
        <v>0</v>
      </c>
      <c r="K106" s="218" t="s">
        <v>316</v>
      </c>
      <c r="L106" s="47"/>
      <c r="M106" s="223" t="s">
        <v>19</v>
      </c>
      <c r="N106" s="224" t="s">
        <v>40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1111</v>
      </c>
      <c r="AT106" s="227" t="s">
        <v>284</v>
      </c>
      <c r="AU106" s="227" t="s">
        <v>76</v>
      </c>
      <c r="AY106" s="20" t="s">
        <v>281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76</v>
      </c>
      <c r="BK106" s="228">
        <f>ROUND(I106*H106,2)</f>
        <v>0</v>
      </c>
      <c r="BL106" s="20" t="s">
        <v>1111</v>
      </c>
      <c r="BM106" s="227" t="s">
        <v>1717</v>
      </c>
    </row>
    <row r="107" s="2" customFormat="1" ht="16.5" customHeight="1">
      <c r="A107" s="41"/>
      <c r="B107" s="42"/>
      <c r="C107" s="216" t="s">
        <v>412</v>
      </c>
      <c r="D107" s="216" t="s">
        <v>284</v>
      </c>
      <c r="E107" s="217" t="s">
        <v>1116</v>
      </c>
      <c r="F107" s="218" t="s">
        <v>1117</v>
      </c>
      <c r="G107" s="219" t="s">
        <v>1110</v>
      </c>
      <c r="H107" s="220">
        <v>1</v>
      </c>
      <c r="I107" s="221"/>
      <c r="J107" s="222">
        <f>ROUND(I107*H107,2)</f>
        <v>0</v>
      </c>
      <c r="K107" s="218" t="s">
        <v>316</v>
      </c>
      <c r="L107" s="47"/>
      <c r="M107" s="223" t="s">
        <v>19</v>
      </c>
      <c r="N107" s="224" t="s">
        <v>40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1111</v>
      </c>
      <c r="AT107" s="227" t="s">
        <v>284</v>
      </c>
      <c r="AU107" s="227" t="s">
        <v>76</v>
      </c>
      <c r="AY107" s="20" t="s">
        <v>281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76</v>
      </c>
      <c r="BK107" s="228">
        <f>ROUND(I107*H107,2)</f>
        <v>0</v>
      </c>
      <c r="BL107" s="20" t="s">
        <v>1111</v>
      </c>
      <c r="BM107" s="227" t="s">
        <v>1718</v>
      </c>
    </row>
    <row r="108" s="2" customFormat="1" ht="16.5" customHeight="1">
      <c r="A108" s="41"/>
      <c r="B108" s="42"/>
      <c r="C108" s="216" t="s">
        <v>7</v>
      </c>
      <c r="D108" s="216" t="s">
        <v>284</v>
      </c>
      <c r="E108" s="217" t="s">
        <v>1119</v>
      </c>
      <c r="F108" s="218" t="s">
        <v>1120</v>
      </c>
      <c r="G108" s="219" t="s">
        <v>1121</v>
      </c>
      <c r="H108" s="220">
        <v>0.59999999999999998</v>
      </c>
      <c r="I108" s="221"/>
      <c r="J108" s="222">
        <f>ROUND(I108*H108,2)</f>
        <v>0</v>
      </c>
      <c r="K108" s="218" t="s">
        <v>316</v>
      </c>
      <c r="L108" s="47"/>
      <c r="M108" s="295" t="s">
        <v>19</v>
      </c>
      <c r="N108" s="296" t="s">
        <v>40</v>
      </c>
      <c r="O108" s="293"/>
      <c r="P108" s="297">
        <f>O108*H108</f>
        <v>0</v>
      </c>
      <c r="Q108" s="297">
        <v>0</v>
      </c>
      <c r="R108" s="297">
        <f>Q108*H108</f>
        <v>0</v>
      </c>
      <c r="S108" s="297">
        <v>0</v>
      </c>
      <c r="T108" s="29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1111</v>
      </c>
      <c r="AT108" s="227" t="s">
        <v>284</v>
      </c>
      <c r="AU108" s="227" t="s">
        <v>76</v>
      </c>
      <c r="AY108" s="20" t="s">
        <v>281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76</v>
      </c>
      <c r="BK108" s="228">
        <f>ROUND(I108*H108,2)</f>
        <v>0</v>
      </c>
      <c r="BL108" s="20" t="s">
        <v>1111</v>
      </c>
      <c r="BM108" s="227" t="s">
        <v>1719</v>
      </c>
    </row>
    <row r="109" s="2" customFormat="1" ht="6.96" customHeight="1">
      <c r="A109" s="41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47"/>
      <c r="M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</sheetData>
  <sheetProtection sheet="1" autoFilter="0" formatColumns="0" formatRows="0" objects="1" scenarios="1" spinCount="100000" saltValue="heUVEe1WajGDG6L3FG1UdcJxFQcIiMsvE4QDIZJ7kfDr4WT4qRSQWf3FOGfBR1ItbmUcemVGJMKWcvKaEtLd1Q==" hashValue="WQvcDo4MkCti12QzdgollMZkaxXLXxkOBqOPXesWCXPBhIaa95ybrKvKc8Q2b4SGkztfYejopMg874nG7dA9pA==" algorithmName="SHA-512" password="DDA6"/>
  <autoFilter ref="C85:K10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1419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1720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ROUND(J90,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ROUND((SUM(BE90:BE135)),  2)</f>
        <v>0</v>
      </c>
      <c r="G35" s="41"/>
      <c r="H35" s="41"/>
      <c r="I35" s="161">
        <v>0.20999999999999999</v>
      </c>
      <c r="J35" s="160">
        <f>ROUND(((SUM(BE90:BE135))*I35),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ROUND((SUM(BF90:BF135)),  2)</f>
        <v>0</v>
      </c>
      <c r="G36" s="41"/>
      <c r="H36" s="41"/>
      <c r="I36" s="161">
        <v>0.12</v>
      </c>
      <c r="J36" s="160">
        <f>ROUND(((SUM(BF90:BF135))*I36),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ROUND((SUM(BG90:BG135)),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ROUND((SUM(BH90:BH135)),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ROUND((SUM(BI90:BI135)),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1419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B6 - VZT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1124</v>
      </c>
      <c r="E64" s="181"/>
      <c r="F64" s="181"/>
      <c r="G64" s="181"/>
      <c r="H64" s="181"/>
      <c r="I64" s="181"/>
      <c r="J64" s="182">
        <f>J91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8"/>
      <c r="C65" s="179"/>
      <c r="D65" s="180" t="s">
        <v>1125</v>
      </c>
      <c r="E65" s="181"/>
      <c r="F65" s="181"/>
      <c r="G65" s="181"/>
      <c r="H65" s="181"/>
      <c r="I65" s="181"/>
      <c r="J65" s="182">
        <f>J119</f>
        <v>0</v>
      </c>
      <c r="K65" s="179"/>
      <c r="L65" s="183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8"/>
      <c r="C66" s="179"/>
      <c r="D66" s="180" t="s">
        <v>1126</v>
      </c>
      <c r="E66" s="181"/>
      <c r="F66" s="181"/>
      <c r="G66" s="181"/>
      <c r="H66" s="181"/>
      <c r="I66" s="181"/>
      <c r="J66" s="182">
        <f>J124</f>
        <v>0</v>
      </c>
      <c r="K66" s="179"/>
      <c r="L66" s="183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8"/>
      <c r="C67" s="179"/>
      <c r="D67" s="180" t="s">
        <v>1127</v>
      </c>
      <c r="E67" s="181"/>
      <c r="F67" s="181"/>
      <c r="G67" s="181"/>
      <c r="H67" s="181"/>
      <c r="I67" s="181"/>
      <c r="J67" s="182">
        <f>J127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8"/>
      <c r="C68" s="179"/>
      <c r="D68" s="180" t="s">
        <v>1128</v>
      </c>
      <c r="E68" s="181"/>
      <c r="F68" s="181"/>
      <c r="G68" s="181"/>
      <c r="H68" s="181"/>
      <c r="I68" s="181"/>
      <c r="J68" s="182">
        <f>J131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266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3" t="str">
        <f>E7</f>
        <v>Rekonstrukce sociálního zařízení včetně rozvodů vody a kanalizace</v>
      </c>
      <c r="F78" s="35"/>
      <c r="G78" s="35"/>
      <c r="H78" s="35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217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3" t="s">
        <v>1419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225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B6 - VZT</v>
      </c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3"/>
      <c r="E84" s="43"/>
      <c r="F84" s="30" t="str">
        <f>F14</f>
        <v xml:space="preserve"> </v>
      </c>
      <c r="G84" s="43"/>
      <c r="H84" s="43"/>
      <c r="I84" s="35" t="s">
        <v>23</v>
      </c>
      <c r="J84" s="75" t="str">
        <f>IF(J14="","",J14)</f>
        <v>6. 6. 2025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25</v>
      </c>
      <c r="D86" s="43"/>
      <c r="E86" s="43"/>
      <c r="F86" s="30" t="str">
        <f>E17</f>
        <v xml:space="preserve"> </v>
      </c>
      <c r="G86" s="43"/>
      <c r="H86" s="43"/>
      <c r="I86" s="35" t="s">
        <v>30</v>
      </c>
      <c r="J86" s="39" t="str">
        <f>E23</f>
        <v xml:space="preserve"> 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28</v>
      </c>
      <c r="D87" s="43"/>
      <c r="E87" s="43"/>
      <c r="F87" s="30" t="str">
        <f>IF(E20="","",E20)</f>
        <v>Vyplň údaj</v>
      </c>
      <c r="G87" s="43"/>
      <c r="H87" s="43"/>
      <c r="I87" s="35" t="s">
        <v>32</v>
      </c>
      <c r="J87" s="39" t="str">
        <f>E26</f>
        <v xml:space="preserve"> 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89"/>
      <c r="B89" s="190"/>
      <c r="C89" s="191" t="s">
        <v>267</v>
      </c>
      <c r="D89" s="192" t="s">
        <v>54</v>
      </c>
      <c r="E89" s="192" t="s">
        <v>50</v>
      </c>
      <c r="F89" s="192" t="s">
        <v>51</v>
      </c>
      <c r="G89" s="192" t="s">
        <v>268</v>
      </c>
      <c r="H89" s="192" t="s">
        <v>269</v>
      </c>
      <c r="I89" s="192" t="s">
        <v>270</v>
      </c>
      <c r="J89" s="192" t="s">
        <v>239</v>
      </c>
      <c r="K89" s="193" t="s">
        <v>271</v>
      </c>
      <c r="L89" s="194"/>
      <c r="M89" s="95" t="s">
        <v>19</v>
      </c>
      <c r="N89" s="96" t="s">
        <v>39</v>
      </c>
      <c r="O89" s="96" t="s">
        <v>272</v>
      </c>
      <c r="P89" s="96" t="s">
        <v>273</v>
      </c>
      <c r="Q89" s="96" t="s">
        <v>274</v>
      </c>
      <c r="R89" s="96" t="s">
        <v>275</v>
      </c>
      <c r="S89" s="96" t="s">
        <v>276</v>
      </c>
      <c r="T89" s="97" t="s">
        <v>277</v>
      </c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</row>
    <row r="90" s="2" customFormat="1" ht="22.8" customHeight="1">
      <c r="A90" s="41"/>
      <c r="B90" s="42"/>
      <c r="C90" s="102" t="s">
        <v>278</v>
      </c>
      <c r="D90" s="43"/>
      <c r="E90" s="43"/>
      <c r="F90" s="43"/>
      <c r="G90" s="43"/>
      <c r="H90" s="43"/>
      <c r="I90" s="43"/>
      <c r="J90" s="195">
        <f>BK90</f>
        <v>0</v>
      </c>
      <c r="K90" s="43"/>
      <c r="L90" s="47"/>
      <c r="M90" s="98"/>
      <c r="N90" s="196"/>
      <c r="O90" s="99"/>
      <c r="P90" s="197">
        <f>P91+P119+P124+P127+P131</f>
        <v>0</v>
      </c>
      <c r="Q90" s="99"/>
      <c r="R90" s="197">
        <f>R91+R119+R124+R127+R131</f>
        <v>0</v>
      </c>
      <c r="S90" s="99"/>
      <c r="T90" s="198">
        <f>T91+T119+T124+T127+T131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68</v>
      </c>
      <c r="AU90" s="20" t="s">
        <v>240</v>
      </c>
      <c r="BK90" s="199">
        <f>BK91+BK119+BK124+BK127+BK131</f>
        <v>0</v>
      </c>
    </row>
    <row r="91" s="12" customFormat="1" ht="25.92" customHeight="1">
      <c r="A91" s="12"/>
      <c r="B91" s="200"/>
      <c r="C91" s="201"/>
      <c r="D91" s="202" t="s">
        <v>68</v>
      </c>
      <c r="E91" s="203" t="s">
        <v>76</v>
      </c>
      <c r="F91" s="203" t="s">
        <v>97</v>
      </c>
      <c r="G91" s="201"/>
      <c r="H91" s="201"/>
      <c r="I91" s="204"/>
      <c r="J91" s="205">
        <f>BK91</f>
        <v>0</v>
      </c>
      <c r="K91" s="201"/>
      <c r="L91" s="206"/>
      <c r="M91" s="207"/>
      <c r="N91" s="208"/>
      <c r="O91" s="208"/>
      <c r="P91" s="209">
        <f>SUM(P92:P118)</f>
        <v>0</v>
      </c>
      <c r="Q91" s="208"/>
      <c r="R91" s="209">
        <f>SUM(R92:R118)</f>
        <v>0</v>
      </c>
      <c r="S91" s="208"/>
      <c r="T91" s="210">
        <f>SUM(T92:T118)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288</v>
      </c>
      <c r="AT91" s="212" t="s">
        <v>68</v>
      </c>
      <c r="AU91" s="212" t="s">
        <v>69</v>
      </c>
      <c r="AY91" s="211" t="s">
        <v>281</v>
      </c>
      <c r="BK91" s="213">
        <f>SUM(BK92:BK118)</f>
        <v>0</v>
      </c>
    </row>
    <row r="92" s="2" customFormat="1" ht="24.15" customHeight="1">
      <c r="A92" s="41"/>
      <c r="B92" s="42"/>
      <c r="C92" s="267" t="s">
        <v>76</v>
      </c>
      <c r="D92" s="267" t="s">
        <v>396</v>
      </c>
      <c r="E92" s="268" t="s">
        <v>1721</v>
      </c>
      <c r="F92" s="269" t="s">
        <v>1130</v>
      </c>
      <c r="G92" s="270" t="s">
        <v>321</v>
      </c>
      <c r="H92" s="271">
        <v>1</v>
      </c>
      <c r="I92" s="272"/>
      <c r="J92" s="273">
        <f>ROUND(I92*H92,2)</f>
        <v>0</v>
      </c>
      <c r="K92" s="269" t="s">
        <v>316</v>
      </c>
      <c r="L92" s="274"/>
      <c r="M92" s="275" t="s">
        <v>19</v>
      </c>
      <c r="N92" s="276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1111</v>
      </c>
      <c r="AT92" s="227" t="s">
        <v>396</v>
      </c>
      <c r="AU92" s="227" t="s">
        <v>76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1111</v>
      </c>
      <c r="BM92" s="227" t="s">
        <v>1722</v>
      </c>
    </row>
    <row r="93" s="2" customFormat="1" ht="21.75" customHeight="1">
      <c r="A93" s="41"/>
      <c r="B93" s="42"/>
      <c r="C93" s="267" t="s">
        <v>78</v>
      </c>
      <c r="D93" s="267" t="s">
        <v>396</v>
      </c>
      <c r="E93" s="268" t="s">
        <v>1723</v>
      </c>
      <c r="F93" s="269" t="s">
        <v>1133</v>
      </c>
      <c r="G93" s="270" t="s">
        <v>321</v>
      </c>
      <c r="H93" s="271">
        <v>1</v>
      </c>
      <c r="I93" s="272"/>
      <c r="J93" s="273">
        <f>ROUND(I93*H93,2)</f>
        <v>0</v>
      </c>
      <c r="K93" s="269" t="s">
        <v>316</v>
      </c>
      <c r="L93" s="274"/>
      <c r="M93" s="275" t="s">
        <v>19</v>
      </c>
      <c r="N93" s="276" t="s">
        <v>40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1111</v>
      </c>
      <c r="AT93" s="227" t="s">
        <v>396</v>
      </c>
      <c r="AU93" s="227" t="s">
        <v>76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1111</v>
      </c>
      <c r="BM93" s="227" t="s">
        <v>1724</v>
      </c>
    </row>
    <row r="94" s="2" customFormat="1" ht="16.5" customHeight="1">
      <c r="A94" s="41"/>
      <c r="B94" s="42"/>
      <c r="C94" s="267" t="s">
        <v>199</v>
      </c>
      <c r="D94" s="267" t="s">
        <v>396</v>
      </c>
      <c r="E94" s="268" t="s">
        <v>1725</v>
      </c>
      <c r="F94" s="269" t="s">
        <v>1136</v>
      </c>
      <c r="G94" s="270" t="s">
        <v>321</v>
      </c>
      <c r="H94" s="271">
        <v>1</v>
      </c>
      <c r="I94" s="272"/>
      <c r="J94" s="273">
        <f>ROUND(I94*H94,2)</f>
        <v>0</v>
      </c>
      <c r="K94" s="269" t="s">
        <v>316</v>
      </c>
      <c r="L94" s="274"/>
      <c r="M94" s="275" t="s">
        <v>19</v>
      </c>
      <c r="N94" s="276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1111</v>
      </c>
      <c r="AT94" s="227" t="s">
        <v>396</v>
      </c>
      <c r="AU94" s="227" t="s">
        <v>76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1111</v>
      </c>
      <c r="BM94" s="227" t="s">
        <v>1726</v>
      </c>
    </row>
    <row r="95" s="2" customFormat="1" ht="24.15" customHeight="1">
      <c r="A95" s="41"/>
      <c r="B95" s="42"/>
      <c r="C95" s="267" t="s">
        <v>288</v>
      </c>
      <c r="D95" s="267" t="s">
        <v>396</v>
      </c>
      <c r="E95" s="268" t="s">
        <v>1727</v>
      </c>
      <c r="F95" s="269" t="s">
        <v>1139</v>
      </c>
      <c r="G95" s="270" t="s">
        <v>321</v>
      </c>
      <c r="H95" s="271">
        <v>1</v>
      </c>
      <c r="I95" s="272"/>
      <c r="J95" s="273">
        <f>ROUND(I95*H95,2)</f>
        <v>0</v>
      </c>
      <c r="K95" s="269" t="s">
        <v>316</v>
      </c>
      <c r="L95" s="274"/>
      <c r="M95" s="275" t="s">
        <v>19</v>
      </c>
      <c r="N95" s="276" t="s">
        <v>40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1111</v>
      </c>
      <c r="AT95" s="227" t="s">
        <v>396</v>
      </c>
      <c r="AU95" s="227" t="s">
        <v>76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1111</v>
      </c>
      <c r="BM95" s="227" t="s">
        <v>1728</v>
      </c>
    </row>
    <row r="96" s="2" customFormat="1" ht="24.15" customHeight="1">
      <c r="A96" s="41"/>
      <c r="B96" s="42"/>
      <c r="C96" s="267" t="s">
        <v>312</v>
      </c>
      <c r="D96" s="267" t="s">
        <v>396</v>
      </c>
      <c r="E96" s="268" t="s">
        <v>1729</v>
      </c>
      <c r="F96" s="269" t="s">
        <v>1130</v>
      </c>
      <c r="G96" s="270" t="s">
        <v>321</v>
      </c>
      <c r="H96" s="271">
        <v>1</v>
      </c>
      <c r="I96" s="272"/>
      <c r="J96" s="273">
        <f>ROUND(I96*H96,2)</f>
        <v>0</v>
      </c>
      <c r="K96" s="269" t="s">
        <v>316</v>
      </c>
      <c r="L96" s="274"/>
      <c r="M96" s="275" t="s">
        <v>19</v>
      </c>
      <c r="N96" s="276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1111</v>
      </c>
      <c r="AT96" s="227" t="s">
        <v>396</v>
      </c>
      <c r="AU96" s="227" t="s">
        <v>76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1111</v>
      </c>
      <c r="BM96" s="227" t="s">
        <v>1730</v>
      </c>
    </row>
    <row r="97" s="2" customFormat="1" ht="21.75" customHeight="1">
      <c r="A97" s="41"/>
      <c r="B97" s="42"/>
      <c r="C97" s="267" t="s">
        <v>318</v>
      </c>
      <c r="D97" s="267" t="s">
        <v>396</v>
      </c>
      <c r="E97" s="268" t="s">
        <v>1731</v>
      </c>
      <c r="F97" s="269" t="s">
        <v>1133</v>
      </c>
      <c r="G97" s="270" t="s">
        <v>321</v>
      </c>
      <c r="H97" s="271">
        <v>1</v>
      </c>
      <c r="I97" s="272"/>
      <c r="J97" s="273">
        <f>ROUND(I97*H97,2)</f>
        <v>0</v>
      </c>
      <c r="K97" s="269" t="s">
        <v>316</v>
      </c>
      <c r="L97" s="274"/>
      <c r="M97" s="275" t="s">
        <v>19</v>
      </c>
      <c r="N97" s="276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1111</v>
      </c>
      <c r="AT97" s="227" t="s">
        <v>396</v>
      </c>
      <c r="AU97" s="227" t="s">
        <v>76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1111</v>
      </c>
      <c r="BM97" s="227" t="s">
        <v>1732</v>
      </c>
    </row>
    <row r="98" s="2" customFormat="1" ht="16.5" customHeight="1">
      <c r="A98" s="41"/>
      <c r="B98" s="42"/>
      <c r="C98" s="267" t="s">
        <v>323</v>
      </c>
      <c r="D98" s="267" t="s">
        <v>396</v>
      </c>
      <c r="E98" s="268" t="s">
        <v>1725</v>
      </c>
      <c r="F98" s="269" t="s">
        <v>1136</v>
      </c>
      <c r="G98" s="270" t="s">
        <v>321</v>
      </c>
      <c r="H98" s="271">
        <v>1</v>
      </c>
      <c r="I98" s="272"/>
      <c r="J98" s="273">
        <f>ROUND(I98*H98,2)</f>
        <v>0</v>
      </c>
      <c r="K98" s="269" t="s">
        <v>316</v>
      </c>
      <c r="L98" s="274"/>
      <c r="M98" s="275" t="s">
        <v>19</v>
      </c>
      <c r="N98" s="276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1111</v>
      </c>
      <c r="AT98" s="227" t="s">
        <v>396</v>
      </c>
      <c r="AU98" s="227" t="s">
        <v>76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1111</v>
      </c>
      <c r="BM98" s="227" t="s">
        <v>1733</v>
      </c>
    </row>
    <row r="99" s="2" customFormat="1" ht="24.15" customHeight="1">
      <c r="A99" s="41"/>
      <c r="B99" s="42"/>
      <c r="C99" s="267" t="s">
        <v>327</v>
      </c>
      <c r="D99" s="267" t="s">
        <v>396</v>
      </c>
      <c r="E99" s="268" t="s">
        <v>1734</v>
      </c>
      <c r="F99" s="269" t="s">
        <v>1139</v>
      </c>
      <c r="G99" s="270" t="s">
        <v>321</v>
      </c>
      <c r="H99" s="271">
        <v>1</v>
      </c>
      <c r="I99" s="272"/>
      <c r="J99" s="273">
        <f>ROUND(I99*H99,2)</f>
        <v>0</v>
      </c>
      <c r="K99" s="269" t="s">
        <v>316</v>
      </c>
      <c r="L99" s="274"/>
      <c r="M99" s="275" t="s">
        <v>19</v>
      </c>
      <c r="N99" s="276" t="s">
        <v>40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1111</v>
      </c>
      <c r="AT99" s="227" t="s">
        <v>396</v>
      </c>
      <c r="AU99" s="227" t="s">
        <v>76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1111</v>
      </c>
      <c r="BM99" s="227" t="s">
        <v>1735</v>
      </c>
    </row>
    <row r="100" s="2" customFormat="1" ht="24.15" customHeight="1">
      <c r="A100" s="41"/>
      <c r="B100" s="42"/>
      <c r="C100" s="267" t="s">
        <v>336</v>
      </c>
      <c r="D100" s="267" t="s">
        <v>396</v>
      </c>
      <c r="E100" s="268" t="s">
        <v>1736</v>
      </c>
      <c r="F100" s="269" t="s">
        <v>1130</v>
      </c>
      <c r="G100" s="270" t="s">
        <v>321</v>
      </c>
      <c r="H100" s="271">
        <v>1</v>
      </c>
      <c r="I100" s="272"/>
      <c r="J100" s="273">
        <f>ROUND(I100*H100,2)</f>
        <v>0</v>
      </c>
      <c r="K100" s="269" t="s">
        <v>316</v>
      </c>
      <c r="L100" s="274"/>
      <c r="M100" s="275" t="s">
        <v>19</v>
      </c>
      <c r="N100" s="276" t="s">
        <v>40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1111</v>
      </c>
      <c r="AT100" s="227" t="s">
        <v>396</v>
      </c>
      <c r="AU100" s="227" t="s">
        <v>76</v>
      </c>
      <c r="AY100" s="20" t="s">
        <v>281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76</v>
      </c>
      <c r="BK100" s="228">
        <f>ROUND(I100*H100,2)</f>
        <v>0</v>
      </c>
      <c r="BL100" s="20" t="s">
        <v>1111</v>
      </c>
      <c r="BM100" s="227" t="s">
        <v>1737</v>
      </c>
    </row>
    <row r="101" s="2" customFormat="1" ht="21.75" customHeight="1">
      <c r="A101" s="41"/>
      <c r="B101" s="42"/>
      <c r="C101" s="267" t="s">
        <v>347</v>
      </c>
      <c r="D101" s="267" t="s">
        <v>396</v>
      </c>
      <c r="E101" s="268" t="s">
        <v>1738</v>
      </c>
      <c r="F101" s="269" t="s">
        <v>1133</v>
      </c>
      <c r="G101" s="270" t="s">
        <v>321</v>
      </c>
      <c r="H101" s="271">
        <v>1</v>
      </c>
      <c r="I101" s="272"/>
      <c r="J101" s="273">
        <f>ROUND(I101*H101,2)</f>
        <v>0</v>
      </c>
      <c r="K101" s="269" t="s">
        <v>316</v>
      </c>
      <c r="L101" s="274"/>
      <c r="M101" s="275" t="s">
        <v>19</v>
      </c>
      <c r="N101" s="276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1111</v>
      </c>
      <c r="AT101" s="227" t="s">
        <v>396</v>
      </c>
      <c r="AU101" s="227" t="s">
        <v>76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1111</v>
      </c>
      <c r="BM101" s="227" t="s">
        <v>1739</v>
      </c>
    </row>
    <row r="102" s="2" customFormat="1" ht="16.5" customHeight="1">
      <c r="A102" s="41"/>
      <c r="B102" s="42"/>
      <c r="C102" s="267" t="s">
        <v>355</v>
      </c>
      <c r="D102" s="267" t="s">
        <v>396</v>
      </c>
      <c r="E102" s="268" t="s">
        <v>1725</v>
      </c>
      <c r="F102" s="269" t="s">
        <v>1136</v>
      </c>
      <c r="G102" s="270" t="s">
        <v>321</v>
      </c>
      <c r="H102" s="271">
        <v>1</v>
      </c>
      <c r="I102" s="272"/>
      <c r="J102" s="273">
        <f>ROUND(I102*H102,2)</f>
        <v>0</v>
      </c>
      <c r="K102" s="269" t="s">
        <v>316</v>
      </c>
      <c r="L102" s="274"/>
      <c r="M102" s="275" t="s">
        <v>19</v>
      </c>
      <c r="N102" s="276" t="s">
        <v>40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1111</v>
      </c>
      <c r="AT102" s="227" t="s">
        <v>396</v>
      </c>
      <c r="AU102" s="227" t="s">
        <v>76</v>
      </c>
      <c r="AY102" s="20" t="s">
        <v>281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76</v>
      </c>
      <c r="BK102" s="228">
        <f>ROUND(I102*H102,2)</f>
        <v>0</v>
      </c>
      <c r="BL102" s="20" t="s">
        <v>1111</v>
      </c>
      <c r="BM102" s="227" t="s">
        <v>1740</v>
      </c>
    </row>
    <row r="103" s="2" customFormat="1" ht="24.15" customHeight="1">
      <c r="A103" s="41"/>
      <c r="B103" s="42"/>
      <c r="C103" s="267" t="s">
        <v>8</v>
      </c>
      <c r="D103" s="267" t="s">
        <v>396</v>
      </c>
      <c r="E103" s="268" t="s">
        <v>1741</v>
      </c>
      <c r="F103" s="269" t="s">
        <v>1139</v>
      </c>
      <c r="G103" s="270" t="s">
        <v>321</v>
      </c>
      <c r="H103" s="271">
        <v>1</v>
      </c>
      <c r="I103" s="272"/>
      <c r="J103" s="273">
        <f>ROUND(I103*H103,2)</f>
        <v>0</v>
      </c>
      <c r="K103" s="269" t="s">
        <v>316</v>
      </c>
      <c r="L103" s="274"/>
      <c r="M103" s="275" t="s">
        <v>19</v>
      </c>
      <c r="N103" s="276" t="s">
        <v>40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1111</v>
      </c>
      <c r="AT103" s="227" t="s">
        <v>396</v>
      </c>
      <c r="AU103" s="227" t="s">
        <v>76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1111</v>
      </c>
      <c r="BM103" s="227" t="s">
        <v>1742</v>
      </c>
    </row>
    <row r="104" s="2" customFormat="1" ht="16.5" customHeight="1">
      <c r="A104" s="41"/>
      <c r="B104" s="42"/>
      <c r="C104" s="267" t="s">
        <v>369</v>
      </c>
      <c r="D104" s="267" t="s">
        <v>396</v>
      </c>
      <c r="E104" s="268" t="s">
        <v>1743</v>
      </c>
      <c r="F104" s="269" t="s">
        <v>1156</v>
      </c>
      <c r="G104" s="270" t="s">
        <v>321</v>
      </c>
      <c r="H104" s="271">
        <v>3</v>
      </c>
      <c r="I104" s="272"/>
      <c r="J104" s="273">
        <f>ROUND(I104*H104,2)</f>
        <v>0</v>
      </c>
      <c r="K104" s="269" t="s">
        <v>316</v>
      </c>
      <c r="L104" s="274"/>
      <c r="M104" s="275" t="s">
        <v>19</v>
      </c>
      <c r="N104" s="276" t="s">
        <v>40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1111</v>
      </c>
      <c r="AT104" s="227" t="s">
        <v>396</v>
      </c>
      <c r="AU104" s="227" t="s">
        <v>76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1111</v>
      </c>
      <c r="BM104" s="227" t="s">
        <v>1744</v>
      </c>
    </row>
    <row r="105" s="2" customFormat="1" ht="16.5" customHeight="1">
      <c r="A105" s="41"/>
      <c r="B105" s="42"/>
      <c r="C105" s="267" t="s">
        <v>374</v>
      </c>
      <c r="D105" s="267" t="s">
        <v>396</v>
      </c>
      <c r="E105" s="268" t="s">
        <v>1745</v>
      </c>
      <c r="F105" s="269" t="s">
        <v>1159</v>
      </c>
      <c r="G105" s="270" t="s">
        <v>321</v>
      </c>
      <c r="H105" s="271">
        <v>3</v>
      </c>
      <c r="I105" s="272"/>
      <c r="J105" s="273">
        <f>ROUND(I105*H105,2)</f>
        <v>0</v>
      </c>
      <c r="K105" s="269" t="s">
        <v>316</v>
      </c>
      <c r="L105" s="274"/>
      <c r="M105" s="275" t="s">
        <v>19</v>
      </c>
      <c r="N105" s="276" t="s">
        <v>40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1111</v>
      </c>
      <c r="AT105" s="227" t="s">
        <v>396</v>
      </c>
      <c r="AU105" s="227" t="s">
        <v>76</v>
      </c>
      <c r="AY105" s="20" t="s">
        <v>281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76</v>
      </c>
      <c r="BK105" s="228">
        <f>ROUND(I105*H105,2)</f>
        <v>0</v>
      </c>
      <c r="BL105" s="20" t="s">
        <v>1111</v>
      </c>
      <c r="BM105" s="227" t="s">
        <v>1746</v>
      </c>
    </row>
    <row r="106" s="2" customFormat="1" ht="16.5" customHeight="1">
      <c r="A106" s="41"/>
      <c r="B106" s="42"/>
      <c r="C106" s="267" t="s">
        <v>380</v>
      </c>
      <c r="D106" s="267" t="s">
        <v>396</v>
      </c>
      <c r="E106" s="268" t="s">
        <v>1747</v>
      </c>
      <c r="F106" s="269" t="s">
        <v>1162</v>
      </c>
      <c r="G106" s="270" t="s">
        <v>321</v>
      </c>
      <c r="H106" s="271">
        <v>3</v>
      </c>
      <c r="I106" s="272"/>
      <c r="J106" s="273">
        <f>ROUND(I106*H106,2)</f>
        <v>0</v>
      </c>
      <c r="K106" s="269" t="s">
        <v>316</v>
      </c>
      <c r="L106" s="274"/>
      <c r="M106" s="275" t="s">
        <v>19</v>
      </c>
      <c r="N106" s="276" t="s">
        <v>40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1111</v>
      </c>
      <c r="AT106" s="227" t="s">
        <v>396</v>
      </c>
      <c r="AU106" s="227" t="s">
        <v>76</v>
      </c>
      <c r="AY106" s="20" t="s">
        <v>281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76</v>
      </c>
      <c r="BK106" s="228">
        <f>ROUND(I106*H106,2)</f>
        <v>0</v>
      </c>
      <c r="BL106" s="20" t="s">
        <v>1111</v>
      </c>
      <c r="BM106" s="227" t="s">
        <v>1748</v>
      </c>
    </row>
    <row r="107" s="2" customFormat="1" ht="16.5" customHeight="1">
      <c r="A107" s="41"/>
      <c r="B107" s="42"/>
      <c r="C107" s="267" t="s">
        <v>305</v>
      </c>
      <c r="D107" s="267" t="s">
        <v>396</v>
      </c>
      <c r="E107" s="268" t="s">
        <v>1749</v>
      </c>
      <c r="F107" s="269" t="s">
        <v>1165</v>
      </c>
      <c r="G107" s="270" t="s">
        <v>321</v>
      </c>
      <c r="H107" s="271">
        <v>3</v>
      </c>
      <c r="I107" s="272"/>
      <c r="J107" s="273">
        <f>ROUND(I107*H107,2)</f>
        <v>0</v>
      </c>
      <c r="K107" s="269" t="s">
        <v>316</v>
      </c>
      <c r="L107" s="274"/>
      <c r="M107" s="275" t="s">
        <v>19</v>
      </c>
      <c r="N107" s="276" t="s">
        <v>40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1111</v>
      </c>
      <c r="AT107" s="227" t="s">
        <v>396</v>
      </c>
      <c r="AU107" s="227" t="s">
        <v>76</v>
      </c>
      <c r="AY107" s="20" t="s">
        <v>281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76</v>
      </c>
      <c r="BK107" s="228">
        <f>ROUND(I107*H107,2)</f>
        <v>0</v>
      </c>
      <c r="BL107" s="20" t="s">
        <v>1111</v>
      </c>
      <c r="BM107" s="227" t="s">
        <v>1750</v>
      </c>
    </row>
    <row r="108" s="2" customFormat="1" ht="33" customHeight="1">
      <c r="A108" s="41"/>
      <c r="B108" s="42"/>
      <c r="C108" s="267" t="s">
        <v>395</v>
      </c>
      <c r="D108" s="267" t="s">
        <v>396</v>
      </c>
      <c r="E108" s="268" t="s">
        <v>1751</v>
      </c>
      <c r="F108" s="269" t="s">
        <v>1168</v>
      </c>
      <c r="G108" s="270" t="s">
        <v>321</v>
      </c>
      <c r="H108" s="271">
        <v>5</v>
      </c>
      <c r="I108" s="272"/>
      <c r="J108" s="273">
        <f>ROUND(I108*H108,2)</f>
        <v>0</v>
      </c>
      <c r="K108" s="269" t="s">
        <v>316</v>
      </c>
      <c r="L108" s="274"/>
      <c r="M108" s="275" t="s">
        <v>19</v>
      </c>
      <c r="N108" s="276" t="s">
        <v>40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1111</v>
      </c>
      <c r="AT108" s="227" t="s">
        <v>396</v>
      </c>
      <c r="AU108" s="227" t="s">
        <v>76</v>
      </c>
      <c r="AY108" s="20" t="s">
        <v>281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76</v>
      </c>
      <c r="BK108" s="228">
        <f>ROUND(I108*H108,2)</f>
        <v>0</v>
      </c>
      <c r="BL108" s="20" t="s">
        <v>1111</v>
      </c>
      <c r="BM108" s="227" t="s">
        <v>1752</v>
      </c>
    </row>
    <row r="109" s="2" customFormat="1" ht="33" customHeight="1">
      <c r="A109" s="41"/>
      <c r="B109" s="42"/>
      <c r="C109" s="267" t="s">
        <v>401</v>
      </c>
      <c r="D109" s="267" t="s">
        <v>396</v>
      </c>
      <c r="E109" s="268" t="s">
        <v>1753</v>
      </c>
      <c r="F109" s="269" t="s">
        <v>1171</v>
      </c>
      <c r="G109" s="270" t="s">
        <v>321</v>
      </c>
      <c r="H109" s="271">
        <v>4</v>
      </c>
      <c r="I109" s="272"/>
      <c r="J109" s="273">
        <f>ROUND(I109*H109,2)</f>
        <v>0</v>
      </c>
      <c r="K109" s="269" t="s">
        <v>316</v>
      </c>
      <c r="L109" s="274"/>
      <c r="M109" s="275" t="s">
        <v>19</v>
      </c>
      <c r="N109" s="276" t="s">
        <v>40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1111</v>
      </c>
      <c r="AT109" s="227" t="s">
        <v>396</v>
      </c>
      <c r="AU109" s="227" t="s">
        <v>76</v>
      </c>
      <c r="AY109" s="20" t="s">
        <v>281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76</v>
      </c>
      <c r="BK109" s="228">
        <f>ROUND(I109*H109,2)</f>
        <v>0</v>
      </c>
      <c r="BL109" s="20" t="s">
        <v>1111</v>
      </c>
      <c r="BM109" s="227" t="s">
        <v>1754</v>
      </c>
    </row>
    <row r="110" s="2" customFormat="1" ht="33" customHeight="1">
      <c r="A110" s="41"/>
      <c r="B110" s="42"/>
      <c r="C110" s="267" t="s">
        <v>406</v>
      </c>
      <c r="D110" s="267" t="s">
        <v>396</v>
      </c>
      <c r="E110" s="268" t="s">
        <v>1755</v>
      </c>
      <c r="F110" s="269" t="s">
        <v>1756</v>
      </c>
      <c r="G110" s="270" t="s">
        <v>321</v>
      </c>
      <c r="H110" s="271">
        <v>1</v>
      </c>
      <c r="I110" s="272"/>
      <c r="J110" s="273">
        <f>ROUND(I110*H110,2)</f>
        <v>0</v>
      </c>
      <c r="K110" s="269" t="s">
        <v>316</v>
      </c>
      <c r="L110" s="274"/>
      <c r="M110" s="275" t="s">
        <v>19</v>
      </c>
      <c r="N110" s="276" t="s">
        <v>40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1111</v>
      </c>
      <c r="AT110" s="227" t="s">
        <v>396</v>
      </c>
      <c r="AU110" s="227" t="s">
        <v>76</v>
      </c>
      <c r="AY110" s="20" t="s">
        <v>281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76</v>
      </c>
      <c r="BK110" s="228">
        <f>ROUND(I110*H110,2)</f>
        <v>0</v>
      </c>
      <c r="BL110" s="20" t="s">
        <v>1111</v>
      </c>
      <c r="BM110" s="227" t="s">
        <v>1757</v>
      </c>
    </row>
    <row r="111" s="2" customFormat="1" ht="33" customHeight="1">
      <c r="A111" s="41"/>
      <c r="B111" s="42"/>
      <c r="C111" s="267" t="s">
        <v>412</v>
      </c>
      <c r="D111" s="267" t="s">
        <v>396</v>
      </c>
      <c r="E111" s="268" t="s">
        <v>1758</v>
      </c>
      <c r="F111" s="269" t="s">
        <v>1759</v>
      </c>
      <c r="G111" s="270" t="s">
        <v>321</v>
      </c>
      <c r="H111" s="271">
        <v>2</v>
      </c>
      <c r="I111" s="272"/>
      <c r="J111" s="273">
        <f>ROUND(I111*H111,2)</f>
        <v>0</v>
      </c>
      <c r="K111" s="269" t="s">
        <v>316</v>
      </c>
      <c r="L111" s="274"/>
      <c r="M111" s="275" t="s">
        <v>19</v>
      </c>
      <c r="N111" s="276" t="s">
        <v>40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1111</v>
      </c>
      <c r="AT111" s="227" t="s">
        <v>396</v>
      </c>
      <c r="AU111" s="227" t="s">
        <v>76</v>
      </c>
      <c r="AY111" s="20" t="s">
        <v>281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76</v>
      </c>
      <c r="BK111" s="228">
        <f>ROUND(I111*H111,2)</f>
        <v>0</v>
      </c>
      <c r="BL111" s="20" t="s">
        <v>1111</v>
      </c>
      <c r="BM111" s="227" t="s">
        <v>1760</v>
      </c>
    </row>
    <row r="112" s="2" customFormat="1" ht="16.5" customHeight="1">
      <c r="A112" s="41"/>
      <c r="B112" s="42"/>
      <c r="C112" s="267" t="s">
        <v>7</v>
      </c>
      <c r="D112" s="267" t="s">
        <v>396</v>
      </c>
      <c r="E112" s="268" t="s">
        <v>1761</v>
      </c>
      <c r="F112" s="269" t="s">
        <v>1174</v>
      </c>
      <c r="G112" s="270" t="s">
        <v>321</v>
      </c>
      <c r="H112" s="271">
        <v>10</v>
      </c>
      <c r="I112" s="272"/>
      <c r="J112" s="273">
        <f>ROUND(I112*H112,2)</f>
        <v>0</v>
      </c>
      <c r="K112" s="269" t="s">
        <v>316</v>
      </c>
      <c r="L112" s="274"/>
      <c r="M112" s="275" t="s">
        <v>19</v>
      </c>
      <c r="N112" s="276" t="s">
        <v>40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1111</v>
      </c>
      <c r="AT112" s="227" t="s">
        <v>396</v>
      </c>
      <c r="AU112" s="227" t="s">
        <v>76</v>
      </c>
      <c r="AY112" s="20" t="s">
        <v>281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76</v>
      </c>
      <c r="BK112" s="228">
        <f>ROUND(I112*H112,2)</f>
        <v>0</v>
      </c>
      <c r="BL112" s="20" t="s">
        <v>1111</v>
      </c>
      <c r="BM112" s="227" t="s">
        <v>1762</v>
      </c>
    </row>
    <row r="113" s="2" customFormat="1" ht="16.5" customHeight="1">
      <c r="A113" s="41"/>
      <c r="B113" s="42"/>
      <c r="C113" s="267" t="s">
        <v>424</v>
      </c>
      <c r="D113" s="267" t="s">
        <v>396</v>
      </c>
      <c r="E113" s="268" t="s">
        <v>1763</v>
      </c>
      <c r="F113" s="269" t="s">
        <v>1177</v>
      </c>
      <c r="G113" s="270" t="s">
        <v>321</v>
      </c>
      <c r="H113" s="271">
        <v>10</v>
      </c>
      <c r="I113" s="272"/>
      <c r="J113" s="273">
        <f>ROUND(I113*H113,2)</f>
        <v>0</v>
      </c>
      <c r="K113" s="269" t="s">
        <v>316</v>
      </c>
      <c r="L113" s="274"/>
      <c r="M113" s="275" t="s">
        <v>19</v>
      </c>
      <c r="N113" s="276" t="s">
        <v>40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1111</v>
      </c>
      <c r="AT113" s="227" t="s">
        <v>396</v>
      </c>
      <c r="AU113" s="227" t="s">
        <v>76</v>
      </c>
      <c r="AY113" s="20" t="s">
        <v>281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76</v>
      </c>
      <c r="BK113" s="228">
        <f>ROUND(I113*H113,2)</f>
        <v>0</v>
      </c>
      <c r="BL113" s="20" t="s">
        <v>1111</v>
      </c>
      <c r="BM113" s="227" t="s">
        <v>1764</v>
      </c>
    </row>
    <row r="114" s="2" customFormat="1" ht="37.8" customHeight="1">
      <c r="A114" s="41"/>
      <c r="B114" s="42"/>
      <c r="C114" s="267" t="s">
        <v>431</v>
      </c>
      <c r="D114" s="267" t="s">
        <v>396</v>
      </c>
      <c r="E114" s="268" t="s">
        <v>1765</v>
      </c>
      <c r="F114" s="269" t="s">
        <v>1766</v>
      </c>
      <c r="G114" s="270" t="s">
        <v>321</v>
      </c>
      <c r="H114" s="271">
        <v>2</v>
      </c>
      <c r="I114" s="272"/>
      <c r="J114" s="273">
        <f>ROUND(I114*H114,2)</f>
        <v>0</v>
      </c>
      <c r="K114" s="269" t="s">
        <v>316</v>
      </c>
      <c r="L114" s="274"/>
      <c r="M114" s="275" t="s">
        <v>19</v>
      </c>
      <c r="N114" s="276" t="s">
        <v>40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1111</v>
      </c>
      <c r="AT114" s="227" t="s">
        <v>396</v>
      </c>
      <c r="AU114" s="227" t="s">
        <v>76</v>
      </c>
      <c r="AY114" s="20" t="s">
        <v>281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76</v>
      </c>
      <c r="BK114" s="228">
        <f>ROUND(I114*H114,2)</f>
        <v>0</v>
      </c>
      <c r="BL114" s="20" t="s">
        <v>1111</v>
      </c>
      <c r="BM114" s="227" t="s">
        <v>1767</v>
      </c>
    </row>
    <row r="115" s="2" customFormat="1" ht="24.15" customHeight="1">
      <c r="A115" s="41"/>
      <c r="B115" s="42"/>
      <c r="C115" s="267" t="s">
        <v>436</v>
      </c>
      <c r="D115" s="267" t="s">
        <v>396</v>
      </c>
      <c r="E115" s="268" t="s">
        <v>1768</v>
      </c>
      <c r="F115" s="269" t="s">
        <v>1180</v>
      </c>
      <c r="G115" s="270" t="s">
        <v>321</v>
      </c>
      <c r="H115" s="271">
        <v>1</v>
      </c>
      <c r="I115" s="272"/>
      <c r="J115" s="273">
        <f>ROUND(I115*H115,2)</f>
        <v>0</v>
      </c>
      <c r="K115" s="269" t="s">
        <v>316</v>
      </c>
      <c r="L115" s="274"/>
      <c r="M115" s="275" t="s">
        <v>19</v>
      </c>
      <c r="N115" s="276" t="s">
        <v>40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1111</v>
      </c>
      <c r="AT115" s="227" t="s">
        <v>396</v>
      </c>
      <c r="AU115" s="227" t="s">
        <v>76</v>
      </c>
      <c r="AY115" s="20" t="s">
        <v>281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76</v>
      </c>
      <c r="BK115" s="228">
        <f>ROUND(I115*H115,2)</f>
        <v>0</v>
      </c>
      <c r="BL115" s="20" t="s">
        <v>1111</v>
      </c>
      <c r="BM115" s="227" t="s">
        <v>1769</v>
      </c>
    </row>
    <row r="116" s="2" customFormat="1" ht="24.15" customHeight="1">
      <c r="A116" s="41"/>
      <c r="B116" s="42"/>
      <c r="C116" s="267" t="s">
        <v>442</v>
      </c>
      <c r="D116" s="267" t="s">
        <v>396</v>
      </c>
      <c r="E116" s="268" t="s">
        <v>1770</v>
      </c>
      <c r="F116" s="269" t="s">
        <v>1183</v>
      </c>
      <c r="G116" s="270" t="s">
        <v>321</v>
      </c>
      <c r="H116" s="271">
        <v>3</v>
      </c>
      <c r="I116" s="272"/>
      <c r="J116" s="273">
        <f>ROUND(I116*H116,2)</f>
        <v>0</v>
      </c>
      <c r="K116" s="269" t="s">
        <v>316</v>
      </c>
      <c r="L116" s="274"/>
      <c r="M116" s="275" t="s">
        <v>19</v>
      </c>
      <c r="N116" s="276" t="s">
        <v>40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1111</v>
      </c>
      <c r="AT116" s="227" t="s">
        <v>396</v>
      </c>
      <c r="AU116" s="227" t="s">
        <v>76</v>
      </c>
      <c r="AY116" s="20" t="s">
        <v>281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76</v>
      </c>
      <c r="BK116" s="228">
        <f>ROUND(I116*H116,2)</f>
        <v>0</v>
      </c>
      <c r="BL116" s="20" t="s">
        <v>1111</v>
      </c>
      <c r="BM116" s="227" t="s">
        <v>1771</v>
      </c>
    </row>
    <row r="117" s="2" customFormat="1" ht="24.15" customHeight="1">
      <c r="A117" s="41"/>
      <c r="B117" s="42"/>
      <c r="C117" s="267" t="s">
        <v>447</v>
      </c>
      <c r="D117" s="267" t="s">
        <v>396</v>
      </c>
      <c r="E117" s="268" t="s">
        <v>1772</v>
      </c>
      <c r="F117" s="269" t="s">
        <v>1773</v>
      </c>
      <c r="G117" s="270" t="s">
        <v>321</v>
      </c>
      <c r="H117" s="271">
        <v>1</v>
      </c>
      <c r="I117" s="272"/>
      <c r="J117" s="273">
        <f>ROUND(I117*H117,2)</f>
        <v>0</v>
      </c>
      <c r="K117" s="269" t="s">
        <v>316</v>
      </c>
      <c r="L117" s="274"/>
      <c r="M117" s="275" t="s">
        <v>19</v>
      </c>
      <c r="N117" s="276" t="s">
        <v>40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1111</v>
      </c>
      <c r="AT117" s="227" t="s">
        <v>396</v>
      </c>
      <c r="AU117" s="227" t="s">
        <v>76</v>
      </c>
      <c r="AY117" s="20" t="s">
        <v>281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76</v>
      </c>
      <c r="BK117" s="228">
        <f>ROUND(I117*H117,2)</f>
        <v>0</v>
      </c>
      <c r="BL117" s="20" t="s">
        <v>1111</v>
      </c>
      <c r="BM117" s="227" t="s">
        <v>1774</v>
      </c>
    </row>
    <row r="118" s="2" customFormat="1" ht="16.5" customHeight="1">
      <c r="A118" s="41"/>
      <c r="B118" s="42"/>
      <c r="C118" s="267" t="s">
        <v>454</v>
      </c>
      <c r="D118" s="267" t="s">
        <v>396</v>
      </c>
      <c r="E118" s="268" t="s">
        <v>1775</v>
      </c>
      <c r="F118" s="269" t="s">
        <v>1186</v>
      </c>
      <c r="G118" s="270" t="s">
        <v>321</v>
      </c>
      <c r="H118" s="271">
        <v>2</v>
      </c>
      <c r="I118" s="272"/>
      <c r="J118" s="273">
        <f>ROUND(I118*H118,2)</f>
        <v>0</v>
      </c>
      <c r="K118" s="269" t="s">
        <v>316</v>
      </c>
      <c r="L118" s="274"/>
      <c r="M118" s="275" t="s">
        <v>19</v>
      </c>
      <c r="N118" s="276" t="s">
        <v>40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1111</v>
      </c>
      <c r="AT118" s="227" t="s">
        <v>396</v>
      </c>
      <c r="AU118" s="227" t="s">
        <v>76</v>
      </c>
      <c r="AY118" s="20" t="s">
        <v>281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76</v>
      </c>
      <c r="BK118" s="228">
        <f>ROUND(I118*H118,2)</f>
        <v>0</v>
      </c>
      <c r="BL118" s="20" t="s">
        <v>1111</v>
      </c>
      <c r="BM118" s="227" t="s">
        <v>1776</v>
      </c>
    </row>
    <row r="119" s="12" customFormat="1" ht="25.92" customHeight="1">
      <c r="A119" s="12"/>
      <c r="B119" s="200"/>
      <c r="C119" s="201"/>
      <c r="D119" s="202" t="s">
        <v>68</v>
      </c>
      <c r="E119" s="203" t="s">
        <v>78</v>
      </c>
      <c r="F119" s="203" t="s">
        <v>1188</v>
      </c>
      <c r="G119" s="201"/>
      <c r="H119" s="201"/>
      <c r="I119" s="204"/>
      <c r="J119" s="205">
        <f>BK119</f>
        <v>0</v>
      </c>
      <c r="K119" s="201"/>
      <c r="L119" s="206"/>
      <c r="M119" s="207"/>
      <c r="N119" s="208"/>
      <c r="O119" s="208"/>
      <c r="P119" s="209">
        <f>SUM(P120:P123)</f>
        <v>0</v>
      </c>
      <c r="Q119" s="208"/>
      <c r="R119" s="209">
        <f>SUM(R120:R123)</f>
        <v>0</v>
      </c>
      <c r="S119" s="208"/>
      <c r="T119" s="210">
        <f>SUM(T120:T123)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1" t="s">
        <v>288</v>
      </c>
      <c r="AT119" s="212" t="s">
        <v>68</v>
      </c>
      <c r="AU119" s="212" t="s">
        <v>69</v>
      </c>
      <c r="AY119" s="211" t="s">
        <v>281</v>
      </c>
      <c r="BK119" s="213">
        <f>SUM(BK120:BK123)</f>
        <v>0</v>
      </c>
    </row>
    <row r="120" s="2" customFormat="1" ht="33" customHeight="1">
      <c r="A120" s="41"/>
      <c r="B120" s="42"/>
      <c r="C120" s="267" t="s">
        <v>460</v>
      </c>
      <c r="D120" s="267" t="s">
        <v>396</v>
      </c>
      <c r="E120" s="268" t="s">
        <v>1777</v>
      </c>
      <c r="F120" s="269" t="s">
        <v>1190</v>
      </c>
      <c r="G120" s="270" t="s">
        <v>197</v>
      </c>
      <c r="H120" s="271">
        <v>2</v>
      </c>
      <c r="I120" s="272"/>
      <c r="J120" s="273">
        <f>ROUND(I120*H120,2)</f>
        <v>0</v>
      </c>
      <c r="K120" s="269" t="s">
        <v>316</v>
      </c>
      <c r="L120" s="274"/>
      <c r="M120" s="275" t="s">
        <v>19</v>
      </c>
      <c r="N120" s="276" t="s">
        <v>40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1111</v>
      </c>
      <c r="AT120" s="227" t="s">
        <v>396</v>
      </c>
      <c r="AU120" s="227" t="s">
        <v>76</v>
      </c>
      <c r="AY120" s="20" t="s">
        <v>281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76</v>
      </c>
      <c r="BK120" s="228">
        <f>ROUND(I120*H120,2)</f>
        <v>0</v>
      </c>
      <c r="BL120" s="20" t="s">
        <v>1111</v>
      </c>
      <c r="BM120" s="227" t="s">
        <v>1778</v>
      </c>
    </row>
    <row r="121" s="2" customFormat="1" ht="33" customHeight="1">
      <c r="A121" s="41"/>
      <c r="B121" s="42"/>
      <c r="C121" s="267" t="s">
        <v>467</v>
      </c>
      <c r="D121" s="267" t="s">
        <v>396</v>
      </c>
      <c r="E121" s="268" t="s">
        <v>1779</v>
      </c>
      <c r="F121" s="269" t="s">
        <v>1196</v>
      </c>
      <c r="G121" s="270" t="s">
        <v>206</v>
      </c>
      <c r="H121" s="271">
        <v>3</v>
      </c>
      <c r="I121" s="272"/>
      <c r="J121" s="273">
        <f>ROUND(I121*H121,2)</f>
        <v>0</v>
      </c>
      <c r="K121" s="269" t="s">
        <v>316</v>
      </c>
      <c r="L121" s="274"/>
      <c r="M121" s="275" t="s">
        <v>19</v>
      </c>
      <c r="N121" s="276" t="s">
        <v>40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1111</v>
      </c>
      <c r="AT121" s="227" t="s">
        <v>396</v>
      </c>
      <c r="AU121" s="227" t="s">
        <v>76</v>
      </c>
      <c r="AY121" s="20" t="s">
        <v>281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76</v>
      </c>
      <c r="BK121" s="228">
        <f>ROUND(I121*H121,2)</f>
        <v>0</v>
      </c>
      <c r="BL121" s="20" t="s">
        <v>1111</v>
      </c>
      <c r="BM121" s="227" t="s">
        <v>1780</v>
      </c>
    </row>
    <row r="122" s="2" customFormat="1" ht="33" customHeight="1">
      <c r="A122" s="41"/>
      <c r="B122" s="42"/>
      <c r="C122" s="267" t="s">
        <v>472</v>
      </c>
      <c r="D122" s="267" t="s">
        <v>396</v>
      </c>
      <c r="E122" s="268" t="s">
        <v>1781</v>
      </c>
      <c r="F122" s="269" t="s">
        <v>1199</v>
      </c>
      <c r="G122" s="270" t="s">
        <v>206</v>
      </c>
      <c r="H122" s="271">
        <v>25</v>
      </c>
      <c r="I122" s="272"/>
      <c r="J122" s="273">
        <f>ROUND(I122*H122,2)</f>
        <v>0</v>
      </c>
      <c r="K122" s="269" t="s">
        <v>316</v>
      </c>
      <c r="L122" s="274"/>
      <c r="M122" s="275" t="s">
        <v>19</v>
      </c>
      <c r="N122" s="276" t="s">
        <v>40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1111</v>
      </c>
      <c r="AT122" s="227" t="s">
        <v>396</v>
      </c>
      <c r="AU122" s="227" t="s">
        <v>76</v>
      </c>
      <c r="AY122" s="20" t="s">
        <v>281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76</v>
      </c>
      <c r="BK122" s="228">
        <f>ROUND(I122*H122,2)</f>
        <v>0</v>
      </c>
      <c r="BL122" s="20" t="s">
        <v>1111</v>
      </c>
      <c r="BM122" s="227" t="s">
        <v>1782</v>
      </c>
    </row>
    <row r="123" s="2" customFormat="1" ht="33" customHeight="1">
      <c r="A123" s="41"/>
      <c r="B123" s="42"/>
      <c r="C123" s="267" t="s">
        <v>477</v>
      </c>
      <c r="D123" s="267" t="s">
        <v>396</v>
      </c>
      <c r="E123" s="268" t="s">
        <v>1783</v>
      </c>
      <c r="F123" s="269" t="s">
        <v>1211</v>
      </c>
      <c r="G123" s="270" t="s">
        <v>206</v>
      </c>
      <c r="H123" s="271">
        <v>2</v>
      </c>
      <c r="I123" s="272"/>
      <c r="J123" s="273">
        <f>ROUND(I123*H123,2)</f>
        <v>0</v>
      </c>
      <c r="K123" s="269" t="s">
        <v>316</v>
      </c>
      <c r="L123" s="274"/>
      <c r="M123" s="275" t="s">
        <v>19</v>
      </c>
      <c r="N123" s="276" t="s">
        <v>40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1111</v>
      </c>
      <c r="AT123" s="227" t="s">
        <v>396</v>
      </c>
      <c r="AU123" s="227" t="s">
        <v>76</v>
      </c>
      <c r="AY123" s="20" t="s">
        <v>281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76</v>
      </c>
      <c r="BK123" s="228">
        <f>ROUND(I123*H123,2)</f>
        <v>0</v>
      </c>
      <c r="BL123" s="20" t="s">
        <v>1111</v>
      </c>
      <c r="BM123" s="227" t="s">
        <v>1784</v>
      </c>
    </row>
    <row r="124" s="12" customFormat="1" ht="25.92" customHeight="1">
      <c r="A124" s="12"/>
      <c r="B124" s="200"/>
      <c r="C124" s="201"/>
      <c r="D124" s="202" t="s">
        <v>68</v>
      </c>
      <c r="E124" s="203" t="s">
        <v>199</v>
      </c>
      <c r="F124" s="203" t="s">
        <v>1204</v>
      </c>
      <c r="G124" s="201"/>
      <c r="H124" s="201"/>
      <c r="I124" s="204"/>
      <c r="J124" s="205">
        <f>BK124</f>
        <v>0</v>
      </c>
      <c r="K124" s="201"/>
      <c r="L124" s="206"/>
      <c r="M124" s="207"/>
      <c r="N124" s="208"/>
      <c r="O124" s="208"/>
      <c r="P124" s="209">
        <f>SUM(P125:P126)</f>
        <v>0</v>
      </c>
      <c r="Q124" s="208"/>
      <c r="R124" s="209">
        <f>SUM(R125:R126)</f>
        <v>0</v>
      </c>
      <c r="S124" s="208"/>
      <c r="T124" s="210">
        <f>SUM(T125:T126)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1" t="s">
        <v>288</v>
      </c>
      <c r="AT124" s="212" t="s">
        <v>68</v>
      </c>
      <c r="AU124" s="212" t="s">
        <v>69</v>
      </c>
      <c r="AY124" s="211" t="s">
        <v>281</v>
      </c>
      <c r="BK124" s="213">
        <f>SUM(BK125:BK126)</f>
        <v>0</v>
      </c>
    </row>
    <row r="125" s="2" customFormat="1" ht="33" customHeight="1">
      <c r="A125" s="41"/>
      <c r="B125" s="42"/>
      <c r="C125" s="267" t="s">
        <v>483</v>
      </c>
      <c r="D125" s="267" t="s">
        <v>396</v>
      </c>
      <c r="E125" s="268" t="s">
        <v>1785</v>
      </c>
      <c r="F125" s="269" t="s">
        <v>1193</v>
      </c>
      <c r="G125" s="270" t="s">
        <v>206</v>
      </c>
      <c r="H125" s="271">
        <v>26</v>
      </c>
      <c r="I125" s="272"/>
      <c r="J125" s="273">
        <f>ROUND(I125*H125,2)</f>
        <v>0</v>
      </c>
      <c r="K125" s="269" t="s">
        <v>316</v>
      </c>
      <c r="L125" s="274"/>
      <c r="M125" s="275" t="s">
        <v>19</v>
      </c>
      <c r="N125" s="276" t="s">
        <v>40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1111</v>
      </c>
      <c r="AT125" s="227" t="s">
        <v>396</v>
      </c>
      <c r="AU125" s="227" t="s">
        <v>76</v>
      </c>
      <c r="AY125" s="20" t="s">
        <v>281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76</v>
      </c>
      <c r="BK125" s="228">
        <f>ROUND(I125*H125,2)</f>
        <v>0</v>
      </c>
      <c r="BL125" s="20" t="s">
        <v>1111</v>
      </c>
      <c r="BM125" s="227" t="s">
        <v>1786</v>
      </c>
    </row>
    <row r="126" s="2" customFormat="1" ht="33" customHeight="1">
      <c r="A126" s="41"/>
      <c r="B126" s="42"/>
      <c r="C126" s="267" t="s">
        <v>488</v>
      </c>
      <c r="D126" s="267" t="s">
        <v>396</v>
      </c>
      <c r="E126" s="268" t="s">
        <v>1783</v>
      </c>
      <c r="F126" s="269" t="s">
        <v>1211</v>
      </c>
      <c r="G126" s="270" t="s">
        <v>206</v>
      </c>
      <c r="H126" s="271">
        <v>24</v>
      </c>
      <c r="I126" s="272"/>
      <c r="J126" s="273">
        <f>ROUND(I126*H126,2)</f>
        <v>0</v>
      </c>
      <c r="K126" s="269" t="s">
        <v>316</v>
      </c>
      <c r="L126" s="274"/>
      <c r="M126" s="275" t="s">
        <v>19</v>
      </c>
      <c r="N126" s="276" t="s">
        <v>40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1111</v>
      </c>
      <c r="AT126" s="227" t="s">
        <v>396</v>
      </c>
      <c r="AU126" s="227" t="s">
        <v>76</v>
      </c>
      <c r="AY126" s="20" t="s">
        <v>281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76</v>
      </c>
      <c r="BK126" s="228">
        <f>ROUND(I126*H126,2)</f>
        <v>0</v>
      </c>
      <c r="BL126" s="20" t="s">
        <v>1111</v>
      </c>
      <c r="BM126" s="227" t="s">
        <v>1787</v>
      </c>
    </row>
    <row r="127" s="12" customFormat="1" ht="25.92" customHeight="1">
      <c r="A127" s="12"/>
      <c r="B127" s="200"/>
      <c r="C127" s="201"/>
      <c r="D127" s="202" t="s">
        <v>68</v>
      </c>
      <c r="E127" s="203" t="s">
        <v>288</v>
      </c>
      <c r="F127" s="203" t="s">
        <v>1213</v>
      </c>
      <c r="G127" s="201"/>
      <c r="H127" s="201"/>
      <c r="I127" s="204"/>
      <c r="J127" s="205">
        <f>BK127</f>
        <v>0</v>
      </c>
      <c r="K127" s="201"/>
      <c r="L127" s="206"/>
      <c r="M127" s="207"/>
      <c r="N127" s="208"/>
      <c r="O127" s="208"/>
      <c r="P127" s="209">
        <f>SUM(P128:P130)</f>
        <v>0</v>
      </c>
      <c r="Q127" s="208"/>
      <c r="R127" s="209">
        <f>SUM(R128:R130)</f>
        <v>0</v>
      </c>
      <c r="S127" s="208"/>
      <c r="T127" s="210">
        <f>SUM(T128:T130)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1" t="s">
        <v>288</v>
      </c>
      <c r="AT127" s="212" t="s">
        <v>68</v>
      </c>
      <c r="AU127" s="212" t="s">
        <v>69</v>
      </c>
      <c r="AY127" s="211" t="s">
        <v>281</v>
      </c>
      <c r="BK127" s="213">
        <f>SUM(BK128:BK130)</f>
        <v>0</v>
      </c>
    </row>
    <row r="128" s="2" customFormat="1" ht="21.75" customHeight="1">
      <c r="A128" s="41"/>
      <c r="B128" s="42"/>
      <c r="C128" s="267" t="s">
        <v>493</v>
      </c>
      <c r="D128" s="267" t="s">
        <v>396</v>
      </c>
      <c r="E128" s="268" t="s">
        <v>1788</v>
      </c>
      <c r="F128" s="269" t="s">
        <v>1215</v>
      </c>
      <c r="G128" s="270" t="s">
        <v>197</v>
      </c>
      <c r="H128" s="271">
        <v>3</v>
      </c>
      <c r="I128" s="272"/>
      <c r="J128" s="273">
        <f>ROUND(I128*H128,2)</f>
        <v>0</v>
      </c>
      <c r="K128" s="269" t="s">
        <v>316</v>
      </c>
      <c r="L128" s="274"/>
      <c r="M128" s="275" t="s">
        <v>19</v>
      </c>
      <c r="N128" s="276" t="s">
        <v>40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1111</v>
      </c>
      <c r="AT128" s="227" t="s">
        <v>396</v>
      </c>
      <c r="AU128" s="227" t="s">
        <v>76</v>
      </c>
      <c r="AY128" s="20" t="s">
        <v>281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76</v>
      </c>
      <c r="BK128" s="228">
        <f>ROUND(I128*H128,2)</f>
        <v>0</v>
      </c>
      <c r="BL128" s="20" t="s">
        <v>1111</v>
      </c>
      <c r="BM128" s="227" t="s">
        <v>1789</v>
      </c>
    </row>
    <row r="129" s="2" customFormat="1" ht="16.5" customHeight="1">
      <c r="A129" s="41"/>
      <c r="B129" s="42"/>
      <c r="C129" s="267" t="s">
        <v>499</v>
      </c>
      <c r="D129" s="267" t="s">
        <v>396</v>
      </c>
      <c r="E129" s="268" t="s">
        <v>1790</v>
      </c>
      <c r="F129" s="269" t="s">
        <v>1218</v>
      </c>
      <c r="G129" s="270" t="s">
        <v>197</v>
      </c>
      <c r="H129" s="271">
        <v>16</v>
      </c>
      <c r="I129" s="272"/>
      <c r="J129" s="273">
        <f>ROUND(I129*H129,2)</f>
        <v>0</v>
      </c>
      <c r="K129" s="269" t="s">
        <v>316</v>
      </c>
      <c r="L129" s="274"/>
      <c r="M129" s="275" t="s">
        <v>19</v>
      </c>
      <c r="N129" s="276" t="s">
        <v>40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1111</v>
      </c>
      <c r="AT129" s="227" t="s">
        <v>396</v>
      </c>
      <c r="AU129" s="227" t="s">
        <v>76</v>
      </c>
      <c r="AY129" s="20" t="s">
        <v>281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76</v>
      </c>
      <c r="BK129" s="228">
        <f>ROUND(I129*H129,2)</f>
        <v>0</v>
      </c>
      <c r="BL129" s="20" t="s">
        <v>1111</v>
      </c>
      <c r="BM129" s="227" t="s">
        <v>1791</v>
      </c>
    </row>
    <row r="130" s="2" customFormat="1" ht="16.5" customHeight="1">
      <c r="A130" s="41"/>
      <c r="B130" s="42"/>
      <c r="C130" s="267" t="s">
        <v>508</v>
      </c>
      <c r="D130" s="267" t="s">
        <v>396</v>
      </c>
      <c r="E130" s="268" t="s">
        <v>1792</v>
      </c>
      <c r="F130" s="269" t="s">
        <v>1221</v>
      </c>
      <c r="G130" s="270" t="s">
        <v>197</v>
      </c>
      <c r="H130" s="271">
        <v>5</v>
      </c>
      <c r="I130" s="272"/>
      <c r="J130" s="273">
        <f>ROUND(I130*H130,2)</f>
        <v>0</v>
      </c>
      <c r="K130" s="269" t="s">
        <v>316</v>
      </c>
      <c r="L130" s="274"/>
      <c r="M130" s="275" t="s">
        <v>19</v>
      </c>
      <c r="N130" s="276" t="s">
        <v>40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1111</v>
      </c>
      <c r="AT130" s="227" t="s">
        <v>396</v>
      </c>
      <c r="AU130" s="227" t="s">
        <v>76</v>
      </c>
      <c r="AY130" s="20" t="s">
        <v>281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76</v>
      </c>
      <c r="BK130" s="228">
        <f>ROUND(I130*H130,2)</f>
        <v>0</v>
      </c>
      <c r="BL130" s="20" t="s">
        <v>1111</v>
      </c>
      <c r="BM130" s="227" t="s">
        <v>1793</v>
      </c>
    </row>
    <row r="131" s="12" customFormat="1" ht="25.92" customHeight="1">
      <c r="A131" s="12"/>
      <c r="B131" s="200"/>
      <c r="C131" s="201"/>
      <c r="D131" s="202" t="s">
        <v>68</v>
      </c>
      <c r="E131" s="203" t="s">
        <v>312</v>
      </c>
      <c r="F131" s="203" t="s">
        <v>1223</v>
      </c>
      <c r="G131" s="201"/>
      <c r="H131" s="201"/>
      <c r="I131" s="204"/>
      <c r="J131" s="205">
        <f>BK131</f>
        <v>0</v>
      </c>
      <c r="K131" s="201"/>
      <c r="L131" s="206"/>
      <c r="M131" s="207"/>
      <c r="N131" s="208"/>
      <c r="O131" s="208"/>
      <c r="P131" s="209">
        <f>SUM(P132:P135)</f>
        <v>0</v>
      </c>
      <c r="Q131" s="208"/>
      <c r="R131" s="209">
        <f>SUM(R132:R135)</f>
        <v>0</v>
      </c>
      <c r="S131" s="208"/>
      <c r="T131" s="210">
        <f>SUM(T132:T135)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1" t="s">
        <v>288</v>
      </c>
      <c r="AT131" s="212" t="s">
        <v>68</v>
      </c>
      <c r="AU131" s="212" t="s">
        <v>69</v>
      </c>
      <c r="AY131" s="211" t="s">
        <v>281</v>
      </c>
      <c r="BK131" s="213">
        <f>SUM(BK132:BK135)</f>
        <v>0</v>
      </c>
    </row>
    <row r="132" s="2" customFormat="1" ht="24.15" customHeight="1">
      <c r="A132" s="41"/>
      <c r="B132" s="42"/>
      <c r="C132" s="216" t="s">
        <v>515</v>
      </c>
      <c r="D132" s="216" t="s">
        <v>284</v>
      </c>
      <c r="E132" s="217" t="s">
        <v>1224</v>
      </c>
      <c r="F132" s="218" t="s">
        <v>1225</v>
      </c>
      <c r="G132" s="219" t="s">
        <v>1110</v>
      </c>
      <c r="H132" s="220">
        <v>1</v>
      </c>
      <c r="I132" s="221"/>
      <c r="J132" s="222">
        <f>ROUND(I132*H132,2)</f>
        <v>0</v>
      </c>
      <c r="K132" s="218" t="s">
        <v>316</v>
      </c>
      <c r="L132" s="47"/>
      <c r="M132" s="223" t="s">
        <v>19</v>
      </c>
      <c r="N132" s="224" t="s">
        <v>40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1111</v>
      </c>
      <c r="AT132" s="227" t="s">
        <v>284</v>
      </c>
      <c r="AU132" s="227" t="s">
        <v>76</v>
      </c>
      <c r="AY132" s="20" t="s">
        <v>281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76</v>
      </c>
      <c r="BK132" s="228">
        <f>ROUND(I132*H132,2)</f>
        <v>0</v>
      </c>
      <c r="BL132" s="20" t="s">
        <v>1111</v>
      </c>
      <c r="BM132" s="227" t="s">
        <v>1794</v>
      </c>
    </row>
    <row r="133" s="2" customFormat="1" ht="37.8" customHeight="1">
      <c r="A133" s="41"/>
      <c r="B133" s="42"/>
      <c r="C133" s="216" t="s">
        <v>524</v>
      </c>
      <c r="D133" s="216" t="s">
        <v>284</v>
      </c>
      <c r="E133" s="217" t="s">
        <v>1227</v>
      </c>
      <c r="F133" s="218" t="s">
        <v>1228</v>
      </c>
      <c r="G133" s="219" t="s">
        <v>1110</v>
      </c>
      <c r="H133" s="220">
        <v>1</v>
      </c>
      <c r="I133" s="221"/>
      <c r="J133" s="222">
        <f>ROUND(I133*H133,2)</f>
        <v>0</v>
      </c>
      <c r="K133" s="218" t="s">
        <v>316</v>
      </c>
      <c r="L133" s="47"/>
      <c r="M133" s="223" t="s">
        <v>19</v>
      </c>
      <c r="N133" s="224" t="s">
        <v>40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1111</v>
      </c>
      <c r="AT133" s="227" t="s">
        <v>284</v>
      </c>
      <c r="AU133" s="227" t="s">
        <v>76</v>
      </c>
      <c r="AY133" s="20" t="s">
        <v>281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76</v>
      </c>
      <c r="BK133" s="228">
        <f>ROUND(I133*H133,2)</f>
        <v>0</v>
      </c>
      <c r="BL133" s="20" t="s">
        <v>1111</v>
      </c>
      <c r="BM133" s="227" t="s">
        <v>1795</v>
      </c>
    </row>
    <row r="134" s="2" customFormat="1" ht="16.5" customHeight="1">
      <c r="A134" s="41"/>
      <c r="B134" s="42"/>
      <c r="C134" s="216" t="s">
        <v>529</v>
      </c>
      <c r="D134" s="216" t="s">
        <v>284</v>
      </c>
      <c r="E134" s="217" t="s">
        <v>1230</v>
      </c>
      <c r="F134" s="218" t="s">
        <v>1231</v>
      </c>
      <c r="G134" s="219" t="s">
        <v>1110</v>
      </c>
      <c r="H134" s="220">
        <v>1</v>
      </c>
      <c r="I134" s="221"/>
      <c r="J134" s="222">
        <f>ROUND(I134*H134,2)</f>
        <v>0</v>
      </c>
      <c r="K134" s="218" t="s">
        <v>316</v>
      </c>
      <c r="L134" s="47"/>
      <c r="M134" s="223" t="s">
        <v>19</v>
      </c>
      <c r="N134" s="224" t="s">
        <v>40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1111</v>
      </c>
      <c r="AT134" s="227" t="s">
        <v>284</v>
      </c>
      <c r="AU134" s="227" t="s">
        <v>76</v>
      </c>
      <c r="AY134" s="20" t="s">
        <v>281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76</v>
      </c>
      <c r="BK134" s="228">
        <f>ROUND(I134*H134,2)</f>
        <v>0</v>
      </c>
      <c r="BL134" s="20" t="s">
        <v>1111</v>
      </c>
      <c r="BM134" s="227" t="s">
        <v>1796</v>
      </c>
    </row>
    <row r="135" s="2" customFormat="1" ht="16.5" customHeight="1">
      <c r="A135" s="41"/>
      <c r="B135" s="42"/>
      <c r="C135" s="216" t="s">
        <v>534</v>
      </c>
      <c r="D135" s="216" t="s">
        <v>284</v>
      </c>
      <c r="E135" s="217" t="s">
        <v>1233</v>
      </c>
      <c r="F135" s="218" t="s">
        <v>1797</v>
      </c>
      <c r="G135" s="219" t="s">
        <v>1110</v>
      </c>
      <c r="H135" s="220">
        <v>1</v>
      </c>
      <c r="I135" s="221"/>
      <c r="J135" s="222">
        <f>ROUND(I135*H135,2)</f>
        <v>0</v>
      </c>
      <c r="K135" s="218" t="s">
        <v>316</v>
      </c>
      <c r="L135" s="47"/>
      <c r="M135" s="295" t="s">
        <v>19</v>
      </c>
      <c r="N135" s="296" t="s">
        <v>40</v>
      </c>
      <c r="O135" s="293"/>
      <c r="P135" s="297">
        <f>O135*H135</f>
        <v>0</v>
      </c>
      <c r="Q135" s="297">
        <v>0</v>
      </c>
      <c r="R135" s="297">
        <f>Q135*H135</f>
        <v>0</v>
      </c>
      <c r="S135" s="297">
        <v>0</v>
      </c>
      <c r="T135" s="29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1111</v>
      </c>
      <c r="AT135" s="227" t="s">
        <v>284</v>
      </c>
      <c r="AU135" s="227" t="s">
        <v>76</v>
      </c>
      <c r="AY135" s="20" t="s">
        <v>281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76</v>
      </c>
      <c r="BK135" s="228">
        <f>ROUND(I135*H135,2)</f>
        <v>0</v>
      </c>
      <c r="BL135" s="20" t="s">
        <v>1111</v>
      </c>
      <c r="BM135" s="227" t="s">
        <v>1798</v>
      </c>
    </row>
    <row r="136" s="2" customFormat="1" ht="6.96" customHeight="1">
      <c r="A136" s="41"/>
      <c r="B136" s="62"/>
      <c r="C136" s="63"/>
      <c r="D136" s="63"/>
      <c r="E136" s="63"/>
      <c r="F136" s="63"/>
      <c r="G136" s="63"/>
      <c r="H136" s="63"/>
      <c r="I136" s="63"/>
      <c r="J136" s="63"/>
      <c r="K136" s="63"/>
      <c r="L136" s="47"/>
      <c r="M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</row>
  </sheetData>
  <sheetProtection sheet="1" autoFilter="0" formatColumns="0" formatRows="0" objects="1" scenarios="1" spinCount="100000" saltValue="RE8+DixS6pHUq3UGrx6cpoXMBOqxzqHDJ6kiETuzSQt6uhApQi43uhgCe1kSDJjh1I7JJ94ydCkj+47Usme6Bg==" hashValue="QRGq1Kbq64g947saCyw4QT6s6Ogf4XcDdgtrNiO1Vp85Oaz3phGpKJ58o4I8xQhezSPNBaH5ZnngS5zgwF39LQ==" algorithmName="SHA-512" password="DDA6"/>
  <autoFilter ref="C89:K13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1419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1799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ROUND((SUM(BE86:BE145)),  2)</f>
        <v>0</v>
      </c>
      <c r="G35" s="41"/>
      <c r="H35" s="41"/>
      <c r="I35" s="161">
        <v>0.20999999999999999</v>
      </c>
      <c r="J35" s="160">
        <f>ROUND(((SUM(BE86:BE145))*I35),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ROUND((SUM(BF86:BF145)),  2)</f>
        <v>0</v>
      </c>
      <c r="G36" s="41"/>
      <c r="H36" s="41"/>
      <c r="I36" s="161">
        <v>0.12</v>
      </c>
      <c r="J36" s="160">
        <f>ROUND(((SUM(BF86:BF145))*I36),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ROUND((SUM(BG86:BG145)),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ROUND((SUM(BH86:BH145)),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ROUND((SUM(BI86:BI145)),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1419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B7 - ZTI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1800</v>
      </c>
      <c r="E64" s="181"/>
      <c r="F64" s="181"/>
      <c r="G64" s="181"/>
      <c r="H64" s="181"/>
      <c r="I64" s="181"/>
      <c r="J64" s="182">
        <f>J87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266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3" t="str">
        <f>E7</f>
        <v>Rekonstrukce sociálního zařízení včetně rozvodů vody a kanalizace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217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3" t="s">
        <v>1419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225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B7 - ZTI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F14</f>
        <v xml:space="preserve"> </v>
      </c>
      <c r="G80" s="43"/>
      <c r="H80" s="43"/>
      <c r="I80" s="35" t="s">
        <v>23</v>
      </c>
      <c r="J80" s="75" t="str">
        <f>IF(J14="","",J14)</f>
        <v>6. 6. 2025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E17</f>
        <v xml:space="preserve"> </v>
      </c>
      <c r="G82" s="43"/>
      <c r="H82" s="43"/>
      <c r="I82" s="35" t="s">
        <v>30</v>
      </c>
      <c r="J82" s="39" t="str">
        <f>E23</f>
        <v xml:space="preserve"> 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28</v>
      </c>
      <c r="D83" s="43"/>
      <c r="E83" s="43"/>
      <c r="F83" s="30" t="str">
        <f>IF(E20="","",E20)</f>
        <v>Vyplň údaj</v>
      </c>
      <c r="G83" s="43"/>
      <c r="H83" s="43"/>
      <c r="I83" s="35" t="s">
        <v>32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267</v>
      </c>
      <c r="D85" s="192" t="s">
        <v>54</v>
      </c>
      <c r="E85" s="192" t="s">
        <v>50</v>
      </c>
      <c r="F85" s="192" t="s">
        <v>51</v>
      </c>
      <c r="G85" s="192" t="s">
        <v>268</v>
      </c>
      <c r="H85" s="192" t="s">
        <v>269</v>
      </c>
      <c r="I85" s="192" t="s">
        <v>270</v>
      </c>
      <c r="J85" s="192" t="s">
        <v>239</v>
      </c>
      <c r="K85" s="193" t="s">
        <v>271</v>
      </c>
      <c r="L85" s="194"/>
      <c r="M85" s="95" t="s">
        <v>19</v>
      </c>
      <c r="N85" s="96" t="s">
        <v>39</v>
      </c>
      <c r="O85" s="96" t="s">
        <v>272</v>
      </c>
      <c r="P85" s="96" t="s">
        <v>273</v>
      </c>
      <c r="Q85" s="96" t="s">
        <v>274</v>
      </c>
      <c r="R85" s="96" t="s">
        <v>275</v>
      </c>
      <c r="S85" s="96" t="s">
        <v>276</v>
      </c>
      <c r="T85" s="97" t="s">
        <v>277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0.39046999999999998</v>
      </c>
      <c r="S86" s="99"/>
      <c r="T86" s="198">
        <f>T87</f>
        <v>2.7104100000000004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68</v>
      </c>
      <c r="AU86" s="20" t="s">
        <v>240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68</v>
      </c>
      <c r="E87" s="203" t="s">
        <v>76</v>
      </c>
      <c r="F87" s="203" t="s">
        <v>1801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SUM(P88:P145)</f>
        <v>0</v>
      </c>
      <c r="Q87" s="208"/>
      <c r="R87" s="209">
        <f>SUM(R88:R145)</f>
        <v>0.39046999999999998</v>
      </c>
      <c r="S87" s="208"/>
      <c r="T87" s="210">
        <f>SUM(T88:T145)</f>
        <v>2.7104100000000004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288</v>
      </c>
      <c r="AT87" s="212" t="s">
        <v>68</v>
      </c>
      <c r="AU87" s="212" t="s">
        <v>69</v>
      </c>
      <c r="AY87" s="211" t="s">
        <v>281</v>
      </c>
      <c r="BK87" s="213">
        <f>SUM(BK88:BK145)</f>
        <v>0</v>
      </c>
    </row>
    <row r="88" s="2" customFormat="1" ht="16.5" customHeight="1">
      <c r="A88" s="41"/>
      <c r="B88" s="42"/>
      <c r="C88" s="216" t="s">
        <v>76</v>
      </c>
      <c r="D88" s="216" t="s">
        <v>284</v>
      </c>
      <c r="E88" s="217" t="s">
        <v>1802</v>
      </c>
      <c r="F88" s="218" t="s">
        <v>1803</v>
      </c>
      <c r="G88" s="219" t="s">
        <v>321</v>
      </c>
      <c r="H88" s="220">
        <v>11</v>
      </c>
      <c r="I88" s="221"/>
      <c r="J88" s="222">
        <f>ROUND(I88*H88,2)</f>
        <v>0</v>
      </c>
      <c r="K88" s="218" t="s">
        <v>1804</v>
      </c>
      <c r="L88" s="47"/>
      <c r="M88" s="223" t="s">
        <v>19</v>
      </c>
      <c r="N88" s="224" t="s">
        <v>40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288</v>
      </c>
      <c r="AT88" s="227" t="s">
        <v>284</v>
      </c>
      <c r="AU88" s="227" t="s">
        <v>76</v>
      </c>
      <c r="AY88" s="20" t="s">
        <v>281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76</v>
      </c>
      <c r="BK88" s="228">
        <f>ROUND(I88*H88,2)</f>
        <v>0</v>
      </c>
      <c r="BL88" s="20" t="s">
        <v>288</v>
      </c>
      <c r="BM88" s="227" t="s">
        <v>1805</v>
      </c>
    </row>
    <row r="89" s="2" customFormat="1" ht="24.15" customHeight="1">
      <c r="A89" s="41"/>
      <c r="B89" s="42"/>
      <c r="C89" s="216" t="s">
        <v>78</v>
      </c>
      <c r="D89" s="216" t="s">
        <v>284</v>
      </c>
      <c r="E89" s="217" t="s">
        <v>1245</v>
      </c>
      <c r="F89" s="218" t="s">
        <v>1246</v>
      </c>
      <c r="G89" s="219" t="s">
        <v>321</v>
      </c>
      <c r="H89" s="220">
        <v>11</v>
      </c>
      <c r="I89" s="221"/>
      <c r="J89" s="222">
        <f>ROUND(I89*H89,2)</f>
        <v>0</v>
      </c>
      <c r="K89" s="218" t="s">
        <v>1804</v>
      </c>
      <c r="L89" s="47"/>
      <c r="M89" s="223" t="s">
        <v>19</v>
      </c>
      <c r="N89" s="224" t="s">
        <v>40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288</v>
      </c>
      <c r="AT89" s="227" t="s">
        <v>284</v>
      </c>
      <c r="AU89" s="227" t="s">
        <v>76</v>
      </c>
      <c r="AY89" s="20" t="s">
        <v>281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76</v>
      </c>
      <c r="BK89" s="228">
        <f>ROUND(I89*H89,2)</f>
        <v>0</v>
      </c>
      <c r="BL89" s="20" t="s">
        <v>288</v>
      </c>
      <c r="BM89" s="227" t="s">
        <v>1806</v>
      </c>
    </row>
    <row r="90" s="2" customFormat="1" ht="16.5" customHeight="1">
      <c r="A90" s="41"/>
      <c r="B90" s="42"/>
      <c r="C90" s="216" t="s">
        <v>199</v>
      </c>
      <c r="D90" s="216" t="s">
        <v>284</v>
      </c>
      <c r="E90" s="217" t="s">
        <v>1807</v>
      </c>
      <c r="F90" s="218" t="s">
        <v>1808</v>
      </c>
      <c r="G90" s="219" t="s">
        <v>321</v>
      </c>
      <c r="H90" s="220">
        <v>9</v>
      </c>
      <c r="I90" s="221"/>
      <c r="J90" s="222">
        <f>ROUND(I90*H90,2)</f>
        <v>0</v>
      </c>
      <c r="K90" s="218" t="s">
        <v>287</v>
      </c>
      <c r="L90" s="47"/>
      <c r="M90" s="223" t="s">
        <v>19</v>
      </c>
      <c r="N90" s="224" t="s">
        <v>40</v>
      </c>
      <c r="O90" s="87"/>
      <c r="P90" s="225">
        <f>O90*H90</f>
        <v>0</v>
      </c>
      <c r="Q90" s="225">
        <v>0.017690000000000001</v>
      </c>
      <c r="R90" s="225">
        <f>Q90*H90</f>
        <v>0.15921000000000002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288</v>
      </c>
      <c r="AT90" s="227" t="s">
        <v>284</v>
      </c>
      <c r="AU90" s="227" t="s">
        <v>76</v>
      </c>
      <c r="AY90" s="20" t="s">
        <v>281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76</v>
      </c>
      <c r="BK90" s="228">
        <f>ROUND(I90*H90,2)</f>
        <v>0</v>
      </c>
      <c r="BL90" s="20" t="s">
        <v>288</v>
      </c>
      <c r="BM90" s="227" t="s">
        <v>1809</v>
      </c>
    </row>
    <row r="91" s="2" customFormat="1">
      <c r="A91" s="41"/>
      <c r="B91" s="42"/>
      <c r="C91" s="43"/>
      <c r="D91" s="229" t="s">
        <v>290</v>
      </c>
      <c r="E91" s="43"/>
      <c r="F91" s="230" t="s">
        <v>1810</v>
      </c>
      <c r="G91" s="43"/>
      <c r="H91" s="43"/>
      <c r="I91" s="231"/>
      <c r="J91" s="43"/>
      <c r="K91" s="43"/>
      <c r="L91" s="47"/>
      <c r="M91" s="232"/>
      <c r="N91" s="233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290</v>
      </c>
      <c r="AU91" s="20" t="s">
        <v>76</v>
      </c>
    </row>
    <row r="92" s="2" customFormat="1" ht="16.5" customHeight="1">
      <c r="A92" s="41"/>
      <c r="B92" s="42"/>
      <c r="C92" s="216" t="s">
        <v>288</v>
      </c>
      <c r="D92" s="216" t="s">
        <v>284</v>
      </c>
      <c r="E92" s="217" t="s">
        <v>1811</v>
      </c>
      <c r="F92" s="218" t="s">
        <v>1812</v>
      </c>
      <c r="G92" s="219" t="s">
        <v>321</v>
      </c>
      <c r="H92" s="220">
        <v>3</v>
      </c>
      <c r="I92" s="221"/>
      <c r="J92" s="222">
        <f>ROUND(I92*H92,2)</f>
        <v>0</v>
      </c>
      <c r="K92" s="218" t="s">
        <v>1804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288</v>
      </c>
      <c r="AT92" s="227" t="s">
        <v>284</v>
      </c>
      <c r="AU92" s="227" t="s">
        <v>76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288</v>
      </c>
      <c r="BM92" s="227" t="s">
        <v>1813</v>
      </c>
    </row>
    <row r="93" s="2" customFormat="1" ht="37.8" customHeight="1">
      <c r="A93" s="41"/>
      <c r="B93" s="42"/>
      <c r="C93" s="216" t="s">
        <v>312</v>
      </c>
      <c r="D93" s="216" t="s">
        <v>284</v>
      </c>
      <c r="E93" s="217" t="s">
        <v>1269</v>
      </c>
      <c r="F93" s="218" t="s">
        <v>1270</v>
      </c>
      <c r="G93" s="219" t="s">
        <v>321</v>
      </c>
      <c r="H93" s="220">
        <v>5</v>
      </c>
      <c r="I93" s="221"/>
      <c r="J93" s="222">
        <f>ROUND(I93*H93,2)</f>
        <v>0</v>
      </c>
      <c r="K93" s="218" t="s">
        <v>287</v>
      </c>
      <c r="L93" s="47"/>
      <c r="M93" s="223" t="s">
        <v>19</v>
      </c>
      <c r="N93" s="224" t="s">
        <v>40</v>
      </c>
      <c r="O93" s="87"/>
      <c r="P93" s="225">
        <f>O93*H93</f>
        <v>0</v>
      </c>
      <c r="Q93" s="225">
        <v>0.016969999999999999</v>
      </c>
      <c r="R93" s="225">
        <f>Q93*H93</f>
        <v>0.084849999999999995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288</v>
      </c>
      <c r="AT93" s="227" t="s">
        <v>284</v>
      </c>
      <c r="AU93" s="227" t="s">
        <v>76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288</v>
      </c>
      <c r="BM93" s="227" t="s">
        <v>1814</v>
      </c>
    </row>
    <row r="94" s="2" customFormat="1">
      <c r="A94" s="41"/>
      <c r="B94" s="42"/>
      <c r="C94" s="43"/>
      <c r="D94" s="229" t="s">
        <v>290</v>
      </c>
      <c r="E94" s="43"/>
      <c r="F94" s="230" t="s">
        <v>1272</v>
      </c>
      <c r="G94" s="43"/>
      <c r="H94" s="43"/>
      <c r="I94" s="231"/>
      <c r="J94" s="43"/>
      <c r="K94" s="43"/>
      <c r="L94" s="47"/>
      <c r="M94" s="232"/>
      <c r="N94" s="233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290</v>
      </c>
      <c r="AU94" s="20" t="s">
        <v>76</v>
      </c>
    </row>
    <row r="95" s="2" customFormat="1" ht="21.75" customHeight="1">
      <c r="A95" s="41"/>
      <c r="B95" s="42"/>
      <c r="C95" s="216" t="s">
        <v>318</v>
      </c>
      <c r="D95" s="216" t="s">
        <v>284</v>
      </c>
      <c r="E95" s="217" t="s">
        <v>1815</v>
      </c>
      <c r="F95" s="218" t="s">
        <v>1816</v>
      </c>
      <c r="G95" s="219" t="s">
        <v>321</v>
      </c>
      <c r="H95" s="220">
        <v>4</v>
      </c>
      <c r="I95" s="221"/>
      <c r="J95" s="222">
        <f>ROUND(I95*H95,2)</f>
        <v>0</v>
      </c>
      <c r="K95" s="218" t="s">
        <v>287</v>
      </c>
      <c r="L95" s="47"/>
      <c r="M95" s="223" t="s">
        <v>19</v>
      </c>
      <c r="N95" s="224" t="s">
        <v>40</v>
      </c>
      <c r="O95" s="87"/>
      <c r="P95" s="225">
        <f>O95*H95</f>
        <v>0</v>
      </c>
      <c r="Q95" s="225">
        <v>0.0018</v>
      </c>
      <c r="R95" s="225">
        <f>Q95*H95</f>
        <v>0.0071999999999999998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288</v>
      </c>
      <c r="AT95" s="227" t="s">
        <v>284</v>
      </c>
      <c r="AU95" s="227" t="s">
        <v>76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288</v>
      </c>
      <c r="BM95" s="227" t="s">
        <v>1817</v>
      </c>
    </row>
    <row r="96" s="2" customFormat="1">
      <c r="A96" s="41"/>
      <c r="B96" s="42"/>
      <c r="C96" s="43"/>
      <c r="D96" s="229" t="s">
        <v>290</v>
      </c>
      <c r="E96" s="43"/>
      <c r="F96" s="230" t="s">
        <v>1818</v>
      </c>
      <c r="G96" s="43"/>
      <c r="H96" s="43"/>
      <c r="I96" s="231"/>
      <c r="J96" s="43"/>
      <c r="K96" s="43"/>
      <c r="L96" s="47"/>
      <c r="M96" s="232"/>
      <c r="N96" s="233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290</v>
      </c>
      <c r="AU96" s="20" t="s">
        <v>76</v>
      </c>
    </row>
    <row r="97" s="2" customFormat="1" ht="16.5" customHeight="1">
      <c r="A97" s="41"/>
      <c r="B97" s="42"/>
      <c r="C97" s="216" t="s">
        <v>323</v>
      </c>
      <c r="D97" s="216" t="s">
        <v>284</v>
      </c>
      <c r="E97" s="217" t="s">
        <v>1819</v>
      </c>
      <c r="F97" s="218" t="s">
        <v>1820</v>
      </c>
      <c r="G97" s="219" t="s">
        <v>321</v>
      </c>
      <c r="H97" s="220">
        <v>1</v>
      </c>
      <c r="I97" s="221"/>
      <c r="J97" s="222">
        <f>ROUND(I97*H97,2)</f>
        <v>0</v>
      </c>
      <c r="K97" s="218" t="s">
        <v>1804</v>
      </c>
      <c r="L97" s="47"/>
      <c r="M97" s="223" t="s">
        <v>19</v>
      </c>
      <c r="N97" s="224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288</v>
      </c>
      <c r="AT97" s="227" t="s">
        <v>284</v>
      </c>
      <c r="AU97" s="227" t="s">
        <v>76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288</v>
      </c>
      <c r="BM97" s="227" t="s">
        <v>1821</v>
      </c>
    </row>
    <row r="98" s="2" customFormat="1" ht="24.15" customHeight="1">
      <c r="A98" s="41"/>
      <c r="B98" s="42"/>
      <c r="C98" s="216" t="s">
        <v>327</v>
      </c>
      <c r="D98" s="216" t="s">
        <v>284</v>
      </c>
      <c r="E98" s="217" t="s">
        <v>1277</v>
      </c>
      <c r="F98" s="218" t="s">
        <v>1278</v>
      </c>
      <c r="G98" s="219" t="s">
        <v>321</v>
      </c>
      <c r="H98" s="220">
        <v>5</v>
      </c>
      <c r="I98" s="221"/>
      <c r="J98" s="222">
        <f>ROUND(I98*H98,2)</f>
        <v>0</v>
      </c>
      <c r="K98" s="218" t="s">
        <v>1804</v>
      </c>
      <c r="L98" s="47"/>
      <c r="M98" s="223" t="s">
        <v>19</v>
      </c>
      <c r="N98" s="224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288</v>
      </c>
      <c r="AT98" s="227" t="s">
        <v>284</v>
      </c>
      <c r="AU98" s="227" t="s">
        <v>76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288</v>
      </c>
      <c r="BM98" s="227" t="s">
        <v>1822</v>
      </c>
    </row>
    <row r="99" s="2" customFormat="1" ht="16.5" customHeight="1">
      <c r="A99" s="41"/>
      <c r="B99" s="42"/>
      <c r="C99" s="216" t="s">
        <v>336</v>
      </c>
      <c r="D99" s="216" t="s">
        <v>284</v>
      </c>
      <c r="E99" s="217" t="s">
        <v>1823</v>
      </c>
      <c r="F99" s="218" t="s">
        <v>1281</v>
      </c>
      <c r="G99" s="219" t="s">
        <v>321</v>
      </c>
      <c r="H99" s="220">
        <v>5</v>
      </c>
      <c r="I99" s="221"/>
      <c r="J99" s="222">
        <f>ROUND(I99*H99,2)</f>
        <v>0</v>
      </c>
      <c r="K99" s="218" t="s">
        <v>1804</v>
      </c>
      <c r="L99" s="47"/>
      <c r="M99" s="223" t="s">
        <v>19</v>
      </c>
      <c r="N99" s="224" t="s">
        <v>40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288</v>
      </c>
      <c r="AT99" s="227" t="s">
        <v>284</v>
      </c>
      <c r="AU99" s="227" t="s">
        <v>76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288</v>
      </c>
      <c r="BM99" s="227" t="s">
        <v>1824</v>
      </c>
    </row>
    <row r="100" s="2" customFormat="1" ht="16.5" customHeight="1">
      <c r="A100" s="41"/>
      <c r="B100" s="42"/>
      <c r="C100" s="216" t="s">
        <v>347</v>
      </c>
      <c r="D100" s="216" t="s">
        <v>284</v>
      </c>
      <c r="E100" s="217" t="s">
        <v>1283</v>
      </c>
      <c r="F100" s="218" t="s">
        <v>1284</v>
      </c>
      <c r="G100" s="219" t="s">
        <v>321</v>
      </c>
      <c r="H100" s="220">
        <v>30</v>
      </c>
      <c r="I100" s="221"/>
      <c r="J100" s="222">
        <f>ROUND(I100*H100,2)</f>
        <v>0</v>
      </c>
      <c r="K100" s="218" t="s">
        <v>1804</v>
      </c>
      <c r="L100" s="47"/>
      <c r="M100" s="223" t="s">
        <v>19</v>
      </c>
      <c r="N100" s="224" t="s">
        <v>40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288</v>
      </c>
      <c r="AT100" s="227" t="s">
        <v>284</v>
      </c>
      <c r="AU100" s="227" t="s">
        <v>76</v>
      </c>
      <c r="AY100" s="20" t="s">
        <v>281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76</v>
      </c>
      <c r="BK100" s="228">
        <f>ROUND(I100*H100,2)</f>
        <v>0</v>
      </c>
      <c r="BL100" s="20" t="s">
        <v>288</v>
      </c>
      <c r="BM100" s="227" t="s">
        <v>1825</v>
      </c>
    </row>
    <row r="101" s="2" customFormat="1" ht="24.15" customHeight="1">
      <c r="A101" s="41"/>
      <c r="B101" s="42"/>
      <c r="C101" s="216" t="s">
        <v>355</v>
      </c>
      <c r="D101" s="216" t="s">
        <v>284</v>
      </c>
      <c r="E101" s="217" t="s">
        <v>1286</v>
      </c>
      <c r="F101" s="218" t="s">
        <v>1287</v>
      </c>
      <c r="G101" s="219" t="s">
        <v>321</v>
      </c>
      <c r="H101" s="220">
        <v>19</v>
      </c>
      <c r="I101" s="221"/>
      <c r="J101" s="222">
        <f>ROUND(I101*H101,2)</f>
        <v>0</v>
      </c>
      <c r="K101" s="218" t="s">
        <v>287</v>
      </c>
      <c r="L101" s="47"/>
      <c r="M101" s="223" t="s">
        <v>19</v>
      </c>
      <c r="N101" s="224" t="s">
        <v>40</v>
      </c>
      <c r="O101" s="87"/>
      <c r="P101" s="225">
        <f>O101*H101</f>
        <v>0</v>
      </c>
      <c r="Q101" s="225">
        <v>9.0000000000000006E-05</v>
      </c>
      <c r="R101" s="225">
        <f>Q101*H101</f>
        <v>0.0017100000000000002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288</v>
      </c>
      <c r="AT101" s="227" t="s">
        <v>284</v>
      </c>
      <c r="AU101" s="227" t="s">
        <v>76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288</v>
      </c>
      <c r="BM101" s="227" t="s">
        <v>1826</v>
      </c>
    </row>
    <row r="102" s="2" customFormat="1">
      <c r="A102" s="41"/>
      <c r="B102" s="42"/>
      <c r="C102" s="43"/>
      <c r="D102" s="229" t="s">
        <v>290</v>
      </c>
      <c r="E102" s="43"/>
      <c r="F102" s="230" t="s">
        <v>1289</v>
      </c>
      <c r="G102" s="43"/>
      <c r="H102" s="43"/>
      <c r="I102" s="231"/>
      <c r="J102" s="43"/>
      <c r="K102" s="43"/>
      <c r="L102" s="47"/>
      <c r="M102" s="232"/>
      <c r="N102" s="233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290</v>
      </c>
      <c r="AU102" s="20" t="s">
        <v>76</v>
      </c>
    </row>
    <row r="103" s="2" customFormat="1" ht="16.5" customHeight="1">
      <c r="A103" s="41"/>
      <c r="B103" s="42"/>
      <c r="C103" s="216" t="s">
        <v>8</v>
      </c>
      <c r="D103" s="216" t="s">
        <v>284</v>
      </c>
      <c r="E103" s="217" t="s">
        <v>1290</v>
      </c>
      <c r="F103" s="218" t="s">
        <v>1291</v>
      </c>
      <c r="G103" s="219" t="s">
        <v>321</v>
      </c>
      <c r="H103" s="220">
        <v>5</v>
      </c>
      <c r="I103" s="221"/>
      <c r="J103" s="222">
        <f>ROUND(I103*H103,2)</f>
        <v>0</v>
      </c>
      <c r="K103" s="218" t="s">
        <v>1804</v>
      </c>
      <c r="L103" s="47"/>
      <c r="M103" s="223" t="s">
        <v>19</v>
      </c>
      <c r="N103" s="224" t="s">
        <v>40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288</v>
      </c>
      <c r="AT103" s="227" t="s">
        <v>284</v>
      </c>
      <c r="AU103" s="227" t="s">
        <v>76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288</v>
      </c>
      <c r="BM103" s="227" t="s">
        <v>1827</v>
      </c>
    </row>
    <row r="104" s="2" customFormat="1" ht="21.75" customHeight="1">
      <c r="A104" s="41"/>
      <c r="B104" s="42"/>
      <c r="C104" s="216" t="s">
        <v>369</v>
      </c>
      <c r="D104" s="216" t="s">
        <v>284</v>
      </c>
      <c r="E104" s="217" t="s">
        <v>1297</v>
      </c>
      <c r="F104" s="218" t="s">
        <v>1298</v>
      </c>
      <c r="G104" s="219" t="s">
        <v>321</v>
      </c>
      <c r="H104" s="220">
        <v>10</v>
      </c>
      <c r="I104" s="221"/>
      <c r="J104" s="222">
        <f>ROUND(I104*H104,2)</f>
        <v>0</v>
      </c>
      <c r="K104" s="218" t="s">
        <v>287</v>
      </c>
      <c r="L104" s="47"/>
      <c r="M104" s="223" t="s">
        <v>19</v>
      </c>
      <c r="N104" s="224" t="s">
        <v>40</v>
      </c>
      <c r="O104" s="87"/>
      <c r="P104" s="225">
        <f>O104*H104</f>
        <v>0</v>
      </c>
      <c r="Q104" s="225">
        <v>0.00021000000000000001</v>
      </c>
      <c r="R104" s="225">
        <f>Q104*H104</f>
        <v>0.0021000000000000003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288</v>
      </c>
      <c r="AT104" s="227" t="s">
        <v>284</v>
      </c>
      <c r="AU104" s="227" t="s">
        <v>76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288</v>
      </c>
      <c r="BM104" s="227" t="s">
        <v>1828</v>
      </c>
    </row>
    <row r="105" s="2" customFormat="1">
      <c r="A105" s="41"/>
      <c r="B105" s="42"/>
      <c r="C105" s="43"/>
      <c r="D105" s="229" t="s">
        <v>290</v>
      </c>
      <c r="E105" s="43"/>
      <c r="F105" s="230" t="s">
        <v>1829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290</v>
      </c>
      <c r="AU105" s="20" t="s">
        <v>76</v>
      </c>
    </row>
    <row r="106" s="2" customFormat="1" ht="24.15" customHeight="1">
      <c r="A106" s="41"/>
      <c r="B106" s="42"/>
      <c r="C106" s="216" t="s">
        <v>374</v>
      </c>
      <c r="D106" s="216" t="s">
        <v>284</v>
      </c>
      <c r="E106" s="217" t="s">
        <v>1300</v>
      </c>
      <c r="F106" s="218" t="s">
        <v>1301</v>
      </c>
      <c r="G106" s="219" t="s">
        <v>321</v>
      </c>
      <c r="H106" s="220">
        <v>5</v>
      </c>
      <c r="I106" s="221"/>
      <c r="J106" s="222">
        <f>ROUND(I106*H106,2)</f>
        <v>0</v>
      </c>
      <c r="K106" s="218" t="s">
        <v>1804</v>
      </c>
      <c r="L106" s="47"/>
      <c r="M106" s="223" t="s">
        <v>19</v>
      </c>
      <c r="N106" s="224" t="s">
        <v>40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288</v>
      </c>
      <c r="AT106" s="227" t="s">
        <v>284</v>
      </c>
      <c r="AU106" s="227" t="s">
        <v>76</v>
      </c>
      <c r="AY106" s="20" t="s">
        <v>281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76</v>
      </c>
      <c r="BK106" s="228">
        <f>ROUND(I106*H106,2)</f>
        <v>0</v>
      </c>
      <c r="BL106" s="20" t="s">
        <v>288</v>
      </c>
      <c r="BM106" s="227" t="s">
        <v>1830</v>
      </c>
    </row>
    <row r="107" s="2" customFormat="1" ht="33" customHeight="1">
      <c r="A107" s="41"/>
      <c r="B107" s="42"/>
      <c r="C107" s="216" t="s">
        <v>380</v>
      </c>
      <c r="D107" s="216" t="s">
        <v>284</v>
      </c>
      <c r="E107" s="217" t="s">
        <v>1303</v>
      </c>
      <c r="F107" s="218" t="s">
        <v>1304</v>
      </c>
      <c r="G107" s="219" t="s">
        <v>321</v>
      </c>
      <c r="H107" s="220">
        <v>5</v>
      </c>
      <c r="I107" s="221"/>
      <c r="J107" s="222">
        <f>ROUND(I107*H107,2)</f>
        <v>0</v>
      </c>
      <c r="K107" s="218" t="s">
        <v>1804</v>
      </c>
      <c r="L107" s="47"/>
      <c r="M107" s="223" t="s">
        <v>19</v>
      </c>
      <c r="N107" s="224" t="s">
        <v>40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288</v>
      </c>
      <c r="AT107" s="227" t="s">
        <v>284</v>
      </c>
      <c r="AU107" s="227" t="s">
        <v>76</v>
      </c>
      <c r="AY107" s="20" t="s">
        <v>281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76</v>
      </c>
      <c r="BK107" s="228">
        <f>ROUND(I107*H107,2)</f>
        <v>0</v>
      </c>
      <c r="BL107" s="20" t="s">
        <v>288</v>
      </c>
      <c r="BM107" s="227" t="s">
        <v>1831</v>
      </c>
    </row>
    <row r="108" s="2" customFormat="1" ht="16.5" customHeight="1">
      <c r="A108" s="41"/>
      <c r="B108" s="42"/>
      <c r="C108" s="216" t="s">
        <v>305</v>
      </c>
      <c r="D108" s="216" t="s">
        <v>284</v>
      </c>
      <c r="E108" s="217" t="s">
        <v>1306</v>
      </c>
      <c r="F108" s="218" t="s">
        <v>1307</v>
      </c>
      <c r="G108" s="219" t="s">
        <v>321</v>
      </c>
      <c r="H108" s="220">
        <v>5</v>
      </c>
      <c r="I108" s="221"/>
      <c r="J108" s="222">
        <f>ROUND(I108*H108,2)</f>
        <v>0</v>
      </c>
      <c r="K108" s="218" t="s">
        <v>287</v>
      </c>
      <c r="L108" s="47"/>
      <c r="M108" s="223" t="s">
        <v>19</v>
      </c>
      <c r="N108" s="224" t="s">
        <v>40</v>
      </c>
      <c r="O108" s="87"/>
      <c r="P108" s="225">
        <f>O108*H108</f>
        <v>0</v>
      </c>
      <c r="Q108" s="225">
        <v>0.00012</v>
      </c>
      <c r="R108" s="225">
        <f>Q108*H108</f>
        <v>0.00060000000000000006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288</v>
      </c>
      <c r="AT108" s="227" t="s">
        <v>284</v>
      </c>
      <c r="AU108" s="227" t="s">
        <v>76</v>
      </c>
      <c r="AY108" s="20" t="s">
        <v>281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76</v>
      </c>
      <c r="BK108" s="228">
        <f>ROUND(I108*H108,2)</f>
        <v>0</v>
      </c>
      <c r="BL108" s="20" t="s">
        <v>288</v>
      </c>
      <c r="BM108" s="227" t="s">
        <v>1832</v>
      </c>
    </row>
    <row r="109" s="2" customFormat="1">
      <c r="A109" s="41"/>
      <c r="B109" s="42"/>
      <c r="C109" s="43"/>
      <c r="D109" s="229" t="s">
        <v>290</v>
      </c>
      <c r="E109" s="43"/>
      <c r="F109" s="230" t="s">
        <v>1309</v>
      </c>
      <c r="G109" s="43"/>
      <c r="H109" s="43"/>
      <c r="I109" s="231"/>
      <c r="J109" s="43"/>
      <c r="K109" s="43"/>
      <c r="L109" s="47"/>
      <c r="M109" s="232"/>
      <c r="N109" s="233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290</v>
      </c>
      <c r="AU109" s="20" t="s">
        <v>76</v>
      </c>
    </row>
    <row r="110" s="2" customFormat="1" ht="16.5" customHeight="1">
      <c r="A110" s="41"/>
      <c r="B110" s="42"/>
      <c r="C110" s="216" t="s">
        <v>395</v>
      </c>
      <c r="D110" s="216" t="s">
        <v>284</v>
      </c>
      <c r="E110" s="217" t="s">
        <v>1310</v>
      </c>
      <c r="F110" s="218" t="s">
        <v>1311</v>
      </c>
      <c r="G110" s="219" t="s">
        <v>321</v>
      </c>
      <c r="H110" s="220">
        <v>5</v>
      </c>
      <c r="I110" s="221"/>
      <c r="J110" s="222">
        <f>ROUND(I110*H110,2)</f>
        <v>0</v>
      </c>
      <c r="K110" s="218" t="s">
        <v>287</v>
      </c>
      <c r="L110" s="47"/>
      <c r="M110" s="223" t="s">
        <v>19</v>
      </c>
      <c r="N110" s="224" t="s">
        <v>40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0.155</v>
      </c>
      <c r="T110" s="226">
        <f>S110*H110</f>
        <v>0.77500000000000002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288</v>
      </c>
      <c r="AT110" s="227" t="s">
        <v>284</v>
      </c>
      <c r="AU110" s="227" t="s">
        <v>76</v>
      </c>
      <c r="AY110" s="20" t="s">
        <v>281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76</v>
      </c>
      <c r="BK110" s="228">
        <f>ROUND(I110*H110,2)</f>
        <v>0</v>
      </c>
      <c r="BL110" s="20" t="s">
        <v>288</v>
      </c>
      <c r="BM110" s="227" t="s">
        <v>1833</v>
      </c>
    </row>
    <row r="111" s="2" customFormat="1">
      <c r="A111" s="41"/>
      <c r="B111" s="42"/>
      <c r="C111" s="43"/>
      <c r="D111" s="229" t="s">
        <v>290</v>
      </c>
      <c r="E111" s="43"/>
      <c r="F111" s="230" t="s">
        <v>1313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290</v>
      </c>
      <c r="AU111" s="20" t="s">
        <v>76</v>
      </c>
    </row>
    <row r="112" s="2" customFormat="1" ht="16.5" customHeight="1">
      <c r="A112" s="41"/>
      <c r="B112" s="42"/>
      <c r="C112" s="216" t="s">
        <v>401</v>
      </c>
      <c r="D112" s="216" t="s">
        <v>284</v>
      </c>
      <c r="E112" s="217" t="s">
        <v>1314</v>
      </c>
      <c r="F112" s="218" t="s">
        <v>1315</v>
      </c>
      <c r="G112" s="219" t="s">
        <v>321</v>
      </c>
      <c r="H112" s="220">
        <v>5</v>
      </c>
      <c r="I112" s="221"/>
      <c r="J112" s="222">
        <f>ROUND(I112*H112,2)</f>
        <v>0</v>
      </c>
      <c r="K112" s="218" t="s">
        <v>287</v>
      </c>
      <c r="L112" s="47"/>
      <c r="M112" s="223" t="s">
        <v>19</v>
      </c>
      <c r="N112" s="224" t="s">
        <v>40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0.019460000000000002</v>
      </c>
      <c r="T112" s="226">
        <f>S112*H112</f>
        <v>0.097300000000000011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288</v>
      </c>
      <c r="AT112" s="227" t="s">
        <v>284</v>
      </c>
      <c r="AU112" s="227" t="s">
        <v>76</v>
      </c>
      <c r="AY112" s="20" t="s">
        <v>281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76</v>
      </c>
      <c r="BK112" s="228">
        <f>ROUND(I112*H112,2)</f>
        <v>0</v>
      </c>
      <c r="BL112" s="20" t="s">
        <v>288</v>
      </c>
      <c r="BM112" s="227" t="s">
        <v>1834</v>
      </c>
    </row>
    <row r="113" s="2" customFormat="1">
      <c r="A113" s="41"/>
      <c r="B113" s="42"/>
      <c r="C113" s="43"/>
      <c r="D113" s="229" t="s">
        <v>290</v>
      </c>
      <c r="E113" s="43"/>
      <c r="F113" s="230" t="s">
        <v>1835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290</v>
      </c>
      <c r="AU113" s="20" t="s">
        <v>76</v>
      </c>
    </row>
    <row r="114" s="2" customFormat="1" ht="16.5" customHeight="1">
      <c r="A114" s="41"/>
      <c r="B114" s="42"/>
      <c r="C114" s="216" t="s">
        <v>406</v>
      </c>
      <c r="D114" s="216" t="s">
        <v>284</v>
      </c>
      <c r="E114" s="217" t="s">
        <v>1317</v>
      </c>
      <c r="F114" s="218" t="s">
        <v>1318</v>
      </c>
      <c r="G114" s="219" t="s">
        <v>321</v>
      </c>
      <c r="H114" s="220">
        <v>11</v>
      </c>
      <c r="I114" s="221"/>
      <c r="J114" s="222">
        <f>ROUND(I114*H114,2)</f>
        <v>0</v>
      </c>
      <c r="K114" s="218" t="s">
        <v>287</v>
      </c>
      <c r="L114" s="47"/>
      <c r="M114" s="223" t="s">
        <v>19</v>
      </c>
      <c r="N114" s="224" t="s">
        <v>40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0.034200000000000001</v>
      </c>
      <c r="T114" s="226">
        <f>S114*H114</f>
        <v>0.37620000000000003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288</v>
      </c>
      <c r="AT114" s="227" t="s">
        <v>284</v>
      </c>
      <c r="AU114" s="227" t="s">
        <v>76</v>
      </c>
      <c r="AY114" s="20" t="s">
        <v>281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76</v>
      </c>
      <c r="BK114" s="228">
        <f>ROUND(I114*H114,2)</f>
        <v>0</v>
      </c>
      <c r="BL114" s="20" t="s">
        <v>288</v>
      </c>
      <c r="BM114" s="227" t="s">
        <v>1836</v>
      </c>
    </row>
    <row r="115" s="2" customFormat="1">
      <c r="A115" s="41"/>
      <c r="B115" s="42"/>
      <c r="C115" s="43"/>
      <c r="D115" s="229" t="s">
        <v>290</v>
      </c>
      <c r="E115" s="43"/>
      <c r="F115" s="230" t="s">
        <v>1320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290</v>
      </c>
      <c r="AU115" s="20" t="s">
        <v>76</v>
      </c>
    </row>
    <row r="116" s="2" customFormat="1" ht="16.5" customHeight="1">
      <c r="A116" s="41"/>
      <c r="B116" s="42"/>
      <c r="C116" s="216" t="s">
        <v>412</v>
      </c>
      <c r="D116" s="216" t="s">
        <v>284</v>
      </c>
      <c r="E116" s="217" t="s">
        <v>1837</v>
      </c>
      <c r="F116" s="218" t="s">
        <v>1838</v>
      </c>
      <c r="G116" s="219" t="s">
        <v>321</v>
      </c>
      <c r="H116" s="220">
        <v>12</v>
      </c>
      <c r="I116" s="221"/>
      <c r="J116" s="222">
        <f>ROUND(I116*H116,2)</f>
        <v>0</v>
      </c>
      <c r="K116" s="218" t="s">
        <v>287</v>
      </c>
      <c r="L116" s="47"/>
      <c r="M116" s="223" t="s">
        <v>19</v>
      </c>
      <c r="N116" s="224" t="s">
        <v>40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0.03968</v>
      </c>
      <c r="T116" s="226">
        <f>S116*H116</f>
        <v>0.47616000000000003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288</v>
      </c>
      <c r="AT116" s="227" t="s">
        <v>284</v>
      </c>
      <c r="AU116" s="227" t="s">
        <v>76</v>
      </c>
      <c r="AY116" s="20" t="s">
        <v>281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76</v>
      </c>
      <c r="BK116" s="228">
        <f>ROUND(I116*H116,2)</f>
        <v>0</v>
      </c>
      <c r="BL116" s="20" t="s">
        <v>288</v>
      </c>
      <c r="BM116" s="227" t="s">
        <v>1839</v>
      </c>
    </row>
    <row r="117" s="2" customFormat="1">
      <c r="A117" s="41"/>
      <c r="B117" s="42"/>
      <c r="C117" s="43"/>
      <c r="D117" s="229" t="s">
        <v>290</v>
      </c>
      <c r="E117" s="43"/>
      <c r="F117" s="230" t="s">
        <v>1840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290</v>
      </c>
      <c r="AU117" s="20" t="s">
        <v>76</v>
      </c>
    </row>
    <row r="118" s="2" customFormat="1" ht="24.15" customHeight="1">
      <c r="A118" s="41"/>
      <c r="B118" s="42"/>
      <c r="C118" s="216" t="s">
        <v>7</v>
      </c>
      <c r="D118" s="216" t="s">
        <v>284</v>
      </c>
      <c r="E118" s="217" t="s">
        <v>1321</v>
      </c>
      <c r="F118" s="218" t="s">
        <v>1322</v>
      </c>
      <c r="G118" s="219" t="s">
        <v>392</v>
      </c>
      <c r="H118" s="220">
        <v>55</v>
      </c>
      <c r="I118" s="221"/>
      <c r="J118" s="222">
        <f>ROUND(I118*H118,2)</f>
        <v>0</v>
      </c>
      <c r="K118" s="218" t="s">
        <v>287</v>
      </c>
      <c r="L118" s="47"/>
      <c r="M118" s="223" t="s">
        <v>19</v>
      </c>
      <c r="N118" s="224" t="s">
        <v>40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0.00029</v>
      </c>
      <c r="T118" s="226">
        <f>S118*H118</f>
        <v>0.015949999999999999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288</v>
      </c>
      <c r="AT118" s="227" t="s">
        <v>284</v>
      </c>
      <c r="AU118" s="227" t="s">
        <v>76</v>
      </c>
      <c r="AY118" s="20" t="s">
        <v>281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76</v>
      </c>
      <c r="BK118" s="228">
        <f>ROUND(I118*H118,2)</f>
        <v>0</v>
      </c>
      <c r="BL118" s="20" t="s">
        <v>288</v>
      </c>
      <c r="BM118" s="227" t="s">
        <v>1841</v>
      </c>
    </row>
    <row r="119" s="2" customFormat="1">
      <c r="A119" s="41"/>
      <c r="B119" s="42"/>
      <c r="C119" s="43"/>
      <c r="D119" s="229" t="s">
        <v>290</v>
      </c>
      <c r="E119" s="43"/>
      <c r="F119" s="230" t="s">
        <v>1324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290</v>
      </c>
      <c r="AU119" s="20" t="s">
        <v>76</v>
      </c>
    </row>
    <row r="120" s="2" customFormat="1" ht="24.15" customHeight="1">
      <c r="A120" s="41"/>
      <c r="B120" s="42"/>
      <c r="C120" s="216" t="s">
        <v>424</v>
      </c>
      <c r="D120" s="216" t="s">
        <v>284</v>
      </c>
      <c r="E120" s="217" t="s">
        <v>1325</v>
      </c>
      <c r="F120" s="218" t="s">
        <v>1326</v>
      </c>
      <c r="G120" s="219" t="s">
        <v>392</v>
      </c>
      <c r="H120" s="220">
        <v>16</v>
      </c>
      <c r="I120" s="221"/>
      <c r="J120" s="222">
        <f>ROUND(I120*H120,2)</f>
        <v>0</v>
      </c>
      <c r="K120" s="218" t="s">
        <v>287</v>
      </c>
      <c r="L120" s="47"/>
      <c r="M120" s="223" t="s">
        <v>19</v>
      </c>
      <c r="N120" s="224" t="s">
        <v>40</v>
      </c>
      <c r="O120" s="87"/>
      <c r="P120" s="225">
        <f>O120*H120</f>
        <v>0</v>
      </c>
      <c r="Q120" s="225">
        <v>0.00050000000000000001</v>
      </c>
      <c r="R120" s="225">
        <f>Q120*H120</f>
        <v>0.0080000000000000002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288</v>
      </c>
      <c r="AT120" s="227" t="s">
        <v>284</v>
      </c>
      <c r="AU120" s="227" t="s">
        <v>76</v>
      </c>
      <c r="AY120" s="20" t="s">
        <v>281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76</v>
      </c>
      <c r="BK120" s="228">
        <f>ROUND(I120*H120,2)</f>
        <v>0</v>
      </c>
      <c r="BL120" s="20" t="s">
        <v>288</v>
      </c>
      <c r="BM120" s="227" t="s">
        <v>1842</v>
      </c>
    </row>
    <row r="121" s="2" customFormat="1">
      <c r="A121" s="41"/>
      <c r="B121" s="42"/>
      <c r="C121" s="43"/>
      <c r="D121" s="229" t="s">
        <v>290</v>
      </c>
      <c r="E121" s="43"/>
      <c r="F121" s="230" t="s">
        <v>1328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290</v>
      </c>
      <c r="AU121" s="20" t="s">
        <v>76</v>
      </c>
    </row>
    <row r="122" s="2" customFormat="1" ht="24.15" customHeight="1">
      <c r="A122" s="41"/>
      <c r="B122" s="42"/>
      <c r="C122" s="216" t="s">
        <v>431</v>
      </c>
      <c r="D122" s="216" t="s">
        <v>284</v>
      </c>
      <c r="E122" s="217" t="s">
        <v>1329</v>
      </c>
      <c r="F122" s="218" t="s">
        <v>1330</v>
      </c>
      <c r="G122" s="219" t="s">
        <v>392</v>
      </c>
      <c r="H122" s="220">
        <v>25</v>
      </c>
      <c r="I122" s="221"/>
      <c r="J122" s="222">
        <f>ROUND(I122*H122,2)</f>
        <v>0</v>
      </c>
      <c r="K122" s="218" t="s">
        <v>287</v>
      </c>
      <c r="L122" s="47"/>
      <c r="M122" s="223" t="s">
        <v>19</v>
      </c>
      <c r="N122" s="224" t="s">
        <v>40</v>
      </c>
      <c r="O122" s="87"/>
      <c r="P122" s="225">
        <f>O122*H122</f>
        <v>0</v>
      </c>
      <c r="Q122" s="225">
        <v>0.00075000000000000002</v>
      </c>
      <c r="R122" s="225">
        <f>Q122*H122</f>
        <v>0.018749999999999999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288</v>
      </c>
      <c r="AT122" s="227" t="s">
        <v>284</v>
      </c>
      <c r="AU122" s="227" t="s">
        <v>76</v>
      </c>
      <c r="AY122" s="20" t="s">
        <v>281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76</v>
      </c>
      <c r="BK122" s="228">
        <f>ROUND(I122*H122,2)</f>
        <v>0</v>
      </c>
      <c r="BL122" s="20" t="s">
        <v>288</v>
      </c>
      <c r="BM122" s="227" t="s">
        <v>1843</v>
      </c>
    </row>
    <row r="123" s="2" customFormat="1">
      <c r="A123" s="41"/>
      <c r="B123" s="42"/>
      <c r="C123" s="43"/>
      <c r="D123" s="229" t="s">
        <v>290</v>
      </c>
      <c r="E123" s="43"/>
      <c r="F123" s="230" t="s">
        <v>1332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290</v>
      </c>
      <c r="AU123" s="20" t="s">
        <v>76</v>
      </c>
    </row>
    <row r="124" s="2" customFormat="1" ht="24.15" customHeight="1">
      <c r="A124" s="41"/>
      <c r="B124" s="42"/>
      <c r="C124" s="216" t="s">
        <v>436</v>
      </c>
      <c r="D124" s="216" t="s">
        <v>284</v>
      </c>
      <c r="E124" s="217" t="s">
        <v>1844</v>
      </c>
      <c r="F124" s="218" t="s">
        <v>1845</v>
      </c>
      <c r="G124" s="219" t="s">
        <v>392</v>
      </c>
      <c r="H124" s="220">
        <v>13</v>
      </c>
      <c r="I124" s="221"/>
      <c r="J124" s="222">
        <f>ROUND(I124*H124,2)</f>
        <v>0</v>
      </c>
      <c r="K124" s="218" t="s">
        <v>287</v>
      </c>
      <c r="L124" s="47"/>
      <c r="M124" s="223" t="s">
        <v>19</v>
      </c>
      <c r="N124" s="224" t="s">
        <v>40</v>
      </c>
      <c r="O124" s="87"/>
      <c r="P124" s="225">
        <f>O124*H124</f>
        <v>0</v>
      </c>
      <c r="Q124" s="225">
        <v>0.00115</v>
      </c>
      <c r="R124" s="225">
        <f>Q124*H124</f>
        <v>0.01495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288</v>
      </c>
      <c r="AT124" s="227" t="s">
        <v>284</v>
      </c>
      <c r="AU124" s="227" t="s">
        <v>76</v>
      </c>
      <c r="AY124" s="20" t="s">
        <v>281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76</v>
      </c>
      <c r="BK124" s="228">
        <f>ROUND(I124*H124,2)</f>
        <v>0</v>
      </c>
      <c r="BL124" s="20" t="s">
        <v>288</v>
      </c>
      <c r="BM124" s="227" t="s">
        <v>1846</v>
      </c>
    </row>
    <row r="125" s="2" customFormat="1">
      <c r="A125" s="41"/>
      <c r="B125" s="42"/>
      <c r="C125" s="43"/>
      <c r="D125" s="229" t="s">
        <v>290</v>
      </c>
      <c r="E125" s="43"/>
      <c r="F125" s="230" t="s">
        <v>1847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290</v>
      </c>
      <c r="AU125" s="20" t="s">
        <v>76</v>
      </c>
    </row>
    <row r="126" s="2" customFormat="1" ht="16.5" customHeight="1">
      <c r="A126" s="41"/>
      <c r="B126" s="42"/>
      <c r="C126" s="216" t="s">
        <v>442</v>
      </c>
      <c r="D126" s="216" t="s">
        <v>284</v>
      </c>
      <c r="E126" s="217" t="s">
        <v>1333</v>
      </c>
      <c r="F126" s="218" t="s">
        <v>1334</v>
      </c>
      <c r="G126" s="219" t="s">
        <v>321</v>
      </c>
      <c r="H126" s="220">
        <v>5</v>
      </c>
      <c r="I126" s="221"/>
      <c r="J126" s="222">
        <f>ROUND(I126*H126,2)</f>
        <v>0</v>
      </c>
      <c r="K126" s="218" t="s">
        <v>1804</v>
      </c>
      <c r="L126" s="47"/>
      <c r="M126" s="223" t="s">
        <v>19</v>
      </c>
      <c r="N126" s="224" t="s">
        <v>40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288</v>
      </c>
      <c r="AT126" s="227" t="s">
        <v>284</v>
      </c>
      <c r="AU126" s="227" t="s">
        <v>76</v>
      </c>
      <c r="AY126" s="20" t="s">
        <v>281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76</v>
      </c>
      <c r="BK126" s="228">
        <f>ROUND(I126*H126,2)</f>
        <v>0</v>
      </c>
      <c r="BL126" s="20" t="s">
        <v>288</v>
      </c>
      <c r="BM126" s="227" t="s">
        <v>1848</v>
      </c>
    </row>
    <row r="127" s="2" customFormat="1" ht="37.8" customHeight="1">
      <c r="A127" s="41"/>
      <c r="B127" s="42"/>
      <c r="C127" s="216" t="s">
        <v>447</v>
      </c>
      <c r="D127" s="216" t="s">
        <v>284</v>
      </c>
      <c r="E127" s="217" t="s">
        <v>1336</v>
      </c>
      <c r="F127" s="218" t="s">
        <v>1337</v>
      </c>
      <c r="G127" s="219" t="s">
        <v>206</v>
      </c>
      <c r="H127" s="220">
        <v>7</v>
      </c>
      <c r="I127" s="221"/>
      <c r="J127" s="222">
        <f>ROUND(I127*H127,2)</f>
        <v>0</v>
      </c>
      <c r="K127" s="218" t="s">
        <v>287</v>
      </c>
      <c r="L127" s="47"/>
      <c r="M127" s="223" t="s">
        <v>19</v>
      </c>
      <c r="N127" s="224" t="s">
        <v>40</v>
      </c>
      <c r="O127" s="87"/>
      <c r="P127" s="225">
        <f>O127*H127</f>
        <v>0</v>
      </c>
      <c r="Q127" s="225">
        <v>4.0000000000000003E-05</v>
      </c>
      <c r="R127" s="225">
        <f>Q127*H127</f>
        <v>0.00028000000000000003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288</v>
      </c>
      <c r="AT127" s="227" t="s">
        <v>284</v>
      </c>
      <c r="AU127" s="227" t="s">
        <v>76</v>
      </c>
      <c r="AY127" s="20" t="s">
        <v>281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76</v>
      </c>
      <c r="BK127" s="228">
        <f>ROUND(I127*H127,2)</f>
        <v>0</v>
      </c>
      <c r="BL127" s="20" t="s">
        <v>288</v>
      </c>
      <c r="BM127" s="227" t="s">
        <v>1849</v>
      </c>
    </row>
    <row r="128" s="2" customFormat="1">
      <c r="A128" s="41"/>
      <c r="B128" s="42"/>
      <c r="C128" s="43"/>
      <c r="D128" s="229" t="s">
        <v>290</v>
      </c>
      <c r="E128" s="43"/>
      <c r="F128" s="230" t="s">
        <v>1339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290</v>
      </c>
      <c r="AU128" s="20" t="s">
        <v>76</v>
      </c>
    </row>
    <row r="129" s="2" customFormat="1" ht="37.8" customHeight="1">
      <c r="A129" s="41"/>
      <c r="B129" s="42"/>
      <c r="C129" s="216" t="s">
        <v>454</v>
      </c>
      <c r="D129" s="216" t="s">
        <v>284</v>
      </c>
      <c r="E129" s="217" t="s">
        <v>1340</v>
      </c>
      <c r="F129" s="218" t="s">
        <v>1341</v>
      </c>
      <c r="G129" s="219" t="s">
        <v>206</v>
      </c>
      <c r="H129" s="220">
        <v>6</v>
      </c>
      <c r="I129" s="221"/>
      <c r="J129" s="222">
        <f>ROUND(I129*H129,2)</f>
        <v>0</v>
      </c>
      <c r="K129" s="218" t="s">
        <v>287</v>
      </c>
      <c r="L129" s="47"/>
      <c r="M129" s="223" t="s">
        <v>19</v>
      </c>
      <c r="N129" s="224" t="s">
        <v>40</v>
      </c>
      <c r="O129" s="87"/>
      <c r="P129" s="225">
        <f>O129*H129</f>
        <v>0</v>
      </c>
      <c r="Q129" s="225">
        <v>0.00034000000000000002</v>
      </c>
      <c r="R129" s="225">
        <f>Q129*H129</f>
        <v>0.0020400000000000001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288</v>
      </c>
      <c r="AT129" s="227" t="s">
        <v>284</v>
      </c>
      <c r="AU129" s="227" t="s">
        <v>76</v>
      </c>
      <c r="AY129" s="20" t="s">
        <v>281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76</v>
      </c>
      <c r="BK129" s="228">
        <f>ROUND(I129*H129,2)</f>
        <v>0</v>
      </c>
      <c r="BL129" s="20" t="s">
        <v>288</v>
      </c>
      <c r="BM129" s="227" t="s">
        <v>1850</v>
      </c>
    </row>
    <row r="130" s="2" customFormat="1">
      <c r="A130" s="41"/>
      <c r="B130" s="42"/>
      <c r="C130" s="43"/>
      <c r="D130" s="229" t="s">
        <v>290</v>
      </c>
      <c r="E130" s="43"/>
      <c r="F130" s="230" t="s">
        <v>1343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290</v>
      </c>
      <c r="AU130" s="20" t="s">
        <v>76</v>
      </c>
    </row>
    <row r="131" s="2" customFormat="1" ht="37.8" customHeight="1">
      <c r="A131" s="41"/>
      <c r="B131" s="42"/>
      <c r="C131" s="216" t="s">
        <v>460</v>
      </c>
      <c r="D131" s="216" t="s">
        <v>284</v>
      </c>
      <c r="E131" s="217" t="s">
        <v>1344</v>
      </c>
      <c r="F131" s="218" t="s">
        <v>1345</v>
      </c>
      <c r="G131" s="219" t="s">
        <v>206</v>
      </c>
      <c r="H131" s="220">
        <v>20</v>
      </c>
      <c r="I131" s="221"/>
      <c r="J131" s="222">
        <f>ROUND(I131*H131,2)</f>
        <v>0</v>
      </c>
      <c r="K131" s="218" t="s">
        <v>287</v>
      </c>
      <c r="L131" s="47"/>
      <c r="M131" s="223" t="s">
        <v>19</v>
      </c>
      <c r="N131" s="224" t="s">
        <v>40</v>
      </c>
      <c r="O131" s="87"/>
      <c r="P131" s="225">
        <f>O131*H131</f>
        <v>0</v>
      </c>
      <c r="Q131" s="225">
        <v>0.00034000000000000002</v>
      </c>
      <c r="R131" s="225">
        <f>Q131*H131</f>
        <v>0.0068000000000000005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288</v>
      </c>
      <c r="AT131" s="227" t="s">
        <v>284</v>
      </c>
      <c r="AU131" s="227" t="s">
        <v>76</v>
      </c>
      <c r="AY131" s="20" t="s">
        <v>281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76</v>
      </c>
      <c r="BK131" s="228">
        <f>ROUND(I131*H131,2)</f>
        <v>0</v>
      </c>
      <c r="BL131" s="20" t="s">
        <v>288</v>
      </c>
      <c r="BM131" s="227" t="s">
        <v>1851</v>
      </c>
    </row>
    <row r="132" s="2" customFormat="1">
      <c r="A132" s="41"/>
      <c r="B132" s="42"/>
      <c r="C132" s="43"/>
      <c r="D132" s="229" t="s">
        <v>290</v>
      </c>
      <c r="E132" s="43"/>
      <c r="F132" s="230" t="s">
        <v>1852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290</v>
      </c>
      <c r="AU132" s="20" t="s">
        <v>76</v>
      </c>
    </row>
    <row r="133" s="2" customFormat="1" ht="37.8" customHeight="1">
      <c r="A133" s="41"/>
      <c r="B133" s="42"/>
      <c r="C133" s="216" t="s">
        <v>467</v>
      </c>
      <c r="D133" s="216" t="s">
        <v>284</v>
      </c>
      <c r="E133" s="217" t="s">
        <v>1853</v>
      </c>
      <c r="F133" s="218" t="s">
        <v>1854</v>
      </c>
      <c r="G133" s="219" t="s">
        <v>206</v>
      </c>
      <c r="H133" s="220">
        <v>11</v>
      </c>
      <c r="I133" s="221"/>
      <c r="J133" s="222">
        <f>ROUND(I133*H133,2)</f>
        <v>0</v>
      </c>
      <c r="K133" s="218" t="s">
        <v>287</v>
      </c>
      <c r="L133" s="47"/>
      <c r="M133" s="223" t="s">
        <v>19</v>
      </c>
      <c r="N133" s="224" t="s">
        <v>40</v>
      </c>
      <c r="O133" s="87"/>
      <c r="P133" s="225">
        <f>O133*H133</f>
        <v>0</v>
      </c>
      <c r="Q133" s="225">
        <v>0.00010000000000000001</v>
      </c>
      <c r="R133" s="225">
        <f>Q133*H133</f>
        <v>0.0011000000000000001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288</v>
      </c>
      <c r="AT133" s="227" t="s">
        <v>284</v>
      </c>
      <c r="AU133" s="227" t="s">
        <v>76</v>
      </c>
      <c r="AY133" s="20" t="s">
        <v>281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76</v>
      </c>
      <c r="BK133" s="228">
        <f>ROUND(I133*H133,2)</f>
        <v>0</v>
      </c>
      <c r="BL133" s="20" t="s">
        <v>288</v>
      </c>
      <c r="BM133" s="227" t="s">
        <v>1855</v>
      </c>
    </row>
    <row r="134" s="2" customFormat="1">
      <c r="A134" s="41"/>
      <c r="B134" s="42"/>
      <c r="C134" s="43"/>
      <c r="D134" s="229" t="s">
        <v>290</v>
      </c>
      <c r="E134" s="43"/>
      <c r="F134" s="230" t="s">
        <v>1856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290</v>
      </c>
      <c r="AU134" s="20" t="s">
        <v>76</v>
      </c>
    </row>
    <row r="135" s="2" customFormat="1" ht="24.15" customHeight="1">
      <c r="A135" s="41"/>
      <c r="B135" s="42"/>
      <c r="C135" s="216" t="s">
        <v>472</v>
      </c>
      <c r="D135" s="216" t="s">
        <v>284</v>
      </c>
      <c r="E135" s="217" t="s">
        <v>1351</v>
      </c>
      <c r="F135" s="218" t="s">
        <v>1352</v>
      </c>
      <c r="G135" s="219" t="s">
        <v>392</v>
      </c>
      <c r="H135" s="220">
        <v>65</v>
      </c>
      <c r="I135" s="221"/>
      <c r="J135" s="222">
        <f>ROUND(I135*H135,2)</f>
        <v>0</v>
      </c>
      <c r="K135" s="218" t="s">
        <v>287</v>
      </c>
      <c r="L135" s="47"/>
      <c r="M135" s="223" t="s">
        <v>19</v>
      </c>
      <c r="N135" s="224" t="s">
        <v>40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0.014919999999999999</v>
      </c>
      <c r="T135" s="226">
        <f>S135*H135</f>
        <v>0.9698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288</v>
      </c>
      <c r="AT135" s="227" t="s">
        <v>284</v>
      </c>
      <c r="AU135" s="227" t="s">
        <v>76</v>
      </c>
      <c r="AY135" s="20" t="s">
        <v>281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76</v>
      </c>
      <c r="BK135" s="228">
        <f>ROUND(I135*H135,2)</f>
        <v>0</v>
      </c>
      <c r="BL135" s="20" t="s">
        <v>288</v>
      </c>
      <c r="BM135" s="227" t="s">
        <v>1857</v>
      </c>
    </row>
    <row r="136" s="2" customFormat="1">
      <c r="A136" s="41"/>
      <c r="B136" s="42"/>
      <c r="C136" s="43"/>
      <c r="D136" s="229" t="s">
        <v>290</v>
      </c>
      <c r="E136" s="43"/>
      <c r="F136" s="230" t="s">
        <v>1354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290</v>
      </c>
      <c r="AU136" s="20" t="s">
        <v>76</v>
      </c>
    </row>
    <row r="137" s="2" customFormat="1" ht="33" customHeight="1">
      <c r="A137" s="41"/>
      <c r="B137" s="42"/>
      <c r="C137" s="216" t="s">
        <v>477</v>
      </c>
      <c r="D137" s="216" t="s">
        <v>284</v>
      </c>
      <c r="E137" s="217" t="s">
        <v>1355</v>
      </c>
      <c r="F137" s="218" t="s">
        <v>1356</v>
      </c>
      <c r="G137" s="219" t="s">
        <v>392</v>
      </c>
      <c r="H137" s="220">
        <v>16</v>
      </c>
      <c r="I137" s="221"/>
      <c r="J137" s="222">
        <f>ROUND(I137*H137,2)</f>
        <v>0</v>
      </c>
      <c r="K137" s="218" t="s">
        <v>287</v>
      </c>
      <c r="L137" s="47"/>
      <c r="M137" s="223" t="s">
        <v>19</v>
      </c>
      <c r="N137" s="224" t="s">
        <v>40</v>
      </c>
      <c r="O137" s="87"/>
      <c r="P137" s="225">
        <f>O137*H137</f>
        <v>0</v>
      </c>
      <c r="Q137" s="225">
        <v>0.00050000000000000001</v>
      </c>
      <c r="R137" s="225">
        <f>Q137*H137</f>
        <v>0.0080000000000000002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288</v>
      </c>
      <c r="AT137" s="227" t="s">
        <v>284</v>
      </c>
      <c r="AU137" s="227" t="s">
        <v>76</v>
      </c>
      <c r="AY137" s="20" t="s">
        <v>281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76</v>
      </c>
      <c r="BK137" s="228">
        <f>ROUND(I137*H137,2)</f>
        <v>0</v>
      </c>
      <c r="BL137" s="20" t="s">
        <v>288</v>
      </c>
      <c r="BM137" s="227" t="s">
        <v>1858</v>
      </c>
    </row>
    <row r="138" s="2" customFormat="1">
      <c r="A138" s="41"/>
      <c r="B138" s="42"/>
      <c r="C138" s="43"/>
      <c r="D138" s="229" t="s">
        <v>290</v>
      </c>
      <c r="E138" s="43"/>
      <c r="F138" s="230" t="s">
        <v>1358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290</v>
      </c>
      <c r="AU138" s="20" t="s">
        <v>76</v>
      </c>
    </row>
    <row r="139" s="2" customFormat="1" ht="33" customHeight="1">
      <c r="A139" s="41"/>
      <c r="B139" s="42"/>
      <c r="C139" s="216" t="s">
        <v>483</v>
      </c>
      <c r="D139" s="216" t="s">
        <v>284</v>
      </c>
      <c r="E139" s="217" t="s">
        <v>1859</v>
      </c>
      <c r="F139" s="218" t="s">
        <v>1860</v>
      </c>
      <c r="G139" s="219" t="s">
        <v>392</v>
      </c>
      <c r="H139" s="220">
        <v>18</v>
      </c>
      <c r="I139" s="221"/>
      <c r="J139" s="222">
        <f>ROUND(I139*H139,2)</f>
        <v>0</v>
      </c>
      <c r="K139" s="218" t="s">
        <v>287</v>
      </c>
      <c r="L139" s="47"/>
      <c r="M139" s="223" t="s">
        <v>19</v>
      </c>
      <c r="N139" s="224" t="s">
        <v>40</v>
      </c>
      <c r="O139" s="87"/>
      <c r="P139" s="225">
        <f>O139*H139</f>
        <v>0</v>
      </c>
      <c r="Q139" s="225">
        <v>0.00076000000000000004</v>
      </c>
      <c r="R139" s="225">
        <f>Q139*H139</f>
        <v>0.013680000000000001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288</v>
      </c>
      <c r="AT139" s="227" t="s">
        <v>284</v>
      </c>
      <c r="AU139" s="227" t="s">
        <v>76</v>
      </c>
      <c r="AY139" s="20" t="s">
        <v>281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76</v>
      </c>
      <c r="BK139" s="228">
        <f>ROUND(I139*H139,2)</f>
        <v>0</v>
      </c>
      <c r="BL139" s="20" t="s">
        <v>288</v>
      </c>
      <c r="BM139" s="227" t="s">
        <v>1861</v>
      </c>
    </row>
    <row r="140" s="2" customFormat="1">
      <c r="A140" s="41"/>
      <c r="B140" s="42"/>
      <c r="C140" s="43"/>
      <c r="D140" s="229" t="s">
        <v>290</v>
      </c>
      <c r="E140" s="43"/>
      <c r="F140" s="230" t="s">
        <v>1862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290</v>
      </c>
      <c r="AU140" s="20" t="s">
        <v>76</v>
      </c>
    </row>
    <row r="141" s="2" customFormat="1" ht="33" customHeight="1">
      <c r="A141" s="41"/>
      <c r="B141" s="42"/>
      <c r="C141" s="216" t="s">
        <v>488</v>
      </c>
      <c r="D141" s="216" t="s">
        <v>284</v>
      </c>
      <c r="E141" s="217" t="s">
        <v>1359</v>
      </c>
      <c r="F141" s="218" t="s">
        <v>1360</v>
      </c>
      <c r="G141" s="219" t="s">
        <v>392</v>
      </c>
      <c r="H141" s="220">
        <v>40</v>
      </c>
      <c r="I141" s="221"/>
      <c r="J141" s="222">
        <f>ROUND(I141*H141,2)</f>
        <v>0</v>
      </c>
      <c r="K141" s="218" t="s">
        <v>287</v>
      </c>
      <c r="L141" s="47"/>
      <c r="M141" s="223" t="s">
        <v>19</v>
      </c>
      <c r="N141" s="224" t="s">
        <v>40</v>
      </c>
      <c r="O141" s="87"/>
      <c r="P141" s="225">
        <f>O141*H141</f>
        <v>0</v>
      </c>
      <c r="Q141" s="225">
        <v>0.0015299999999999999</v>
      </c>
      <c r="R141" s="225">
        <f>Q141*H141</f>
        <v>0.061199999999999997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288</v>
      </c>
      <c r="AT141" s="227" t="s">
        <v>284</v>
      </c>
      <c r="AU141" s="227" t="s">
        <v>76</v>
      </c>
      <c r="AY141" s="20" t="s">
        <v>281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76</v>
      </c>
      <c r="BK141" s="228">
        <f>ROUND(I141*H141,2)</f>
        <v>0</v>
      </c>
      <c r="BL141" s="20" t="s">
        <v>288</v>
      </c>
      <c r="BM141" s="227" t="s">
        <v>1863</v>
      </c>
    </row>
    <row r="142" s="2" customFormat="1">
      <c r="A142" s="41"/>
      <c r="B142" s="42"/>
      <c r="C142" s="43"/>
      <c r="D142" s="229" t="s">
        <v>290</v>
      </c>
      <c r="E142" s="43"/>
      <c r="F142" s="230" t="s">
        <v>1362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290</v>
      </c>
      <c r="AU142" s="20" t="s">
        <v>76</v>
      </c>
    </row>
    <row r="143" s="2" customFormat="1" ht="16.5" customHeight="1">
      <c r="A143" s="41"/>
      <c r="B143" s="42"/>
      <c r="C143" s="216" t="s">
        <v>493</v>
      </c>
      <c r="D143" s="216" t="s">
        <v>284</v>
      </c>
      <c r="E143" s="217" t="s">
        <v>1864</v>
      </c>
      <c r="F143" s="218" t="s">
        <v>1364</v>
      </c>
      <c r="G143" s="219" t="s">
        <v>1110</v>
      </c>
      <c r="H143" s="220">
        <v>1</v>
      </c>
      <c r="I143" s="221"/>
      <c r="J143" s="222">
        <f>ROUND(I143*H143,2)</f>
        <v>0</v>
      </c>
      <c r="K143" s="218" t="s">
        <v>1804</v>
      </c>
      <c r="L143" s="47"/>
      <c r="M143" s="223" t="s">
        <v>19</v>
      </c>
      <c r="N143" s="224" t="s">
        <v>40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288</v>
      </c>
      <c r="AT143" s="227" t="s">
        <v>284</v>
      </c>
      <c r="AU143" s="227" t="s">
        <v>76</v>
      </c>
      <c r="AY143" s="20" t="s">
        <v>281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76</v>
      </c>
      <c r="BK143" s="228">
        <f>ROUND(I143*H143,2)</f>
        <v>0</v>
      </c>
      <c r="BL143" s="20" t="s">
        <v>288</v>
      </c>
      <c r="BM143" s="227" t="s">
        <v>1865</v>
      </c>
    </row>
    <row r="144" s="2" customFormat="1" ht="16.5" customHeight="1">
      <c r="A144" s="41"/>
      <c r="B144" s="42"/>
      <c r="C144" s="216" t="s">
        <v>499</v>
      </c>
      <c r="D144" s="216" t="s">
        <v>284</v>
      </c>
      <c r="E144" s="217" t="s">
        <v>1366</v>
      </c>
      <c r="F144" s="218" t="s">
        <v>1367</v>
      </c>
      <c r="G144" s="219" t="s">
        <v>1110</v>
      </c>
      <c r="H144" s="220">
        <v>1</v>
      </c>
      <c r="I144" s="221"/>
      <c r="J144" s="222">
        <f>ROUND(I144*H144,2)</f>
        <v>0</v>
      </c>
      <c r="K144" s="218" t="s">
        <v>1804</v>
      </c>
      <c r="L144" s="47"/>
      <c r="M144" s="223" t="s">
        <v>19</v>
      </c>
      <c r="N144" s="224" t="s">
        <v>40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288</v>
      </c>
      <c r="AT144" s="227" t="s">
        <v>284</v>
      </c>
      <c r="AU144" s="227" t="s">
        <v>76</v>
      </c>
      <c r="AY144" s="20" t="s">
        <v>281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76</v>
      </c>
      <c r="BK144" s="228">
        <f>ROUND(I144*H144,2)</f>
        <v>0</v>
      </c>
      <c r="BL144" s="20" t="s">
        <v>288</v>
      </c>
      <c r="BM144" s="227" t="s">
        <v>1866</v>
      </c>
    </row>
    <row r="145" s="2" customFormat="1" ht="24.15" customHeight="1">
      <c r="A145" s="41"/>
      <c r="B145" s="42"/>
      <c r="C145" s="216" t="s">
        <v>508</v>
      </c>
      <c r="D145" s="216" t="s">
        <v>284</v>
      </c>
      <c r="E145" s="217" t="s">
        <v>1867</v>
      </c>
      <c r="F145" s="218" t="s">
        <v>1370</v>
      </c>
      <c r="G145" s="219" t="s">
        <v>1110</v>
      </c>
      <c r="H145" s="220">
        <v>1</v>
      </c>
      <c r="I145" s="221"/>
      <c r="J145" s="222">
        <f>ROUND(I145*H145,2)</f>
        <v>0</v>
      </c>
      <c r="K145" s="218" t="s">
        <v>1804</v>
      </c>
      <c r="L145" s="47"/>
      <c r="M145" s="295" t="s">
        <v>19</v>
      </c>
      <c r="N145" s="296" t="s">
        <v>40</v>
      </c>
      <c r="O145" s="293"/>
      <c r="P145" s="297">
        <f>O145*H145</f>
        <v>0</v>
      </c>
      <c r="Q145" s="297">
        <v>0</v>
      </c>
      <c r="R145" s="297">
        <f>Q145*H145</f>
        <v>0</v>
      </c>
      <c r="S145" s="297">
        <v>0</v>
      </c>
      <c r="T145" s="29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288</v>
      </c>
      <c r="AT145" s="227" t="s">
        <v>284</v>
      </c>
      <c r="AU145" s="227" t="s">
        <v>76</v>
      </c>
      <c r="AY145" s="20" t="s">
        <v>281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76</v>
      </c>
      <c r="BK145" s="228">
        <f>ROUND(I145*H145,2)</f>
        <v>0</v>
      </c>
      <c r="BL145" s="20" t="s">
        <v>288</v>
      </c>
      <c r="BM145" s="227" t="s">
        <v>1868</v>
      </c>
    </row>
    <row r="146" s="2" customFormat="1" ht="6.96" customHeight="1">
      <c r="A146" s="41"/>
      <c r="B146" s="62"/>
      <c r="C146" s="63"/>
      <c r="D146" s="63"/>
      <c r="E146" s="63"/>
      <c r="F146" s="63"/>
      <c r="G146" s="63"/>
      <c r="H146" s="63"/>
      <c r="I146" s="63"/>
      <c r="J146" s="63"/>
      <c r="K146" s="63"/>
      <c r="L146" s="47"/>
      <c r="M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</row>
  </sheetData>
  <sheetProtection sheet="1" autoFilter="0" formatColumns="0" formatRows="0" objects="1" scenarios="1" spinCount="100000" saltValue="tQg+m6h68Uw43Fy8k4ObYpeLSTtF24hZq0FNVTCWboVOnV4Qmf6IUnySKjwiv6o+NDfvXPPMUN5ufKThvxo3LA==" hashValue="wkxyl+OMRBmglGpmUPnO+38w5N6Z6moVpbmcaCtpalvSEMUvkDIcHBIeu/0ZRmpn7VyBYAjaO9AlUPWziwhpXQ==" algorithmName="SHA-512" password="DDA6"/>
  <autoFilter ref="C85:K14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hyperlinks>
    <hyperlink ref="F91" r:id="rId1" display="https://podminky.urs.cz/item/CS_URS_2025_01/725121502.1"/>
    <hyperlink ref="F94" r:id="rId2" display="https://podminky.urs.cz/item/CS_URS_2025_01/725211603"/>
    <hyperlink ref="F96" r:id="rId3" display="https://podminky.urs.cz/item/CS_URS_2025_01/725822611.2"/>
    <hyperlink ref="F102" r:id="rId4" display="https://podminky.urs.cz/item/CS_URS_2025_01/725819401"/>
    <hyperlink ref="F105" r:id="rId5" display="https://podminky.urs.cz/item/CS_URS_2025_01/722232043.GCM"/>
    <hyperlink ref="F109" r:id="rId6" display="https://podminky.urs.cz/item/CS_URS_2025_01/722231221"/>
    <hyperlink ref="F111" r:id="rId7" display="https://podminky.urs.cz/item/CS_URS_2025_01/725530823"/>
    <hyperlink ref="F113" r:id="rId8" display="https://podminky.urs.cz/item/CS_URS_2025_01/725210821.1"/>
    <hyperlink ref="F115" r:id="rId9" display="https://podminky.urs.cz/item/CS_URS_2025_01/725110814"/>
    <hyperlink ref="F117" r:id="rId10" display="https://podminky.urs.cz/item/CS_URS_2025_01/725130811.1"/>
    <hyperlink ref="F119" r:id="rId11" display="https://podminky.urs.cz/item/CS_URS_2025_01/722170804"/>
    <hyperlink ref="F121" r:id="rId12" display="https://podminky.urs.cz/item/CS_URS_2025_01/722174001"/>
    <hyperlink ref="F123" r:id="rId13" display="https://podminky.urs.cz/item/CS_URS_2025_01/722174002"/>
    <hyperlink ref="F125" r:id="rId14" display="https://podminky.urs.cz/item/CS_URS_2025_01/722174003.1"/>
    <hyperlink ref="F128" r:id="rId15" display="https://podminky.urs.cz/item/CS_URS_2025_01/722181221"/>
    <hyperlink ref="F130" r:id="rId16" display="https://podminky.urs.cz/item/CS_URS_2025_01/722181231"/>
    <hyperlink ref="F132" r:id="rId17" display="https://podminky.urs.cz/item/CS_URS_2025_01/722181231.1"/>
    <hyperlink ref="F134" r:id="rId18" display="https://podminky.urs.cz/item/CS_URS_2025_01/722181232.1"/>
    <hyperlink ref="F136" r:id="rId19" display="https://podminky.urs.cz/item/CS_URS_2025_01/721140802"/>
    <hyperlink ref="F138" r:id="rId20" display="https://podminky.urs.cz/item/CS_URS_2025_01/721174043"/>
    <hyperlink ref="F140" r:id="rId21" display="https://podminky.urs.cz/item/CS_URS_2025_01/721174044.1"/>
    <hyperlink ref="F142" r:id="rId22" display="https://podminky.urs.cz/item/CS_URS_2025_01/721174045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3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1419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1869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ROUND(J88,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ROUND((SUM(BE88:BE95)),  2)</f>
        <v>0</v>
      </c>
      <c r="G35" s="41"/>
      <c r="H35" s="41"/>
      <c r="I35" s="161">
        <v>0.20999999999999999</v>
      </c>
      <c r="J35" s="160">
        <f>ROUND(((SUM(BE88:BE95))*I35),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ROUND((SUM(BF88:BF95)),  2)</f>
        <v>0</v>
      </c>
      <c r="G36" s="41"/>
      <c r="H36" s="41"/>
      <c r="I36" s="161">
        <v>0.12</v>
      </c>
      <c r="J36" s="160">
        <f>ROUND(((SUM(BF88:BF95))*I36),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ROUND((SUM(BG88:BG95)),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ROUND((SUM(BH88:BH95)),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ROUND((SUM(BI88:BI95)),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1419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B8 - VRN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J88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1373</v>
      </c>
      <c r="E64" s="181"/>
      <c r="F64" s="181"/>
      <c r="G64" s="181"/>
      <c r="H64" s="181"/>
      <c r="I64" s="181"/>
      <c r="J64" s="182">
        <f>J89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1374</v>
      </c>
      <c r="E65" s="186"/>
      <c r="F65" s="186"/>
      <c r="G65" s="186"/>
      <c r="H65" s="186"/>
      <c r="I65" s="186"/>
      <c r="J65" s="187">
        <f>J90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1375</v>
      </c>
      <c r="E66" s="186"/>
      <c r="F66" s="186"/>
      <c r="G66" s="186"/>
      <c r="H66" s="186"/>
      <c r="I66" s="186"/>
      <c r="J66" s="187">
        <f>J93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266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Rekonstrukce sociálního zařízení včetně rozvodů vody a kanalizace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217</v>
      </c>
      <c r="D77" s="25"/>
      <c r="E77" s="25"/>
      <c r="F77" s="25"/>
      <c r="G77" s="25"/>
      <c r="H77" s="25"/>
      <c r="I77" s="25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73" t="s">
        <v>1419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225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>B8 - VRN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3"/>
      <c r="E82" s="43"/>
      <c r="F82" s="30" t="str">
        <f>F14</f>
        <v xml:space="preserve"> </v>
      </c>
      <c r="G82" s="43"/>
      <c r="H82" s="43"/>
      <c r="I82" s="35" t="s">
        <v>23</v>
      </c>
      <c r="J82" s="75" t="str">
        <f>IF(J14="","",J14)</f>
        <v>6. 6. 2025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3"/>
      <c r="E84" s="43"/>
      <c r="F84" s="30" t="str">
        <f>E17</f>
        <v xml:space="preserve"> </v>
      </c>
      <c r="G84" s="43"/>
      <c r="H84" s="43"/>
      <c r="I84" s="35" t="s">
        <v>30</v>
      </c>
      <c r="J84" s="39" t="str">
        <f>E23</f>
        <v xml:space="preserve"> 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28</v>
      </c>
      <c r="D85" s="43"/>
      <c r="E85" s="43"/>
      <c r="F85" s="30" t="str">
        <f>IF(E20="","",E20)</f>
        <v>Vyplň údaj</v>
      </c>
      <c r="G85" s="43"/>
      <c r="H85" s="43"/>
      <c r="I85" s="35" t="s">
        <v>32</v>
      </c>
      <c r="J85" s="39" t="str">
        <f>E26</f>
        <v xml:space="preserve"> 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89"/>
      <c r="B87" s="190"/>
      <c r="C87" s="191" t="s">
        <v>267</v>
      </c>
      <c r="D87" s="192" t="s">
        <v>54</v>
      </c>
      <c r="E87" s="192" t="s">
        <v>50</v>
      </c>
      <c r="F87" s="192" t="s">
        <v>51</v>
      </c>
      <c r="G87" s="192" t="s">
        <v>268</v>
      </c>
      <c r="H87" s="192" t="s">
        <v>269</v>
      </c>
      <c r="I87" s="192" t="s">
        <v>270</v>
      </c>
      <c r="J87" s="192" t="s">
        <v>239</v>
      </c>
      <c r="K87" s="193" t="s">
        <v>271</v>
      </c>
      <c r="L87" s="194"/>
      <c r="M87" s="95" t="s">
        <v>19</v>
      </c>
      <c r="N87" s="96" t="s">
        <v>39</v>
      </c>
      <c r="O87" s="96" t="s">
        <v>272</v>
      </c>
      <c r="P87" s="96" t="s">
        <v>273</v>
      </c>
      <c r="Q87" s="96" t="s">
        <v>274</v>
      </c>
      <c r="R87" s="96" t="s">
        <v>275</v>
      </c>
      <c r="S87" s="96" t="s">
        <v>276</v>
      </c>
      <c r="T87" s="97" t="s">
        <v>277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</row>
    <row r="88" s="2" customFormat="1" ht="22.8" customHeight="1">
      <c r="A88" s="41"/>
      <c r="B88" s="42"/>
      <c r="C88" s="102" t="s">
        <v>278</v>
      </c>
      <c r="D88" s="43"/>
      <c r="E88" s="43"/>
      <c r="F88" s="43"/>
      <c r="G88" s="43"/>
      <c r="H88" s="43"/>
      <c r="I88" s="43"/>
      <c r="J88" s="195">
        <f>BK88</f>
        <v>0</v>
      </c>
      <c r="K88" s="43"/>
      <c r="L88" s="47"/>
      <c r="M88" s="98"/>
      <c r="N88" s="196"/>
      <c r="O88" s="99"/>
      <c r="P88" s="197">
        <f>P89</f>
        <v>0</v>
      </c>
      <c r="Q88" s="99"/>
      <c r="R88" s="197">
        <f>R89</f>
        <v>0</v>
      </c>
      <c r="S88" s="99"/>
      <c r="T88" s="198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68</v>
      </c>
      <c r="AU88" s="20" t="s">
        <v>240</v>
      </c>
      <c r="BK88" s="199">
        <f>BK89</f>
        <v>0</v>
      </c>
    </row>
    <row r="89" s="12" customFormat="1" ht="25.92" customHeight="1">
      <c r="A89" s="12"/>
      <c r="B89" s="200"/>
      <c r="C89" s="201"/>
      <c r="D89" s="202" t="s">
        <v>68</v>
      </c>
      <c r="E89" s="203" t="s">
        <v>103</v>
      </c>
      <c r="F89" s="203" t="s">
        <v>1376</v>
      </c>
      <c r="G89" s="201"/>
      <c r="H89" s="201"/>
      <c r="I89" s="204"/>
      <c r="J89" s="205">
        <f>BK89</f>
        <v>0</v>
      </c>
      <c r="K89" s="201"/>
      <c r="L89" s="206"/>
      <c r="M89" s="207"/>
      <c r="N89" s="208"/>
      <c r="O89" s="208"/>
      <c r="P89" s="209">
        <f>P90+P93</f>
        <v>0</v>
      </c>
      <c r="Q89" s="208"/>
      <c r="R89" s="209">
        <f>R90+R93</f>
        <v>0</v>
      </c>
      <c r="S89" s="208"/>
      <c r="T89" s="210">
        <f>T90+T93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312</v>
      </c>
      <c r="AT89" s="212" t="s">
        <v>68</v>
      </c>
      <c r="AU89" s="212" t="s">
        <v>69</v>
      </c>
      <c r="AY89" s="211" t="s">
        <v>281</v>
      </c>
      <c r="BK89" s="213">
        <f>BK90+BK93</f>
        <v>0</v>
      </c>
    </row>
    <row r="90" s="12" customFormat="1" ht="22.8" customHeight="1">
      <c r="A90" s="12"/>
      <c r="B90" s="200"/>
      <c r="C90" s="201"/>
      <c r="D90" s="202" t="s">
        <v>68</v>
      </c>
      <c r="E90" s="214" t="s">
        <v>1377</v>
      </c>
      <c r="F90" s="214" t="s">
        <v>1378</v>
      </c>
      <c r="G90" s="201"/>
      <c r="H90" s="201"/>
      <c r="I90" s="204"/>
      <c r="J90" s="215">
        <f>BK90</f>
        <v>0</v>
      </c>
      <c r="K90" s="201"/>
      <c r="L90" s="206"/>
      <c r="M90" s="207"/>
      <c r="N90" s="208"/>
      <c r="O90" s="208"/>
      <c r="P90" s="209">
        <f>SUM(P91:P92)</f>
        <v>0</v>
      </c>
      <c r="Q90" s="208"/>
      <c r="R90" s="209">
        <f>SUM(R91:R92)</f>
        <v>0</v>
      </c>
      <c r="S90" s="208"/>
      <c r="T90" s="210">
        <f>SUM(T91:T92)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312</v>
      </c>
      <c r="AT90" s="212" t="s">
        <v>68</v>
      </c>
      <c r="AU90" s="212" t="s">
        <v>76</v>
      </c>
      <c r="AY90" s="211" t="s">
        <v>281</v>
      </c>
      <c r="BK90" s="213">
        <f>SUM(BK91:BK92)</f>
        <v>0</v>
      </c>
    </row>
    <row r="91" s="2" customFormat="1" ht="16.5" customHeight="1">
      <c r="A91" s="41"/>
      <c r="B91" s="42"/>
      <c r="C91" s="216" t="s">
        <v>76</v>
      </c>
      <c r="D91" s="216" t="s">
        <v>284</v>
      </c>
      <c r="E91" s="217" t="s">
        <v>1379</v>
      </c>
      <c r="F91" s="218" t="s">
        <v>1378</v>
      </c>
      <c r="G91" s="219" t="s">
        <v>1110</v>
      </c>
      <c r="H91" s="220">
        <v>1</v>
      </c>
      <c r="I91" s="221"/>
      <c r="J91" s="222">
        <f>ROUND(I91*H91,2)</f>
        <v>0</v>
      </c>
      <c r="K91" s="218" t="s">
        <v>287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1380</v>
      </c>
      <c r="AT91" s="227" t="s">
        <v>284</v>
      </c>
      <c r="AU91" s="227" t="s">
        <v>78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1380</v>
      </c>
      <c r="BM91" s="227" t="s">
        <v>1381</v>
      </c>
    </row>
    <row r="92" s="2" customFormat="1">
      <c r="A92" s="41"/>
      <c r="B92" s="42"/>
      <c r="C92" s="43"/>
      <c r="D92" s="229" t="s">
        <v>290</v>
      </c>
      <c r="E92" s="43"/>
      <c r="F92" s="230" t="s">
        <v>1382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290</v>
      </c>
      <c r="AU92" s="20" t="s">
        <v>78</v>
      </c>
    </row>
    <row r="93" s="12" customFormat="1" ht="22.8" customHeight="1">
      <c r="A93" s="12"/>
      <c r="B93" s="200"/>
      <c r="C93" s="201"/>
      <c r="D93" s="202" t="s">
        <v>68</v>
      </c>
      <c r="E93" s="214" t="s">
        <v>1383</v>
      </c>
      <c r="F93" s="214" t="s">
        <v>1384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SUM(P94:P95)</f>
        <v>0</v>
      </c>
      <c r="Q93" s="208"/>
      <c r="R93" s="209">
        <f>SUM(R94:R95)</f>
        <v>0</v>
      </c>
      <c r="S93" s="208"/>
      <c r="T93" s="210">
        <f>SUM(T94:T95)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312</v>
      </c>
      <c r="AT93" s="212" t="s">
        <v>68</v>
      </c>
      <c r="AU93" s="212" t="s">
        <v>76</v>
      </c>
      <c r="AY93" s="211" t="s">
        <v>281</v>
      </c>
      <c r="BK93" s="213">
        <f>SUM(BK94:BK95)</f>
        <v>0</v>
      </c>
    </row>
    <row r="94" s="2" customFormat="1" ht="24.15" customHeight="1">
      <c r="A94" s="41"/>
      <c r="B94" s="42"/>
      <c r="C94" s="216" t="s">
        <v>78</v>
      </c>
      <c r="D94" s="216" t="s">
        <v>284</v>
      </c>
      <c r="E94" s="217" t="s">
        <v>1385</v>
      </c>
      <c r="F94" s="218" t="s">
        <v>1386</v>
      </c>
      <c r="G94" s="219" t="s">
        <v>1110</v>
      </c>
      <c r="H94" s="220">
        <v>1</v>
      </c>
      <c r="I94" s="221"/>
      <c r="J94" s="222">
        <f>ROUND(I94*H94,2)</f>
        <v>0</v>
      </c>
      <c r="K94" s="218" t="s">
        <v>287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1380</v>
      </c>
      <c r="AT94" s="227" t="s">
        <v>284</v>
      </c>
      <c r="AU94" s="227" t="s">
        <v>78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1380</v>
      </c>
      <c r="BM94" s="227" t="s">
        <v>1387</v>
      </c>
    </row>
    <row r="95" s="2" customFormat="1">
      <c r="A95" s="41"/>
      <c r="B95" s="42"/>
      <c r="C95" s="43"/>
      <c r="D95" s="229" t="s">
        <v>290</v>
      </c>
      <c r="E95" s="43"/>
      <c r="F95" s="230" t="s">
        <v>1388</v>
      </c>
      <c r="G95" s="43"/>
      <c r="H95" s="43"/>
      <c r="I95" s="231"/>
      <c r="J95" s="43"/>
      <c r="K95" s="43"/>
      <c r="L95" s="47"/>
      <c r="M95" s="291"/>
      <c r="N95" s="292"/>
      <c r="O95" s="293"/>
      <c r="P95" s="293"/>
      <c r="Q95" s="293"/>
      <c r="R95" s="293"/>
      <c r="S95" s="293"/>
      <c r="T95" s="294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290</v>
      </c>
      <c r="AU95" s="20" t="s">
        <v>78</v>
      </c>
    </row>
    <row r="96" s="2" customFormat="1" ht="6.96" customHeight="1">
      <c r="A96" s="41"/>
      <c r="B96" s="62"/>
      <c r="C96" s="63"/>
      <c r="D96" s="63"/>
      <c r="E96" s="63"/>
      <c r="F96" s="63"/>
      <c r="G96" s="63"/>
      <c r="H96" s="63"/>
      <c r="I96" s="63"/>
      <c r="J96" s="63"/>
      <c r="K96" s="63"/>
      <c r="L96" s="47"/>
      <c r="M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</sheetData>
  <sheetProtection sheet="1" autoFilter="0" formatColumns="0" formatRows="0" objects="1" scenarios="1" spinCount="100000" saltValue="orrJGdgTC+BDihckdrKD3B3uxXy74xbZMrGmLi/M9mk7/S075g4vUzc0QYL9uDVThDT5BYCNdLqWR25yMJ4gYg==" hashValue="cuDLVGTnqqQyu2mCHbzu1KhYHUDpm1WNjtoBC75mnJZWtVxGHaVaYYHYC1BbfO6m3Vs5BuxZS/QVxy0pumVlrQ==" algorithmName="SHA-512" password="DDA6"/>
  <autoFilter ref="C87:K9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hyperlinks>
    <hyperlink ref="F92" r:id="rId1" display="https://podminky.urs.cz/item/CS_URS_2025_01/030001000"/>
    <hyperlink ref="F95" r:id="rId2" display="https://podminky.urs.cz/item/CS_URS_2025_01/070001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1419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1870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ROUND(J89,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ROUND((SUM(BE89:BE105)),  2)</f>
        <v>0</v>
      </c>
      <c r="G35" s="41"/>
      <c r="H35" s="41"/>
      <c r="I35" s="161">
        <v>0.20999999999999999</v>
      </c>
      <c r="J35" s="160">
        <f>ROUND(((SUM(BE89:BE105))*I35),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ROUND((SUM(BF89:BF105)),  2)</f>
        <v>0</v>
      </c>
      <c r="G36" s="41"/>
      <c r="H36" s="41"/>
      <c r="I36" s="161">
        <v>0.12</v>
      </c>
      <c r="J36" s="160">
        <f>ROUND(((SUM(BF89:BF105))*I36),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ROUND((SUM(BG89:BG105)),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ROUND((SUM(BH89:BH105)),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ROUND((SUM(BI89:BI105)),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1419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 xml:space="preserve">B9 - Doplnění 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J89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1390</v>
      </c>
      <c r="E64" s="181"/>
      <c r="F64" s="181"/>
      <c r="G64" s="181"/>
      <c r="H64" s="181"/>
      <c r="I64" s="181"/>
      <c r="J64" s="182">
        <f>J90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1391</v>
      </c>
      <c r="E65" s="186"/>
      <c r="F65" s="186"/>
      <c r="G65" s="186"/>
      <c r="H65" s="186"/>
      <c r="I65" s="186"/>
      <c r="J65" s="187">
        <f>J91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1392</v>
      </c>
      <c r="E66" s="186"/>
      <c r="F66" s="186"/>
      <c r="G66" s="186"/>
      <c r="H66" s="186"/>
      <c r="I66" s="186"/>
      <c r="J66" s="187">
        <f>J97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1393</v>
      </c>
      <c r="E67" s="186"/>
      <c r="F67" s="186"/>
      <c r="G67" s="186"/>
      <c r="H67" s="186"/>
      <c r="I67" s="186"/>
      <c r="J67" s="187">
        <f>J100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1"/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62"/>
      <c r="C69" s="63"/>
      <c r="D69" s="63"/>
      <c r="E69" s="63"/>
      <c r="F69" s="63"/>
      <c r="G69" s="63"/>
      <c r="H69" s="63"/>
      <c r="I69" s="63"/>
      <c r="J69" s="63"/>
      <c r="K69" s="6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4"/>
      <c r="C73" s="65"/>
      <c r="D73" s="65"/>
      <c r="E73" s="65"/>
      <c r="F73" s="65"/>
      <c r="G73" s="65"/>
      <c r="H73" s="65"/>
      <c r="I73" s="65"/>
      <c r="J73" s="65"/>
      <c r="K73" s="65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266</v>
      </c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16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173" t="str">
        <f>E7</f>
        <v>Rekonstrukce sociálního zařízení včetně rozvodů vody a kanalizace</v>
      </c>
      <c r="F77" s="35"/>
      <c r="G77" s="35"/>
      <c r="H77" s="35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1" customFormat="1" ht="12" customHeight="1">
      <c r="B78" s="24"/>
      <c r="C78" s="35" t="s">
        <v>217</v>
      </c>
      <c r="D78" s="25"/>
      <c r="E78" s="25"/>
      <c r="F78" s="25"/>
      <c r="G78" s="25"/>
      <c r="H78" s="25"/>
      <c r="I78" s="25"/>
      <c r="J78" s="25"/>
      <c r="K78" s="25"/>
      <c r="L78" s="23"/>
    </row>
    <row r="79" s="2" customFormat="1" ht="16.5" customHeight="1">
      <c r="A79" s="41"/>
      <c r="B79" s="42"/>
      <c r="C79" s="43"/>
      <c r="D79" s="43"/>
      <c r="E79" s="173" t="s">
        <v>1419</v>
      </c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225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E11</f>
        <v xml:space="preserve">B9 - Doplnění 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21</v>
      </c>
      <c r="D83" s="43"/>
      <c r="E83" s="43"/>
      <c r="F83" s="30" t="str">
        <f>F14</f>
        <v xml:space="preserve"> </v>
      </c>
      <c r="G83" s="43"/>
      <c r="H83" s="43"/>
      <c r="I83" s="35" t="s">
        <v>23</v>
      </c>
      <c r="J83" s="75" t="str">
        <f>IF(J14="","",J14)</f>
        <v>6. 6. 2025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25</v>
      </c>
      <c r="D85" s="43"/>
      <c r="E85" s="43"/>
      <c r="F85" s="30" t="str">
        <f>E17</f>
        <v xml:space="preserve"> </v>
      </c>
      <c r="G85" s="43"/>
      <c r="H85" s="43"/>
      <c r="I85" s="35" t="s">
        <v>30</v>
      </c>
      <c r="J85" s="39" t="str">
        <f>E23</f>
        <v xml:space="preserve"> 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28</v>
      </c>
      <c r="D86" s="43"/>
      <c r="E86" s="43"/>
      <c r="F86" s="30" t="str">
        <f>IF(E20="","",E20)</f>
        <v>Vyplň údaj</v>
      </c>
      <c r="G86" s="43"/>
      <c r="H86" s="43"/>
      <c r="I86" s="35" t="s">
        <v>32</v>
      </c>
      <c r="J86" s="39" t="str">
        <f>E26</f>
        <v xml:space="preserve"> 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189"/>
      <c r="B88" s="190"/>
      <c r="C88" s="191" t="s">
        <v>267</v>
      </c>
      <c r="D88" s="192" t="s">
        <v>54</v>
      </c>
      <c r="E88" s="192" t="s">
        <v>50</v>
      </c>
      <c r="F88" s="192" t="s">
        <v>51</v>
      </c>
      <c r="G88" s="192" t="s">
        <v>268</v>
      </c>
      <c r="H88" s="192" t="s">
        <v>269</v>
      </c>
      <c r="I88" s="192" t="s">
        <v>270</v>
      </c>
      <c r="J88" s="192" t="s">
        <v>239</v>
      </c>
      <c r="K88" s="193" t="s">
        <v>271</v>
      </c>
      <c r="L88" s="194"/>
      <c r="M88" s="95" t="s">
        <v>19</v>
      </c>
      <c r="N88" s="96" t="s">
        <v>39</v>
      </c>
      <c r="O88" s="96" t="s">
        <v>272</v>
      </c>
      <c r="P88" s="96" t="s">
        <v>273</v>
      </c>
      <c r="Q88" s="96" t="s">
        <v>274</v>
      </c>
      <c r="R88" s="96" t="s">
        <v>275</v>
      </c>
      <c r="S88" s="96" t="s">
        <v>276</v>
      </c>
      <c r="T88" s="97" t="s">
        <v>277</v>
      </c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</row>
    <row r="89" s="2" customFormat="1" ht="22.8" customHeight="1">
      <c r="A89" s="41"/>
      <c r="B89" s="42"/>
      <c r="C89" s="102" t="s">
        <v>278</v>
      </c>
      <c r="D89" s="43"/>
      <c r="E89" s="43"/>
      <c r="F89" s="43"/>
      <c r="G89" s="43"/>
      <c r="H89" s="43"/>
      <c r="I89" s="43"/>
      <c r="J89" s="195">
        <f>BK89</f>
        <v>0</v>
      </c>
      <c r="K89" s="43"/>
      <c r="L89" s="47"/>
      <c r="M89" s="98"/>
      <c r="N89" s="196"/>
      <c r="O89" s="99"/>
      <c r="P89" s="197">
        <f>P90</f>
        <v>0</v>
      </c>
      <c r="Q89" s="99"/>
      <c r="R89" s="197">
        <f>R90</f>
        <v>0</v>
      </c>
      <c r="S89" s="99"/>
      <c r="T89" s="198">
        <f>T90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68</v>
      </c>
      <c r="AU89" s="20" t="s">
        <v>240</v>
      </c>
      <c r="BK89" s="199">
        <f>BK90</f>
        <v>0</v>
      </c>
    </row>
    <row r="90" s="12" customFormat="1" ht="25.92" customHeight="1">
      <c r="A90" s="12"/>
      <c r="B90" s="200"/>
      <c r="C90" s="201"/>
      <c r="D90" s="202" t="s">
        <v>68</v>
      </c>
      <c r="E90" s="203" t="s">
        <v>1394</v>
      </c>
      <c r="F90" s="203" t="s">
        <v>1395</v>
      </c>
      <c r="G90" s="201"/>
      <c r="H90" s="201"/>
      <c r="I90" s="204"/>
      <c r="J90" s="205">
        <f>BK90</f>
        <v>0</v>
      </c>
      <c r="K90" s="201"/>
      <c r="L90" s="206"/>
      <c r="M90" s="207"/>
      <c r="N90" s="208"/>
      <c r="O90" s="208"/>
      <c r="P90" s="209">
        <f>P91+P97+P100</f>
        <v>0</v>
      </c>
      <c r="Q90" s="208"/>
      <c r="R90" s="209">
        <f>R91+R97+R100</f>
        <v>0</v>
      </c>
      <c r="S90" s="208"/>
      <c r="T90" s="210">
        <f>T91+T97+T100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288</v>
      </c>
      <c r="AT90" s="212" t="s">
        <v>68</v>
      </c>
      <c r="AU90" s="212" t="s">
        <v>69</v>
      </c>
      <c r="AY90" s="211" t="s">
        <v>281</v>
      </c>
      <c r="BK90" s="213">
        <f>BK91+BK97+BK100</f>
        <v>0</v>
      </c>
    </row>
    <row r="91" s="12" customFormat="1" ht="22.8" customHeight="1">
      <c r="A91" s="12"/>
      <c r="B91" s="200"/>
      <c r="C91" s="201"/>
      <c r="D91" s="202" t="s">
        <v>68</v>
      </c>
      <c r="E91" s="214" t="s">
        <v>76</v>
      </c>
      <c r="F91" s="214" t="s">
        <v>1396</v>
      </c>
      <c r="G91" s="201"/>
      <c r="H91" s="201"/>
      <c r="I91" s="204"/>
      <c r="J91" s="215">
        <f>BK91</f>
        <v>0</v>
      </c>
      <c r="K91" s="201"/>
      <c r="L91" s="206"/>
      <c r="M91" s="207"/>
      <c r="N91" s="208"/>
      <c r="O91" s="208"/>
      <c r="P91" s="209">
        <f>SUM(P92:P96)</f>
        <v>0</v>
      </c>
      <c r="Q91" s="208"/>
      <c r="R91" s="209">
        <f>SUM(R92:R96)</f>
        <v>0</v>
      </c>
      <c r="S91" s="208"/>
      <c r="T91" s="210">
        <f>SUM(T92:T96)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288</v>
      </c>
      <c r="AT91" s="212" t="s">
        <v>68</v>
      </c>
      <c r="AU91" s="212" t="s">
        <v>76</v>
      </c>
      <c r="AY91" s="211" t="s">
        <v>281</v>
      </c>
      <c r="BK91" s="213">
        <f>SUM(BK92:BK96)</f>
        <v>0</v>
      </c>
    </row>
    <row r="92" s="2" customFormat="1" ht="37.8" customHeight="1">
      <c r="A92" s="41"/>
      <c r="B92" s="42"/>
      <c r="C92" s="216" t="s">
        <v>76</v>
      </c>
      <c r="D92" s="216" t="s">
        <v>284</v>
      </c>
      <c r="E92" s="217" t="s">
        <v>1402</v>
      </c>
      <c r="F92" s="218" t="s">
        <v>1403</v>
      </c>
      <c r="G92" s="219" t="s">
        <v>197</v>
      </c>
      <c r="H92" s="220">
        <v>4.1699999999999999</v>
      </c>
      <c r="I92" s="221"/>
      <c r="J92" s="222">
        <f>ROUND(I92*H92,2)</f>
        <v>0</v>
      </c>
      <c r="K92" s="218" t="s">
        <v>287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1111</v>
      </c>
      <c r="AT92" s="227" t="s">
        <v>284</v>
      </c>
      <c r="AU92" s="227" t="s">
        <v>78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1111</v>
      </c>
      <c r="BM92" s="227" t="s">
        <v>1871</v>
      </c>
    </row>
    <row r="93" s="2" customFormat="1">
      <c r="A93" s="41"/>
      <c r="B93" s="42"/>
      <c r="C93" s="43"/>
      <c r="D93" s="229" t="s">
        <v>290</v>
      </c>
      <c r="E93" s="43"/>
      <c r="F93" s="230" t="s">
        <v>1405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290</v>
      </c>
      <c r="AU93" s="20" t="s">
        <v>78</v>
      </c>
    </row>
    <row r="94" s="13" customFormat="1">
      <c r="A94" s="13"/>
      <c r="B94" s="234"/>
      <c r="C94" s="235"/>
      <c r="D94" s="236" t="s">
        <v>292</v>
      </c>
      <c r="E94" s="237" t="s">
        <v>19</v>
      </c>
      <c r="F94" s="238" t="s">
        <v>1872</v>
      </c>
      <c r="G94" s="235"/>
      <c r="H94" s="239">
        <v>4.1699999999999999</v>
      </c>
      <c r="I94" s="240"/>
      <c r="J94" s="235"/>
      <c r="K94" s="235"/>
      <c r="L94" s="241"/>
      <c r="M94" s="242"/>
      <c r="N94" s="243"/>
      <c r="O94" s="243"/>
      <c r="P94" s="243"/>
      <c r="Q94" s="243"/>
      <c r="R94" s="243"/>
      <c r="S94" s="243"/>
      <c r="T94" s="244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45" t="s">
        <v>292</v>
      </c>
      <c r="AU94" s="245" t="s">
        <v>78</v>
      </c>
      <c r="AV94" s="13" t="s">
        <v>78</v>
      </c>
      <c r="AW94" s="13" t="s">
        <v>31</v>
      </c>
      <c r="AX94" s="13" t="s">
        <v>76</v>
      </c>
      <c r="AY94" s="245" t="s">
        <v>281</v>
      </c>
    </row>
    <row r="95" s="2" customFormat="1" ht="37.8" customHeight="1">
      <c r="A95" s="41"/>
      <c r="B95" s="42"/>
      <c r="C95" s="216" t="s">
        <v>78</v>
      </c>
      <c r="D95" s="216" t="s">
        <v>284</v>
      </c>
      <c r="E95" s="217" t="s">
        <v>1397</v>
      </c>
      <c r="F95" s="218" t="s">
        <v>1398</v>
      </c>
      <c r="G95" s="219" t="s">
        <v>197</v>
      </c>
      <c r="H95" s="220">
        <v>49.200000000000003</v>
      </c>
      <c r="I95" s="221"/>
      <c r="J95" s="222">
        <f>ROUND(I95*H95,2)</f>
        <v>0</v>
      </c>
      <c r="K95" s="218" t="s">
        <v>287</v>
      </c>
      <c r="L95" s="47"/>
      <c r="M95" s="223" t="s">
        <v>19</v>
      </c>
      <c r="N95" s="224" t="s">
        <v>40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1111</v>
      </c>
      <c r="AT95" s="227" t="s">
        <v>284</v>
      </c>
      <c r="AU95" s="227" t="s">
        <v>78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1111</v>
      </c>
      <c r="BM95" s="227" t="s">
        <v>1399</v>
      </c>
    </row>
    <row r="96" s="2" customFormat="1">
      <c r="A96" s="41"/>
      <c r="B96" s="42"/>
      <c r="C96" s="43"/>
      <c r="D96" s="229" t="s">
        <v>290</v>
      </c>
      <c r="E96" s="43"/>
      <c r="F96" s="230" t="s">
        <v>1400</v>
      </c>
      <c r="G96" s="43"/>
      <c r="H96" s="43"/>
      <c r="I96" s="231"/>
      <c r="J96" s="43"/>
      <c r="K96" s="43"/>
      <c r="L96" s="47"/>
      <c r="M96" s="232"/>
      <c r="N96" s="233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290</v>
      </c>
      <c r="AU96" s="20" t="s">
        <v>78</v>
      </c>
    </row>
    <row r="97" s="12" customFormat="1" ht="22.8" customHeight="1">
      <c r="A97" s="12"/>
      <c r="B97" s="200"/>
      <c r="C97" s="201"/>
      <c r="D97" s="202" t="s">
        <v>68</v>
      </c>
      <c r="E97" s="214" t="s">
        <v>78</v>
      </c>
      <c r="F97" s="214" t="s">
        <v>1401</v>
      </c>
      <c r="G97" s="201"/>
      <c r="H97" s="201"/>
      <c r="I97" s="204"/>
      <c r="J97" s="215">
        <f>BK97</f>
        <v>0</v>
      </c>
      <c r="K97" s="201"/>
      <c r="L97" s="206"/>
      <c r="M97" s="207"/>
      <c r="N97" s="208"/>
      <c r="O97" s="208"/>
      <c r="P97" s="209">
        <f>SUM(P98:P99)</f>
        <v>0</v>
      </c>
      <c r="Q97" s="208"/>
      <c r="R97" s="209">
        <f>SUM(R98:R99)</f>
        <v>0</v>
      </c>
      <c r="S97" s="208"/>
      <c r="T97" s="210">
        <f>SUM(T98:T99)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288</v>
      </c>
      <c r="AT97" s="212" t="s">
        <v>68</v>
      </c>
      <c r="AU97" s="212" t="s">
        <v>76</v>
      </c>
      <c r="AY97" s="211" t="s">
        <v>281</v>
      </c>
      <c r="BK97" s="213">
        <f>SUM(BK98:BK99)</f>
        <v>0</v>
      </c>
    </row>
    <row r="98" s="2" customFormat="1" ht="37.8" customHeight="1">
      <c r="A98" s="41"/>
      <c r="B98" s="42"/>
      <c r="C98" s="216" t="s">
        <v>288</v>
      </c>
      <c r="D98" s="216" t="s">
        <v>284</v>
      </c>
      <c r="E98" s="217" t="s">
        <v>1397</v>
      </c>
      <c r="F98" s="218" t="s">
        <v>1398</v>
      </c>
      <c r="G98" s="219" t="s">
        <v>197</v>
      </c>
      <c r="H98" s="220">
        <v>43.899999999999999</v>
      </c>
      <c r="I98" s="221"/>
      <c r="J98" s="222">
        <f>ROUND(I98*H98,2)</f>
        <v>0</v>
      </c>
      <c r="K98" s="218" t="s">
        <v>287</v>
      </c>
      <c r="L98" s="47"/>
      <c r="M98" s="223" t="s">
        <v>19</v>
      </c>
      <c r="N98" s="224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1111</v>
      </c>
      <c r="AT98" s="227" t="s">
        <v>284</v>
      </c>
      <c r="AU98" s="227" t="s">
        <v>78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1111</v>
      </c>
      <c r="BM98" s="227" t="s">
        <v>1407</v>
      </c>
    </row>
    <row r="99" s="2" customFormat="1">
      <c r="A99" s="41"/>
      <c r="B99" s="42"/>
      <c r="C99" s="43"/>
      <c r="D99" s="229" t="s">
        <v>290</v>
      </c>
      <c r="E99" s="43"/>
      <c r="F99" s="230" t="s">
        <v>1400</v>
      </c>
      <c r="G99" s="43"/>
      <c r="H99" s="43"/>
      <c r="I99" s="231"/>
      <c r="J99" s="43"/>
      <c r="K99" s="43"/>
      <c r="L99" s="47"/>
      <c r="M99" s="232"/>
      <c r="N99" s="233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290</v>
      </c>
      <c r="AU99" s="20" t="s">
        <v>78</v>
      </c>
    </row>
    <row r="100" s="12" customFormat="1" ht="22.8" customHeight="1">
      <c r="A100" s="12"/>
      <c r="B100" s="200"/>
      <c r="C100" s="201"/>
      <c r="D100" s="202" t="s">
        <v>68</v>
      </c>
      <c r="E100" s="214" t="s">
        <v>199</v>
      </c>
      <c r="F100" s="214" t="s">
        <v>1408</v>
      </c>
      <c r="G100" s="201"/>
      <c r="H100" s="201"/>
      <c r="I100" s="204"/>
      <c r="J100" s="215">
        <f>BK100</f>
        <v>0</v>
      </c>
      <c r="K100" s="201"/>
      <c r="L100" s="206"/>
      <c r="M100" s="207"/>
      <c r="N100" s="208"/>
      <c r="O100" s="208"/>
      <c r="P100" s="209">
        <f>SUM(P101:P105)</f>
        <v>0</v>
      </c>
      <c r="Q100" s="208"/>
      <c r="R100" s="209">
        <f>SUM(R101:R105)</f>
        <v>0</v>
      </c>
      <c r="S100" s="208"/>
      <c r="T100" s="210">
        <f>SUM(T101:T105)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288</v>
      </c>
      <c r="AT100" s="212" t="s">
        <v>68</v>
      </c>
      <c r="AU100" s="212" t="s">
        <v>76</v>
      </c>
      <c r="AY100" s="211" t="s">
        <v>281</v>
      </c>
      <c r="BK100" s="213">
        <f>SUM(BK101:BK105)</f>
        <v>0</v>
      </c>
    </row>
    <row r="101" s="2" customFormat="1" ht="37.8" customHeight="1">
      <c r="A101" s="41"/>
      <c r="B101" s="42"/>
      <c r="C101" s="216" t="s">
        <v>312</v>
      </c>
      <c r="D101" s="216" t="s">
        <v>284</v>
      </c>
      <c r="E101" s="217" t="s">
        <v>1402</v>
      </c>
      <c r="F101" s="218" t="s">
        <v>1403</v>
      </c>
      <c r="G101" s="219" t="s">
        <v>197</v>
      </c>
      <c r="H101" s="220">
        <v>4.5199999999999996</v>
      </c>
      <c r="I101" s="221"/>
      <c r="J101" s="222">
        <f>ROUND(I101*H101,2)</f>
        <v>0</v>
      </c>
      <c r="K101" s="218" t="s">
        <v>287</v>
      </c>
      <c r="L101" s="47"/>
      <c r="M101" s="223" t="s">
        <v>19</v>
      </c>
      <c r="N101" s="224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1111</v>
      </c>
      <c r="AT101" s="227" t="s">
        <v>284</v>
      </c>
      <c r="AU101" s="227" t="s">
        <v>78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1111</v>
      </c>
      <c r="BM101" s="227" t="s">
        <v>1409</v>
      </c>
    </row>
    <row r="102" s="2" customFormat="1">
      <c r="A102" s="41"/>
      <c r="B102" s="42"/>
      <c r="C102" s="43"/>
      <c r="D102" s="229" t="s">
        <v>290</v>
      </c>
      <c r="E102" s="43"/>
      <c r="F102" s="230" t="s">
        <v>1405</v>
      </c>
      <c r="G102" s="43"/>
      <c r="H102" s="43"/>
      <c r="I102" s="231"/>
      <c r="J102" s="43"/>
      <c r="K102" s="43"/>
      <c r="L102" s="47"/>
      <c r="M102" s="232"/>
      <c r="N102" s="233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290</v>
      </c>
      <c r="AU102" s="20" t="s">
        <v>78</v>
      </c>
    </row>
    <row r="103" s="13" customFormat="1">
      <c r="A103" s="13"/>
      <c r="B103" s="234"/>
      <c r="C103" s="235"/>
      <c r="D103" s="236" t="s">
        <v>292</v>
      </c>
      <c r="E103" s="237" t="s">
        <v>19</v>
      </c>
      <c r="F103" s="238" t="s">
        <v>1873</v>
      </c>
      <c r="G103" s="235"/>
      <c r="H103" s="239">
        <v>4.5199999999999996</v>
      </c>
      <c r="I103" s="240"/>
      <c r="J103" s="235"/>
      <c r="K103" s="235"/>
      <c r="L103" s="241"/>
      <c r="M103" s="242"/>
      <c r="N103" s="243"/>
      <c r="O103" s="243"/>
      <c r="P103" s="243"/>
      <c r="Q103" s="243"/>
      <c r="R103" s="243"/>
      <c r="S103" s="243"/>
      <c r="T103" s="244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5" t="s">
        <v>292</v>
      </c>
      <c r="AU103" s="245" t="s">
        <v>78</v>
      </c>
      <c r="AV103" s="13" t="s">
        <v>78</v>
      </c>
      <c r="AW103" s="13" t="s">
        <v>31</v>
      </c>
      <c r="AX103" s="13" t="s">
        <v>76</v>
      </c>
      <c r="AY103" s="245" t="s">
        <v>281</v>
      </c>
    </row>
    <row r="104" s="2" customFormat="1" ht="37.8" customHeight="1">
      <c r="A104" s="41"/>
      <c r="B104" s="42"/>
      <c r="C104" s="216" t="s">
        <v>318</v>
      </c>
      <c r="D104" s="216" t="s">
        <v>284</v>
      </c>
      <c r="E104" s="217" t="s">
        <v>1397</v>
      </c>
      <c r="F104" s="218" t="s">
        <v>1398</v>
      </c>
      <c r="G104" s="219" t="s">
        <v>197</v>
      </c>
      <c r="H104" s="220">
        <v>52.600000000000001</v>
      </c>
      <c r="I104" s="221"/>
      <c r="J104" s="222">
        <f>ROUND(I104*H104,2)</f>
        <v>0</v>
      </c>
      <c r="K104" s="218" t="s">
        <v>287</v>
      </c>
      <c r="L104" s="47"/>
      <c r="M104" s="223" t="s">
        <v>19</v>
      </c>
      <c r="N104" s="224" t="s">
        <v>40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1111</v>
      </c>
      <c r="AT104" s="227" t="s">
        <v>284</v>
      </c>
      <c r="AU104" s="227" t="s">
        <v>78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1111</v>
      </c>
      <c r="BM104" s="227" t="s">
        <v>1411</v>
      </c>
    </row>
    <row r="105" s="2" customFormat="1">
      <c r="A105" s="41"/>
      <c r="B105" s="42"/>
      <c r="C105" s="43"/>
      <c r="D105" s="229" t="s">
        <v>290</v>
      </c>
      <c r="E105" s="43"/>
      <c r="F105" s="230" t="s">
        <v>1400</v>
      </c>
      <c r="G105" s="43"/>
      <c r="H105" s="43"/>
      <c r="I105" s="231"/>
      <c r="J105" s="43"/>
      <c r="K105" s="43"/>
      <c r="L105" s="47"/>
      <c r="M105" s="291"/>
      <c r="N105" s="292"/>
      <c r="O105" s="293"/>
      <c r="P105" s="293"/>
      <c r="Q105" s="293"/>
      <c r="R105" s="293"/>
      <c r="S105" s="293"/>
      <c r="T105" s="294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290</v>
      </c>
      <c r="AU105" s="20" t="s">
        <v>78</v>
      </c>
    </row>
    <row r="106" s="2" customFormat="1" ht="6.96" customHeight="1">
      <c r="A106" s="41"/>
      <c r="B106" s="62"/>
      <c r="C106" s="63"/>
      <c r="D106" s="63"/>
      <c r="E106" s="63"/>
      <c r="F106" s="63"/>
      <c r="G106" s="63"/>
      <c r="H106" s="63"/>
      <c r="I106" s="63"/>
      <c r="J106" s="63"/>
      <c r="K106" s="63"/>
      <c r="L106" s="47"/>
      <c r="M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</sheetData>
  <sheetProtection sheet="1" autoFilter="0" formatColumns="0" formatRows="0" objects="1" scenarios="1" spinCount="100000" saltValue="lh2+kHxbXUrP6/RIDEnTU9j7ciHXgRquO7cyYD4tIjrrMJBwsmTQeNFr5WcxElYZ3PaadRazycIPQrHNYBPwSg==" hashValue="qnLMpgqtuD4Zy+1Pn6a0q4VteDojhU2PEq0TWTi9eXt6cJUzumBjanSFoP3wfeEfcw0UXBc4sy9rD2t9vyPZgg==" algorithmName="SHA-512" password="DDA6"/>
  <autoFilter ref="C88:K10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hyperlinks>
    <hyperlink ref="F93" r:id="rId1" display="https://podminky.urs.cz/item/CS_URS_2025_01/771577211"/>
    <hyperlink ref="F96" r:id="rId2" display="https://podminky.urs.cz/item/CS_URS_2025_01/781472291"/>
    <hyperlink ref="F99" r:id="rId3" display="https://podminky.urs.cz/item/CS_URS_2025_01/781472291"/>
    <hyperlink ref="F102" r:id="rId4" display="https://podminky.urs.cz/item/CS_URS_2025_01/771577211"/>
    <hyperlink ref="F105" r:id="rId5" display="https://podminky.urs.cz/item/CS_URS_2025_01/78147229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83</v>
      </c>
      <c r="AZ2" s="141" t="s">
        <v>195</v>
      </c>
      <c r="BA2" s="141" t="s">
        <v>196</v>
      </c>
      <c r="BB2" s="141" t="s">
        <v>197</v>
      </c>
      <c r="BC2" s="141" t="s">
        <v>198</v>
      </c>
      <c r="BD2" s="141" t="s">
        <v>199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  <c r="AZ3" s="141" t="s">
        <v>200</v>
      </c>
      <c r="BA3" s="141" t="s">
        <v>201</v>
      </c>
      <c r="BB3" s="141" t="s">
        <v>197</v>
      </c>
      <c r="BC3" s="141" t="s">
        <v>202</v>
      </c>
      <c r="BD3" s="141" t="s">
        <v>199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  <c r="AZ4" s="141" t="s">
        <v>204</v>
      </c>
      <c r="BA4" s="141" t="s">
        <v>205</v>
      </c>
      <c r="BB4" s="141" t="s">
        <v>206</v>
      </c>
      <c r="BC4" s="141" t="s">
        <v>207</v>
      </c>
      <c r="BD4" s="141" t="s">
        <v>199</v>
      </c>
    </row>
    <row r="5" s="1" customFormat="1" ht="6.96" customHeight="1">
      <c r="B5" s="23"/>
      <c r="L5" s="23"/>
      <c r="AZ5" s="141" t="s">
        <v>208</v>
      </c>
      <c r="BA5" s="141" t="s">
        <v>209</v>
      </c>
      <c r="BB5" s="141" t="s">
        <v>197</v>
      </c>
      <c r="BC5" s="141" t="s">
        <v>210</v>
      </c>
      <c r="BD5" s="141" t="s">
        <v>199</v>
      </c>
    </row>
    <row r="6" s="1" customFormat="1" ht="12" customHeight="1">
      <c r="B6" s="23"/>
      <c r="D6" s="146" t="s">
        <v>16</v>
      </c>
      <c r="L6" s="23"/>
      <c r="AZ6" s="141" t="s">
        <v>211</v>
      </c>
      <c r="BA6" s="141" t="s">
        <v>212</v>
      </c>
      <c r="BB6" s="141" t="s">
        <v>197</v>
      </c>
      <c r="BC6" s="141" t="s">
        <v>213</v>
      </c>
      <c r="BD6" s="141" t="s">
        <v>199</v>
      </c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  <c r="AZ7" s="141" t="s">
        <v>214</v>
      </c>
      <c r="BA7" s="141" t="s">
        <v>215</v>
      </c>
      <c r="BB7" s="141" t="s">
        <v>206</v>
      </c>
      <c r="BC7" s="141" t="s">
        <v>216</v>
      </c>
      <c r="BD7" s="141" t="s">
        <v>199</v>
      </c>
    </row>
    <row r="8" s="1" customFormat="1" ht="12" customHeight="1">
      <c r="B8" s="23"/>
      <c r="D8" s="146" t="s">
        <v>217</v>
      </c>
      <c r="L8" s="23"/>
      <c r="AZ8" s="141" t="s">
        <v>218</v>
      </c>
      <c r="BA8" s="141" t="s">
        <v>219</v>
      </c>
      <c r="BB8" s="141" t="s">
        <v>197</v>
      </c>
      <c r="BC8" s="141" t="s">
        <v>220</v>
      </c>
      <c r="BD8" s="141" t="s">
        <v>199</v>
      </c>
    </row>
    <row r="9" s="2" customFormat="1" ht="16.5" customHeight="1">
      <c r="A9" s="41"/>
      <c r="B9" s="47"/>
      <c r="C9" s="41"/>
      <c r="D9" s="41"/>
      <c r="E9" s="147" t="s">
        <v>221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Z9" s="141" t="s">
        <v>222</v>
      </c>
      <c r="BA9" s="141" t="s">
        <v>223</v>
      </c>
      <c r="BB9" s="141" t="s">
        <v>197</v>
      </c>
      <c r="BC9" s="141" t="s">
        <v>224</v>
      </c>
      <c r="BD9" s="141" t="s">
        <v>199</v>
      </c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Z10" s="141" t="s">
        <v>226</v>
      </c>
      <c r="BA10" s="141" t="s">
        <v>227</v>
      </c>
      <c r="BB10" s="141" t="s">
        <v>206</v>
      </c>
      <c r="BC10" s="141" t="s">
        <v>228</v>
      </c>
      <c r="BD10" s="141" t="s">
        <v>199</v>
      </c>
    </row>
    <row r="11" s="2" customFormat="1" ht="16.5" customHeight="1">
      <c r="A11" s="41"/>
      <c r="B11" s="47"/>
      <c r="C11" s="41"/>
      <c r="D11" s="41"/>
      <c r="E11" s="149" t="s">
        <v>229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141" t="s">
        <v>230</v>
      </c>
      <c r="BA11" s="141" t="s">
        <v>231</v>
      </c>
      <c r="BB11" s="141" t="s">
        <v>206</v>
      </c>
      <c r="BC11" s="141" t="s">
        <v>220</v>
      </c>
      <c r="BD11" s="141" t="s">
        <v>199</v>
      </c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141" t="s">
        <v>232</v>
      </c>
      <c r="BA12" s="141" t="s">
        <v>233</v>
      </c>
      <c r="BB12" s="141" t="s">
        <v>206</v>
      </c>
      <c r="BC12" s="141" t="s">
        <v>234</v>
      </c>
      <c r="BD12" s="141" t="s">
        <v>199</v>
      </c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141" t="s">
        <v>235</v>
      </c>
      <c r="BA13" s="141" t="s">
        <v>236</v>
      </c>
      <c r="BB13" s="141" t="s">
        <v>197</v>
      </c>
      <c r="BC13" s="141" t="s">
        <v>198</v>
      </c>
      <c r="BD13" s="141" t="s">
        <v>199</v>
      </c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ROUND(J110,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ROUND((SUM(BE110:BE399)),  2)</f>
        <v>0</v>
      </c>
      <c r="G35" s="41"/>
      <c r="H35" s="41"/>
      <c r="I35" s="161">
        <v>0.20999999999999999</v>
      </c>
      <c r="J35" s="160">
        <f>ROUND(((SUM(BE110:BE399))*I35),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ROUND((SUM(BF110:BF399)),  2)</f>
        <v>0</v>
      </c>
      <c r="G36" s="41"/>
      <c r="H36" s="41"/>
      <c r="I36" s="161">
        <v>0.12</v>
      </c>
      <c r="J36" s="160">
        <f>ROUND(((SUM(BF110:BF399))*I36),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ROUND((SUM(BG110:BG399)),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ROUND((SUM(BH110:BH399)),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ROUND((SUM(BI110:BI399)),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221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A1 - Větev WC dívky 1 PP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J110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241</v>
      </c>
      <c r="E64" s="181"/>
      <c r="F64" s="181"/>
      <c r="G64" s="181"/>
      <c r="H64" s="181"/>
      <c r="I64" s="181"/>
      <c r="J64" s="182">
        <f>J111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242</v>
      </c>
      <c r="E65" s="186"/>
      <c r="F65" s="186"/>
      <c r="G65" s="186"/>
      <c r="H65" s="186"/>
      <c r="I65" s="186"/>
      <c r="J65" s="187">
        <f>J112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243</v>
      </c>
      <c r="E66" s="186"/>
      <c r="F66" s="186"/>
      <c r="G66" s="186"/>
      <c r="H66" s="186"/>
      <c r="I66" s="186"/>
      <c r="J66" s="187">
        <f>J121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244</v>
      </c>
      <c r="E67" s="186"/>
      <c r="F67" s="186"/>
      <c r="G67" s="186"/>
      <c r="H67" s="186"/>
      <c r="I67" s="186"/>
      <c r="J67" s="187">
        <f>J134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245</v>
      </c>
      <c r="E68" s="186"/>
      <c r="F68" s="186"/>
      <c r="G68" s="186"/>
      <c r="H68" s="186"/>
      <c r="I68" s="186"/>
      <c r="J68" s="187">
        <f>J149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246</v>
      </c>
      <c r="E69" s="186"/>
      <c r="F69" s="186"/>
      <c r="G69" s="186"/>
      <c r="H69" s="186"/>
      <c r="I69" s="186"/>
      <c r="J69" s="187">
        <f>J155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247</v>
      </c>
      <c r="E70" s="181"/>
      <c r="F70" s="181"/>
      <c r="G70" s="181"/>
      <c r="H70" s="181"/>
      <c r="I70" s="181"/>
      <c r="J70" s="182">
        <f>J165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248</v>
      </c>
      <c r="E71" s="186"/>
      <c r="F71" s="186"/>
      <c r="G71" s="186"/>
      <c r="H71" s="186"/>
      <c r="I71" s="186"/>
      <c r="J71" s="187">
        <f>J166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84"/>
      <c r="C72" s="128"/>
      <c r="D72" s="185" t="s">
        <v>249</v>
      </c>
      <c r="E72" s="186"/>
      <c r="F72" s="186"/>
      <c r="G72" s="186"/>
      <c r="H72" s="186"/>
      <c r="I72" s="186"/>
      <c r="J72" s="187">
        <f>J167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21.84" customHeight="1">
      <c r="A73" s="10"/>
      <c r="B73" s="184"/>
      <c r="C73" s="128"/>
      <c r="D73" s="185" t="s">
        <v>250</v>
      </c>
      <c r="E73" s="186"/>
      <c r="F73" s="186"/>
      <c r="G73" s="186"/>
      <c r="H73" s="186"/>
      <c r="I73" s="186"/>
      <c r="J73" s="187">
        <f>J187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4.88" customHeight="1">
      <c r="A74" s="10"/>
      <c r="B74" s="184"/>
      <c r="C74" s="128"/>
      <c r="D74" s="185" t="s">
        <v>251</v>
      </c>
      <c r="E74" s="186"/>
      <c r="F74" s="186"/>
      <c r="G74" s="186"/>
      <c r="H74" s="186"/>
      <c r="I74" s="186"/>
      <c r="J74" s="187">
        <f>J207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4.88" customHeight="1">
      <c r="A75" s="10"/>
      <c r="B75" s="184"/>
      <c r="C75" s="128"/>
      <c r="D75" s="185" t="s">
        <v>252</v>
      </c>
      <c r="E75" s="186"/>
      <c r="F75" s="186"/>
      <c r="G75" s="186"/>
      <c r="H75" s="186"/>
      <c r="I75" s="186"/>
      <c r="J75" s="187">
        <f>J214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253</v>
      </c>
      <c r="E76" s="186"/>
      <c r="F76" s="186"/>
      <c r="G76" s="186"/>
      <c r="H76" s="186"/>
      <c r="I76" s="186"/>
      <c r="J76" s="187">
        <f>J228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254</v>
      </c>
      <c r="E77" s="186"/>
      <c r="F77" s="186"/>
      <c r="G77" s="186"/>
      <c r="H77" s="186"/>
      <c r="I77" s="186"/>
      <c r="J77" s="187">
        <f>J234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255</v>
      </c>
      <c r="E78" s="186"/>
      <c r="F78" s="186"/>
      <c r="G78" s="186"/>
      <c r="H78" s="186"/>
      <c r="I78" s="186"/>
      <c r="J78" s="187">
        <f>J238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78"/>
      <c r="C79" s="179"/>
      <c r="D79" s="180" t="s">
        <v>256</v>
      </c>
      <c r="E79" s="181"/>
      <c r="F79" s="181"/>
      <c r="G79" s="181"/>
      <c r="H79" s="181"/>
      <c r="I79" s="181"/>
      <c r="J79" s="182">
        <f>J241</f>
        <v>0</v>
      </c>
      <c r="K79" s="179"/>
      <c r="L79" s="183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84"/>
      <c r="C80" s="128"/>
      <c r="D80" s="185" t="s">
        <v>257</v>
      </c>
      <c r="E80" s="186"/>
      <c r="F80" s="186"/>
      <c r="G80" s="186"/>
      <c r="H80" s="186"/>
      <c r="I80" s="186"/>
      <c r="J80" s="187">
        <f>J242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258</v>
      </c>
      <c r="E81" s="186"/>
      <c r="F81" s="186"/>
      <c r="G81" s="186"/>
      <c r="H81" s="186"/>
      <c r="I81" s="186"/>
      <c r="J81" s="187">
        <f>J262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4.88" customHeight="1">
      <c r="A82" s="10"/>
      <c r="B82" s="184"/>
      <c r="C82" s="128"/>
      <c r="D82" s="185" t="s">
        <v>259</v>
      </c>
      <c r="E82" s="186"/>
      <c r="F82" s="186"/>
      <c r="G82" s="186"/>
      <c r="H82" s="186"/>
      <c r="I82" s="186"/>
      <c r="J82" s="187">
        <f>J265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4.88" customHeight="1">
      <c r="A83" s="10"/>
      <c r="B83" s="184"/>
      <c r="C83" s="128"/>
      <c r="D83" s="185" t="s">
        <v>260</v>
      </c>
      <c r="E83" s="186"/>
      <c r="F83" s="186"/>
      <c r="G83" s="186"/>
      <c r="H83" s="186"/>
      <c r="I83" s="186"/>
      <c r="J83" s="187">
        <f>J281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261</v>
      </c>
      <c r="E84" s="186"/>
      <c r="F84" s="186"/>
      <c r="G84" s="186"/>
      <c r="H84" s="186"/>
      <c r="I84" s="186"/>
      <c r="J84" s="187">
        <f>J289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262</v>
      </c>
      <c r="E85" s="186"/>
      <c r="F85" s="186"/>
      <c r="G85" s="186"/>
      <c r="H85" s="186"/>
      <c r="I85" s="186"/>
      <c r="J85" s="187">
        <f>J302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4.88" customHeight="1">
      <c r="A86" s="10"/>
      <c r="B86" s="184"/>
      <c r="C86" s="128"/>
      <c r="D86" s="185" t="s">
        <v>263</v>
      </c>
      <c r="E86" s="186"/>
      <c r="F86" s="186"/>
      <c r="G86" s="186"/>
      <c r="H86" s="186"/>
      <c r="I86" s="186"/>
      <c r="J86" s="187">
        <f>J316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264</v>
      </c>
      <c r="E87" s="186"/>
      <c r="F87" s="186"/>
      <c r="G87" s="186"/>
      <c r="H87" s="186"/>
      <c r="I87" s="186"/>
      <c r="J87" s="187">
        <f>J335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265</v>
      </c>
      <c r="E88" s="186"/>
      <c r="F88" s="186"/>
      <c r="G88" s="186"/>
      <c r="H88" s="186"/>
      <c r="I88" s="186"/>
      <c r="J88" s="187">
        <f>J378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2" customFormat="1" ht="21.84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62"/>
      <c r="C90" s="63"/>
      <c r="D90" s="63"/>
      <c r="E90" s="63"/>
      <c r="F90" s="63"/>
      <c r="G90" s="63"/>
      <c r="H90" s="63"/>
      <c r="I90" s="63"/>
      <c r="J90" s="63"/>
      <c r="K90" s="6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4" s="2" customFormat="1" ht="6.96" customHeight="1">
      <c r="A94" s="41"/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24.96" customHeight="1">
      <c r="A95" s="41"/>
      <c r="B95" s="42"/>
      <c r="C95" s="26" t="s">
        <v>266</v>
      </c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16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6.5" customHeight="1">
      <c r="A98" s="41"/>
      <c r="B98" s="42"/>
      <c r="C98" s="43"/>
      <c r="D98" s="43"/>
      <c r="E98" s="173" t="str">
        <f>E7</f>
        <v>Rekonstrukce sociálního zařízení včetně rozvodů vody a kanalizace</v>
      </c>
      <c r="F98" s="35"/>
      <c r="G98" s="35"/>
      <c r="H98" s="35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1" customFormat="1" ht="12" customHeight="1">
      <c r="B99" s="24"/>
      <c r="C99" s="35" t="s">
        <v>217</v>
      </c>
      <c r="D99" s="25"/>
      <c r="E99" s="25"/>
      <c r="F99" s="25"/>
      <c r="G99" s="25"/>
      <c r="H99" s="25"/>
      <c r="I99" s="25"/>
      <c r="J99" s="25"/>
      <c r="K99" s="25"/>
      <c r="L99" s="23"/>
    </row>
    <row r="100" s="2" customFormat="1" ht="16.5" customHeight="1">
      <c r="A100" s="41"/>
      <c r="B100" s="42"/>
      <c r="C100" s="43"/>
      <c r="D100" s="43"/>
      <c r="E100" s="173" t="s">
        <v>221</v>
      </c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2" customHeight="1">
      <c r="A101" s="41"/>
      <c r="B101" s="42"/>
      <c r="C101" s="35" t="s">
        <v>225</v>
      </c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6.5" customHeight="1">
      <c r="A102" s="41"/>
      <c r="B102" s="42"/>
      <c r="C102" s="43"/>
      <c r="D102" s="43"/>
      <c r="E102" s="72" t="str">
        <f>E11</f>
        <v>A1 - Větev WC dívky 1 PP</v>
      </c>
      <c r="F102" s="43"/>
      <c r="G102" s="43"/>
      <c r="H102" s="43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6.96" customHeight="1">
      <c r="A103" s="41"/>
      <c r="B103" s="42"/>
      <c r="C103" s="43"/>
      <c r="D103" s="43"/>
      <c r="E103" s="43"/>
      <c r="F103" s="43"/>
      <c r="G103" s="43"/>
      <c r="H103" s="43"/>
      <c r="I103" s="43"/>
      <c r="J103" s="43"/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2" customHeight="1">
      <c r="A104" s="41"/>
      <c r="B104" s="42"/>
      <c r="C104" s="35" t="s">
        <v>21</v>
      </c>
      <c r="D104" s="43"/>
      <c r="E104" s="43"/>
      <c r="F104" s="30" t="str">
        <f>F14</f>
        <v xml:space="preserve"> </v>
      </c>
      <c r="G104" s="43"/>
      <c r="H104" s="43"/>
      <c r="I104" s="35" t="s">
        <v>23</v>
      </c>
      <c r="J104" s="75" t="str">
        <f>IF(J14="","",J14)</f>
        <v>6. 6. 2025</v>
      </c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6.96" customHeight="1">
      <c r="A105" s="41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5.15" customHeight="1">
      <c r="A106" s="41"/>
      <c r="B106" s="42"/>
      <c r="C106" s="35" t="s">
        <v>25</v>
      </c>
      <c r="D106" s="43"/>
      <c r="E106" s="43"/>
      <c r="F106" s="30" t="str">
        <f>E17</f>
        <v xml:space="preserve"> </v>
      </c>
      <c r="G106" s="43"/>
      <c r="H106" s="43"/>
      <c r="I106" s="35" t="s">
        <v>30</v>
      </c>
      <c r="J106" s="39" t="str">
        <f>E23</f>
        <v xml:space="preserve"> </v>
      </c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5.15" customHeight="1">
      <c r="A107" s="41"/>
      <c r="B107" s="42"/>
      <c r="C107" s="35" t="s">
        <v>28</v>
      </c>
      <c r="D107" s="43"/>
      <c r="E107" s="43"/>
      <c r="F107" s="30" t="str">
        <f>IF(E20="","",E20)</f>
        <v>Vyplň údaj</v>
      </c>
      <c r="G107" s="43"/>
      <c r="H107" s="43"/>
      <c r="I107" s="35" t="s">
        <v>32</v>
      </c>
      <c r="J107" s="39" t="str">
        <f>E26</f>
        <v xml:space="preserve"> </v>
      </c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0.32" customHeight="1">
      <c r="A108" s="41"/>
      <c r="B108" s="42"/>
      <c r="C108" s="43"/>
      <c r="D108" s="43"/>
      <c r="E108" s="43"/>
      <c r="F108" s="43"/>
      <c r="G108" s="43"/>
      <c r="H108" s="43"/>
      <c r="I108" s="43"/>
      <c r="J108" s="43"/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11" customFormat="1" ht="29.28" customHeight="1">
      <c r="A109" s="189"/>
      <c r="B109" s="190"/>
      <c r="C109" s="191" t="s">
        <v>267</v>
      </c>
      <c r="D109" s="192" t="s">
        <v>54</v>
      </c>
      <c r="E109" s="192" t="s">
        <v>50</v>
      </c>
      <c r="F109" s="192" t="s">
        <v>51</v>
      </c>
      <c r="G109" s="192" t="s">
        <v>268</v>
      </c>
      <c r="H109" s="192" t="s">
        <v>269</v>
      </c>
      <c r="I109" s="192" t="s">
        <v>270</v>
      </c>
      <c r="J109" s="192" t="s">
        <v>239</v>
      </c>
      <c r="K109" s="193" t="s">
        <v>271</v>
      </c>
      <c r="L109" s="194"/>
      <c r="M109" s="95" t="s">
        <v>19</v>
      </c>
      <c r="N109" s="96" t="s">
        <v>39</v>
      </c>
      <c r="O109" s="96" t="s">
        <v>272</v>
      </c>
      <c r="P109" s="96" t="s">
        <v>273</v>
      </c>
      <c r="Q109" s="96" t="s">
        <v>274</v>
      </c>
      <c r="R109" s="96" t="s">
        <v>275</v>
      </c>
      <c r="S109" s="96" t="s">
        <v>276</v>
      </c>
      <c r="T109" s="97" t="s">
        <v>277</v>
      </c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</row>
    <row r="110" s="2" customFormat="1" ht="22.8" customHeight="1">
      <c r="A110" s="41"/>
      <c r="B110" s="42"/>
      <c r="C110" s="102" t="s">
        <v>278</v>
      </c>
      <c r="D110" s="43"/>
      <c r="E110" s="43"/>
      <c r="F110" s="43"/>
      <c r="G110" s="43"/>
      <c r="H110" s="43"/>
      <c r="I110" s="43"/>
      <c r="J110" s="195">
        <f>BK110</f>
        <v>0</v>
      </c>
      <c r="K110" s="43"/>
      <c r="L110" s="47"/>
      <c r="M110" s="98"/>
      <c r="N110" s="196"/>
      <c r="O110" s="99"/>
      <c r="P110" s="197">
        <f>P111+P165+P241</f>
        <v>0</v>
      </c>
      <c r="Q110" s="99"/>
      <c r="R110" s="197">
        <f>R111+R165+R241</f>
        <v>4.2561268750160002</v>
      </c>
      <c r="S110" s="99"/>
      <c r="T110" s="198">
        <f>T111+T165+T241</f>
        <v>7.3090656400000009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68</v>
      </c>
      <c r="AU110" s="20" t="s">
        <v>240</v>
      </c>
      <c r="BK110" s="199">
        <f>BK111+BK165+BK241</f>
        <v>0</v>
      </c>
    </row>
    <row r="111" s="12" customFormat="1" ht="25.92" customHeight="1">
      <c r="A111" s="12"/>
      <c r="B111" s="200"/>
      <c r="C111" s="201"/>
      <c r="D111" s="202" t="s">
        <v>68</v>
      </c>
      <c r="E111" s="203" t="s">
        <v>279</v>
      </c>
      <c r="F111" s="203" t="s">
        <v>280</v>
      </c>
      <c r="G111" s="201"/>
      <c r="H111" s="201"/>
      <c r="I111" s="204"/>
      <c r="J111" s="205">
        <f>BK111</f>
        <v>0</v>
      </c>
      <c r="K111" s="201"/>
      <c r="L111" s="206"/>
      <c r="M111" s="207"/>
      <c r="N111" s="208"/>
      <c r="O111" s="208"/>
      <c r="P111" s="209">
        <f>P112+P121+P134+P149+P155</f>
        <v>0</v>
      </c>
      <c r="Q111" s="208"/>
      <c r="R111" s="209">
        <f>R112+R121+R134+R149+R155</f>
        <v>9.0058816000000003E-05</v>
      </c>
      <c r="S111" s="208"/>
      <c r="T111" s="210">
        <f>T112+T121+T134+T149+T155</f>
        <v>7.3076960000000009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1" t="s">
        <v>76</v>
      </c>
      <c r="AT111" s="212" t="s">
        <v>68</v>
      </c>
      <c r="AU111" s="212" t="s">
        <v>69</v>
      </c>
      <c r="AY111" s="211" t="s">
        <v>281</v>
      </c>
      <c r="BK111" s="213">
        <f>BK112+BK121+BK134+BK149+BK155</f>
        <v>0</v>
      </c>
    </row>
    <row r="112" s="12" customFormat="1" ht="22.8" customHeight="1">
      <c r="A112" s="12"/>
      <c r="B112" s="200"/>
      <c r="C112" s="201"/>
      <c r="D112" s="202" t="s">
        <v>68</v>
      </c>
      <c r="E112" s="214" t="s">
        <v>282</v>
      </c>
      <c r="F112" s="214" t="s">
        <v>283</v>
      </c>
      <c r="G112" s="201"/>
      <c r="H112" s="201"/>
      <c r="I112" s="204"/>
      <c r="J112" s="215">
        <f>BK112</f>
        <v>0</v>
      </c>
      <c r="K112" s="201"/>
      <c r="L112" s="206"/>
      <c r="M112" s="207"/>
      <c r="N112" s="208"/>
      <c r="O112" s="208"/>
      <c r="P112" s="209">
        <f>SUM(P113:P120)</f>
        <v>0</v>
      </c>
      <c r="Q112" s="208"/>
      <c r="R112" s="209">
        <f>SUM(R113:R120)</f>
        <v>9.0058816000000003E-05</v>
      </c>
      <c r="S112" s="208"/>
      <c r="T112" s="210">
        <f>SUM(T113:T120)</f>
        <v>0.65233000000000008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1" t="s">
        <v>76</v>
      </c>
      <c r="AT112" s="212" t="s">
        <v>68</v>
      </c>
      <c r="AU112" s="212" t="s">
        <v>76</v>
      </c>
      <c r="AY112" s="211" t="s">
        <v>281</v>
      </c>
      <c r="BK112" s="213">
        <f>SUM(BK113:BK120)</f>
        <v>0</v>
      </c>
    </row>
    <row r="113" s="2" customFormat="1" ht="44.25" customHeight="1">
      <c r="A113" s="41"/>
      <c r="B113" s="42"/>
      <c r="C113" s="216" t="s">
        <v>76</v>
      </c>
      <c r="D113" s="216" t="s">
        <v>284</v>
      </c>
      <c r="E113" s="217" t="s">
        <v>285</v>
      </c>
      <c r="F113" s="218" t="s">
        <v>286</v>
      </c>
      <c r="G113" s="219" t="s">
        <v>197</v>
      </c>
      <c r="H113" s="220">
        <v>18.638000000000002</v>
      </c>
      <c r="I113" s="221"/>
      <c r="J113" s="222">
        <f>ROUND(I113*H113,2)</f>
        <v>0</v>
      </c>
      <c r="K113" s="218" t="s">
        <v>287</v>
      </c>
      <c r="L113" s="47"/>
      <c r="M113" s="223" t="s">
        <v>19</v>
      </c>
      <c r="N113" s="224" t="s">
        <v>40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0.035000000000000003</v>
      </c>
      <c r="T113" s="226">
        <f>S113*H113</f>
        <v>0.65233000000000008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288</v>
      </c>
      <c r="AT113" s="227" t="s">
        <v>284</v>
      </c>
      <c r="AU113" s="227" t="s">
        <v>78</v>
      </c>
      <c r="AY113" s="20" t="s">
        <v>281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76</v>
      </c>
      <c r="BK113" s="228">
        <f>ROUND(I113*H113,2)</f>
        <v>0</v>
      </c>
      <c r="BL113" s="20" t="s">
        <v>288</v>
      </c>
      <c r="BM113" s="227" t="s">
        <v>289</v>
      </c>
    </row>
    <row r="114" s="2" customFormat="1">
      <c r="A114" s="41"/>
      <c r="B114" s="42"/>
      <c r="C114" s="43"/>
      <c r="D114" s="229" t="s">
        <v>290</v>
      </c>
      <c r="E114" s="43"/>
      <c r="F114" s="230" t="s">
        <v>291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290</v>
      </c>
      <c r="AU114" s="20" t="s">
        <v>78</v>
      </c>
    </row>
    <row r="115" s="13" customFormat="1">
      <c r="A115" s="13"/>
      <c r="B115" s="234"/>
      <c r="C115" s="235"/>
      <c r="D115" s="236" t="s">
        <v>292</v>
      </c>
      <c r="E115" s="237" t="s">
        <v>19</v>
      </c>
      <c r="F115" s="238" t="s">
        <v>200</v>
      </c>
      <c r="G115" s="235"/>
      <c r="H115" s="239">
        <v>18.638000000000002</v>
      </c>
      <c r="I115" s="240"/>
      <c r="J115" s="235"/>
      <c r="K115" s="235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292</v>
      </c>
      <c r="AU115" s="245" t="s">
        <v>78</v>
      </c>
      <c r="AV115" s="13" t="s">
        <v>78</v>
      </c>
      <c r="AW115" s="13" t="s">
        <v>31</v>
      </c>
      <c r="AX115" s="13" t="s">
        <v>76</v>
      </c>
      <c r="AY115" s="245" t="s">
        <v>281</v>
      </c>
    </row>
    <row r="116" s="2" customFormat="1" ht="21.75" customHeight="1">
      <c r="A116" s="41"/>
      <c r="B116" s="42"/>
      <c r="C116" s="216" t="s">
        <v>78</v>
      </c>
      <c r="D116" s="216" t="s">
        <v>284</v>
      </c>
      <c r="E116" s="217" t="s">
        <v>293</v>
      </c>
      <c r="F116" s="218" t="s">
        <v>294</v>
      </c>
      <c r="G116" s="219" t="s">
        <v>197</v>
      </c>
      <c r="H116" s="220">
        <v>18.638000000000002</v>
      </c>
      <c r="I116" s="221"/>
      <c r="J116" s="222">
        <f>ROUND(I116*H116,2)</f>
        <v>0</v>
      </c>
      <c r="K116" s="218" t="s">
        <v>287</v>
      </c>
      <c r="L116" s="47"/>
      <c r="M116" s="223" t="s">
        <v>19</v>
      </c>
      <c r="N116" s="224" t="s">
        <v>40</v>
      </c>
      <c r="O116" s="87"/>
      <c r="P116" s="225">
        <f>O116*H116</f>
        <v>0</v>
      </c>
      <c r="Q116" s="225">
        <v>3.472E-06</v>
      </c>
      <c r="R116" s="225">
        <f>Q116*H116</f>
        <v>6.471113600000001E-05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288</v>
      </c>
      <c r="AT116" s="227" t="s">
        <v>284</v>
      </c>
      <c r="AU116" s="227" t="s">
        <v>78</v>
      </c>
      <c r="AY116" s="20" t="s">
        <v>281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76</v>
      </c>
      <c r="BK116" s="228">
        <f>ROUND(I116*H116,2)</f>
        <v>0</v>
      </c>
      <c r="BL116" s="20" t="s">
        <v>288</v>
      </c>
      <c r="BM116" s="227" t="s">
        <v>295</v>
      </c>
    </row>
    <row r="117" s="2" customFormat="1">
      <c r="A117" s="41"/>
      <c r="B117" s="42"/>
      <c r="C117" s="43"/>
      <c r="D117" s="229" t="s">
        <v>290</v>
      </c>
      <c r="E117" s="43"/>
      <c r="F117" s="230" t="s">
        <v>296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290</v>
      </c>
      <c r="AU117" s="20" t="s">
        <v>78</v>
      </c>
    </row>
    <row r="118" s="13" customFormat="1">
      <c r="A118" s="13"/>
      <c r="B118" s="234"/>
      <c r="C118" s="235"/>
      <c r="D118" s="236" t="s">
        <v>292</v>
      </c>
      <c r="E118" s="237" t="s">
        <v>19</v>
      </c>
      <c r="F118" s="238" t="s">
        <v>200</v>
      </c>
      <c r="G118" s="235"/>
      <c r="H118" s="239">
        <v>18.638000000000002</v>
      </c>
      <c r="I118" s="240"/>
      <c r="J118" s="235"/>
      <c r="K118" s="235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292</v>
      </c>
      <c r="AU118" s="245" t="s">
        <v>78</v>
      </c>
      <c r="AV118" s="13" t="s">
        <v>78</v>
      </c>
      <c r="AW118" s="13" t="s">
        <v>31</v>
      </c>
      <c r="AX118" s="13" t="s">
        <v>76</v>
      </c>
      <c r="AY118" s="245" t="s">
        <v>281</v>
      </c>
    </row>
    <row r="119" s="2" customFormat="1" ht="24.15" customHeight="1">
      <c r="A119" s="41"/>
      <c r="B119" s="42"/>
      <c r="C119" s="216" t="s">
        <v>199</v>
      </c>
      <c r="D119" s="216" t="s">
        <v>284</v>
      </c>
      <c r="E119" s="217" t="s">
        <v>297</v>
      </c>
      <c r="F119" s="218" t="s">
        <v>298</v>
      </c>
      <c r="G119" s="219" t="s">
        <v>197</v>
      </c>
      <c r="H119" s="220">
        <v>18.638000000000002</v>
      </c>
      <c r="I119" s="221"/>
      <c r="J119" s="222">
        <f>ROUND(I119*H119,2)</f>
        <v>0</v>
      </c>
      <c r="K119" s="218" t="s">
        <v>287</v>
      </c>
      <c r="L119" s="47"/>
      <c r="M119" s="223" t="s">
        <v>19</v>
      </c>
      <c r="N119" s="224" t="s">
        <v>40</v>
      </c>
      <c r="O119" s="87"/>
      <c r="P119" s="225">
        <f>O119*H119</f>
        <v>0</v>
      </c>
      <c r="Q119" s="225">
        <v>1.3599999999999999E-06</v>
      </c>
      <c r="R119" s="225">
        <f>Q119*H119</f>
        <v>2.534768E-05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288</v>
      </c>
      <c r="AT119" s="227" t="s">
        <v>284</v>
      </c>
      <c r="AU119" s="227" t="s">
        <v>78</v>
      </c>
      <c r="AY119" s="20" t="s">
        <v>281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76</v>
      </c>
      <c r="BK119" s="228">
        <f>ROUND(I119*H119,2)</f>
        <v>0</v>
      </c>
      <c r="BL119" s="20" t="s">
        <v>288</v>
      </c>
      <c r="BM119" s="227" t="s">
        <v>299</v>
      </c>
    </row>
    <row r="120" s="2" customFormat="1">
      <c r="A120" s="41"/>
      <c r="B120" s="42"/>
      <c r="C120" s="43"/>
      <c r="D120" s="229" t="s">
        <v>290</v>
      </c>
      <c r="E120" s="43"/>
      <c r="F120" s="230" t="s">
        <v>300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290</v>
      </c>
      <c r="AU120" s="20" t="s">
        <v>78</v>
      </c>
    </row>
    <row r="121" s="12" customFormat="1" ht="22.8" customHeight="1">
      <c r="A121" s="12"/>
      <c r="B121" s="200"/>
      <c r="C121" s="201"/>
      <c r="D121" s="202" t="s">
        <v>68</v>
      </c>
      <c r="E121" s="214" t="s">
        <v>301</v>
      </c>
      <c r="F121" s="214" t="s">
        <v>302</v>
      </c>
      <c r="G121" s="201"/>
      <c r="H121" s="201"/>
      <c r="I121" s="204"/>
      <c r="J121" s="215">
        <f>BK121</f>
        <v>0</v>
      </c>
      <c r="K121" s="201"/>
      <c r="L121" s="206"/>
      <c r="M121" s="207"/>
      <c r="N121" s="208"/>
      <c r="O121" s="208"/>
      <c r="P121" s="209">
        <f>SUM(P122:P133)</f>
        <v>0</v>
      </c>
      <c r="Q121" s="208"/>
      <c r="R121" s="209">
        <f>SUM(R122:R133)</f>
        <v>0</v>
      </c>
      <c r="S121" s="208"/>
      <c r="T121" s="210">
        <f>SUM(T122:T133)</f>
        <v>0.62434400000000001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1" t="s">
        <v>76</v>
      </c>
      <c r="AT121" s="212" t="s">
        <v>68</v>
      </c>
      <c r="AU121" s="212" t="s">
        <v>76</v>
      </c>
      <c r="AY121" s="211" t="s">
        <v>281</v>
      </c>
      <c r="BK121" s="213">
        <f>SUM(BK122:BK133)</f>
        <v>0</v>
      </c>
    </row>
    <row r="122" s="2" customFormat="1" ht="37.8" customHeight="1">
      <c r="A122" s="41"/>
      <c r="B122" s="42"/>
      <c r="C122" s="216" t="s">
        <v>288</v>
      </c>
      <c r="D122" s="216" t="s">
        <v>284</v>
      </c>
      <c r="E122" s="217" t="s">
        <v>303</v>
      </c>
      <c r="F122" s="218" t="s">
        <v>304</v>
      </c>
      <c r="G122" s="219" t="s">
        <v>197</v>
      </c>
      <c r="H122" s="220">
        <v>7.819</v>
      </c>
      <c r="I122" s="221"/>
      <c r="J122" s="222">
        <f>ROUND(I122*H122,2)</f>
        <v>0</v>
      </c>
      <c r="K122" s="218" t="s">
        <v>287</v>
      </c>
      <c r="L122" s="47"/>
      <c r="M122" s="223" t="s">
        <v>19</v>
      </c>
      <c r="N122" s="224" t="s">
        <v>40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0.075999999999999998</v>
      </c>
      <c r="T122" s="226">
        <f>S122*H122</f>
        <v>0.59424399999999999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305</v>
      </c>
      <c r="AT122" s="227" t="s">
        <v>284</v>
      </c>
      <c r="AU122" s="227" t="s">
        <v>78</v>
      </c>
      <c r="AY122" s="20" t="s">
        <v>281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76</v>
      </c>
      <c r="BK122" s="228">
        <f>ROUND(I122*H122,2)</f>
        <v>0</v>
      </c>
      <c r="BL122" s="20" t="s">
        <v>305</v>
      </c>
      <c r="BM122" s="227" t="s">
        <v>306</v>
      </c>
    </row>
    <row r="123" s="2" customFormat="1">
      <c r="A123" s="41"/>
      <c r="B123" s="42"/>
      <c r="C123" s="43"/>
      <c r="D123" s="229" t="s">
        <v>290</v>
      </c>
      <c r="E123" s="43"/>
      <c r="F123" s="230" t="s">
        <v>307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290</v>
      </c>
      <c r="AU123" s="20" t="s">
        <v>78</v>
      </c>
    </row>
    <row r="124" s="13" customFormat="1">
      <c r="A124" s="13"/>
      <c r="B124" s="234"/>
      <c r="C124" s="235"/>
      <c r="D124" s="236" t="s">
        <v>292</v>
      </c>
      <c r="E124" s="237" t="s">
        <v>19</v>
      </c>
      <c r="F124" s="238" t="s">
        <v>308</v>
      </c>
      <c r="G124" s="235"/>
      <c r="H124" s="239">
        <v>1.7809999999999999</v>
      </c>
      <c r="I124" s="240"/>
      <c r="J124" s="235"/>
      <c r="K124" s="235"/>
      <c r="L124" s="241"/>
      <c r="M124" s="242"/>
      <c r="N124" s="243"/>
      <c r="O124" s="243"/>
      <c r="P124" s="243"/>
      <c r="Q124" s="243"/>
      <c r="R124" s="243"/>
      <c r="S124" s="243"/>
      <c r="T124" s="244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5" t="s">
        <v>292</v>
      </c>
      <c r="AU124" s="245" t="s">
        <v>78</v>
      </c>
      <c r="AV124" s="13" t="s">
        <v>78</v>
      </c>
      <c r="AW124" s="13" t="s">
        <v>31</v>
      </c>
      <c r="AX124" s="13" t="s">
        <v>69</v>
      </c>
      <c r="AY124" s="245" t="s">
        <v>281</v>
      </c>
    </row>
    <row r="125" s="13" customFormat="1">
      <c r="A125" s="13"/>
      <c r="B125" s="234"/>
      <c r="C125" s="235"/>
      <c r="D125" s="236" t="s">
        <v>292</v>
      </c>
      <c r="E125" s="237" t="s">
        <v>19</v>
      </c>
      <c r="F125" s="238" t="s">
        <v>309</v>
      </c>
      <c r="G125" s="235"/>
      <c r="H125" s="239">
        <v>1.796</v>
      </c>
      <c r="I125" s="240"/>
      <c r="J125" s="235"/>
      <c r="K125" s="235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292</v>
      </c>
      <c r="AU125" s="245" t="s">
        <v>78</v>
      </c>
      <c r="AV125" s="13" t="s">
        <v>78</v>
      </c>
      <c r="AW125" s="13" t="s">
        <v>31</v>
      </c>
      <c r="AX125" s="13" t="s">
        <v>69</v>
      </c>
      <c r="AY125" s="245" t="s">
        <v>281</v>
      </c>
    </row>
    <row r="126" s="13" customFormat="1">
      <c r="A126" s="13"/>
      <c r="B126" s="234"/>
      <c r="C126" s="235"/>
      <c r="D126" s="236" t="s">
        <v>292</v>
      </c>
      <c r="E126" s="237" t="s">
        <v>19</v>
      </c>
      <c r="F126" s="238" t="s">
        <v>310</v>
      </c>
      <c r="G126" s="235"/>
      <c r="H126" s="239">
        <v>4.242</v>
      </c>
      <c r="I126" s="240"/>
      <c r="J126" s="235"/>
      <c r="K126" s="235"/>
      <c r="L126" s="241"/>
      <c r="M126" s="242"/>
      <c r="N126" s="243"/>
      <c r="O126" s="243"/>
      <c r="P126" s="243"/>
      <c r="Q126" s="243"/>
      <c r="R126" s="243"/>
      <c r="S126" s="243"/>
      <c r="T126" s="244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5" t="s">
        <v>292</v>
      </c>
      <c r="AU126" s="245" t="s">
        <v>78</v>
      </c>
      <c r="AV126" s="13" t="s">
        <v>78</v>
      </c>
      <c r="AW126" s="13" t="s">
        <v>31</v>
      </c>
      <c r="AX126" s="13" t="s">
        <v>69</v>
      </c>
      <c r="AY126" s="245" t="s">
        <v>281</v>
      </c>
    </row>
    <row r="127" s="14" customFormat="1">
      <c r="A127" s="14"/>
      <c r="B127" s="246"/>
      <c r="C127" s="247"/>
      <c r="D127" s="236" t="s">
        <v>292</v>
      </c>
      <c r="E127" s="248" t="s">
        <v>19</v>
      </c>
      <c r="F127" s="249" t="s">
        <v>311</v>
      </c>
      <c r="G127" s="247"/>
      <c r="H127" s="250">
        <v>7.819</v>
      </c>
      <c r="I127" s="251"/>
      <c r="J127" s="247"/>
      <c r="K127" s="247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292</v>
      </c>
      <c r="AU127" s="256" t="s">
        <v>78</v>
      </c>
      <c r="AV127" s="14" t="s">
        <v>288</v>
      </c>
      <c r="AW127" s="14" t="s">
        <v>31</v>
      </c>
      <c r="AX127" s="14" t="s">
        <v>76</v>
      </c>
      <c r="AY127" s="256" t="s">
        <v>281</v>
      </c>
    </row>
    <row r="128" s="2" customFormat="1" ht="16.5" customHeight="1">
      <c r="A128" s="41"/>
      <c r="B128" s="42"/>
      <c r="C128" s="216" t="s">
        <v>312</v>
      </c>
      <c r="D128" s="216" t="s">
        <v>284</v>
      </c>
      <c r="E128" s="217" t="s">
        <v>313</v>
      </c>
      <c r="F128" s="218" t="s">
        <v>314</v>
      </c>
      <c r="G128" s="219" t="s">
        <v>315</v>
      </c>
      <c r="H128" s="220">
        <v>2</v>
      </c>
      <c r="I128" s="221"/>
      <c r="J128" s="222">
        <f>ROUND(I128*H128,2)</f>
        <v>0</v>
      </c>
      <c r="K128" s="218" t="s">
        <v>316</v>
      </c>
      <c r="L128" s="47"/>
      <c r="M128" s="223" t="s">
        <v>19</v>
      </c>
      <c r="N128" s="224" t="s">
        <v>40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0.01</v>
      </c>
      <c r="T128" s="226">
        <f>S128*H128</f>
        <v>0.02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305</v>
      </c>
      <c r="AT128" s="227" t="s">
        <v>284</v>
      </c>
      <c r="AU128" s="227" t="s">
        <v>78</v>
      </c>
      <c r="AY128" s="20" t="s">
        <v>281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76</v>
      </c>
      <c r="BK128" s="228">
        <f>ROUND(I128*H128,2)</f>
        <v>0</v>
      </c>
      <c r="BL128" s="20" t="s">
        <v>305</v>
      </c>
      <c r="BM128" s="227" t="s">
        <v>317</v>
      </c>
    </row>
    <row r="129" s="2" customFormat="1" ht="16.5" customHeight="1">
      <c r="A129" s="41"/>
      <c r="B129" s="42"/>
      <c r="C129" s="216" t="s">
        <v>318</v>
      </c>
      <c r="D129" s="216" t="s">
        <v>284</v>
      </c>
      <c r="E129" s="217" t="s">
        <v>319</v>
      </c>
      <c r="F129" s="218" t="s">
        <v>320</v>
      </c>
      <c r="G129" s="219" t="s">
        <v>321</v>
      </c>
      <c r="H129" s="220">
        <v>3</v>
      </c>
      <c r="I129" s="221"/>
      <c r="J129" s="222">
        <f>ROUND(I129*H129,2)</f>
        <v>0</v>
      </c>
      <c r="K129" s="218" t="s">
        <v>316</v>
      </c>
      <c r="L129" s="47"/>
      <c r="M129" s="223" t="s">
        <v>19</v>
      </c>
      <c r="N129" s="224" t="s">
        <v>40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305</v>
      </c>
      <c r="AT129" s="227" t="s">
        <v>284</v>
      </c>
      <c r="AU129" s="227" t="s">
        <v>78</v>
      </c>
      <c r="AY129" s="20" t="s">
        <v>281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76</v>
      </c>
      <c r="BK129" s="228">
        <f>ROUND(I129*H129,2)</f>
        <v>0</v>
      </c>
      <c r="BL129" s="20" t="s">
        <v>305</v>
      </c>
      <c r="BM129" s="227" t="s">
        <v>322</v>
      </c>
    </row>
    <row r="130" s="2" customFormat="1" ht="24.15" customHeight="1">
      <c r="A130" s="41"/>
      <c r="B130" s="42"/>
      <c r="C130" s="216" t="s">
        <v>323</v>
      </c>
      <c r="D130" s="216" t="s">
        <v>284</v>
      </c>
      <c r="E130" s="217" t="s">
        <v>324</v>
      </c>
      <c r="F130" s="218" t="s">
        <v>325</v>
      </c>
      <c r="G130" s="219" t="s">
        <v>321</v>
      </c>
      <c r="H130" s="220">
        <v>2</v>
      </c>
      <c r="I130" s="221"/>
      <c r="J130" s="222">
        <f>ROUND(I130*H130,2)</f>
        <v>0</v>
      </c>
      <c r="K130" s="218" t="s">
        <v>316</v>
      </c>
      <c r="L130" s="47"/>
      <c r="M130" s="223" t="s">
        <v>19</v>
      </c>
      <c r="N130" s="224" t="s">
        <v>40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0.0050000000000000001</v>
      </c>
      <c r="T130" s="226">
        <f>S130*H130</f>
        <v>0.01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305</v>
      </c>
      <c r="AT130" s="227" t="s">
        <v>284</v>
      </c>
      <c r="AU130" s="227" t="s">
        <v>78</v>
      </c>
      <c r="AY130" s="20" t="s">
        <v>281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76</v>
      </c>
      <c r="BK130" s="228">
        <f>ROUND(I130*H130,2)</f>
        <v>0</v>
      </c>
      <c r="BL130" s="20" t="s">
        <v>305</v>
      </c>
      <c r="BM130" s="227" t="s">
        <v>326</v>
      </c>
    </row>
    <row r="131" s="2" customFormat="1" ht="24.15" customHeight="1">
      <c r="A131" s="41"/>
      <c r="B131" s="42"/>
      <c r="C131" s="216" t="s">
        <v>327</v>
      </c>
      <c r="D131" s="216" t="s">
        <v>284</v>
      </c>
      <c r="E131" s="217" t="s">
        <v>328</v>
      </c>
      <c r="F131" s="218" t="s">
        <v>329</v>
      </c>
      <c r="G131" s="219" t="s">
        <v>330</v>
      </c>
      <c r="H131" s="220">
        <v>2</v>
      </c>
      <c r="I131" s="221"/>
      <c r="J131" s="222">
        <f>ROUND(I131*H131,2)</f>
        <v>0</v>
      </c>
      <c r="K131" s="218" t="s">
        <v>287</v>
      </c>
      <c r="L131" s="47"/>
      <c r="M131" s="223" t="s">
        <v>19</v>
      </c>
      <c r="N131" s="224" t="s">
        <v>40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5.0000000000000002E-05</v>
      </c>
      <c r="T131" s="226">
        <f>S131*H131</f>
        <v>0.00010000000000000001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305</v>
      </c>
      <c r="AT131" s="227" t="s">
        <v>284</v>
      </c>
      <c r="AU131" s="227" t="s">
        <v>78</v>
      </c>
      <c r="AY131" s="20" t="s">
        <v>281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76</v>
      </c>
      <c r="BK131" s="228">
        <f>ROUND(I131*H131,2)</f>
        <v>0</v>
      </c>
      <c r="BL131" s="20" t="s">
        <v>305</v>
      </c>
      <c r="BM131" s="227" t="s">
        <v>331</v>
      </c>
    </row>
    <row r="132" s="2" customFormat="1">
      <c r="A132" s="41"/>
      <c r="B132" s="42"/>
      <c r="C132" s="43"/>
      <c r="D132" s="229" t="s">
        <v>290</v>
      </c>
      <c r="E132" s="43"/>
      <c r="F132" s="230" t="s">
        <v>332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290</v>
      </c>
      <c r="AU132" s="20" t="s">
        <v>78</v>
      </c>
    </row>
    <row r="133" s="13" customFormat="1">
      <c r="A133" s="13"/>
      <c r="B133" s="234"/>
      <c r="C133" s="235"/>
      <c r="D133" s="236" t="s">
        <v>292</v>
      </c>
      <c r="E133" s="237" t="s">
        <v>19</v>
      </c>
      <c r="F133" s="238" t="s">
        <v>333</v>
      </c>
      <c r="G133" s="235"/>
      <c r="H133" s="239">
        <v>2</v>
      </c>
      <c r="I133" s="240"/>
      <c r="J133" s="235"/>
      <c r="K133" s="235"/>
      <c r="L133" s="241"/>
      <c r="M133" s="242"/>
      <c r="N133" s="243"/>
      <c r="O133" s="243"/>
      <c r="P133" s="243"/>
      <c r="Q133" s="243"/>
      <c r="R133" s="243"/>
      <c r="S133" s="243"/>
      <c r="T133" s="244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5" t="s">
        <v>292</v>
      </c>
      <c r="AU133" s="245" t="s">
        <v>78</v>
      </c>
      <c r="AV133" s="13" t="s">
        <v>78</v>
      </c>
      <c r="AW133" s="13" t="s">
        <v>31</v>
      </c>
      <c r="AX133" s="13" t="s">
        <v>76</v>
      </c>
      <c r="AY133" s="245" t="s">
        <v>281</v>
      </c>
    </row>
    <row r="134" s="12" customFormat="1" ht="22.8" customHeight="1">
      <c r="A134" s="12"/>
      <c r="B134" s="200"/>
      <c r="C134" s="201"/>
      <c r="D134" s="202" t="s">
        <v>68</v>
      </c>
      <c r="E134" s="214" t="s">
        <v>334</v>
      </c>
      <c r="F134" s="214" t="s">
        <v>335</v>
      </c>
      <c r="G134" s="201"/>
      <c r="H134" s="201"/>
      <c r="I134" s="204"/>
      <c r="J134" s="215">
        <f>BK134</f>
        <v>0</v>
      </c>
      <c r="K134" s="201"/>
      <c r="L134" s="206"/>
      <c r="M134" s="207"/>
      <c r="N134" s="208"/>
      <c r="O134" s="208"/>
      <c r="P134" s="209">
        <f>SUM(P135:P148)</f>
        <v>0</v>
      </c>
      <c r="Q134" s="208"/>
      <c r="R134" s="209">
        <f>SUM(R135:R148)</f>
        <v>0</v>
      </c>
      <c r="S134" s="208"/>
      <c r="T134" s="210">
        <f>SUM(T135:T148)</f>
        <v>4.4997260000000008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1" t="s">
        <v>76</v>
      </c>
      <c r="AT134" s="212" t="s">
        <v>68</v>
      </c>
      <c r="AU134" s="212" t="s">
        <v>76</v>
      </c>
      <c r="AY134" s="211" t="s">
        <v>281</v>
      </c>
      <c r="BK134" s="213">
        <f>SUM(BK135:BK148)</f>
        <v>0</v>
      </c>
    </row>
    <row r="135" s="2" customFormat="1" ht="37.8" customHeight="1">
      <c r="A135" s="41"/>
      <c r="B135" s="42"/>
      <c r="C135" s="216" t="s">
        <v>336</v>
      </c>
      <c r="D135" s="216" t="s">
        <v>284</v>
      </c>
      <c r="E135" s="217" t="s">
        <v>337</v>
      </c>
      <c r="F135" s="218" t="s">
        <v>338</v>
      </c>
      <c r="G135" s="219" t="s">
        <v>197</v>
      </c>
      <c r="H135" s="220">
        <v>15.446999999999999</v>
      </c>
      <c r="I135" s="221"/>
      <c r="J135" s="222">
        <f>ROUND(I135*H135,2)</f>
        <v>0</v>
      </c>
      <c r="K135" s="218" t="s">
        <v>287</v>
      </c>
      <c r="L135" s="47"/>
      <c r="M135" s="223" t="s">
        <v>19</v>
      </c>
      <c r="N135" s="224" t="s">
        <v>40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0.045999999999999999</v>
      </c>
      <c r="T135" s="226">
        <f>S135*H135</f>
        <v>0.71056199999999992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288</v>
      </c>
      <c r="AT135" s="227" t="s">
        <v>284</v>
      </c>
      <c r="AU135" s="227" t="s">
        <v>78</v>
      </c>
      <c r="AY135" s="20" t="s">
        <v>281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76</v>
      </c>
      <c r="BK135" s="228">
        <f>ROUND(I135*H135,2)</f>
        <v>0</v>
      </c>
      <c r="BL135" s="20" t="s">
        <v>288</v>
      </c>
      <c r="BM135" s="227" t="s">
        <v>339</v>
      </c>
    </row>
    <row r="136" s="2" customFormat="1">
      <c r="A136" s="41"/>
      <c r="B136" s="42"/>
      <c r="C136" s="43"/>
      <c r="D136" s="229" t="s">
        <v>290</v>
      </c>
      <c r="E136" s="43"/>
      <c r="F136" s="230" t="s">
        <v>340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290</v>
      </c>
      <c r="AU136" s="20" t="s">
        <v>78</v>
      </c>
    </row>
    <row r="137" s="15" customFormat="1">
      <c r="A137" s="15"/>
      <c r="B137" s="257"/>
      <c r="C137" s="258"/>
      <c r="D137" s="236" t="s">
        <v>292</v>
      </c>
      <c r="E137" s="259" t="s">
        <v>19</v>
      </c>
      <c r="F137" s="260" t="s">
        <v>341</v>
      </c>
      <c r="G137" s="258"/>
      <c r="H137" s="259" t="s">
        <v>19</v>
      </c>
      <c r="I137" s="261"/>
      <c r="J137" s="258"/>
      <c r="K137" s="258"/>
      <c r="L137" s="262"/>
      <c r="M137" s="263"/>
      <c r="N137" s="264"/>
      <c r="O137" s="264"/>
      <c r="P137" s="264"/>
      <c r="Q137" s="264"/>
      <c r="R137" s="264"/>
      <c r="S137" s="264"/>
      <c r="T137" s="26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6" t="s">
        <v>292</v>
      </c>
      <c r="AU137" s="266" t="s">
        <v>78</v>
      </c>
      <c r="AV137" s="15" t="s">
        <v>76</v>
      </c>
      <c r="AW137" s="15" t="s">
        <v>31</v>
      </c>
      <c r="AX137" s="15" t="s">
        <v>69</v>
      </c>
      <c r="AY137" s="266" t="s">
        <v>281</v>
      </c>
    </row>
    <row r="138" s="13" customFormat="1">
      <c r="A138" s="13"/>
      <c r="B138" s="234"/>
      <c r="C138" s="235"/>
      <c r="D138" s="236" t="s">
        <v>292</v>
      </c>
      <c r="E138" s="237" t="s">
        <v>19</v>
      </c>
      <c r="F138" s="238" t="s">
        <v>342</v>
      </c>
      <c r="G138" s="235"/>
      <c r="H138" s="239">
        <v>14.148</v>
      </c>
      <c r="I138" s="240"/>
      <c r="J138" s="235"/>
      <c r="K138" s="235"/>
      <c r="L138" s="241"/>
      <c r="M138" s="242"/>
      <c r="N138" s="243"/>
      <c r="O138" s="243"/>
      <c r="P138" s="243"/>
      <c r="Q138" s="243"/>
      <c r="R138" s="243"/>
      <c r="S138" s="243"/>
      <c r="T138" s="244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5" t="s">
        <v>292</v>
      </c>
      <c r="AU138" s="245" t="s">
        <v>78</v>
      </c>
      <c r="AV138" s="13" t="s">
        <v>78</v>
      </c>
      <c r="AW138" s="13" t="s">
        <v>31</v>
      </c>
      <c r="AX138" s="13" t="s">
        <v>69</v>
      </c>
      <c r="AY138" s="245" t="s">
        <v>281</v>
      </c>
    </row>
    <row r="139" s="15" customFormat="1">
      <c r="A139" s="15"/>
      <c r="B139" s="257"/>
      <c r="C139" s="258"/>
      <c r="D139" s="236" t="s">
        <v>292</v>
      </c>
      <c r="E139" s="259" t="s">
        <v>19</v>
      </c>
      <c r="F139" s="260" t="s">
        <v>343</v>
      </c>
      <c r="G139" s="258"/>
      <c r="H139" s="259" t="s">
        <v>19</v>
      </c>
      <c r="I139" s="261"/>
      <c r="J139" s="258"/>
      <c r="K139" s="258"/>
      <c r="L139" s="262"/>
      <c r="M139" s="263"/>
      <c r="N139" s="264"/>
      <c r="O139" s="264"/>
      <c r="P139" s="264"/>
      <c r="Q139" s="264"/>
      <c r="R139" s="264"/>
      <c r="S139" s="264"/>
      <c r="T139" s="26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6" t="s">
        <v>292</v>
      </c>
      <c r="AU139" s="266" t="s">
        <v>78</v>
      </c>
      <c r="AV139" s="15" t="s">
        <v>76</v>
      </c>
      <c r="AW139" s="15" t="s">
        <v>31</v>
      </c>
      <c r="AX139" s="15" t="s">
        <v>69</v>
      </c>
      <c r="AY139" s="266" t="s">
        <v>281</v>
      </c>
    </row>
    <row r="140" s="13" customFormat="1">
      <c r="A140" s="13"/>
      <c r="B140" s="234"/>
      <c r="C140" s="235"/>
      <c r="D140" s="236" t="s">
        <v>292</v>
      </c>
      <c r="E140" s="237" t="s">
        <v>19</v>
      </c>
      <c r="F140" s="238" t="s">
        <v>344</v>
      </c>
      <c r="G140" s="235"/>
      <c r="H140" s="239">
        <v>-0.57499999999999996</v>
      </c>
      <c r="I140" s="240"/>
      <c r="J140" s="235"/>
      <c r="K140" s="235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292</v>
      </c>
      <c r="AU140" s="245" t="s">
        <v>78</v>
      </c>
      <c r="AV140" s="13" t="s">
        <v>78</v>
      </c>
      <c r="AW140" s="13" t="s">
        <v>31</v>
      </c>
      <c r="AX140" s="13" t="s">
        <v>69</v>
      </c>
      <c r="AY140" s="245" t="s">
        <v>281</v>
      </c>
    </row>
    <row r="141" s="15" customFormat="1">
      <c r="A141" s="15"/>
      <c r="B141" s="257"/>
      <c r="C141" s="258"/>
      <c r="D141" s="236" t="s">
        <v>292</v>
      </c>
      <c r="E141" s="259" t="s">
        <v>19</v>
      </c>
      <c r="F141" s="260" t="s">
        <v>345</v>
      </c>
      <c r="G141" s="258"/>
      <c r="H141" s="259" t="s">
        <v>19</v>
      </c>
      <c r="I141" s="261"/>
      <c r="J141" s="258"/>
      <c r="K141" s="258"/>
      <c r="L141" s="262"/>
      <c r="M141" s="263"/>
      <c r="N141" s="264"/>
      <c r="O141" s="264"/>
      <c r="P141" s="264"/>
      <c r="Q141" s="264"/>
      <c r="R141" s="264"/>
      <c r="S141" s="264"/>
      <c r="T141" s="26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6" t="s">
        <v>292</v>
      </c>
      <c r="AU141" s="266" t="s">
        <v>78</v>
      </c>
      <c r="AV141" s="15" t="s">
        <v>76</v>
      </c>
      <c r="AW141" s="15" t="s">
        <v>31</v>
      </c>
      <c r="AX141" s="15" t="s">
        <v>69</v>
      </c>
      <c r="AY141" s="266" t="s">
        <v>281</v>
      </c>
    </row>
    <row r="142" s="13" customFormat="1">
      <c r="A142" s="13"/>
      <c r="B142" s="234"/>
      <c r="C142" s="235"/>
      <c r="D142" s="236" t="s">
        <v>292</v>
      </c>
      <c r="E142" s="237" t="s">
        <v>19</v>
      </c>
      <c r="F142" s="238" t="s">
        <v>346</v>
      </c>
      <c r="G142" s="235"/>
      <c r="H142" s="239">
        <v>1.8740000000000001</v>
      </c>
      <c r="I142" s="240"/>
      <c r="J142" s="235"/>
      <c r="K142" s="235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292</v>
      </c>
      <c r="AU142" s="245" t="s">
        <v>78</v>
      </c>
      <c r="AV142" s="13" t="s">
        <v>78</v>
      </c>
      <c r="AW142" s="13" t="s">
        <v>31</v>
      </c>
      <c r="AX142" s="13" t="s">
        <v>69</v>
      </c>
      <c r="AY142" s="245" t="s">
        <v>281</v>
      </c>
    </row>
    <row r="143" s="14" customFormat="1">
      <c r="A143" s="14"/>
      <c r="B143" s="246"/>
      <c r="C143" s="247"/>
      <c r="D143" s="236" t="s">
        <v>292</v>
      </c>
      <c r="E143" s="248" t="s">
        <v>19</v>
      </c>
      <c r="F143" s="249" t="s">
        <v>311</v>
      </c>
      <c r="G143" s="247"/>
      <c r="H143" s="250">
        <v>15.446999999999999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292</v>
      </c>
      <c r="AU143" s="256" t="s">
        <v>78</v>
      </c>
      <c r="AV143" s="14" t="s">
        <v>288</v>
      </c>
      <c r="AW143" s="14" t="s">
        <v>31</v>
      </c>
      <c r="AX143" s="14" t="s">
        <v>76</v>
      </c>
      <c r="AY143" s="256" t="s">
        <v>281</v>
      </c>
    </row>
    <row r="144" s="2" customFormat="1" ht="37.8" customHeight="1">
      <c r="A144" s="41"/>
      <c r="B144" s="42"/>
      <c r="C144" s="216" t="s">
        <v>347</v>
      </c>
      <c r="D144" s="216" t="s">
        <v>284</v>
      </c>
      <c r="E144" s="217" t="s">
        <v>348</v>
      </c>
      <c r="F144" s="218" t="s">
        <v>349</v>
      </c>
      <c r="G144" s="219" t="s">
        <v>197</v>
      </c>
      <c r="H144" s="220">
        <v>55.722999999999999</v>
      </c>
      <c r="I144" s="221"/>
      <c r="J144" s="222">
        <f>ROUND(I144*H144,2)</f>
        <v>0</v>
      </c>
      <c r="K144" s="218" t="s">
        <v>287</v>
      </c>
      <c r="L144" s="47"/>
      <c r="M144" s="223" t="s">
        <v>19</v>
      </c>
      <c r="N144" s="224" t="s">
        <v>40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0.068000000000000005</v>
      </c>
      <c r="T144" s="226">
        <f>S144*H144</f>
        <v>3.7891640000000004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288</v>
      </c>
      <c r="AT144" s="227" t="s">
        <v>284</v>
      </c>
      <c r="AU144" s="227" t="s">
        <v>78</v>
      </c>
      <c r="AY144" s="20" t="s">
        <v>281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76</v>
      </c>
      <c r="BK144" s="228">
        <f>ROUND(I144*H144,2)</f>
        <v>0</v>
      </c>
      <c r="BL144" s="20" t="s">
        <v>288</v>
      </c>
      <c r="BM144" s="227" t="s">
        <v>350</v>
      </c>
    </row>
    <row r="145" s="2" customFormat="1">
      <c r="A145" s="41"/>
      <c r="B145" s="42"/>
      <c r="C145" s="43"/>
      <c r="D145" s="229" t="s">
        <v>290</v>
      </c>
      <c r="E145" s="43"/>
      <c r="F145" s="230" t="s">
        <v>351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290</v>
      </c>
      <c r="AU145" s="20" t="s">
        <v>78</v>
      </c>
    </row>
    <row r="146" s="13" customFormat="1">
      <c r="A146" s="13"/>
      <c r="B146" s="234"/>
      <c r="C146" s="235"/>
      <c r="D146" s="236" t="s">
        <v>292</v>
      </c>
      <c r="E146" s="237" t="s">
        <v>19</v>
      </c>
      <c r="F146" s="238" t="s">
        <v>211</v>
      </c>
      <c r="G146" s="235"/>
      <c r="H146" s="239">
        <v>54.847000000000001</v>
      </c>
      <c r="I146" s="240"/>
      <c r="J146" s="235"/>
      <c r="K146" s="235"/>
      <c r="L146" s="241"/>
      <c r="M146" s="242"/>
      <c r="N146" s="243"/>
      <c r="O146" s="243"/>
      <c r="P146" s="243"/>
      <c r="Q146" s="243"/>
      <c r="R146" s="243"/>
      <c r="S146" s="243"/>
      <c r="T146" s="24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5" t="s">
        <v>292</v>
      </c>
      <c r="AU146" s="245" t="s">
        <v>78</v>
      </c>
      <c r="AV146" s="13" t="s">
        <v>78</v>
      </c>
      <c r="AW146" s="13" t="s">
        <v>31</v>
      </c>
      <c r="AX146" s="13" t="s">
        <v>69</v>
      </c>
      <c r="AY146" s="245" t="s">
        <v>281</v>
      </c>
    </row>
    <row r="147" s="13" customFormat="1">
      <c r="A147" s="13"/>
      <c r="B147" s="234"/>
      <c r="C147" s="235"/>
      <c r="D147" s="236" t="s">
        <v>292</v>
      </c>
      <c r="E147" s="237" t="s">
        <v>19</v>
      </c>
      <c r="F147" s="238" t="s">
        <v>352</v>
      </c>
      <c r="G147" s="235"/>
      <c r="H147" s="239">
        <v>0.876</v>
      </c>
      <c r="I147" s="240"/>
      <c r="J147" s="235"/>
      <c r="K147" s="235"/>
      <c r="L147" s="241"/>
      <c r="M147" s="242"/>
      <c r="N147" s="243"/>
      <c r="O147" s="243"/>
      <c r="P147" s="243"/>
      <c r="Q147" s="243"/>
      <c r="R147" s="243"/>
      <c r="S147" s="243"/>
      <c r="T147" s="24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5" t="s">
        <v>292</v>
      </c>
      <c r="AU147" s="245" t="s">
        <v>78</v>
      </c>
      <c r="AV147" s="13" t="s">
        <v>78</v>
      </c>
      <c r="AW147" s="13" t="s">
        <v>31</v>
      </c>
      <c r="AX147" s="13" t="s">
        <v>69</v>
      </c>
      <c r="AY147" s="245" t="s">
        <v>281</v>
      </c>
    </row>
    <row r="148" s="14" customFormat="1">
      <c r="A148" s="14"/>
      <c r="B148" s="246"/>
      <c r="C148" s="247"/>
      <c r="D148" s="236" t="s">
        <v>292</v>
      </c>
      <c r="E148" s="248" t="s">
        <v>19</v>
      </c>
      <c r="F148" s="249" t="s">
        <v>311</v>
      </c>
      <c r="G148" s="247"/>
      <c r="H148" s="250">
        <v>55.722999999999999</v>
      </c>
      <c r="I148" s="251"/>
      <c r="J148" s="247"/>
      <c r="K148" s="247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292</v>
      </c>
      <c r="AU148" s="256" t="s">
        <v>78</v>
      </c>
      <c r="AV148" s="14" t="s">
        <v>288</v>
      </c>
      <c r="AW148" s="14" t="s">
        <v>31</v>
      </c>
      <c r="AX148" s="14" t="s">
        <v>76</v>
      </c>
      <c r="AY148" s="256" t="s">
        <v>281</v>
      </c>
    </row>
    <row r="149" s="12" customFormat="1" ht="22.8" customHeight="1">
      <c r="A149" s="12"/>
      <c r="B149" s="200"/>
      <c r="C149" s="201"/>
      <c r="D149" s="202" t="s">
        <v>68</v>
      </c>
      <c r="E149" s="214" t="s">
        <v>353</v>
      </c>
      <c r="F149" s="214" t="s">
        <v>354</v>
      </c>
      <c r="G149" s="201"/>
      <c r="H149" s="201"/>
      <c r="I149" s="204"/>
      <c r="J149" s="215">
        <f>BK149</f>
        <v>0</v>
      </c>
      <c r="K149" s="201"/>
      <c r="L149" s="206"/>
      <c r="M149" s="207"/>
      <c r="N149" s="208"/>
      <c r="O149" s="208"/>
      <c r="P149" s="209">
        <f>SUM(P150:P154)</f>
        <v>0</v>
      </c>
      <c r="Q149" s="208"/>
      <c r="R149" s="209">
        <f>SUM(R150:R154)</f>
        <v>0</v>
      </c>
      <c r="S149" s="208"/>
      <c r="T149" s="210">
        <f>SUM(T150:T154)</f>
        <v>1.531296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11" t="s">
        <v>76</v>
      </c>
      <c r="AT149" s="212" t="s">
        <v>68</v>
      </c>
      <c r="AU149" s="212" t="s">
        <v>76</v>
      </c>
      <c r="AY149" s="211" t="s">
        <v>281</v>
      </c>
      <c r="BK149" s="213">
        <f>SUM(BK150:BK154)</f>
        <v>0</v>
      </c>
    </row>
    <row r="150" s="2" customFormat="1" ht="24.15" customHeight="1">
      <c r="A150" s="41"/>
      <c r="B150" s="42"/>
      <c r="C150" s="216" t="s">
        <v>355</v>
      </c>
      <c r="D150" s="216" t="s">
        <v>284</v>
      </c>
      <c r="E150" s="217" t="s">
        <v>356</v>
      </c>
      <c r="F150" s="218" t="s">
        <v>357</v>
      </c>
      <c r="G150" s="219" t="s">
        <v>197</v>
      </c>
      <c r="H150" s="220">
        <v>7.3620000000000001</v>
      </c>
      <c r="I150" s="221"/>
      <c r="J150" s="222">
        <f>ROUND(I150*H150,2)</f>
        <v>0</v>
      </c>
      <c r="K150" s="218" t="s">
        <v>287</v>
      </c>
      <c r="L150" s="47"/>
      <c r="M150" s="223" t="s">
        <v>19</v>
      </c>
      <c r="N150" s="224" t="s">
        <v>40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0.20799999999999999</v>
      </c>
      <c r="T150" s="226">
        <f>S150*H150</f>
        <v>1.531296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288</v>
      </c>
      <c r="AT150" s="227" t="s">
        <v>284</v>
      </c>
      <c r="AU150" s="227" t="s">
        <v>78</v>
      </c>
      <c r="AY150" s="20" t="s">
        <v>281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76</v>
      </c>
      <c r="BK150" s="228">
        <f>ROUND(I150*H150,2)</f>
        <v>0</v>
      </c>
      <c r="BL150" s="20" t="s">
        <v>288</v>
      </c>
      <c r="BM150" s="227" t="s">
        <v>358</v>
      </c>
    </row>
    <row r="151" s="2" customFormat="1">
      <c r="A151" s="41"/>
      <c r="B151" s="42"/>
      <c r="C151" s="43"/>
      <c r="D151" s="229" t="s">
        <v>290</v>
      </c>
      <c r="E151" s="43"/>
      <c r="F151" s="230" t="s">
        <v>359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290</v>
      </c>
      <c r="AU151" s="20" t="s">
        <v>78</v>
      </c>
    </row>
    <row r="152" s="13" customFormat="1">
      <c r="A152" s="13"/>
      <c r="B152" s="234"/>
      <c r="C152" s="235"/>
      <c r="D152" s="236" t="s">
        <v>292</v>
      </c>
      <c r="E152" s="237" t="s">
        <v>19</v>
      </c>
      <c r="F152" s="238" t="s">
        <v>360</v>
      </c>
      <c r="G152" s="235"/>
      <c r="H152" s="239">
        <v>11.603999999999999</v>
      </c>
      <c r="I152" s="240"/>
      <c r="J152" s="235"/>
      <c r="K152" s="235"/>
      <c r="L152" s="241"/>
      <c r="M152" s="242"/>
      <c r="N152" s="243"/>
      <c r="O152" s="243"/>
      <c r="P152" s="243"/>
      <c r="Q152" s="243"/>
      <c r="R152" s="243"/>
      <c r="S152" s="243"/>
      <c r="T152" s="24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5" t="s">
        <v>292</v>
      </c>
      <c r="AU152" s="245" t="s">
        <v>78</v>
      </c>
      <c r="AV152" s="13" t="s">
        <v>78</v>
      </c>
      <c r="AW152" s="13" t="s">
        <v>31</v>
      </c>
      <c r="AX152" s="13" t="s">
        <v>69</v>
      </c>
      <c r="AY152" s="245" t="s">
        <v>281</v>
      </c>
    </row>
    <row r="153" s="13" customFormat="1">
      <c r="A153" s="13"/>
      <c r="B153" s="234"/>
      <c r="C153" s="235"/>
      <c r="D153" s="236" t="s">
        <v>292</v>
      </c>
      <c r="E153" s="237" t="s">
        <v>19</v>
      </c>
      <c r="F153" s="238" t="s">
        <v>361</v>
      </c>
      <c r="G153" s="235"/>
      <c r="H153" s="239">
        <v>-4.242</v>
      </c>
      <c r="I153" s="240"/>
      <c r="J153" s="235"/>
      <c r="K153" s="235"/>
      <c r="L153" s="241"/>
      <c r="M153" s="242"/>
      <c r="N153" s="243"/>
      <c r="O153" s="243"/>
      <c r="P153" s="243"/>
      <c r="Q153" s="243"/>
      <c r="R153" s="243"/>
      <c r="S153" s="243"/>
      <c r="T153" s="244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5" t="s">
        <v>292</v>
      </c>
      <c r="AU153" s="245" t="s">
        <v>78</v>
      </c>
      <c r="AV153" s="13" t="s">
        <v>78</v>
      </c>
      <c r="AW153" s="13" t="s">
        <v>31</v>
      </c>
      <c r="AX153" s="13" t="s">
        <v>69</v>
      </c>
      <c r="AY153" s="245" t="s">
        <v>281</v>
      </c>
    </row>
    <row r="154" s="14" customFormat="1">
      <c r="A154" s="14"/>
      <c r="B154" s="246"/>
      <c r="C154" s="247"/>
      <c r="D154" s="236" t="s">
        <v>292</v>
      </c>
      <c r="E154" s="248" t="s">
        <v>19</v>
      </c>
      <c r="F154" s="249" t="s">
        <v>311</v>
      </c>
      <c r="G154" s="247"/>
      <c r="H154" s="250">
        <v>7.3620000000000001</v>
      </c>
      <c r="I154" s="251"/>
      <c r="J154" s="247"/>
      <c r="K154" s="247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292</v>
      </c>
      <c r="AU154" s="256" t="s">
        <v>78</v>
      </c>
      <c r="AV154" s="14" t="s">
        <v>288</v>
      </c>
      <c r="AW154" s="14" t="s">
        <v>31</v>
      </c>
      <c r="AX154" s="14" t="s">
        <v>76</v>
      </c>
      <c r="AY154" s="256" t="s">
        <v>281</v>
      </c>
    </row>
    <row r="155" s="12" customFormat="1" ht="22.8" customHeight="1">
      <c r="A155" s="12"/>
      <c r="B155" s="200"/>
      <c r="C155" s="201"/>
      <c r="D155" s="202" t="s">
        <v>68</v>
      </c>
      <c r="E155" s="214" t="s">
        <v>362</v>
      </c>
      <c r="F155" s="214" t="s">
        <v>363</v>
      </c>
      <c r="G155" s="201"/>
      <c r="H155" s="201"/>
      <c r="I155" s="204"/>
      <c r="J155" s="215">
        <f>BK155</f>
        <v>0</v>
      </c>
      <c r="K155" s="201"/>
      <c r="L155" s="206"/>
      <c r="M155" s="207"/>
      <c r="N155" s="208"/>
      <c r="O155" s="208"/>
      <c r="P155" s="209">
        <f>SUM(P156:P164)</f>
        <v>0</v>
      </c>
      <c r="Q155" s="208"/>
      <c r="R155" s="209">
        <f>SUM(R156:R164)</f>
        <v>0</v>
      </c>
      <c r="S155" s="208"/>
      <c r="T155" s="210">
        <f>SUM(T156:T164)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1" t="s">
        <v>76</v>
      </c>
      <c r="AT155" s="212" t="s">
        <v>68</v>
      </c>
      <c r="AU155" s="212" t="s">
        <v>76</v>
      </c>
      <c r="AY155" s="211" t="s">
        <v>281</v>
      </c>
      <c r="BK155" s="213">
        <f>SUM(BK156:BK164)</f>
        <v>0</v>
      </c>
    </row>
    <row r="156" s="2" customFormat="1" ht="37.8" customHeight="1">
      <c r="A156" s="41"/>
      <c r="B156" s="42"/>
      <c r="C156" s="216" t="s">
        <v>8</v>
      </c>
      <c r="D156" s="216" t="s">
        <v>284</v>
      </c>
      <c r="E156" s="217" t="s">
        <v>364</v>
      </c>
      <c r="F156" s="218" t="s">
        <v>365</v>
      </c>
      <c r="G156" s="219" t="s">
        <v>366</v>
      </c>
      <c r="H156" s="220">
        <v>7.3090000000000002</v>
      </c>
      <c r="I156" s="221"/>
      <c r="J156" s="222">
        <f>ROUND(I156*H156,2)</f>
        <v>0</v>
      </c>
      <c r="K156" s="218" t="s">
        <v>287</v>
      </c>
      <c r="L156" s="47"/>
      <c r="M156" s="223" t="s">
        <v>19</v>
      </c>
      <c r="N156" s="224" t="s">
        <v>40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288</v>
      </c>
      <c r="AT156" s="227" t="s">
        <v>284</v>
      </c>
      <c r="AU156" s="227" t="s">
        <v>78</v>
      </c>
      <c r="AY156" s="20" t="s">
        <v>281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76</v>
      </c>
      <c r="BK156" s="228">
        <f>ROUND(I156*H156,2)</f>
        <v>0</v>
      </c>
      <c r="BL156" s="20" t="s">
        <v>288</v>
      </c>
      <c r="BM156" s="227" t="s">
        <v>367</v>
      </c>
    </row>
    <row r="157" s="2" customFormat="1">
      <c r="A157" s="41"/>
      <c r="B157" s="42"/>
      <c r="C157" s="43"/>
      <c r="D157" s="229" t="s">
        <v>290</v>
      </c>
      <c r="E157" s="43"/>
      <c r="F157" s="230" t="s">
        <v>368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290</v>
      </c>
      <c r="AU157" s="20" t="s">
        <v>78</v>
      </c>
    </row>
    <row r="158" s="2" customFormat="1" ht="33" customHeight="1">
      <c r="A158" s="41"/>
      <c r="B158" s="42"/>
      <c r="C158" s="216" t="s">
        <v>369</v>
      </c>
      <c r="D158" s="216" t="s">
        <v>284</v>
      </c>
      <c r="E158" s="217" t="s">
        <v>370</v>
      </c>
      <c r="F158" s="218" t="s">
        <v>371</v>
      </c>
      <c r="G158" s="219" t="s">
        <v>366</v>
      </c>
      <c r="H158" s="220">
        <v>7.3090000000000002</v>
      </c>
      <c r="I158" s="221"/>
      <c r="J158" s="222">
        <f>ROUND(I158*H158,2)</f>
        <v>0</v>
      </c>
      <c r="K158" s="218" t="s">
        <v>287</v>
      </c>
      <c r="L158" s="47"/>
      <c r="M158" s="223" t="s">
        <v>19</v>
      </c>
      <c r="N158" s="224" t="s">
        <v>40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288</v>
      </c>
      <c r="AT158" s="227" t="s">
        <v>284</v>
      </c>
      <c r="AU158" s="227" t="s">
        <v>78</v>
      </c>
      <c r="AY158" s="20" t="s">
        <v>281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76</v>
      </c>
      <c r="BK158" s="228">
        <f>ROUND(I158*H158,2)</f>
        <v>0</v>
      </c>
      <c r="BL158" s="20" t="s">
        <v>288</v>
      </c>
      <c r="BM158" s="227" t="s">
        <v>372</v>
      </c>
    </row>
    <row r="159" s="2" customFormat="1">
      <c r="A159" s="41"/>
      <c r="B159" s="42"/>
      <c r="C159" s="43"/>
      <c r="D159" s="229" t="s">
        <v>290</v>
      </c>
      <c r="E159" s="43"/>
      <c r="F159" s="230" t="s">
        <v>373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290</v>
      </c>
      <c r="AU159" s="20" t="s">
        <v>78</v>
      </c>
    </row>
    <row r="160" s="2" customFormat="1" ht="44.25" customHeight="1">
      <c r="A160" s="41"/>
      <c r="B160" s="42"/>
      <c r="C160" s="216" t="s">
        <v>374</v>
      </c>
      <c r="D160" s="216" t="s">
        <v>284</v>
      </c>
      <c r="E160" s="217" t="s">
        <v>375</v>
      </c>
      <c r="F160" s="218" t="s">
        <v>376</v>
      </c>
      <c r="G160" s="219" t="s">
        <v>366</v>
      </c>
      <c r="H160" s="220">
        <v>175.416</v>
      </c>
      <c r="I160" s="221"/>
      <c r="J160" s="222">
        <f>ROUND(I160*H160,2)</f>
        <v>0</v>
      </c>
      <c r="K160" s="218" t="s">
        <v>287</v>
      </c>
      <c r="L160" s="47"/>
      <c r="M160" s="223" t="s">
        <v>19</v>
      </c>
      <c r="N160" s="224" t="s">
        <v>40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288</v>
      </c>
      <c r="AT160" s="227" t="s">
        <v>284</v>
      </c>
      <c r="AU160" s="227" t="s">
        <v>78</v>
      </c>
      <c r="AY160" s="20" t="s">
        <v>281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76</v>
      </c>
      <c r="BK160" s="228">
        <f>ROUND(I160*H160,2)</f>
        <v>0</v>
      </c>
      <c r="BL160" s="20" t="s">
        <v>288</v>
      </c>
      <c r="BM160" s="227" t="s">
        <v>377</v>
      </c>
    </row>
    <row r="161" s="2" customFormat="1">
      <c r="A161" s="41"/>
      <c r="B161" s="42"/>
      <c r="C161" s="43"/>
      <c r="D161" s="229" t="s">
        <v>290</v>
      </c>
      <c r="E161" s="43"/>
      <c r="F161" s="230" t="s">
        <v>378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290</v>
      </c>
      <c r="AU161" s="20" t="s">
        <v>78</v>
      </c>
    </row>
    <row r="162" s="13" customFormat="1">
      <c r="A162" s="13"/>
      <c r="B162" s="234"/>
      <c r="C162" s="235"/>
      <c r="D162" s="236" t="s">
        <v>292</v>
      </c>
      <c r="E162" s="235"/>
      <c r="F162" s="238" t="s">
        <v>379</v>
      </c>
      <c r="G162" s="235"/>
      <c r="H162" s="239">
        <v>175.416</v>
      </c>
      <c r="I162" s="240"/>
      <c r="J162" s="235"/>
      <c r="K162" s="235"/>
      <c r="L162" s="241"/>
      <c r="M162" s="242"/>
      <c r="N162" s="243"/>
      <c r="O162" s="243"/>
      <c r="P162" s="243"/>
      <c r="Q162" s="243"/>
      <c r="R162" s="243"/>
      <c r="S162" s="243"/>
      <c r="T162" s="24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5" t="s">
        <v>292</v>
      </c>
      <c r="AU162" s="245" t="s">
        <v>78</v>
      </c>
      <c r="AV162" s="13" t="s">
        <v>78</v>
      </c>
      <c r="AW162" s="13" t="s">
        <v>4</v>
      </c>
      <c r="AX162" s="13" t="s">
        <v>76</v>
      </c>
      <c r="AY162" s="245" t="s">
        <v>281</v>
      </c>
    </row>
    <row r="163" s="2" customFormat="1" ht="44.25" customHeight="1">
      <c r="A163" s="41"/>
      <c r="B163" s="42"/>
      <c r="C163" s="216" t="s">
        <v>380</v>
      </c>
      <c r="D163" s="216" t="s">
        <v>284</v>
      </c>
      <c r="E163" s="217" t="s">
        <v>381</v>
      </c>
      <c r="F163" s="218" t="s">
        <v>382</v>
      </c>
      <c r="G163" s="219" t="s">
        <v>366</v>
      </c>
      <c r="H163" s="220">
        <v>7.3090000000000002</v>
      </c>
      <c r="I163" s="221"/>
      <c r="J163" s="222">
        <f>ROUND(I163*H163,2)</f>
        <v>0</v>
      </c>
      <c r="K163" s="218" t="s">
        <v>287</v>
      </c>
      <c r="L163" s="47"/>
      <c r="M163" s="223" t="s">
        <v>19</v>
      </c>
      <c r="N163" s="224" t="s">
        <v>40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288</v>
      </c>
      <c r="AT163" s="227" t="s">
        <v>284</v>
      </c>
      <c r="AU163" s="227" t="s">
        <v>78</v>
      </c>
      <c r="AY163" s="20" t="s">
        <v>281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76</v>
      </c>
      <c r="BK163" s="228">
        <f>ROUND(I163*H163,2)</f>
        <v>0</v>
      </c>
      <c r="BL163" s="20" t="s">
        <v>288</v>
      </c>
      <c r="BM163" s="227" t="s">
        <v>383</v>
      </c>
    </row>
    <row r="164" s="2" customFormat="1">
      <c r="A164" s="41"/>
      <c r="B164" s="42"/>
      <c r="C164" s="43"/>
      <c r="D164" s="229" t="s">
        <v>290</v>
      </c>
      <c r="E164" s="43"/>
      <c r="F164" s="230" t="s">
        <v>384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290</v>
      </c>
      <c r="AU164" s="20" t="s">
        <v>78</v>
      </c>
    </row>
    <row r="165" s="12" customFormat="1" ht="25.92" customHeight="1">
      <c r="A165" s="12"/>
      <c r="B165" s="200"/>
      <c r="C165" s="201"/>
      <c r="D165" s="202" t="s">
        <v>68</v>
      </c>
      <c r="E165" s="203" t="s">
        <v>385</v>
      </c>
      <c r="F165" s="203" t="s">
        <v>386</v>
      </c>
      <c r="G165" s="201"/>
      <c r="H165" s="201"/>
      <c r="I165" s="204"/>
      <c r="J165" s="205">
        <f>BK165</f>
        <v>0</v>
      </c>
      <c r="K165" s="201"/>
      <c r="L165" s="206"/>
      <c r="M165" s="207"/>
      <c r="N165" s="208"/>
      <c r="O165" s="208"/>
      <c r="P165" s="209">
        <f>P166+P228+P234+P238</f>
        <v>0</v>
      </c>
      <c r="Q165" s="208"/>
      <c r="R165" s="209">
        <f>R166+R228+R234+R238</f>
        <v>1.6865059698000002</v>
      </c>
      <c r="S165" s="208"/>
      <c r="T165" s="210">
        <f>T166+T228+T234+T238</f>
        <v>2.2100000000000002E-05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11" t="s">
        <v>76</v>
      </c>
      <c r="AT165" s="212" t="s">
        <v>68</v>
      </c>
      <c r="AU165" s="212" t="s">
        <v>69</v>
      </c>
      <c r="AY165" s="211" t="s">
        <v>281</v>
      </c>
      <c r="BK165" s="213">
        <f>BK166+BK228+BK234+BK238</f>
        <v>0</v>
      </c>
    </row>
    <row r="166" s="12" customFormat="1" ht="22.8" customHeight="1">
      <c r="A166" s="12"/>
      <c r="B166" s="200"/>
      <c r="C166" s="201"/>
      <c r="D166" s="202" t="s">
        <v>68</v>
      </c>
      <c r="E166" s="214" t="s">
        <v>318</v>
      </c>
      <c r="F166" s="214" t="s">
        <v>387</v>
      </c>
      <c r="G166" s="201"/>
      <c r="H166" s="201"/>
      <c r="I166" s="204"/>
      <c r="J166" s="215">
        <f>BK166</f>
        <v>0</v>
      </c>
      <c r="K166" s="201"/>
      <c r="L166" s="206"/>
      <c r="M166" s="207"/>
      <c r="N166" s="208"/>
      <c r="O166" s="208"/>
      <c r="P166" s="209">
        <f>P167+P207+P214</f>
        <v>0</v>
      </c>
      <c r="Q166" s="208"/>
      <c r="R166" s="209">
        <f>R167+R207+R214</f>
        <v>1.6848427698000001</v>
      </c>
      <c r="S166" s="208"/>
      <c r="T166" s="210">
        <f>T167+T207+T214</f>
        <v>2.2100000000000002E-05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1" t="s">
        <v>76</v>
      </c>
      <c r="AT166" s="212" t="s">
        <v>68</v>
      </c>
      <c r="AU166" s="212" t="s">
        <v>76</v>
      </c>
      <c r="AY166" s="211" t="s">
        <v>281</v>
      </c>
      <c r="BK166" s="213">
        <f>BK167+BK207+BK214</f>
        <v>0</v>
      </c>
    </row>
    <row r="167" s="12" customFormat="1" ht="20.88" customHeight="1">
      <c r="A167" s="12"/>
      <c r="B167" s="200"/>
      <c r="C167" s="201"/>
      <c r="D167" s="202" t="s">
        <v>68</v>
      </c>
      <c r="E167" s="214" t="s">
        <v>388</v>
      </c>
      <c r="F167" s="214" t="s">
        <v>389</v>
      </c>
      <c r="G167" s="201"/>
      <c r="H167" s="201"/>
      <c r="I167" s="204"/>
      <c r="J167" s="215">
        <f>BK167</f>
        <v>0</v>
      </c>
      <c r="K167" s="201"/>
      <c r="L167" s="206"/>
      <c r="M167" s="207"/>
      <c r="N167" s="208"/>
      <c r="O167" s="208"/>
      <c r="P167" s="209">
        <f>P168+SUM(P169:P187)</f>
        <v>0</v>
      </c>
      <c r="Q167" s="208"/>
      <c r="R167" s="209">
        <f>R168+SUM(R169:R187)</f>
        <v>1.4197715390000001</v>
      </c>
      <c r="S167" s="208"/>
      <c r="T167" s="210">
        <f>T168+SUM(T169:T187)</f>
        <v>2.2100000000000002E-05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1" t="s">
        <v>76</v>
      </c>
      <c r="AT167" s="212" t="s">
        <v>68</v>
      </c>
      <c r="AU167" s="212" t="s">
        <v>78</v>
      </c>
      <c r="AY167" s="211" t="s">
        <v>281</v>
      </c>
      <c r="BK167" s="213">
        <f>BK168+SUM(BK169:BK187)</f>
        <v>0</v>
      </c>
    </row>
    <row r="168" s="2" customFormat="1" ht="55.5" customHeight="1">
      <c r="A168" s="41"/>
      <c r="B168" s="42"/>
      <c r="C168" s="216" t="s">
        <v>305</v>
      </c>
      <c r="D168" s="216" t="s">
        <v>284</v>
      </c>
      <c r="E168" s="217" t="s">
        <v>390</v>
      </c>
      <c r="F168" s="218" t="s">
        <v>391</v>
      </c>
      <c r="G168" s="219" t="s">
        <v>392</v>
      </c>
      <c r="H168" s="220">
        <v>4.46</v>
      </c>
      <c r="I168" s="221"/>
      <c r="J168" s="222">
        <f>ROUND(I168*H168,2)</f>
        <v>0</v>
      </c>
      <c r="K168" s="218" t="s">
        <v>287</v>
      </c>
      <c r="L168" s="47"/>
      <c r="M168" s="223" t="s">
        <v>19</v>
      </c>
      <c r="N168" s="224" t="s">
        <v>40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288</v>
      </c>
      <c r="AT168" s="227" t="s">
        <v>284</v>
      </c>
      <c r="AU168" s="227" t="s">
        <v>199</v>
      </c>
      <c r="AY168" s="20" t="s">
        <v>281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76</v>
      </c>
      <c r="BK168" s="228">
        <f>ROUND(I168*H168,2)</f>
        <v>0</v>
      </c>
      <c r="BL168" s="20" t="s">
        <v>288</v>
      </c>
      <c r="BM168" s="227" t="s">
        <v>393</v>
      </c>
    </row>
    <row r="169" s="2" customFormat="1">
      <c r="A169" s="41"/>
      <c r="B169" s="42"/>
      <c r="C169" s="43"/>
      <c r="D169" s="229" t="s">
        <v>290</v>
      </c>
      <c r="E169" s="43"/>
      <c r="F169" s="230" t="s">
        <v>394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290</v>
      </c>
      <c r="AU169" s="20" t="s">
        <v>199</v>
      </c>
    </row>
    <row r="170" s="13" customFormat="1">
      <c r="A170" s="13"/>
      <c r="B170" s="234"/>
      <c r="C170" s="235"/>
      <c r="D170" s="236" t="s">
        <v>292</v>
      </c>
      <c r="E170" s="237" t="s">
        <v>19</v>
      </c>
      <c r="F170" s="238" t="s">
        <v>230</v>
      </c>
      <c r="G170" s="235"/>
      <c r="H170" s="239">
        <v>2.21</v>
      </c>
      <c r="I170" s="240"/>
      <c r="J170" s="235"/>
      <c r="K170" s="235"/>
      <c r="L170" s="241"/>
      <c r="M170" s="242"/>
      <c r="N170" s="243"/>
      <c r="O170" s="243"/>
      <c r="P170" s="243"/>
      <c r="Q170" s="243"/>
      <c r="R170" s="243"/>
      <c r="S170" s="243"/>
      <c r="T170" s="24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5" t="s">
        <v>292</v>
      </c>
      <c r="AU170" s="245" t="s">
        <v>199</v>
      </c>
      <c r="AV170" s="13" t="s">
        <v>78</v>
      </c>
      <c r="AW170" s="13" t="s">
        <v>31</v>
      </c>
      <c r="AX170" s="13" t="s">
        <v>69</v>
      </c>
      <c r="AY170" s="245" t="s">
        <v>281</v>
      </c>
    </row>
    <row r="171" s="13" customFormat="1">
      <c r="A171" s="13"/>
      <c r="B171" s="234"/>
      <c r="C171" s="235"/>
      <c r="D171" s="236" t="s">
        <v>292</v>
      </c>
      <c r="E171" s="237" t="s">
        <v>19</v>
      </c>
      <c r="F171" s="238" t="s">
        <v>204</v>
      </c>
      <c r="G171" s="235"/>
      <c r="H171" s="239">
        <v>2.25</v>
      </c>
      <c r="I171" s="240"/>
      <c r="J171" s="235"/>
      <c r="K171" s="235"/>
      <c r="L171" s="241"/>
      <c r="M171" s="242"/>
      <c r="N171" s="243"/>
      <c r="O171" s="243"/>
      <c r="P171" s="243"/>
      <c r="Q171" s="243"/>
      <c r="R171" s="243"/>
      <c r="S171" s="243"/>
      <c r="T171" s="24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5" t="s">
        <v>292</v>
      </c>
      <c r="AU171" s="245" t="s">
        <v>199</v>
      </c>
      <c r="AV171" s="13" t="s">
        <v>78</v>
      </c>
      <c r="AW171" s="13" t="s">
        <v>31</v>
      </c>
      <c r="AX171" s="13" t="s">
        <v>69</v>
      </c>
      <c r="AY171" s="245" t="s">
        <v>281</v>
      </c>
    </row>
    <row r="172" s="14" customFormat="1">
      <c r="A172" s="14"/>
      <c r="B172" s="246"/>
      <c r="C172" s="247"/>
      <c r="D172" s="236" t="s">
        <v>292</v>
      </c>
      <c r="E172" s="248" t="s">
        <v>19</v>
      </c>
      <c r="F172" s="249" t="s">
        <v>311</v>
      </c>
      <c r="G172" s="247"/>
      <c r="H172" s="250">
        <v>4.46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292</v>
      </c>
      <c r="AU172" s="256" t="s">
        <v>199</v>
      </c>
      <c r="AV172" s="14" t="s">
        <v>288</v>
      </c>
      <c r="AW172" s="14" t="s">
        <v>31</v>
      </c>
      <c r="AX172" s="14" t="s">
        <v>76</v>
      </c>
      <c r="AY172" s="256" t="s">
        <v>281</v>
      </c>
    </row>
    <row r="173" s="2" customFormat="1" ht="16.5" customHeight="1">
      <c r="A173" s="41"/>
      <c r="B173" s="42"/>
      <c r="C173" s="267" t="s">
        <v>395</v>
      </c>
      <c r="D173" s="267" t="s">
        <v>396</v>
      </c>
      <c r="E173" s="268" t="s">
        <v>397</v>
      </c>
      <c r="F173" s="269" t="s">
        <v>398</v>
      </c>
      <c r="G173" s="270" t="s">
        <v>392</v>
      </c>
      <c r="H173" s="271">
        <v>4.9059999999999997</v>
      </c>
      <c r="I173" s="272"/>
      <c r="J173" s="273">
        <f>ROUND(I173*H173,2)</f>
        <v>0</v>
      </c>
      <c r="K173" s="269" t="s">
        <v>287</v>
      </c>
      <c r="L173" s="274"/>
      <c r="M173" s="275" t="s">
        <v>19</v>
      </c>
      <c r="N173" s="276" t="s">
        <v>40</v>
      </c>
      <c r="O173" s="87"/>
      <c r="P173" s="225">
        <f>O173*H173</f>
        <v>0</v>
      </c>
      <c r="Q173" s="225">
        <v>0.00029999999999999997</v>
      </c>
      <c r="R173" s="225">
        <f>Q173*H173</f>
        <v>0.0014717999999999997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327</v>
      </c>
      <c r="AT173" s="227" t="s">
        <v>396</v>
      </c>
      <c r="AU173" s="227" t="s">
        <v>199</v>
      </c>
      <c r="AY173" s="20" t="s">
        <v>281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76</v>
      </c>
      <c r="BK173" s="228">
        <f>ROUND(I173*H173,2)</f>
        <v>0</v>
      </c>
      <c r="BL173" s="20" t="s">
        <v>288</v>
      </c>
      <c r="BM173" s="227" t="s">
        <v>399</v>
      </c>
    </row>
    <row r="174" s="13" customFormat="1">
      <c r="A174" s="13"/>
      <c r="B174" s="234"/>
      <c r="C174" s="235"/>
      <c r="D174" s="236" t="s">
        <v>292</v>
      </c>
      <c r="E174" s="235"/>
      <c r="F174" s="238" t="s">
        <v>400</v>
      </c>
      <c r="G174" s="235"/>
      <c r="H174" s="239">
        <v>4.9059999999999997</v>
      </c>
      <c r="I174" s="240"/>
      <c r="J174" s="235"/>
      <c r="K174" s="235"/>
      <c r="L174" s="241"/>
      <c r="M174" s="242"/>
      <c r="N174" s="243"/>
      <c r="O174" s="243"/>
      <c r="P174" s="243"/>
      <c r="Q174" s="243"/>
      <c r="R174" s="243"/>
      <c r="S174" s="243"/>
      <c r="T174" s="244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5" t="s">
        <v>292</v>
      </c>
      <c r="AU174" s="245" t="s">
        <v>199</v>
      </c>
      <c r="AV174" s="13" t="s">
        <v>78</v>
      </c>
      <c r="AW174" s="13" t="s">
        <v>4</v>
      </c>
      <c r="AX174" s="13" t="s">
        <v>76</v>
      </c>
      <c r="AY174" s="245" t="s">
        <v>281</v>
      </c>
    </row>
    <row r="175" s="2" customFormat="1" ht="44.25" customHeight="1">
      <c r="A175" s="41"/>
      <c r="B175" s="42"/>
      <c r="C175" s="216" t="s">
        <v>401</v>
      </c>
      <c r="D175" s="216" t="s">
        <v>284</v>
      </c>
      <c r="E175" s="217" t="s">
        <v>402</v>
      </c>
      <c r="F175" s="218" t="s">
        <v>403</v>
      </c>
      <c r="G175" s="219" t="s">
        <v>392</v>
      </c>
      <c r="H175" s="220">
        <v>15.94</v>
      </c>
      <c r="I175" s="221"/>
      <c r="J175" s="222">
        <f>ROUND(I175*H175,2)</f>
        <v>0</v>
      </c>
      <c r="K175" s="218" t="s">
        <v>287</v>
      </c>
      <c r="L175" s="47"/>
      <c r="M175" s="223" t="s">
        <v>19</v>
      </c>
      <c r="N175" s="224" t="s">
        <v>40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288</v>
      </c>
      <c r="AT175" s="227" t="s">
        <v>284</v>
      </c>
      <c r="AU175" s="227" t="s">
        <v>199</v>
      </c>
      <c r="AY175" s="20" t="s">
        <v>281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76</v>
      </c>
      <c r="BK175" s="228">
        <f>ROUND(I175*H175,2)</f>
        <v>0</v>
      </c>
      <c r="BL175" s="20" t="s">
        <v>288</v>
      </c>
      <c r="BM175" s="227" t="s">
        <v>404</v>
      </c>
    </row>
    <row r="176" s="2" customFormat="1">
      <c r="A176" s="41"/>
      <c r="B176" s="42"/>
      <c r="C176" s="43"/>
      <c r="D176" s="229" t="s">
        <v>290</v>
      </c>
      <c r="E176" s="43"/>
      <c r="F176" s="230" t="s">
        <v>405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290</v>
      </c>
      <c r="AU176" s="20" t="s">
        <v>199</v>
      </c>
    </row>
    <row r="177" s="2" customFormat="1" ht="24.15" customHeight="1">
      <c r="A177" s="41"/>
      <c r="B177" s="42"/>
      <c r="C177" s="267" t="s">
        <v>406</v>
      </c>
      <c r="D177" s="267" t="s">
        <v>396</v>
      </c>
      <c r="E177" s="268" t="s">
        <v>407</v>
      </c>
      <c r="F177" s="269" t="s">
        <v>408</v>
      </c>
      <c r="G177" s="270" t="s">
        <v>392</v>
      </c>
      <c r="H177" s="271">
        <v>17.533999999999999</v>
      </c>
      <c r="I177" s="272"/>
      <c r="J177" s="273">
        <f>ROUND(I177*H177,2)</f>
        <v>0</v>
      </c>
      <c r="K177" s="269" t="s">
        <v>287</v>
      </c>
      <c r="L177" s="274"/>
      <c r="M177" s="275" t="s">
        <v>19</v>
      </c>
      <c r="N177" s="276" t="s">
        <v>40</v>
      </c>
      <c r="O177" s="87"/>
      <c r="P177" s="225">
        <f>O177*H177</f>
        <v>0</v>
      </c>
      <c r="Q177" s="225">
        <v>0.00010000000000000001</v>
      </c>
      <c r="R177" s="225">
        <f>Q177*H177</f>
        <v>0.0017534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327</v>
      </c>
      <c r="AT177" s="227" t="s">
        <v>396</v>
      </c>
      <c r="AU177" s="227" t="s">
        <v>199</v>
      </c>
      <c r="AY177" s="20" t="s">
        <v>281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76</v>
      </c>
      <c r="BK177" s="228">
        <f>ROUND(I177*H177,2)</f>
        <v>0</v>
      </c>
      <c r="BL177" s="20" t="s">
        <v>288</v>
      </c>
      <c r="BM177" s="227" t="s">
        <v>409</v>
      </c>
    </row>
    <row r="178" s="13" customFormat="1">
      <c r="A178" s="13"/>
      <c r="B178" s="234"/>
      <c r="C178" s="235"/>
      <c r="D178" s="236" t="s">
        <v>292</v>
      </c>
      <c r="E178" s="237" t="s">
        <v>19</v>
      </c>
      <c r="F178" s="238" t="s">
        <v>230</v>
      </c>
      <c r="G178" s="235"/>
      <c r="H178" s="239">
        <v>2.21</v>
      </c>
      <c r="I178" s="240"/>
      <c r="J178" s="235"/>
      <c r="K178" s="235"/>
      <c r="L178" s="241"/>
      <c r="M178" s="242"/>
      <c r="N178" s="243"/>
      <c r="O178" s="243"/>
      <c r="P178" s="243"/>
      <c r="Q178" s="243"/>
      <c r="R178" s="243"/>
      <c r="S178" s="243"/>
      <c r="T178" s="244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5" t="s">
        <v>292</v>
      </c>
      <c r="AU178" s="245" t="s">
        <v>199</v>
      </c>
      <c r="AV178" s="13" t="s">
        <v>78</v>
      </c>
      <c r="AW178" s="13" t="s">
        <v>31</v>
      </c>
      <c r="AX178" s="13" t="s">
        <v>69</v>
      </c>
      <c r="AY178" s="245" t="s">
        <v>281</v>
      </c>
    </row>
    <row r="179" s="13" customFormat="1">
      <c r="A179" s="13"/>
      <c r="B179" s="234"/>
      <c r="C179" s="235"/>
      <c r="D179" s="236" t="s">
        <v>292</v>
      </c>
      <c r="E179" s="237" t="s">
        <v>19</v>
      </c>
      <c r="F179" s="238" t="s">
        <v>204</v>
      </c>
      <c r="G179" s="235"/>
      <c r="H179" s="239">
        <v>2.25</v>
      </c>
      <c r="I179" s="240"/>
      <c r="J179" s="235"/>
      <c r="K179" s="235"/>
      <c r="L179" s="241"/>
      <c r="M179" s="242"/>
      <c r="N179" s="243"/>
      <c r="O179" s="243"/>
      <c r="P179" s="243"/>
      <c r="Q179" s="243"/>
      <c r="R179" s="243"/>
      <c r="S179" s="243"/>
      <c r="T179" s="24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5" t="s">
        <v>292</v>
      </c>
      <c r="AU179" s="245" t="s">
        <v>199</v>
      </c>
      <c r="AV179" s="13" t="s">
        <v>78</v>
      </c>
      <c r="AW179" s="13" t="s">
        <v>31</v>
      </c>
      <c r="AX179" s="13" t="s">
        <v>69</v>
      </c>
      <c r="AY179" s="245" t="s">
        <v>281</v>
      </c>
    </row>
    <row r="180" s="13" customFormat="1">
      <c r="A180" s="13"/>
      <c r="B180" s="234"/>
      <c r="C180" s="235"/>
      <c r="D180" s="236" t="s">
        <v>292</v>
      </c>
      <c r="E180" s="237" t="s">
        <v>19</v>
      </c>
      <c r="F180" s="238" t="s">
        <v>410</v>
      </c>
      <c r="G180" s="235"/>
      <c r="H180" s="239">
        <v>11.48</v>
      </c>
      <c r="I180" s="240"/>
      <c r="J180" s="235"/>
      <c r="K180" s="235"/>
      <c r="L180" s="241"/>
      <c r="M180" s="242"/>
      <c r="N180" s="243"/>
      <c r="O180" s="243"/>
      <c r="P180" s="243"/>
      <c r="Q180" s="243"/>
      <c r="R180" s="243"/>
      <c r="S180" s="243"/>
      <c r="T180" s="24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5" t="s">
        <v>292</v>
      </c>
      <c r="AU180" s="245" t="s">
        <v>199</v>
      </c>
      <c r="AV180" s="13" t="s">
        <v>78</v>
      </c>
      <c r="AW180" s="13" t="s">
        <v>31</v>
      </c>
      <c r="AX180" s="13" t="s">
        <v>69</v>
      </c>
      <c r="AY180" s="245" t="s">
        <v>281</v>
      </c>
    </row>
    <row r="181" s="14" customFormat="1">
      <c r="A181" s="14"/>
      <c r="B181" s="246"/>
      <c r="C181" s="247"/>
      <c r="D181" s="236" t="s">
        <v>292</v>
      </c>
      <c r="E181" s="248" t="s">
        <v>19</v>
      </c>
      <c r="F181" s="249" t="s">
        <v>311</v>
      </c>
      <c r="G181" s="247"/>
      <c r="H181" s="250">
        <v>15.94</v>
      </c>
      <c r="I181" s="251"/>
      <c r="J181" s="247"/>
      <c r="K181" s="247"/>
      <c r="L181" s="252"/>
      <c r="M181" s="253"/>
      <c r="N181" s="254"/>
      <c r="O181" s="254"/>
      <c r="P181" s="254"/>
      <c r="Q181" s="254"/>
      <c r="R181" s="254"/>
      <c r="S181" s="254"/>
      <c r="T181" s="25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6" t="s">
        <v>292</v>
      </c>
      <c r="AU181" s="256" t="s">
        <v>199</v>
      </c>
      <c r="AV181" s="14" t="s">
        <v>288</v>
      </c>
      <c r="AW181" s="14" t="s">
        <v>31</v>
      </c>
      <c r="AX181" s="14" t="s">
        <v>76</v>
      </c>
      <c r="AY181" s="256" t="s">
        <v>281</v>
      </c>
    </row>
    <row r="182" s="13" customFormat="1">
      <c r="A182" s="13"/>
      <c r="B182" s="234"/>
      <c r="C182" s="235"/>
      <c r="D182" s="236" t="s">
        <v>292</v>
      </c>
      <c r="E182" s="235"/>
      <c r="F182" s="238" t="s">
        <v>411</v>
      </c>
      <c r="G182" s="235"/>
      <c r="H182" s="239">
        <v>17.533999999999999</v>
      </c>
      <c r="I182" s="240"/>
      <c r="J182" s="235"/>
      <c r="K182" s="235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292</v>
      </c>
      <c r="AU182" s="245" t="s">
        <v>199</v>
      </c>
      <c r="AV182" s="13" t="s">
        <v>78</v>
      </c>
      <c r="AW182" s="13" t="s">
        <v>4</v>
      </c>
      <c r="AX182" s="13" t="s">
        <v>76</v>
      </c>
      <c r="AY182" s="245" t="s">
        <v>281</v>
      </c>
    </row>
    <row r="183" s="2" customFormat="1" ht="37.8" customHeight="1">
      <c r="A183" s="41"/>
      <c r="B183" s="42"/>
      <c r="C183" s="216" t="s">
        <v>412</v>
      </c>
      <c r="D183" s="216" t="s">
        <v>284</v>
      </c>
      <c r="E183" s="217" t="s">
        <v>413</v>
      </c>
      <c r="F183" s="218" t="s">
        <v>414</v>
      </c>
      <c r="G183" s="219" t="s">
        <v>197</v>
      </c>
      <c r="H183" s="220">
        <v>2.21</v>
      </c>
      <c r="I183" s="221"/>
      <c r="J183" s="222">
        <f>ROUND(I183*H183,2)</f>
        <v>0</v>
      </c>
      <c r="K183" s="218" t="s">
        <v>287</v>
      </c>
      <c r="L183" s="47"/>
      <c r="M183" s="223" t="s">
        <v>19</v>
      </c>
      <c r="N183" s="224" t="s">
        <v>40</v>
      </c>
      <c r="O183" s="87"/>
      <c r="P183" s="225">
        <f>O183*H183</f>
        <v>0</v>
      </c>
      <c r="Q183" s="225">
        <v>2.1999999999999999E-05</v>
      </c>
      <c r="R183" s="225">
        <f>Q183*H183</f>
        <v>4.8619999999999999E-05</v>
      </c>
      <c r="S183" s="225">
        <v>1.0000000000000001E-05</v>
      </c>
      <c r="T183" s="226">
        <f>S183*H183</f>
        <v>2.2100000000000002E-05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288</v>
      </c>
      <c r="AT183" s="227" t="s">
        <v>284</v>
      </c>
      <c r="AU183" s="227" t="s">
        <v>199</v>
      </c>
      <c r="AY183" s="20" t="s">
        <v>281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76</v>
      </c>
      <c r="BK183" s="228">
        <f>ROUND(I183*H183,2)</f>
        <v>0</v>
      </c>
      <c r="BL183" s="20" t="s">
        <v>288</v>
      </c>
      <c r="BM183" s="227" t="s">
        <v>415</v>
      </c>
    </row>
    <row r="184" s="2" customFormat="1">
      <c r="A184" s="41"/>
      <c r="B184" s="42"/>
      <c r="C184" s="43"/>
      <c r="D184" s="229" t="s">
        <v>290</v>
      </c>
      <c r="E184" s="43"/>
      <c r="F184" s="230" t="s">
        <v>416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290</v>
      </c>
      <c r="AU184" s="20" t="s">
        <v>199</v>
      </c>
    </row>
    <row r="185" s="13" customFormat="1">
      <c r="A185" s="13"/>
      <c r="B185" s="234"/>
      <c r="C185" s="235"/>
      <c r="D185" s="236" t="s">
        <v>292</v>
      </c>
      <c r="E185" s="237" t="s">
        <v>19</v>
      </c>
      <c r="F185" s="238" t="s">
        <v>218</v>
      </c>
      <c r="G185" s="235"/>
      <c r="H185" s="239">
        <v>2.21</v>
      </c>
      <c r="I185" s="240"/>
      <c r="J185" s="235"/>
      <c r="K185" s="235"/>
      <c r="L185" s="241"/>
      <c r="M185" s="242"/>
      <c r="N185" s="243"/>
      <c r="O185" s="243"/>
      <c r="P185" s="243"/>
      <c r="Q185" s="243"/>
      <c r="R185" s="243"/>
      <c r="S185" s="243"/>
      <c r="T185" s="24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5" t="s">
        <v>292</v>
      </c>
      <c r="AU185" s="245" t="s">
        <v>199</v>
      </c>
      <c r="AV185" s="13" t="s">
        <v>78</v>
      </c>
      <c r="AW185" s="13" t="s">
        <v>31</v>
      </c>
      <c r="AX185" s="13" t="s">
        <v>69</v>
      </c>
      <c r="AY185" s="245" t="s">
        <v>281</v>
      </c>
    </row>
    <row r="186" s="14" customFormat="1">
      <c r="A186" s="14"/>
      <c r="B186" s="246"/>
      <c r="C186" s="247"/>
      <c r="D186" s="236" t="s">
        <v>292</v>
      </c>
      <c r="E186" s="248" t="s">
        <v>19</v>
      </c>
      <c r="F186" s="249" t="s">
        <v>311</v>
      </c>
      <c r="G186" s="247"/>
      <c r="H186" s="250">
        <v>2.21</v>
      </c>
      <c r="I186" s="251"/>
      <c r="J186" s="247"/>
      <c r="K186" s="247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292</v>
      </c>
      <c r="AU186" s="256" t="s">
        <v>199</v>
      </c>
      <c r="AV186" s="14" t="s">
        <v>288</v>
      </c>
      <c r="AW186" s="14" t="s">
        <v>31</v>
      </c>
      <c r="AX186" s="14" t="s">
        <v>76</v>
      </c>
      <c r="AY186" s="256" t="s">
        <v>281</v>
      </c>
    </row>
    <row r="187" s="16" customFormat="1" ht="20.88" customHeight="1">
      <c r="A187" s="16"/>
      <c r="B187" s="277"/>
      <c r="C187" s="278"/>
      <c r="D187" s="279" t="s">
        <v>68</v>
      </c>
      <c r="E187" s="279" t="s">
        <v>417</v>
      </c>
      <c r="F187" s="279" t="s">
        <v>418</v>
      </c>
      <c r="G187" s="278"/>
      <c r="H187" s="278"/>
      <c r="I187" s="280"/>
      <c r="J187" s="281">
        <f>BK187</f>
        <v>0</v>
      </c>
      <c r="K187" s="278"/>
      <c r="L187" s="282"/>
      <c r="M187" s="283"/>
      <c r="N187" s="284"/>
      <c r="O187" s="284"/>
      <c r="P187" s="285">
        <f>SUM(P188:P206)</f>
        <v>0</v>
      </c>
      <c r="Q187" s="284"/>
      <c r="R187" s="285">
        <f>SUM(R188:R206)</f>
        <v>1.4164977190000001</v>
      </c>
      <c r="S187" s="284"/>
      <c r="T187" s="286">
        <f>SUM(T188:T206)</f>
        <v>0</v>
      </c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R187" s="287" t="s">
        <v>76</v>
      </c>
      <c r="AT187" s="288" t="s">
        <v>68</v>
      </c>
      <c r="AU187" s="288" t="s">
        <v>199</v>
      </c>
      <c r="AY187" s="287" t="s">
        <v>281</v>
      </c>
      <c r="BK187" s="289">
        <f>SUM(BK188:BK206)</f>
        <v>0</v>
      </c>
    </row>
    <row r="188" s="2" customFormat="1" ht="24.15" customHeight="1">
      <c r="A188" s="41"/>
      <c r="B188" s="42"/>
      <c r="C188" s="216" t="s">
        <v>7</v>
      </c>
      <c r="D188" s="216" t="s">
        <v>284</v>
      </c>
      <c r="E188" s="217" t="s">
        <v>419</v>
      </c>
      <c r="F188" s="218" t="s">
        <v>420</v>
      </c>
      <c r="G188" s="219" t="s">
        <v>392</v>
      </c>
      <c r="H188" s="220">
        <v>5.2999999999999998</v>
      </c>
      <c r="I188" s="221"/>
      <c r="J188" s="222">
        <f>ROUND(I188*H188,2)</f>
        <v>0</v>
      </c>
      <c r="K188" s="218" t="s">
        <v>287</v>
      </c>
      <c r="L188" s="47"/>
      <c r="M188" s="223" t="s">
        <v>19</v>
      </c>
      <c r="N188" s="224" t="s">
        <v>40</v>
      </c>
      <c r="O188" s="87"/>
      <c r="P188" s="225">
        <f>O188*H188</f>
        <v>0</v>
      </c>
      <c r="Q188" s="225">
        <v>0.0015</v>
      </c>
      <c r="R188" s="225">
        <f>Q188*H188</f>
        <v>0.0079500000000000005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288</v>
      </c>
      <c r="AT188" s="227" t="s">
        <v>284</v>
      </c>
      <c r="AU188" s="227" t="s">
        <v>288</v>
      </c>
      <c r="AY188" s="20" t="s">
        <v>281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76</v>
      </c>
      <c r="BK188" s="228">
        <f>ROUND(I188*H188,2)</f>
        <v>0</v>
      </c>
      <c r="BL188" s="20" t="s">
        <v>288</v>
      </c>
      <c r="BM188" s="227" t="s">
        <v>421</v>
      </c>
    </row>
    <row r="189" s="2" customFormat="1">
      <c r="A189" s="41"/>
      <c r="B189" s="42"/>
      <c r="C189" s="43"/>
      <c r="D189" s="229" t="s">
        <v>290</v>
      </c>
      <c r="E189" s="43"/>
      <c r="F189" s="230" t="s">
        <v>422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290</v>
      </c>
      <c r="AU189" s="20" t="s">
        <v>288</v>
      </c>
    </row>
    <row r="190" s="13" customFormat="1">
      <c r="A190" s="13"/>
      <c r="B190" s="234"/>
      <c r="C190" s="235"/>
      <c r="D190" s="236" t="s">
        <v>292</v>
      </c>
      <c r="E190" s="237" t="s">
        <v>19</v>
      </c>
      <c r="F190" s="238" t="s">
        <v>423</v>
      </c>
      <c r="G190" s="235"/>
      <c r="H190" s="239">
        <v>5.2999999999999998</v>
      </c>
      <c r="I190" s="240"/>
      <c r="J190" s="235"/>
      <c r="K190" s="235"/>
      <c r="L190" s="241"/>
      <c r="M190" s="242"/>
      <c r="N190" s="243"/>
      <c r="O190" s="243"/>
      <c r="P190" s="243"/>
      <c r="Q190" s="243"/>
      <c r="R190" s="243"/>
      <c r="S190" s="243"/>
      <c r="T190" s="244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5" t="s">
        <v>292</v>
      </c>
      <c r="AU190" s="245" t="s">
        <v>288</v>
      </c>
      <c r="AV190" s="13" t="s">
        <v>78</v>
      </c>
      <c r="AW190" s="13" t="s">
        <v>31</v>
      </c>
      <c r="AX190" s="13" t="s">
        <v>76</v>
      </c>
      <c r="AY190" s="245" t="s">
        <v>281</v>
      </c>
    </row>
    <row r="191" s="2" customFormat="1" ht="37.8" customHeight="1">
      <c r="A191" s="41"/>
      <c r="B191" s="42"/>
      <c r="C191" s="216" t="s">
        <v>424</v>
      </c>
      <c r="D191" s="216" t="s">
        <v>284</v>
      </c>
      <c r="E191" s="217" t="s">
        <v>425</v>
      </c>
      <c r="F191" s="218" t="s">
        <v>426</v>
      </c>
      <c r="G191" s="219" t="s">
        <v>197</v>
      </c>
      <c r="H191" s="220">
        <v>50.740000000000002</v>
      </c>
      <c r="I191" s="221"/>
      <c r="J191" s="222">
        <f>ROUND(I191*H191,2)</f>
        <v>0</v>
      </c>
      <c r="K191" s="218" t="s">
        <v>287</v>
      </c>
      <c r="L191" s="47"/>
      <c r="M191" s="223" t="s">
        <v>19</v>
      </c>
      <c r="N191" s="224" t="s">
        <v>40</v>
      </c>
      <c r="O191" s="87"/>
      <c r="P191" s="225">
        <f>O191*H191</f>
        <v>0</v>
      </c>
      <c r="Q191" s="225">
        <v>0.01575</v>
      </c>
      <c r="R191" s="225">
        <f>Q191*H191</f>
        <v>0.79915500000000006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288</v>
      </c>
      <c r="AT191" s="227" t="s">
        <v>284</v>
      </c>
      <c r="AU191" s="227" t="s">
        <v>288</v>
      </c>
      <c r="AY191" s="20" t="s">
        <v>281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76</v>
      </c>
      <c r="BK191" s="228">
        <f>ROUND(I191*H191,2)</f>
        <v>0</v>
      </c>
      <c r="BL191" s="20" t="s">
        <v>288</v>
      </c>
      <c r="BM191" s="227" t="s">
        <v>427</v>
      </c>
    </row>
    <row r="192" s="2" customFormat="1">
      <c r="A192" s="41"/>
      <c r="B192" s="42"/>
      <c r="C192" s="43"/>
      <c r="D192" s="229" t="s">
        <v>290</v>
      </c>
      <c r="E192" s="43"/>
      <c r="F192" s="230" t="s">
        <v>428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290</v>
      </c>
      <c r="AU192" s="20" t="s">
        <v>288</v>
      </c>
    </row>
    <row r="193" s="15" customFormat="1">
      <c r="A193" s="15"/>
      <c r="B193" s="257"/>
      <c r="C193" s="258"/>
      <c r="D193" s="236" t="s">
        <v>292</v>
      </c>
      <c r="E193" s="259" t="s">
        <v>19</v>
      </c>
      <c r="F193" s="260" t="s">
        <v>429</v>
      </c>
      <c r="G193" s="258"/>
      <c r="H193" s="259" t="s">
        <v>19</v>
      </c>
      <c r="I193" s="261"/>
      <c r="J193" s="258"/>
      <c r="K193" s="258"/>
      <c r="L193" s="262"/>
      <c r="M193" s="263"/>
      <c r="N193" s="264"/>
      <c r="O193" s="264"/>
      <c r="P193" s="264"/>
      <c r="Q193" s="264"/>
      <c r="R193" s="264"/>
      <c r="S193" s="264"/>
      <c r="T193" s="26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6" t="s">
        <v>292</v>
      </c>
      <c r="AU193" s="266" t="s">
        <v>288</v>
      </c>
      <c r="AV193" s="15" t="s">
        <v>76</v>
      </c>
      <c r="AW193" s="15" t="s">
        <v>31</v>
      </c>
      <c r="AX193" s="15" t="s">
        <v>69</v>
      </c>
      <c r="AY193" s="266" t="s">
        <v>281</v>
      </c>
    </row>
    <row r="194" s="13" customFormat="1">
      <c r="A194" s="13"/>
      <c r="B194" s="234"/>
      <c r="C194" s="235"/>
      <c r="D194" s="236" t="s">
        <v>292</v>
      </c>
      <c r="E194" s="237" t="s">
        <v>19</v>
      </c>
      <c r="F194" s="238" t="s">
        <v>208</v>
      </c>
      <c r="G194" s="235"/>
      <c r="H194" s="239">
        <v>49.026000000000003</v>
      </c>
      <c r="I194" s="240"/>
      <c r="J194" s="235"/>
      <c r="K194" s="235"/>
      <c r="L194" s="241"/>
      <c r="M194" s="242"/>
      <c r="N194" s="243"/>
      <c r="O194" s="243"/>
      <c r="P194" s="243"/>
      <c r="Q194" s="243"/>
      <c r="R194" s="243"/>
      <c r="S194" s="243"/>
      <c r="T194" s="24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5" t="s">
        <v>292</v>
      </c>
      <c r="AU194" s="245" t="s">
        <v>288</v>
      </c>
      <c r="AV194" s="13" t="s">
        <v>78</v>
      </c>
      <c r="AW194" s="13" t="s">
        <v>31</v>
      </c>
      <c r="AX194" s="13" t="s">
        <v>69</v>
      </c>
      <c r="AY194" s="245" t="s">
        <v>281</v>
      </c>
    </row>
    <row r="195" s="13" customFormat="1">
      <c r="A195" s="13"/>
      <c r="B195" s="234"/>
      <c r="C195" s="235"/>
      <c r="D195" s="236" t="s">
        <v>292</v>
      </c>
      <c r="E195" s="237" t="s">
        <v>19</v>
      </c>
      <c r="F195" s="238" t="s">
        <v>430</v>
      </c>
      <c r="G195" s="235"/>
      <c r="H195" s="239">
        <v>1.714</v>
      </c>
      <c r="I195" s="240"/>
      <c r="J195" s="235"/>
      <c r="K195" s="235"/>
      <c r="L195" s="241"/>
      <c r="M195" s="242"/>
      <c r="N195" s="243"/>
      <c r="O195" s="243"/>
      <c r="P195" s="243"/>
      <c r="Q195" s="243"/>
      <c r="R195" s="243"/>
      <c r="S195" s="243"/>
      <c r="T195" s="244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5" t="s">
        <v>292</v>
      </c>
      <c r="AU195" s="245" t="s">
        <v>288</v>
      </c>
      <c r="AV195" s="13" t="s">
        <v>78</v>
      </c>
      <c r="AW195" s="13" t="s">
        <v>31</v>
      </c>
      <c r="AX195" s="13" t="s">
        <v>69</v>
      </c>
      <c r="AY195" s="245" t="s">
        <v>281</v>
      </c>
    </row>
    <row r="196" s="14" customFormat="1">
      <c r="A196" s="14"/>
      <c r="B196" s="246"/>
      <c r="C196" s="247"/>
      <c r="D196" s="236" t="s">
        <v>292</v>
      </c>
      <c r="E196" s="248" t="s">
        <v>19</v>
      </c>
      <c r="F196" s="249" t="s">
        <v>311</v>
      </c>
      <c r="G196" s="247"/>
      <c r="H196" s="250">
        <v>50.740000000000002</v>
      </c>
      <c r="I196" s="251"/>
      <c r="J196" s="247"/>
      <c r="K196" s="247"/>
      <c r="L196" s="252"/>
      <c r="M196" s="253"/>
      <c r="N196" s="254"/>
      <c r="O196" s="254"/>
      <c r="P196" s="254"/>
      <c r="Q196" s="254"/>
      <c r="R196" s="254"/>
      <c r="S196" s="254"/>
      <c r="T196" s="25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6" t="s">
        <v>292</v>
      </c>
      <c r="AU196" s="256" t="s">
        <v>288</v>
      </c>
      <c r="AV196" s="14" t="s">
        <v>288</v>
      </c>
      <c r="AW196" s="14" t="s">
        <v>31</v>
      </c>
      <c r="AX196" s="14" t="s">
        <v>76</v>
      </c>
      <c r="AY196" s="256" t="s">
        <v>281</v>
      </c>
    </row>
    <row r="197" s="2" customFormat="1" ht="44.25" customHeight="1">
      <c r="A197" s="41"/>
      <c r="B197" s="42"/>
      <c r="C197" s="216" t="s">
        <v>431</v>
      </c>
      <c r="D197" s="216" t="s">
        <v>284</v>
      </c>
      <c r="E197" s="217" t="s">
        <v>432</v>
      </c>
      <c r="F197" s="218" t="s">
        <v>433</v>
      </c>
      <c r="G197" s="219" t="s">
        <v>197</v>
      </c>
      <c r="H197" s="220">
        <v>50.740000000000002</v>
      </c>
      <c r="I197" s="221"/>
      <c r="J197" s="222">
        <f>ROUND(I197*H197,2)</f>
        <v>0</v>
      </c>
      <c r="K197" s="218" t="s">
        <v>287</v>
      </c>
      <c r="L197" s="47"/>
      <c r="M197" s="223" t="s">
        <v>19</v>
      </c>
      <c r="N197" s="224" t="s">
        <v>40</v>
      </c>
      <c r="O197" s="87"/>
      <c r="P197" s="225">
        <f>O197*H197</f>
        <v>0</v>
      </c>
      <c r="Q197" s="225">
        <v>0.0079000000000000008</v>
      </c>
      <c r="R197" s="225">
        <f>Q197*H197</f>
        <v>0.40084600000000004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288</v>
      </c>
      <c r="AT197" s="227" t="s">
        <v>284</v>
      </c>
      <c r="AU197" s="227" t="s">
        <v>288</v>
      </c>
      <c r="AY197" s="20" t="s">
        <v>281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76</v>
      </c>
      <c r="BK197" s="228">
        <f>ROUND(I197*H197,2)</f>
        <v>0</v>
      </c>
      <c r="BL197" s="20" t="s">
        <v>288</v>
      </c>
      <c r="BM197" s="227" t="s">
        <v>434</v>
      </c>
    </row>
    <row r="198" s="2" customFormat="1">
      <c r="A198" s="41"/>
      <c r="B198" s="42"/>
      <c r="C198" s="43"/>
      <c r="D198" s="229" t="s">
        <v>290</v>
      </c>
      <c r="E198" s="43"/>
      <c r="F198" s="230" t="s">
        <v>435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290</v>
      </c>
      <c r="AU198" s="20" t="s">
        <v>288</v>
      </c>
    </row>
    <row r="199" s="2" customFormat="1" ht="24.15" customHeight="1">
      <c r="A199" s="41"/>
      <c r="B199" s="42"/>
      <c r="C199" s="216" t="s">
        <v>436</v>
      </c>
      <c r="D199" s="216" t="s">
        <v>284</v>
      </c>
      <c r="E199" s="217" t="s">
        <v>437</v>
      </c>
      <c r="F199" s="218" t="s">
        <v>438</v>
      </c>
      <c r="G199" s="219" t="s">
        <v>197</v>
      </c>
      <c r="H199" s="220">
        <v>60.662999999999997</v>
      </c>
      <c r="I199" s="221"/>
      <c r="J199" s="222">
        <f>ROUND(I199*H199,2)</f>
        <v>0</v>
      </c>
      <c r="K199" s="218" t="s">
        <v>287</v>
      </c>
      <c r="L199" s="47"/>
      <c r="M199" s="223" t="s">
        <v>19</v>
      </c>
      <c r="N199" s="224" t="s">
        <v>40</v>
      </c>
      <c r="O199" s="87"/>
      <c r="P199" s="225">
        <f>O199*H199</f>
        <v>0</v>
      </c>
      <c r="Q199" s="225">
        <v>0.000263</v>
      </c>
      <c r="R199" s="225">
        <f>Q199*H199</f>
        <v>0.015954368999999999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288</v>
      </c>
      <c r="AT199" s="227" t="s">
        <v>284</v>
      </c>
      <c r="AU199" s="227" t="s">
        <v>288</v>
      </c>
      <c r="AY199" s="20" t="s">
        <v>281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76</v>
      </c>
      <c r="BK199" s="228">
        <f>ROUND(I199*H199,2)</f>
        <v>0</v>
      </c>
      <c r="BL199" s="20" t="s">
        <v>288</v>
      </c>
      <c r="BM199" s="227" t="s">
        <v>439</v>
      </c>
    </row>
    <row r="200" s="2" customFormat="1">
      <c r="A200" s="41"/>
      <c r="B200" s="42"/>
      <c r="C200" s="43"/>
      <c r="D200" s="229" t="s">
        <v>290</v>
      </c>
      <c r="E200" s="43"/>
      <c r="F200" s="230" t="s">
        <v>440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290</v>
      </c>
      <c r="AU200" s="20" t="s">
        <v>288</v>
      </c>
    </row>
    <row r="201" s="13" customFormat="1">
      <c r="A201" s="13"/>
      <c r="B201" s="234"/>
      <c r="C201" s="235"/>
      <c r="D201" s="236" t="s">
        <v>292</v>
      </c>
      <c r="E201" s="237" t="s">
        <v>19</v>
      </c>
      <c r="F201" s="238" t="s">
        <v>441</v>
      </c>
      <c r="G201" s="235"/>
      <c r="H201" s="239">
        <v>60.662999999999997</v>
      </c>
      <c r="I201" s="240"/>
      <c r="J201" s="235"/>
      <c r="K201" s="235"/>
      <c r="L201" s="241"/>
      <c r="M201" s="242"/>
      <c r="N201" s="243"/>
      <c r="O201" s="243"/>
      <c r="P201" s="243"/>
      <c r="Q201" s="243"/>
      <c r="R201" s="243"/>
      <c r="S201" s="243"/>
      <c r="T201" s="244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5" t="s">
        <v>292</v>
      </c>
      <c r="AU201" s="245" t="s">
        <v>288</v>
      </c>
      <c r="AV201" s="13" t="s">
        <v>78</v>
      </c>
      <c r="AW201" s="13" t="s">
        <v>31</v>
      </c>
      <c r="AX201" s="13" t="s">
        <v>76</v>
      </c>
      <c r="AY201" s="245" t="s">
        <v>281</v>
      </c>
    </row>
    <row r="202" s="2" customFormat="1" ht="37.8" customHeight="1">
      <c r="A202" s="41"/>
      <c r="B202" s="42"/>
      <c r="C202" s="216" t="s">
        <v>442</v>
      </c>
      <c r="D202" s="216" t="s">
        <v>284</v>
      </c>
      <c r="E202" s="217" t="s">
        <v>443</v>
      </c>
      <c r="F202" s="218" t="s">
        <v>444</v>
      </c>
      <c r="G202" s="219" t="s">
        <v>197</v>
      </c>
      <c r="H202" s="220">
        <v>11.637000000000001</v>
      </c>
      <c r="I202" s="221"/>
      <c r="J202" s="222">
        <f>ROUND(I202*H202,2)</f>
        <v>0</v>
      </c>
      <c r="K202" s="218" t="s">
        <v>287</v>
      </c>
      <c r="L202" s="47"/>
      <c r="M202" s="223" t="s">
        <v>19</v>
      </c>
      <c r="N202" s="224" t="s">
        <v>40</v>
      </c>
      <c r="O202" s="87"/>
      <c r="P202" s="225">
        <f>O202*H202</f>
        <v>0</v>
      </c>
      <c r="Q202" s="225">
        <v>0.01103</v>
      </c>
      <c r="R202" s="225">
        <f>Q202*H202</f>
        <v>0.12835611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288</v>
      </c>
      <c r="AT202" s="227" t="s">
        <v>284</v>
      </c>
      <c r="AU202" s="227" t="s">
        <v>288</v>
      </c>
      <c r="AY202" s="20" t="s">
        <v>281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76</v>
      </c>
      <c r="BK202" s="228">
        <f>ROUND(I202*H202,2)</f>
        <v>0</v>
      </c>
      <c r="BL202" s="20" t="s">
        <v>288</v>
      </c>
      <c r="BM202" s="227" t="s">
        <v>445</v>
      </c>
    </row>
    <row r="203" s="2" customFormat="1">
      <c r="A203" s="41"/>
      <c r="B203" s="42"/>
      <c r="C203" s="43"/>
      <c r="D203" s="229" t="s">
        <v>290</v>
      </c>
      <c r="E203" s="43"/>
      <c r="F203" s="230" t="s">
        <v>446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290</v>
      </c>
      <c r="AU203" s="20" t="s">
        <v>288</v>
      </c>
    </row>
    <row r="204" s="13" customFormat="1">
      <c r="A204" s="13"/>
      <c r="B204" s="234"/>
      <c r="C204" s="235"/>
      <c r="D204" s="236" t="s">
        <v>292</v>
      </c>
      <c r="E204" s="237" t="s">
        <v>19</v>
      </c>
      <c r="F204" s="238" t="s">
        <v>222</v>
      </c>
      <c r="G204" s="235"/>
      <c r="H204" s="239">
        <v>11.637000000000001</v>
      </c>
      <c r="I204" s="240"/>
      <c r="J204" s="235"/>
      <c r="K204" s="235"/>
      <c r="L204" s="241"/>
      <c r="M204" s="242"/>
      <c r="N204" s="243"/>
      <c r="O204" s="243"/>
      <c r="P204" s="243"/>
      <c r="Q204" s="243"/>
      <c r="R204" s="243"/>
      <c r="S204" s="243"/>
      <c r="T204" s="24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5" t="s">
        <v>292</v>
      </c>
      <c r="AU204" s="245" t="s">
        <v>288</v>
      </c>
      <c r="AV204" s="13" t="s">
        <v>78</v>
      </c>
      <c r="AW204" s="13" t="s">
        <v>31</v>
      </c>
      <c r="AX204" s="13" t="s">
        <v>76</v>
      </c>
      <c r="AY204" s="245" t="s">
        <v>281</v>
      </c>
    </row>
    <row r="205" s="2" customFormat="1" ht="44.25" customHeight="1">
      <c r="A205" s="41"/>
      <c r="B205" s="42"/>
      <c r="C205" s="216" t="s">
        <v>447</v>
      </c>
      <c r="D205" s="216" t="s">
        <v>284</v>
      </c>
      <c r="E205" s="217" t="s">
        <v>448</v>
      </c>
      <c r="F205" s="218" t="s">
        <v>449</v>
      </c>
      <c r="G205" s="219" t="s">
        <v>197</v>
      </c>
      <c r="H205" s="220">
        <v>11.637000000000001</v>
      </c>
      <c r="I205" s="221"/>
      <c r="J205" s="222">
        <f>ROUND(I205*H205,2)</f>
        <v>0</v>
      </c>
      <c r="K205" s="218" t="s">
        <v>287</v>
      </c>
      <c r="L205" s="47"/>
      <c r="M205" s="223" t="s">
        <v>19</v>
      </c>
      <c r="N205" s="224" t="s">
        <v>40</v>
      </c>
      <c r="O205" s="87"/>
      <c r="P205" s="225">
        <f>O205*H205</f>
        <v>0</v>
      </c>
      <c r="Q205" s="225">
        <v>0.0055199999999999997</v>
      </c>
      <c r="R205" s="225">
        <f>Q205*H205</f>
        <v>0.06423624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288</v>
      </c>
      <c r="AT205" s="227" t="s">
        <v>284</v>
      </c>
      <c r="AU205" s="227" t="s">
        <v>288</v>
      </c>
      <c r="AY205" s="20" t="s">
        <v>281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76</v>
      </c>
      <c r="BK205" s="228">
        <f>ROUND(I205*H205,2)</f>
        <v>0</v>
      </c>
      <c r="BL205" s="20" t="s">
        <v>288</v>
      </c>
      <c r="BM205" s="227" t="s">
        <v>450</v>
      </c>
    </row>
    <row r="206" s="2" customFormat="1">
      <c r="A206" s="41"/>
      <c r="B206" s="42"/>
      <c r="C206" s="43"/>
      <c r="D206" s="229" t="s">
        <v>290</v>
      </c>
      <c r="E206" s="43"/>
      <c r="F206" s="230" t="s">
        <v>451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290</v>
      </c>
      <c r="AU206" s="20" t="s">
        <v>288</v>
      </c>
    </row>
    <row r="207" s="12" customFormat="1" ht="20.88" customHeight="1">
      <c r="A207" s="12"/>
      <c r="B207" s="200"/>
      <c r="C207" s="201"/>
      <c r="D207" s="202" t="s">
        <v>68</v>
      </c>
      <c r="E207" s="214" t="s">
        <v>452</v>
      </c>
      <c r="F207" s="214" t="s">
        <v>453</v>
      </c>
      <c r="G207" s="201"/>
      <c r="H207" s="201"/>
      <c r="I207" s="204"/>
      <c r="J207" s="215">
        <f>BK207</f>
        <v>0</v>
      </c>
      <c r="K207" s="201"/>
      <c r="L207" s="206"/>
      <c r="M207" s="207"/>
      <c r="N207" s="208"/>
      <c r="O207" s="208"/>
      <c r="P207" s="209">
        <f>SUM(P208:P213)</f>
        <v>0</v>
      </c>
      <c r="Q207" s="208"/>
      <c r="R207" s="209">
        <f>SUM(R208:R213)</f>
        <v>0.19569900000000004</v>
      </c>
      <c r="S207" s="208"/>
      <c r="T207" s="210">
        <f>SUM(T208:T213)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1" t="s">
        <v>76</v>
      </c>
      <c r="AT207" s="212" t="s">
        <v>68</v>
      </c>
      <c r="AU207" s="212" t="s">
        <v>78</v>
      </c>
      <c r="AY207" s="211" t="s">
        <v>281</v>
      </c>
      <c r="BK207" s="213">
        <f>SUM(BK208:BK213)</f>
        <v>0</v>
      </c>
    </row>
    <row r="208" s="2" customFormat="1" ht="24.15" customHeight="1">
      <c r="A208" s="41"/>
      <c r="B208" s="42"/>
      <c r="C208" s="216" t="s">
        <v>454</v>
      </c>
      <c r="D208" s="216" t="s">
        <v>284</v>
      </c>
      <c r="E208" s="217" t="s">
        <v>455</v>
      </c>
      <c r="F208" s="218" t="s">
        <v>456</v>
      </c>
      <c r="G208" s="219" t="s">
        <v>197</v>
      </c>
      <c r="H208" s="220">
        <v>18.638000000000002</v>
      </c>
      <c r="I208" s="221"/>
      <c r="J208" s="222">
        <f>ROUND(I208*H208,2)</f>
        <v>0</v>
      </c>
      <c r="K208" s="218" t="s">
        <v>287</v>
      </c>
      <c r="L208" s="47"/>
      <c r="M208" s="223" t="s">
        <v>19</v>
      </c>
      <c r="N208" s="224" t="s">
        <v>40</v>
      </c>
      <c r="O208" s="87"/>
      <c r="P208" s="225">
        <f>O208*H208</f>
        <v>0</v>
      </c>
      <c r="Q208" s="225">
        <v>0.010200000000000001</v>
      </c>
      <c r="R208" s="225">
        <f>Q208*H208</f>
        <v>0.19010760000000004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288</v>
      </c>
      <c r="AT208" s="227" t="s">
        <v>284</v>
      </c>
      <c r="AU208" s="227" t="s">
        <v>199</v>
      </c>
      <c r="AY208" s="20" t="s">
        <v>281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76</v>
      </c>
      <c r="BK208" s="228">
        <f>ROUND(I208*H208,2)</f>
        <v>0</v>
      </c>
      <c r="BL208" s="20" t="s">
        <v>288</v>
      </c>
      <c r="BM208" s="227" t="s">
        <v>457</v>
      </c>
    </row>
    <row r="209" s="2" customFormat="1">
      <c r="A209" s="41"/>
      <c r="B209" s="42"/>
      <c r="C209" s="43"/>
      <c r="D209" s="229" t="s">
        <v>290</v>
      </c>
      <c r="E209" s="43"/>
      <c r="F209" s="230" t="s">
        <v>458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290</v>
      </c>
      <c r="AU209" s="20" t="s">
        <v>199</v>
      </c>
    </row>
    <row r="210" s="15" customFormat="1">
      <c r="A210" s="15"/>
      <c r="B210" s="257"/>
      <c r="C210" s="258"/>
      <c r="D210" s="236" t="s">
        <v>292</v>
      </c>
      <c r="E210" s="259" t="s">
        <v>19</v>
      </c>
      <c r="F210" s="260" t="s">
        <v>459</v>
      </c>
      <c r="G210" s="258"/>
      <c r="H210" s="259" t="s">
        <v>19</v>
      </c>
      <c r="I210" s="261"/>
      <c r="J210" s="258"/>
      <c r="K210" s="258"/>
      <c r="L210" s="262"/>
      <c r="M210" s="263"/>
      <c r="N210" s="264"/>
      <c r="O210" s="264"/>
      <c r="P210" s="264"/>
      <c r="Q210" s="264"/>
      <c r="R210" s="264"/>
      <c r="S210" s="264"/>
      <c r="T210" s="26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6" t="s">
        <v>292</v>
      </c>
      <c r="AU210" s="266" t="s">
        <v>199</v>
      </c>
      <c r="AV210" s="15" t="s">
        <v>76</v>
      </c>
      <c r="AW210" s="15" t="s">
        <v>31</v>
      </c>
      <c r="AX210" s="15" t="s">
        <v>69</v>
      </c>
      <c r="AY210" s="266" t="s">
        <v>281</v>
      </c>
    </row>
    <row r="211" s="13" customFormat="1">
      <c r="A211" s="13"/>
      <c r="B211" s="234"/>
      <c r="C211" s="235"/>
      <c r="D211" s="236" t="s">
        <v>292</v>
      </c>
      <c r="E211" s="237" t="s">
        <v>19</v>
      </c>
      <c r="F211" s="238" t="s">
        <v>200</v>
      </c>
      <c r="G211" s="235"/>
      <c r="H211" s="239">
        <v>18.638000000000002</v>
      </c>
      <c r="I211" s="240"/>
      <c r="J211" s="235"/>
      <c r="K211" s="235"/>
      <c r="L211" s="241"/>
      <c r="M211" s="242"/>
      <c r="N211" s="243"/>
      <c r="O211" s="243"/>
      <c r="P211" s="243"/>
      <c r="Q211" s="243"/>
      <c r="R211" s="243"/>
      <c r="S211" s="243"/>
      <c r="T211" s="244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5" t="s">
        <v>292</v>
      </c>
      <c r="AU211" s="245" t="s">
        <v>199</v>
      </c>
      <c r="AV211" s="13" t="s">
        <v>78</v>
      </c>
      <c r="AW211" s="13" t="s">
        <v>31</v>
      </c>
      <c r="AX211" s="13" t="s">
        <v>76</v>
      </c>
      <c r="AY211" s="245" t="s">
        <v>281</v>
      </c>
    </row>
    <row r="212" s="2" customFormat="1" ht="16.5" customHeight="1">
      <c r="A212" s="41"/>
      <c r="B212" s="42"/>
      <c r="C212" s="216" t="s">
        <v>460</v>
      </c>
      <c r="D212" s="216" t="s">
        <v>284</v>
      </c>
      <c r="E212" s="217" t="s">
        <v>461</v>
      </c>
      <c r="F212" s="218" t="s">
        <v>462</v>
      </c>
      <c r="G212" s="219" t="s">
        <v>197</v>
      </c>
      <c r="H212" s="220">
        <v>18.638000000000002</v>
      </c>
      <c r="I212" s="221"/>
      <c r="J212" s="222">
        <f>ROUND(I212*H212,2)</f>
        <v>0</v>
      </c>
      <c r="K212" s="218" t="s">
        <v>287</v>
      </c>
      <c r="L212" s="47"/>
      <c r="M212" s="223" t="s">
        <v>19</v>
      </c>
      <c r="N212" s="224" t="s">
        <v>40</v>
      </c>
      <c r="O212" s="87"/>
      <c r="P212" s="225">
        <f>O212*H212</f>
        <v>0</v>
      </c>
      <c r="Q212" s="225">
        <v>0.00029999999999999997</v>
      </c>
      <c r="R212" s="225">
        <f>Q212*H212</f>
        <v>0.0055913999999999998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288</v>
      </c>
      <c r="AT212" s="227" t="s">
        <v>284</v>
      </c>
      <c r="AU212" s="227" t="s">
        <v>199</v>
      </c>
      <c r="AY212" s="20" t="s">
        <v>281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76</v>
      </c>
      <c r="BK212" s="228">
        <f>ROUND(I212*H212,2)</f>
        <v>0</v>
      </c>
      <c r="BL212" s="20" t="s">
        <v>288</v>
      </c>
      <c r="BM212" s="227" t="s">
        <v>463</v>
      </c>
    </row>
    <row r="213" s="2" customFormat="1">
      <c r="A213" s="41"/>
      <c r="B213" s="42"/>
      <c r="C213" s="43"/>
      <c r="D213" s="229" t="s">
        <v>290</v>
      </c>
      <c r="E213" s="43"/>
      <c r="F213" s="230" t="s">
        <v>464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290</v>
      </c>
      <c r="AU213" s="20" t="s">
        <v>199</v>
      </c>
    </row>
    <row r="214" s="12" customFormat="1" ht="20.88" customHeight="1">
      <c r="A214" s="12"/>
      <c r="B214" s="200"/>
      <c r="C214" s="201"/>
      <c r="D214" s="202" t="s">
        <v>68</v>
      </c>
      <c r="E214" s="214" t="s">
        <v>465</v>
      </c>
      <c r="F214" s="214" t="s">
        <v>466</v>
      </c>
      <c r="G214" s="201"/>
      <c r="H214" s="201"/>
      <c r="I214" s="204"/>
      <c r="J214" s="215">
        <f>BK214</f>
        <v>0</v>
      </c>
      <c r="K214" s="201"/>
      <c r="L214" s="206"/>
      <c r="M214" s="207"/>
      <c r="N214" s="208"/>
      <c r="O214" s="208"/>
      <c r="P214" s="209">
        <f>SUM(P215:P227)</f>
        <v>0</v>
      </c>
      <c r="Q214" s="208"/>
      <c r="R214" s="209">
        <f>SUM(R215:R227)</f>
        <v>0.06937223079999999</v>
      </c>
      <c r="S214" s="208"/>
      <c r="T214" s="210">
        <f>SUM(T215:T227)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1" t="s">
        <v>76</v>
      </c>
      <c r="AT214" s="212" t="s">
        <v>68</v>
      </c>
      <c r="AU214" s="212" t="s">
        <v>78</v>
      </c>
      <c r="AY214" s="211" t="s">
        <v>281</v>
      </c>
      <c r="BK214" s="213">
        <f>SUM(BK215:BK227)</f>
        <v>0</v>
      </c>
    </row>
    <row r="215" s="2" customFormat="1" ht="37.8" customHeight="1">
      <c r="A215" s="41"/>
      <c r="B215" s="42"/>
      <c r="C215" s="216" t="s">
        <v>467</v>
      </c>
      <c r="D215" s="216" t="s">
        <v>284</v>
      </c>
      <c r="E215" s="217" t="s">
        <v>468</v>
      </c>
      <c r="F215" s="218" t="s">
        <v>469</v>
      </c>
      <c r="G215" s="219" t="s">
        <v>330</v>
      </c>
      <c r="H215" s="220">
        <v>1</v>
      </c>
      <c r="I215" s="221"/>
      <c r="J215" s="222">
        <f>ROUND(I215*H215,2)</f>
        <v>0</v>
      </c>
      <c r="K215" s="218" t="s">
        <v>287</v>
      </c>
      <c r="L215" s="47"/>
      <c r="M215" s="223" t="s">
        <v>19</v>
      </c>
      <c r="N215" s="224" t="s">
        <v>40</v>
      </c>
      <c r="O215" s="87"/>
      <c r="P215" s="225">
        <f>O215*H215</f>
        <v>0</v>
      </c>
      <c r="Q215" s="225">
        <v>0.056439999999999997</v>
      </c>
      <c r="R215" s="225">
        <f>Q215*H215</f>
        <v>0.056439999999999997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288</v>
      </c>
      <c r="AT215" s="227" t="s">
        <v>284</v>
      </c>
      <c r="AU215" s="227" t="s">
        <v>199</v>
      </c>
      <c r="AY215" s="20" t="s">
        <v>281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76</v>
      </c>
      <c r="BK215" s="228">
        <f>ROUND(I215*H215,2)</f>
        <v>0</v>
      </c>
      <c r="BL215" s="20" t="s">
        <v>288</v>
      </c>
      <c r="BM215" s="227" t="s">
        <v>470</v>
      </c>
    </row>
    <row r="216" s="2" customFormat="1">
      <c r="A216" s="41"/>
      <c r="B216" s="42"/>
      <c r="C216" s="43"/>
      <c r="D216" s="229" t="s">
        <v>290</v>
      </c>
      <c r="E216" s="43"/>
      <c r="F216" s="230" t="s">
        <v>471</v>
      </c>
      <c r="G216" s="43"/>
      <c r="H216" s="43"/>
      <c r="I216" s="231"/>
      <c r="J216" s="43"/>
      <c r="K216" s="43"/>
      <c r="L216" s="47"/>
      <c r="M216" s="232"/>
      <c r="N216" s="233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290</v>
      </c>
      <c r="AU216" s="20" t="s">
        <v>199</v>
      </c>
    </row>
    <row r="217" s="2" customFormat="1" ht="33" customHeight="1">
      <c r="A217" s="41"/>
      <c r="B217" s="42"/>
      <c r="C217" s="267" t="s">
        <v>472</v>
      </c>
      <c r="D217" s="267" t="s">
        <v>396</v>
      </c>
      <c r="E217" s="268" t="s">
        <v>473</v>
      </c>
      <c r="F217" s="269" t="s">
        <v>474</v>
      </c>
      <c r="G217" s="270" t="s">
        <v>330</v>
      </c>
      <c r="H217" s="271">
        <v>1</v>
      </c>
      <c r="I217" s="272"/>
      <c r="J217" s="273">
        <f>ROUND(I217*H217,2)</f>
        <v>0</v>
      </c>
      <c r="K217" s="269" t="s">
        <v>287</v>
      </c>
      <c r="L217" s="274"/>
      <c r="M217" s="275" t="s">
        <v>19</v>
      </c>
      <c r="N217" s="276" t="s">
        <v>40</v>
      </c>
      <c r="O217" s="87"/>
      <c r="P217" s="225">
        <f>O217*H217</f>
        <v>0</v>
      </c>
      <c r="Q217" s="225">
        <v>0.012489999999999999</v>
      </c>
      <c r="R217" s="225">
        <f>Q217*H217</f>
        <v>0.012489999999999999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327</v>
      </c>
      <c r="AT217" s="227" t="s">
        <v>396</v>
      </c>
      <c r="AU217" s="227" t="s">
        <v>199</v>
      </c>
      <c r="AY217" s="20" t="s">
        <v>281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76</v>
      </c>
      <c r="BK217" s="228">
        <f>ROUND(I217*H217,2)</f>
        <v>0</v>
      </c>
      <c r="BL217" s="20" t="s">
        <v>288</v>
      </c>
      <c r="BM217" s="227" t="s">
        <v>475</v>
      </c>
    </row>
    <row r="218" s="13" customFormat="1">
      <c r="A218" s="13"/>
      <c r="B218" s="234"/>
      <c r="C218" s="235"/>
      <c r="D218" s="236" t="s">
        <v>292</v>
      </c>
      <c r="E218" s="237" t="s">
        <v>19</v>
      </c>
      <c r="F218" s="238" t="s">
        <v>476</v>
      </c>
      <c r="G218" s="235"/>
      <c r="H218" s="239">
        <v>1</v>
      </c>
      <c r="I218" s="240"/>
      <c r="J218" s="235"/>
      <c r="K218" s="235"/>
      <c r="L218" s="241"/>
      <c r="M218" s="242"/>
      <c r="N218" s="243"/>
      <c r="O218" s="243"/>
      <c r="P218" s="243"/>
      <c r="Q218" s="243"/>
      <c r="R218" s="243"/>
      <c r="S218" s="243"/>
      <c r="T218" s="244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5" t="s">
        <v>292</v>
      </c>
      <c r="AU218" s="245" t="s">
        <v>199</v>
      </c>
      <c r="AV218" s="13" t="s">
        <v>78</v>
      </c>
      <c r="AW218" s="13" t="s">
        <v>31</v>
      </c>
      <c r="AX218" s="13" t="s">
        <v>76</v>
      </c>
      <c r="AY218" s="245" t="s">
        <v>281</v>
      </c>
    </row>
    <row r="219" s="2" customFormat="1" ht="37.8" customHeight="1">
      <c r="A219" s="41"/>
      <c r="B219" s="42"/>
      <c r="C219" s="216" t="s">
        <v>477</v>
      </c>
      <c r="D219" s="216" t="s">
        <v>284</v>
      </c>
      <c r="E219" s="217" t="s">
        <v>478</v>
      </c>
      <c r="F219" s="218" t="s">
        <v>479</v>
      </c>
      <c r="G219" s="219" t="s">
        <v>197</v>
      </c>
      <c r="H219" s="220">
        <v>0.96799999999999997</v>
      </c>
      <c r="I219" s="221"/>
      <c r="J219" s="222">
        <f>ROUND(I219*H219,2)</f>
        <v>0</v>
      </c>
      <c r="K219" s="218" t="s">
        <v>287</v>
      </c>
      <c r="L219" s="47"/>
      <c r="M219" s="223" t="s">
        <v>19</v>
      </c>
      <c r="N219" s="224" t="s">
        <v>40</v>
      </c>
      <c r="O219" s="87"/>
      <c r="P219" s="225">
        <f>O219*H219</f>
        <v>0</v>
      </c>
      <c r="Q219" s="225">
        <v>6.7000000000000002E-05</v>
      </c>
      <c r="R219" s="225">
        <f>Q219*H219</f>
        <v>6.4856000000000004E-05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305</v>
      </c>
      <c r="AT219" s="227" t="s">
        <v>284</v>
      </c>
      <c r="AU219" s="227" t="s">
        <v>199</v>
      </c>
      <c r="AY219" s="20" t="s">
        <v>281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76</v>
      </c>
      <c r="BK219" s="228">
        <f>ROUND(I219*H219,2)</f>
        <v>0</v>
      </c>
      <c r="BL219" s="20" t="s">
        <v>305</v>
      </c>
      <c r="BM219" s="227" t="s">
        <v>480</v>
      </c>
    </row>
    <row r="220" s="2" customFormat="1">
      <c r="A220" s="41"/>
      <c r="B220" s="42"/>
      <c r="C220" s="43"/>
      <c r="D220" s="229" t="s">
        <v>290</v>
      </c>
      <c r="E220" s="43"/>
      <c r="F220" s="230" t="s">
        <v>481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290</v>
      </c>
      <c r="AU220" s="20" t="s">
        <v>199</v>
      </c>
    </row>
    <row r="221" s="13" customFormat="1">
      <c r="A221" s="13"/>
      <c r="B221" s="234"/>
      <c r="C221" s="235"/>
      <c r="D221" s="236" t="s">
        <v>292</v>
      </c>
      <c r="E221" s="237" t="s">
        <v>19</v>
      </c>
      <c r="F221" s="238" t="s">
        <v>482</v>
      </c>
      <c r="G221" s="235"/>
      <c r="H221" s="239">
        <v>0.96799999999999997</v>
      </c>
      <c r="I221" s="240"/>
      <c r="J221" s="235"/>
      <c r="K221" s="235"/>
      <c r="L221" s="241"/>
      <c r="M221" s="242"/>
      <c r="N221" s="243"/>
      <c r="O221" s="243"/>
      <c r="P221" s="243"/>
      <c r="Q221" s="243"/>
      <c r="R221" s="243"/>
      <c r="S221" s="243"/>
      <c r="T221" s="24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5" t="s">
        <v>292</v>
      </c>
      <c r="AU221" s="245" t="s">
        <v>199</v>
      </c>
      <c r="AV221" s="13" t="s">
        <v>78</v>
      </c>
      <c r="AW221" s="13" t="s">
        <v>31</v>
      </c>
      <c r="AX221" s="13" t="s">
        <v>76</v>
      </c>
      <c r="AY221" s="245" t="s">
        <v>281</v>
      </c>
    </row>
    <row r="222" s="2" customFormat="1" ht="24.15" customHeight="1">
      <c r="A222" s="41"/>
      <c r="B222" s="42"/>
      <c r="C222" s="216" t="s">
        <v>483</v>
      </c>
      <c r="D222" s="216" t="s">
        <v>284</v>
      </c>
      <c r="E222" s="217" t="s">
        <v>484</v>
      </c>
      <c r="F222" s="218" t="s">
        <v>485</v>
      </c>
      <c r="G222" s="219" t="s">
        <v>197</v>
      </c>
      <c r="H222" s="220">
        <v>0.96799999999999997</v>
      </c>
      <c r="I222" s="221"/>
      <c r="J222" s="222">
        <f>ROUND(I222*H222,2)</f>
        <v>0</v>
      </c>
      <c r="K222" s="218" t="s">
        <v>287</v>
      </c>
      <c r="L222" s="47"/>
      <c r="M222" s="223" t="s">
        <v>19</v>
      </c>
      <c r="N222" s="224" t="s">
        <v>40</v>
      </c>
      <c r="O222" s="87"/>
      <c r="P222" s="225">
        <f>O222*H222</f>
        <v>0</v>
      </c>
      <c r="Q222" s="225">
        <v>0.00014375</v>
      </c>
      <c r="R222" s="225">
        <f>Q222*H222</f>
        <v>0.00013914999999999999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305</v>
      </c>
      <c r="AT222" s="227" t="s">
        <v>284</v>
      </c>
      <c r="AU222" s="227" t="s">
        <v>199</v>
      </c>
      <c r="AY222" s="20" t="s">
        <v>281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76</v>
      </c>
      <c r="BK222" s="228">
        <f>ROUND(I222*H222,2)</f>
        <v>0</v>
      </c>
      <c r="BL222" s="20" t="s">
        <v>305</v>
      </c>
      <c r="BM222" s="227" t="s">
        <v>486</v>
      </c>
    </row>
    <row r="223" s="2" customFormat="1">
      <c r="A223" s="41"/>
      <c r="B223" s="42"/>
      <c r="C223" s="43"/>
      <c r="D223" s="229" t="s">
        <v>290</v>
      </c>
      <c r="E223" s="43"/>
      <c r="F223" s="230" t="s">
        <v>487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290</v>
      </c>
      <c r="AU223" s="20" t="s">
        <v>199</v>
      </c>
    </row>
    <row r="224" s="2" customFormat="1" ht="24.15" customHeight="1">
      <c r="A224" s="41"/>
      <c r="B224" s="42"/>
      <c r="C224" s="216" t="s">
        <v>488</v>
      </c>
      <c r="D224" s="216" t="s">
        <v>284</v>
      </c>
      <c r="E224" s="217" t="s">
        <v>489</v>
      </c>
      <c r="F224" s="218" t="s">
        <v>490</v>
      </c>
      <c r="G224" s="219" t="s">
        <v>197</v>
      </c>
      <c r="H224" s="220">
        <v>0.96799999999999997</v>
      </c>
      <c r="I224" s="221"/>
      <c r="J224" s="222">
        <f>ROUND(I224*H224,2)</f>
        <v>0</v>
      </c>
      <c r="K224" s="218" t="s">
        <v>287</v>
      </c>
      <c r="L224" s="47"/>
      <c r="M224" s="223" t="s">
        <v>19</v>
      </c>
      <c r="N224" s="224" t="s">
        <v>40</v>
      </c>
      <c r="O224" s="87"/>
      <c r="P224" s="225">
        <f>O224*H224</f>
        <v>0</v>
      </c>
      <c r="Q224" s="225">
        <v>0.00012305000000000001</v>
      </c>
      <c r="R224" s="225">
        <f>Q224*H224</f>
        <v>0.00011911240000000001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305</v>
      </c>
      <c r="AT224" s="227" t="s">
        <v>284</v>
      </c>
      <c r="AU224" s="227" t="s">
        <v>199</v>
      </c>
      <c r="AY224" s="20" t="s">
        <v>281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76</v>
      </c>
      <c r="BK224" s="228">
        <f>ROUND(I224*H224,2)</f>
        <v>0</v>
      </c>
      <c r="BL224" s="20" t="s">
        <v>305</v>
      </c>
      <c r="BM224" s="227" t="s">
        <v>491</v>
      </c>
    </row>
    <row r="225" s="2" customFormat="1">
      <c r="A225" s="41"/>
      <c r="B225" s="42"/>
      <c r="C225" s="43"/>
      <c r="D225" s="229" t="s">
        <v>290</v>
      </c>
      <c r="E225" s="43"/>
      <c r="F225" s="230" t="s">
        <v>492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290</v>
      </c>
      <c r="AU225" s="20" t="s">
        <v>199</v>
      </c>
    </row>
    <row r="226" s="2" customFormat="1" ht="24.15" customHeight="1">
      <c r="A226" s="41"/>
      <c r="B226" s="42"/>
      <c r="C226" s="216" t="s">
        <v>493</v>
      </c>
      <c r="D226" s="216" t="s">
        <v>284</v>
      </c>
      <c r="E226" s="217" t="s">
        <v>494</v>
      </c>
      <c r="F226" s="218" t="s">
        <v>495</v>
      </c>
      <c r="G226" s="219" t="s">
        <v>197</v>
      </c>
      <c r="H226" s="220">
        <v>0.96799999999999997</v>
      </c>
      <c r="I226" s="221"/>
      <c r="J226" s="222">
        <f>ROUND(I226*H226,2)</f>
        <v>0</v>
      </c>
      <c r="K226" s="218" t="s">
        <v>287</v>
      </c>
      <c r="L226" s="47"/>
      <c r="M226" s="223" t="s">
        <v>19</v>
      </c>
      <c r="N226" s="224" t="s">
        <v>40</v>
      </c>
      <c r="O226" s="87"/>
      <c r="P226" s="225">
        <f>O226*H226</f>
        <v>0</v>
      </c>
      <c r="Q226" s="225">
        <v>0.00012305000000000001</v>
      </c>
      <c r="R226" s="225">
        <f>Q226*H226</f>
        <v>0.00011911240000000001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305</v>
      </c>
      <c r="AT226" s="227" t="s">
        <v>284</v>
      </c>
      <c r="AU226" s="227" t="s">
        <v>199</v>
      </c>
      <c r="AY226" s="20" t="s">
        <v>281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76</v>
      </c>
      <c r="BK226" s="228">
        <f>ROUND(I226*H226,2)</f>
        <v>0</v>
      </c>
      <c r="BL226" s="20" t="s">
        <v>305</v>
      </c>
      <c r="BM226" s="227" t="s">
        <v>496</v>
      </c>
    </row>
    <row r="227" s="2" customFormat="1">
      <c r="A227" s="41"/>
      <c r="B227" s="42"/>
      <c r="C227" s="43"/>
      <c r="D227" s="229" t="s">
        <v>290</v>
      </c>
      <c r="E227" s="43"/>
      <c r="F227" s="230" t="s">
        <v>497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290</v>
      </c>
      <c r="AU227" s="20" t="s">
        <v>199</v>
      </c>
    </row>
    <row r="228" s="12" customFormat="1" ht="22.8" customHeight="1">
      <c r="A228" s="12"/>
      <c r="B228" s="200"/>
      <c r="C228" s="201"/>
      <c r="D228" s="202" t="s">
        <v>68</v>
      </c>
      <c r="E228" s="214" t="s">
        <v>336</v>
      </c>
      <c r="F228" s="214" t="s">
        <v>498</v>
      </c>
      <c r="G228" s="201"/>
      <c r="H228" s="201"/>
      <c r="I228" s="204"/>
      <c r="J228" s="215">
        <f>BK228</f>
        <v>0</v>
      </c>
      <c r="K228" s="201"/>
      <c r="L228" s="206"/>
      <c r="M228" s="207"/>
      <c r="N228" s="208"/>
      <c r="O228" s="208"/>
      <c r="P228" s="209">
        <f>SUM(P229:P233)</f>
        <v>0</v>
      </c>
      <c r="Q228" s="208"/>
      <c r="R228" s="209">
        <f>SUM(R229:R233)</f>
        <v>0.0016631999999999999</v>
      </c>
      <c r="S228" s="208"/>
      <c r="T228" s="210">
        <f>SUM(T229:T233)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11" t="s">
        <v>76</v>
      </c>
      <c r="AT228" s="212" t="s">
        <v>68</v>
      </c>
      <c r="AU228" s="212" t="s">
        <v>76</v>
      </c>
      <c r="AY228" s="211" t="s">
        <v>281</v>
      </c>
      <c r="BK228" s="213">
        <f>SUM(BK229:BK233)</f>
        <v>0</v>
      </c>
    </row>
    <row r="229" s="2" customFormat="1" ht="37.8" customHeight="1">
      <c r="A229" s="41"/>
      <c r="B229" s="42"/>
      <c r="C229" s="216" t="s">
        <v>499</v>
      </c>
      <c r="D229" s="216" t="s">
        <v>284</v>
      </c>
      <c r="E229" s="217" t="s">
        <v>500</v>
      </c>
      <c r="F229" s="218" t="s">
        <v>501</v>
      </c>
      <c r="G229" s="219" t="s">
        <v>197</v>
      </c>
      <c r="H229" s="220">
        <v>47.520000000000003</v>
      </c>
      <c r="I229" s="221"/>
      <c r="J229" s="222">
        <f>ROUND(I229*H229,2)</f>
        <v>0</v>
      </c>
      <c r="K229" s="218" t="s">
        <v>287</v>
      </c>
      <c r="L229" s="47"/>
      <c r="M229" s="223" t="s">
        <v>19</v>
      </c>
      <c r="N229" s="224" t="s">
        <v>40</v>
      </c>
      <c r="O229" s="87"/>
      <c r="P229" s="225">
        <f>O229*H229</f>
        <v>0</v>
      </c>
      <c r="Q229" s="225">
        <v>3.4999999999999997E-05</v>
      </c>
      <c r="R229" s="225">
        <f>Q229*H229</f>
        <v>0.0016631999999999999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305</v>
      </c>
      <c r="AT229" s="227" t="s">
        <v>284</v>
      </c>
      <c r="AU229" s="227" t="s">
        <v>78</v>
      </c>
      <c r="AY229" s="20" t="s">
        <v>281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76</v>
      </c>
      <c r="BK229" s="228">
        <f>ROUND(I229*H229,2)</f>
        <v>0</v>
      </c>
      <c r="BL229" s="20" t="s">
        <v>305</v>
      </c>
      <c r="BM229" s="227" t="s">
        <v>502</v>
      </c>
    </row>
    <row r="230" s="2" customFormat="1">
      <c r="A230" s="41"/>
      <c r="B230" s="42"/>
      <c r="C230" s="43"/>
      <c r="D230" s="229" t="s">
        <v>290</v>
      </c>
      <c r="E230" s="43"/>
      <c r="F230" s="230" t="s">
        <v>503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290</v>
      </c>
      <c r="AU230" s="20" t="s">
        <v>78</v>
      </c>
    </row>
    <row r="231" s="15" customFormat="1">
      <c r="A231" s="15"/>
      <c r="B231" s="257"/>
      <c r="C231" s="258"/>
      <c r="D231" s="236" t="s">
        <v>292</v>
      </c>
      <c r="E231" s="259" t="s">
        <v>19</v>
      </c>
      <c r="F231" s="260" t="s">
        <v>504</v>
      </c>
      <c r="G231" s="258"/>
      <c r="H231" s="259" t="s">
        <v>19</v>
      </c>
      <c r="I231" s="261"/>
      <c r="J231" s="258"/>
      <c r="K231" s="258"/>
      <c r="L231" s="262"/>
      <c r="M231" s="263"/>
      <c r="N231" s="264"/>
      <c r="O231" s="264"/>
      <c r="P231" s="264"/>
      <c r="Q231" s="264"/>
      <c r="R231" s="264"/>
      <c r="S231" s="264"/>
      <c r="T231" s="26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6" t="s">
        <v>292</v>
      </c>
      <c r="AU231" s="266" t="s">
        <v>78</v>
      </c>
      <c r="AV231" s="15" t="s">
        <v>76</v>
      </c>
      <c r="AW231" s="15" t="s">
        <v>31</v>
      </c>
      <c r="AX231" s="15" t="s">
        <v>69</v>
      </c>
      <c r="AY231" s="266" t="s">
        <v>281</v>
      </c>
    </row>
    <row r="232" s="13" customFormat="1">
      <c r="A232" s="13"/>
      <c r="B232" s="234"/>
      <c r="C232" s="235"/>
      <c r="D232" s="236" t="s">
        <v>292</v>
      </c>
      <c r="E232" s="237" t="s">
        <v>19</v>
      </c>
      <c r="F232" s="238" t="s">
        <v>505</v>
      </c>
      <c r="G232" s="235"/>
      <c r="H232" s="239">
        <v>47.520000000000003</v>
      </c>
      <c r="I232" s="240"/>
      <c r="J232" s="235"/>
      <c r="K232" s="235"/>
      <c r="L232" s="241"/>
      <c r="M232" s="242"/>
      <c r="N232" s="243"/>
      <c r="O232" s="243"/>
      <c r="P232" s="243"/>
      <c r="Q232" s="243"/>
      <c r="R232" s="243"/>
      <c r="S232" s="243"/>
      <c r="T232" s="244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5" t="s">
        <v>292</v>
      </c>
      <c r="AU232" s="245" t="s">
        <v>78</v>
      </c>
      <c r="AV232" s="13" t="s">
        <v>78</v>
      </c>
      <c r="AW232" s="13" t="s">
        <v>31</v>
      </c>
      <c r="AX232" s="13" t="s">
        <v>69</v>
      </c>
      <c r="AY232" s="245" t="s">
        <v>281</v>
      </c>
    </row>
    <row r="233" s="14" customFormat="1">
      <c r="A233" s="14"/>
      <c r="B233" s="246"/>
      <c r="C233" s="247"/>
      <c r="D233" s="236" t="s">
        <v>292</v>
      </c>
      <c r="E233" s="248" t="s">
        <v>19</v>
      </c>
      <c r="F233" s="249" t="s">
        <v>311</v>
      </c>
      <c r="G233" s="247"/>
      <c r="H233" s="250">
        <v>47.520000000000003</v>
      </c>
      <c r="I233" s="251"/>
      <c r="J233" s="247"/>
      <c r="K233" s="247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292</v>
      </c>
      <c r="AU233" s="256" t="s">
        <v>78</v>
      </c>
      <c r="AV233" s="14" t="s">
        <v>288</v>
      </c>
      <c r="AW233" s="14" t="s">
        <v>31</v>
      </c>
      <c r="AX233" s="14" t="s">
        <v>76</v>
      </c>
      <c r="AY233" s="256" t="s">
        <v>281</v>
      </c>
    </row>
    <row r="234" s="12" customFormat="1" ht="22.8" customHeight="1">
      <c r="A234" s="12"/>
      <c r="B234" s="200"/>
      <c r="C234" s="201"/>
      <c r="D234" s="202" t="s">
        <v>68</v>
      </c>
      <c r="E234" s="214" t="s">
        <v>506</v>
      </c>
      <c r="F234" s="214" t="s">
        <v>507</v>
      </c>
      <c r="G234" s="201"/>
      <c r="H234" s="201"/>
      <c r="I234" s="204"/>
      <c r="J234" s="215">
        <f>BK234</f>
        <v>0</v>
      </c>
      <c r="K234" s="201"/>
      <c r="L234" s="206"/>
      <c r="M234" s="207"/>
      <c r="N234" s="208"/>
      <c r="O234" s="208"/>
      <c r="P234" s="209">
        <f>SUM(P235:P237)</f>
        <v>0</v>
      </c>
      <c r="Q234" s="208"/>
      <c r="R234" s="209">
        <f>SUM(R235:R237)</f>
        <v>0</v>
      </c>
      <c r="S234" s="208"/>
      <c r="T234" s="210">
        <f>SUM(T235:T237)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11" t="s">
        <v>76</v>
      </c>
      <c r="AT234" s="212" t="s">
        <v>68</v>
      </c>
      <c r="AU234" s="212" t="s">
        <v>76</v>
      </c>
      <c r="AY234" s="211" t="s">
        <v>281</v>
      </c>
      <c r="BK234" s="213">
        <f>SUM(BK235:BK237)</f>
        <v>0</v>
      </c>
    </row>
    <row r="235" s="2" customFormat="1" ht="37.8" customHeight="1">
      <c r="A235" s="41"/>
      <c r="B235" s="42"/>
      <c r="C235" s="216" t="s">
        <v>508</v>
      </c>
      <c r="D235" s="216" t="s">
        <v>284</v>
      </c>
      <c r="E235" s="217" t="s">
        <v>509</v>
      </c>
      <c r="F235" s="218" t="s">
        <v>510</v>
      </c>
      <c r="G235" s="219" t="s">
        <v>197</v>
      </c>
      <c r="H235" s="220">
        <v>17.52</v>
      </c>
      <c r="I235" s="221"/>
      <c r="J235" s="222">
        <f>ROUND(I235*H235,2)</f>
        <v>0</v>
      </c>
      <c r="K235" s="218" t="s">
        <v>287</v>
      </c>
      <c r="L235" s="47"/>
      <c r="M235" s="223" t="s">
        <v>19</v>
      </c>
      <c r="N235" s="224" t="s">
        <v>40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288</v>
      </c>
      <c r="AT235" s="227" t="s">
        <v>284</v>
      </c>
      <c r="AU235" s="227" t="s">
        <v>78</v>
      </c>
      <c r="AY235" s="20" t="s">
        <v>281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76</v>
      </c>
      <c r="BK235" s="228">
        <f>ROUND(I235*H235,2)</f>
        <v>0</v>
      </c>
      <c r="BL235" s="20" t="s">
        <v>288</v>
      </c>
      <c r="BM235" s="227" t="s">
        <v>511</v>
      </c>
    </row>
    <row r="236" s="2" customFormat="1">
      <c r="A236" s="41"/>
      <c r="B236" s="42"/>
      <c r="C236" s="43"/>
      <c r="D236" s="229" t="s">
        <v>290</v>
      </c>
      <c r="E236" s="43"/>
      <c r="F236" s="230" t="s">
        <v>512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290</v>
      </c>
      <c r="AU236" s="20" t="s">
        <v>78</v>
      </c>
    </row>
    <row r="237" s="13" customFormat="1">
      <c r="A237" s="13"/>
      <c r="B237" s="234"/>
      <c r="C237" s="235"/>
      <c r="D237" s="236" t="s">
        <v>292</v>
      </c>
      <c r="E237" s="237" t="s">
        <v>19</v>
      </c>
      <c r="F237" s="238" t="s">
        <v>195</v>
      </c>
      <c r="G237" s="235"/>
      <c r="H237" s="239">
        <v>17.52</v>
      </c>
      <c r="I237" s="240"/>
      <c r="J237" s="235"/>
      <c r="K237" s="235"/>
      <c r="L237" s="241"/>
      <c r="M237" s="242"/>
      <c r="N237" s="243"/>
      <c r="O237" s="243"/>
      <c r="P237" s="243"/>
      <c r="Q237" s="243"/>
      <c r="R237" s="243"/>
      <c r="S237" s="243"/>
      <c r="T237" s="244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5" t="s">
        <v>292</v>
      </c>
      <c r="AU237" s="245" t="s">
        <v>78</v>
      </c>
      <c r="AV237" s="13" t="s">
        <v>78</v>
      </c>
      <c r="AW237" s="13" t="s">
        <v>31</v>
      </c>
      <c r="AX237" s="13" t="s">
        <v>76</v>
      </c>
      <c r="AY237" s="245" t="s">
        <v>281</v>
      </c>
    </row>
    <row r="238" s="12" customFormat="1" ht="22.8" customHeight="1">
      <c r="A238" s="12"/>
      <c r="B238" s="200"/>
      <c r="C238" s="201"/>
      <c r="D238" s="202" t="s">
        <v>68</v>
      </c>
      <c r="E238" s="214" t="s">
        <v>513</v>
      </c>
      <c r="F238" s="214" t="s">
        <v>514</v>
      </c>
      <c r="G238" s="201"/>
      <c r="H238" s="201"/>
      <c r="I238" s="204"/>
      <c r="J238" s="215">
        <f>BK238</f>
        <v>0</v>
      </c>
      <c r="K238" s="201"/>
      <c r="L238" s="206"/>
      <c r="M238" s="207"/>
      <c r="N238" s="208"/>
      <c r="O238" s="208"/>
      <c r="P238" s="209">
        <f>SUM(P239:P240)</f>
        <v>0</v>
      </c>
      <c r="Q238" s="208"/>
      <c r="R238" s="209">
        <f>SUM(R239:R240)</f>
        <v>0</v>
      </c>
      <c r="S238" s="208"/>
      <c r="T238" s="210">
        <f>SUM(T239:T240)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1" t="s">
        <v>76</v>
      </c>
      <c r="AT238" s="212" t="s">
        <v>68</v>
      </c>
      <c r="AU238" s="212" t="s">
        <v>76</v>
      </c>
      <c r="AY238" s="211" t="s">
        <v>281</v>
      </c>
      <c r="BK238" s="213">
        <f>SUM(BK239:BK240)</f>
        <v>0</v>
      </c>
    </row>
    <row r="239" s="2" customFormat="1" ht="55.5" customHeight="1">
      <c r="A239" s="41"/>
      <c r="B239" s="42"/>
      <c r="C239" s="216" t="s">
        <v>515</v>
      </c>
      <c r="D239" s="216" t="s">
        <v>284</v>
      </c>
      <c r="E239" s="217" t="s">
        <v>516</v>
      </c>
      <c r="F239" s="218" t="s">
        <v>517</v>
      </c>
      <c r="G239" s="219" t="s">
        <v>366</v>
      </c>
      <c r="H239" s="220">
        <v>1.6850000000000001</v>
      </c>
      <c r="I239" s="221"/>
      <c r="J239" s="222">
        <f>ROUND(I239*H239,2)</f>
        <v>0</v>
      </c>
      <c r="K239" s="218" t="s">
        <v>287</v>
      </c>
      <c r="L239" s="47"/>
      <c r="M239" s="223" t="s">
        <v>19</v>
      </c>
      <c r="N239" s="224" t="s">
        <v>40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288</v>
      </c>
      <c r="AT239" s="227" t="s">
        <v>284</v>
      </c>
      <c r="AU239" s="227" t="s">
        <v>78</v>
      </c>
      <c r="AY239" s="20" t="s">
        <v>281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76</v>
      </c>
      <c r="BK239" s="228">
        <f>ROUND(I239*H239,2)</f>
        <v>0</v>
      </c>
      <c r="BL239" s="20" t="s">
        <v>288</v>
      </c>
      <c r="BM239" s="227" t="s">
        <v>518</v>
      </c>
    </row>
    <row r="240" s="2" customFormat="1">
      <c r="A240" s="41"/>
      <c r="B240" s="42"/>
      <c r="C240" s="43"/>
      <c r="D240" s="229" t="s">
        <v>290</v>
      </c>
      <c r="E240" s="43"/>
      <c r="F240" s="230" t="s">
        <v>519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290</v>
      </c>
      <c r="AU240" s="20" t="s">
        <v>78</v>
      </c>
    </row>
    <row r="241" s="12" customFormat="1" ht="25.92" customHeight="1">
      <c r="A241" s="12"/>
      <c r="B241" s="200"/>
      <c r="C241" s="201"/>
      <c r="D241" s="202" t="s">
        <v>68</v>
      </c>
      <c r="E241" s="203" t="s">
        <v>520</v>
      </c>
      <c r="F241" s="203" t="s">
        <v>521</v>
      </c>
      <c r="G241" s="201"/>
      <c r="H241" s="201"/>
      <c r="I241" s="204"/>
      <c r="J241" s="205">
        <f>BK241</f>
        <v>0</v>
      </c>
      <c r="K241" s="201"/>
      <c r="L241" s="206"/>
      <c r="M241" s="207"/>
      <c r="N241" s="208"/>
      <c r="O241" s="208"/>
      <c r="P241" s="209">
        <f>P242+P262+P289+P302+P335+P378</f>
        <v>0</v>
      </c>
      <c r="Q241" s="208"/>
      <c r="R241" s="209">
        <f>R242+R262+R289+R302+R335+R378</f>
        <v>2.5695308463999997</v>
      </c>
      <c r="S241" s="208"/>
      <c r="T241" s="210">
        <f>T242+T262+T289+T302+T335+T378</f>
        <v>0.0013475400000000002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1" t="s">
        <v>78</v>
      </c>
      <c r="AT241" s="212" t="s">
        <v>68</v>
      </c>
      <c r="AU241" s="212" t="s">
        <v>69</v>
      </c>
      <c r="AY241" s="211" t="s">
        <v>281</v>
      </c>
      <c r="BK241" s="213">
        <f>BK242+BK262+BK289+BK302+BK335+BK378</f>
        <v>0</v>
      </c>
    </row>
    <row r="242" s="12" customFormat="1" ht="22.8" customHeight="1">
      <c r="A242" s="12"/>
      <c r="B242" s="200"/>
      <c r="C242" s="201"/>
      <c r="D242" s="202" t="s">
        <v>68</v>
      </c>
      <c r="E242" s="214" t="s">
        <v>522</v>
      </c>
      <c r="F242" s="214" t="s">
        <v>523</v>
      </c>
      <c r="G242" s="201"/>
      <c r="H242" s="201"/>
      <c r="I242" s="204"/>
      <c r="J242" s="215">
        <f>BK242</f>
        <v>0</v>
      </c>
      <c r="K242" s="201"/>
      <c r="L242" s="206"/>
      <c r="M242" s="207"/>
      <c r="N242" s="208"/>
      <c r="O242" s="208"/>
      <c r="P242" s="209">
        <f>SUM(P243:P261)</f>
        <v>0</v>
      </c>
      <c r="Q242" s="208"/>
      <c r="R242" s="209">
        <f>SUM(R243:R261)</f>
        <v>0.0054999999999999997</v>
      </c>
      <c r="S242" s="208"/>
      <c r="T242" s="210">
        <f>SUM(T243:T261)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11" t="s">
        <v>78</v>
      </c>
      <c r="AT242" s="212" t="s">
        <v>68</v>
      </c>
      <c r="AU242" s="212" t="s">
        <v>76</v>
      </c>
      <c r="AY242" s="211" t="s">
        <v>281</v>
      </c>
      <c r="BK242" s="213">
        <f>SUM(BK243:BK261)</f>
        <v>0</v>
      </c>
    </row>
    <row r="243" s="2" customFormat="1" ht="55.5" customHeight="1">
      <c r="A243" s="41"/>
      <c r="B243" s="42"/>
      <c r="C243" s="216" t="s">
        <v>524</v>
      </c>
      <c r="D243" s="216" t="s">
        <v>284</v>
      </c>
      <c r="E243" s="217" t="s">
        <v>525</v>
      </c>
      <c r="F243" s="218" t="s">
        <v>526</v>
      </c>
      <c r="G243" s="219" t="s">
        <v>366</v>
      </c>
      <c r="H243" s="220">
        <v>0.0050000000000000001</v>
      </c>
      <c r="I243" s="221"/>
      <c r="J243" s="222">
        <f>ROUND(I243*H243,2)</f>
        <v>0</v>
      </c>
      <c r="K243" s="218" t="s">
        <v>287</v>
      </c>
      <c r="L243" s="47"/>
      <c r="M243" s="223" t="s">
        <v>19</v>
      </c>
      <c r="N243" s="224" t="s">
        <v>40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305</v>
      </c>
      <c r="AT243" s="227" t="s">
        <v>284</v>
      </c>
      <c r="AU243" s="227" t="s">
        <v>78</v>
      </c>
      <c r="AY243" s="20" t="s">
        <v>281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76</v>
      </c>
      <c r="BK243" s="228">
        <f>ROUND(I243*H243,2)</f>
        <v>0</v>
      </c>
      <c r="BL243" s="20" t="s">
        <v>305</v>
      </c>
      <c r="BM243" s="227" t="s">
        <v>527</v>
      </c>
    </row>
    <row r="244" s="2" customFormat="1">
      <c r="A244" s="41"/>
      <c r="B244" s="42"/>
      <c r="C244" s="43"/>
      <c r="D244" s="229" t="s">
        <v>290</v>
      </c>
      <c r="E244" s="43"/>
      <c r="F244" s="230" t="s">
        <v>528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290</v>
      </c>
      <c r="AU244" s="20" t="s">
        <v>78</v>
      </c>
    </row>
    <row r="245" s="2" customFormat="1" ht="24.15" customHeight="1">
      <c r="A245" s="41"/>
      <c r="B245" s="42"/>
      <c r="C245" s="216" t="s">
        <v>529</v>
      </c>
      <c r="D245" s="216" t="s">
        <v>284</v>
      </c>
      <c r="E245" s="217" t="s">
        <v>530</v>
      </c>
      <c r="F245" s="218" t="s">
        <v>531</v>
      </c>
      <c r="G245" s="219" t="s">
        <v>330</v>
      </c>
      <c r="H245" s="220">
        <v>1</v>
      </c>
      <c r="I245" s="221"/>
      <c r="J245" s="222">
        <f>ROUND(I245*H245,2)</f>
        <v>0</v>
      </c>
      <c r="K245" s="218" t="s">
        <v>287</v>
      </c>
      <c r="L245" s="47"/>
      <c r="M245" s="223" t="s">
        <v>19</v>
      </c>
      <c r="N245" s="224" t="s">
        <v>40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288</v>
      </c>
      <c r="AT245" s="227" t="s">
        <v>284</v>
      </c>
      <c r="AU245" s="227" t="s">
        <v>78</v>
      </c>
      <c r="AY245" s="20" t="s">
        <v>281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76</v>
      </c>
      <c r="BK245" s="228">
        <f>ROUND(I245*H245,2)</f>
        <v>0</v>
      </c>
      <c r="BL245" s="20" t="s">
        <v>288</v>
      </c>
      <c r="BM245" s="227" t="s">
        <v>532</v>
      </c>
    </row>
    <row r="246" s="2" customFormat="1">
      <c r="A246" s="41"/>
      <c r="B246" s="42"/>
      <c r="C246" s="43"/>
      <c r="D246" s="229" t="s">
        <v>290</v>
      </c>
      <c r="E246" s="43"/>
      <c r="F246" s="230" t="s">
        <v>533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290</v>
      </c>
      <c r="AU246" s="20" t="s">
        <v>78</v>
      </c>
    </row>
    <row r="247" s="2" customFormat="1" ht="16.5" customHeight="1">
      <c r="A247" s="41"/>
      <c r="B247" s="42"/>
      <c r="C247" s="267" t="s">
        <v>534</v>
      </c>
      <c r="D247" s="267" t="s">
        <v>396</v>
      </c>
      <c r="E247" s="268" t="s">
        <v>535</v>
      </c>
      <c r="F247" s="269" t="s">
        <v>536</v>
      </c>
      <c r="G247" s="270" t="s">
        <v>330</v>
      </c>
      <c r="H247" s="271">
        <v>1</v>
      </c>
      <c r="I247" s="272"/>
      <c r="J247" s="273">
        <f>ROUND(I247*H247,2)</f>
        <v>0</v>
      </c>
      <c r="K247" s="269" t="s">
        <v>287</v>
      </c>
      <c r="L247" s="274"/>
      <c r="M247" s="275" t="s">
        <v>19</v>
      </c>
      <c r="N247" s="276" t="s">
        <v>40</v>
      </c>
      <c r="O247" s="87"/>
      <c r="P247" s="225">
        <f>O247*H247</f>
        <v>0</v>
      </c>
      <c r="Q247" s="225">
        <v>0.00020000000000000001</v>
      </c>
      <c r="R247" s="225">
        <f>Q247*H247</f>
        <v>0.00020000000000000001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327</v>
      </c>
      <c r="AT247" s="227" t="s">
        <v>396</v>
      </c>
      <c r="AU247" s="227" t="s">
        <v>78</v>
      </c>
      <c r="AY247" s="20" t="s">
        <v>281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76</v>
      </c>
      <c r="BK247" s="228">
        <f>ROUND(I247*H247,2)</f>
        <v>0</v>
      </c>
      <c r="BL247" s="20" t="s">
        <v>288</v>
      </c>
      <c r="BM247" s="227" t="s">
        <v>537</v>
      </c>
    </row>
    <row r="248" s="2" customFormat="1" ht="24.15" customHeight="1">
      <c r="A248" s="41"/>
      <c r="B248" s="42"/>
      <c r="C248" s="216" t="s">
        <v>538</v>
      </c>
      <c r="D248" s="216" t="s">
        <v>284</v>
      </c>
      <c r="E248" s="217" t="s">
        <v>539</v>
      </c>
      <c r="F248" s="218" t="s">
        <v>540</v>
      </c>
      <c r="G248" s="219" t="s">
        <v>330</v>
      </c>
      <c r="H248" s="220">
        <v>2</v>
      </c>
      <c r="I248" s="221"/>
      <c r="J248" s="222">
        <f>ROUND(I248*H248,2)</f>
        <v>0</v>
      </c>
      <c r="K248" s="218" t="s">
        <v>287</v>
      </c>
      <c r="L248" s="47"/>
      <c r="M248" s="223" t="s">
        <v>19</v>
      </c>
      <c r="N248" s="224" t="s">
        <v>40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305</v>
      </c>
      <c r="AT248" s="227" t="s">
        <v>284</v>
      </c>
      <c r="AU248" s="227" t="s">
        <v>78</v>
      </c>
      <c r="AY248" s="20" t="s">
        <v>281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76</v>
      </c>
      <c r="BK248" s="228">
        <f>ROUND(I248*H248,2)</f>
        <v>0</v>
      </c>
      <c r="BL248" s="20" t="s">
        <v>305</v>
      </c>
      <c r="BM248" s="227" t="s">
        <v>541</v>
      </c>
    </row>
    <row r="249" s="2" customFormat="1">
      <c r="A249" s="41"/>
      <c r="B249" s="42"/>
      <c r="C249" s="43"/>
      <c r="D249" s="229" t="s">
        <v>290</v>
      </c>
      <c r="E249" s="43"/>
      <c r="F249" s="230" t="s">
        <v>542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290</v>
      </c>
      <c r="AU249" s="20" t="s">
        <v>78</v>
      </c>
    </row>
    <row r="250" s="2" customFormat="1" ht="21.75" customHeight="1">
      <c r="A250" s="41"/>
      <c r="B250" s="42"/>
      <c r="C250" s="267" t="s">
        <v>543</v>
      </c>
      <c r="D250" s="267" t="s">
        <v>396</v>
      </c>
      <c r="E250" s="268" t="s">
        <v>544</v>
      </c>
      <c r="F250" s="269" t="s">
        <v>545</v>
      </c>
      <c r="G250" s="270" t="s">
        <v>330</v>
      </c>
      <c r="H250" s="271">
        <v>2</v>
      </c>
      <c r="I250" s="272"/>
      <c r="J250" s="273">
        <f>ROUND(I250*H250,2)</f>
        <v>0</v>
      </c>
      <c r="K250" s="269" t="s">
        <v>287</v>
      </c>
      <c r="L250" s="274"/>
      <c r="M250" s="275" t="s">
        <v>19</v>
      </c>
      <c r="N250" s="276" t="s">
        <v>40</v>
      </c>
      <c r="O250" s="87"/>
      <c r="P250" s="225">
        <f>O250*H250</f>
        <v>0</v>
      </c>
      <c r="Q250" s="225">
        <v>0.00050000000000000001</v>
      </c>
      <c r="R250" s="225">
        <f>Q250*H250</f>
        <v>0.001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483</v>
      </c>
      <c r="AT250" s="227" t="s">
        <v>396</v>
      </c>
      <c r="AU250" s="227" t="s">
        <v>78</v>
      </c>
      <c r="AY250" s="20" t="s">
        <v>281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76</v>
      </c>
      <c r="BK250" s="228">
        <f>ROUND(I250*H250,2)</f>
        <v>0</v>
      </c>
      <c r="BL250" s="20" t="s">
        <v>305</v>
      </c>
      <c r="BM250" s="227" t="s">
        <v>546</v>
      </c>
    </row>
    <row r="251" s="2" customFormat="1" ht="24.15" customHeight="1">
      <c r="A251" s="41"/>
      <c r="B251" s="42"/>
      <c r="C251" s="216" t="s">
        <v>547</v>
      </c>
      <c r="D251" s="216" t="s">
        <v>284</v>
      </c>
      <c r="E251" s="217" t="s">
        <v>548</v>
      </c>
      <c r="F251" s="218" t="s">
        <v>549</v>
      </c>
      <c r="G251" s="219" t="s">
        <v>330</v>
      </c>
      <c r="H251" s="220">
        <v>3</v>
      </c>
      <c r="I251" s="221"/>
      <c r="J251" s="222">
        <f>ROUND(I251*H251,2)</f>
        <v>0</v>
      </c>
      <c r="K251" s="218" t="s">
        <v>287</v>
      </c>
      <c r="L251" s="47"/>
      <c r="M251" s="223" t="s">
        <v>19</v>
      </c>
      <c r="N251" s="224" t="s">
        <v>40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305</v>
      </c>
      <c r="AT251" s="227" t="s">
        <v>284</v>
      </c>
      <c r="AU251" s="227" t="s">
        <v>78</v>
      </c>
      <c r="AY251" s="20" t="s">
        <v>281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76</v>
      </c>
      <c r="BK251" s="228">
        <f>ROUND(I251*H251,2)</f>
        <v>0</v>
      </c>
      <c r="BL251" s="20" t="s">
        <v>305</v>
      </c>
      <c r="BM251" s="227" t="s">
        <v>550</v>
      </c>
    </row>
    <row r="252" s="2" customFormat="1">
      <c r="A252" s="41"/>
      <c r="B252" s="42"/>
      <c r="C252" s="43"/>
      <c r="D252" s="229" t="s">
        <v>290</v>
      </c>
      <c r="E252" s="43"/>
      <c r="F252" s="230" t="s">
        <v>551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290</v>
      </c>
      <c r="AU252" s="20" t="s">
        <v>78</v>
      </c>
    </row>
    <row r="253" s="2" customFormat="1" ht="24.15" customHeight="1">
      <c r="A253" s="41"/>
      <c r="B253" s="42"/>
      <c r="C253" s="267" t="s">
        <v>552</v>
      </c>
      <c r="D253" s="267" t="s">
        <v>396</v>
      </c>
      <c r="E253" s="268" t="s">
        <v>553</v>
      </c>
      <c r="F253" s="269" t="s">
        <v>554</v>
      </c>
      <c r="G253" s="270" t="s">
        <v>330</v>
      </c>
      <c r="H253" s="271">
        <v>3</v>
      </c>
      <c r="I253" s="272"/>
      <c r="J253" s="273">
        <f>ROUND(I253*H253,2)</f>
        <v>0</v>
      </c>
      <c r="K253" s="269" t="s">
        <v>287</v>
      </c>
      <c r="L253" s="274"/>
      <c r="M253" s="275" t="s">
        <v>19</v>
      </c>
      <c r="N253" s="276" t="s">
        <v>40</v>
      </c>
      <c r="O253" s="87"/>
      <c r="P253" s="225">
        <f>O253*H253</f>
        <v>0</v>
      </c>
      <c r="Q253" s="225">
        <v>0.00050000000000000001</v>
      </c>
      <c r="R253" s="225">
        <f>Q253*H253</f>
        <v>0.0015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483</v>
      </c>
      <c r="AT253" s="227" t="s">
        <v>396</v>
      </c>
      <c r="AU253" s="227" t="s">
        <v>78</v>
      </c>
      <c r="AY253" s="20" t="s">
        <v>281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76</v>
      </c>
      <c r="BK253" s="228">
        <f>ROUND(I253*H253,2)</f>
        <v>0</v>
      </c>
      <c r="BL253" s="20" t="s">
        <v>305</v>
      </c>
      <c r="BM253" s="227" t="s">
        <v>555</v>
      </c>
    </row>
    <row r="254" s="2" customFormat="1" ht="16.5" customHeight="1">
      <c r="A254" s="41"/>
      <c r="B254" s="42"/>
      <c r="C254" s="216" t="s">
        <v>556</v>
      </c>
      <c r="D254" s="216" t="s">
        <v>284</v>
      </c>
      <c r="E254" s="217" t="s">
        <v>557</v>
      </c>
      <c r="F254" s="218" t="s">
        <v>558</v>
      </c>
      <c r="G254" s="219" t="s">
        <v>321</v>
      </c>
      <c r="H254" s="220">
        <v>3</v>
      </c>
      <c r="I254" s="221"/>
      <c r="J254" s="222">
        <f>ROUND(I254*H254,2)</f>
        <v>0</v>
      </c>
      <c r="K254" s="218" t="s">
        <v>316</v>
      </c>
      <c r="L254" s="47"/>
      <c r="M254" s="223" t="s">
        <v>19</v>
      </c>
      <c r="N254" s="224" t="s">
        <v>40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305</v>
      </c>
      <c r="AT254" s="227" t="s">
        <v>284</v>
      </c>
      <c r="AU254" s="227" t="s">
        <v>78</v>
      </c>
      <c r="AY254" s="20" t="s">
        <v>281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76</v>
      </c>
      <c r="BK254" s="228">
        <f>ROUND(I254*H254,2)</f>
        <v>0</v>
      </c>
      <c r="BL254" s="20" t="s">
        <v>305</v>
      </c>
      <c r="BM254" s="227" t="s">
        <v>559</v>
      </c>
    </row>
    <row r="255" s="2" customFormat="1" ht="24.15" customHeight="1">
      <c r="A255" s="41"/>
      <c r="B255" s="42"/>
      <c r="C255" s="267" t="s">
        <v>560</v>
      </c>
      <c r="D255" s="267" t="s">
        <v>396</v>
      </c>
      <c r="E255" s="268" t="s">
        <v>561</v>
      </c>
      <c r="F255" s="269" t="s">
        <v>562</v>
      </c>
      <c r="G255" s="270" t="s">
        <v>321</v>
      </c>
      <c r="H255" s="271">
        <v>3</v>
      </c>
      <c r="I255" s="272"/>
      <c r="J255" s="273">
        <f>ROUND(I255*H255,2)</f>
        <v>0</v>
      </c>
      <c r="K255" s="269" t="s">
        <v>316</v>
      </c>
      <c r="L255" s="274"/>
      <c r="M255" s="275" t="s">
        <v>19</v>
      </c>
      <c r="N255" s="276" t="s">
        <v>40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483</v>
      </c>
      <c r="AT255" s="227" t="s">
        <v>396</v>
      </c>
      <c r="AU255" s="227" t="s">
        <v>78</v>
      </c>
      <c r="AY255" s="20" t="s">
        <v>281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76</v>
      </c>
      <c r="BK255" s="228">
        <f>ROUND(I255*H255,2)</f>
        <v>0</v>
      </c>
      <c r="BL255" s="20" t="s">
        <v>305</v>
      </c>
      <c r="BM255" s="227" t="s">
        <v>563</v>
      </c>
    </row>
    <row r="256" s="2" customFormat="1" ht="24.15" customHeight="1">
      <c r="A256" s="41"/>
      <c r="B256" s="42"/>
      <c r="C256" s="216" t="s">
        <v>564</v>
      </c>
      <c r="D256" s="216" t="s">
        <v>284</v>
      </c>
      <c r="E256" s="217" t="s">
        <v>565</v>
      </c>
      <c r="F256" s="218" t="s">
        <v>566</v>
      </c>
      <c r="G256" s="219" t="s">
        <v>315</v>
      </c>
      <c r="H256" s="220">
        <v>3</v>
      </c>
      <c r="I256" s="221"/>
      <c r="J256" s="222">
        <f>ROUND(I256*H256,2)</f>
        <v>0</v>
      </c>
      <c r="K256" s="218" t="s">
        <v>316</v>
      </c>
      <c r="L256" s="47"/>
      <c r="M256" s="223" t="s">
        <v>19</v>
      </c>
      <c r="N256" s="224" t="s">
        <v>40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305</v>
      </c>
      <c r="AT256" s="227" t="s">
        <v>284</v>
      </c>
      <c r="AU256" s="227" t="s">
        <v>78</v>
      </c>
      <c r="AY256" s="20" t="s">
        <v>281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76</v>
      </c>
      <c r="BK256" s="228">
        <f>ROUND(I256*H256,2)</f>
        <v>0</v>
      </c>
      <c r="BL256" s="20" t="s">
        <v>305</v>
      </c>
      <c r="BM256" s="227" t="s">
        <v>567</v>
      </c>
    </row>
    <row r="257" s="2" customFormat="1" ht="24.15" customHeight="1">
      <c r="A257" s="41"/>
      <c r="B257" s="42"/>
      <c r="C257" s="216" t="s">
        <v>568</v>
      </c>
      <c r="D257" s="216" t="s">
        <v>284</v>
      </c>
      <c r="E257" s="217" t="s">
        <v>569</v>
      </c>
      <c r="F257" s="218" t="s">
        <v>570</v>
      </c>
      <c r="G257" s="219" t="s">
        <v>315</v>
      </c>
      <c r="H257" s="220">
        <v>3</v>
      </c>
      <c r="I257" s="221"/>
      <c r="J257" s="222">
        <f>ROUND(I257*H257,2)</f>
        <v>0</v>
      </c>
      <c r="K257" s="218" t="s">
        <v>316</v>
      </c>
      <c r="L257" s="47"/>
      <c r="M257" s="223" t="s">
        <v>19</v>
      </c>
      <c r="N257" s="224" t="s">
        <v>40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305</v>
      </c>
      <c r="AT257" s="227" t="s">
        <v>284</v>
      </c>
      <c r="AU257" s="227" t="s">
        <v>78</v>
      </c>
      <c r="AY257" s="20" t="s">
        <v>281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76</v>
      </c>
      <c r="BK257" s="228">
        <f>ROUND(I257*H257,2)</f>
        <v>0</v>
      </c>
      <c r="BL257" s="20" t="s">
        <v>305</v>
      </c>
      <c r="BM257" s="227" t="s">
        <v>571</v>
      </c>
    </row>
    <row r="258" s="2" customFormat="1" ht="24.15" customHeight="1">
      <c r="A258" s="41"/>
      <c r="B258" s="42"/>
      <c r="C258" s="216" t="s">
        <v>572</v>
      </c>
      <c r="D258" s="216" t="s">
        <v>284</v>
      </c>
      <c r="E258" s="217" t="s">
        <v>573</v>
      </c>
      <c r="F258" s="218" t="s">
        <v>574</v>
      </c>
      <c r="G258" s="219" t="s">
        <v>315</v>
      </c>
      <c r="H258" s="220">
        <v>1</v>
      </c>
      <c r="I258" s="221"/>
      <c r="J258" s="222">
        <f>ROUND(I258*H258,2)</f>
        <v>0</v>
      </c>
      <c r="K258" s="218" t="s">
        <v>316</v>
      </c>
      <c r="L258" s="47"/>
      <c r="M258" s="223" t="s">
        <v>19</v>
      </c>
      <c r="N258" s="224" t="s">
        <v>40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305</v>
      </c>
      <c r="AT258" s="227" t="s">
        <v>284</v>
      </c>
      <c r="AU258" s="227" t="s">
        <v>78</v>
      </c>
      <c r="AY258" s="20" t="s">
        <v>281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76</v>
      </c>
      <c r="BK258" s="228">
        <f>ROUND(I258*H258,2)</f>
        <v>0</v>
      </c>
      <c r="BL258" s="20" t="s">
        <v>305</v>
      </c>
      <c r="BM258" s="227" t="s">
        <v>575</v>
      </c>
    </row>
    <row r="259" s="2" customFormat="1" ht="24.15" customHeight="1">
      <c r="A259" s="41"/>
      <c r="B259" s="42"/>
      <c r="C259" s="216" t="s">
        <v>576</v>
      </c>
      <c r="D259" s="216" t="s">
        <v>284</v>
      </c>
      <c r="E259" s="217" t="s">
        <v>577</v>
      </c>
      <c r="F259" s="218" t="s">
        <v>578</v>
      </c>
      <c r="G259" s="219" t="s">
        <v>330</v>
      </c>
      <c r="H259" s="220">
        <v>1</v>
      </c>
      <c r="I259" s="221"/>
      <c r="J259" s="222">
        <f>ROUND(I259*H259,2)</f>
        <v>0</v>
      </c>
      <c r="K259" s="218" t="s">
        <v>287</v>
      </c>
      <c r="L259" s="47"/>
      <c r="M259" s="223" t="s">
        <v>19</v>
      </c>
      <c r="N259" s="224" t="s">
        <v>40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305</v>
      </c>
      <c r="AT259" s="227" t="s">
        <v>284</v>
      </c>
      <c r="AU259" s="227" t="s">
        <v>78</v>
      </c>
      <c r="AY259" s="20" t="s">
        <v>281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76</v>
      </c>
      <c r="BK259" s="228">
        <f>ROUND(I259*H259,2)</f>
        <v>0</v>
      </c>
      <c r="BL259" s="20" t="s">
        <v>305</v>
      </c>
      <c r="BM259" s="227" t="s">
        <v>579</v>
      </c>
    </row>
    <row r="260" s="2" customFormat="1">
      <c r="A260" s="41"/>
      <c r="B260" s="42"/>
      <c r="C260" s="43"/>
      <c r="D260" s="229" t="s">
        <v>290</v>
      </c>
      <c r="E260" s="43"/>
      <c r="F260" s="230" t="s">
        <v>580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290</v>
      </c>
      <c r="AU260" s="20" t="s">
        <v>78</v>
      </c>
    </row>
    <row r="261" s="2" customFormat="1" ht="16.5" customHeight="1">
      <c r="A261" s="41"/>
      <c r="B261" s="42"/>
      <c r="C261" s="267" t="s">
        <v>581</v>
      </c>
      <c r="D261" s="267" t="s">
        <v>396</v>
      </c>
      <c r="E261" s="268" t="s">
        <v>582</v>
      </c>
      <c r="F261" s="269" t="s">
        <v>583</v>
      </c>
      <c r="G261" s="270" t="s">
        <v>330</v>
      </c>
      <c r="H261" s="271">
        <v>1</v>
      </c>
      <c r="I261" s="272"/>
      <c r="J261" s="273">
        <f>ROUND(I261*H261,2)</f>
        <v>0</v>
      </c>
      <c r="K261" s="269" t="s">
        <v>287</v>
      </c>
      <c r="L261" s="274"/>
      <c r="M261" s="275" t="s">
        <v>19</v>
      </c>
      <c r="N261" s="276" t="s">
        <v>40</v>
      </c>
      <c r="O261" s="87"/>
      <c r="P261" s="225">
        <f>O261*H261</f>
        <v>0</v>
      </c>
      <c r="Q261" s="225">
        <v>0.0028</v>
      </c>
      <c r="R261" s="225">
        <f>Q261*H261</f>
        <v>0.0028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483</v>
      </c>
      <c r="AT261" s="227" t="s">
        <v>396</v>
      </c>
      <c r="AU261" s="227" t="s">
        <v>78</v>
      </c>
      <c r="AY261" s="20" t="s">
        <v>281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76</v>
      </c>
      <c r="BK261" s="228">
        <f>ROUND(I261*H261,2)</f>
        <v>0</v>
      </c>
      <c r="BL261" s="20" t="s">
        <v>305</v>
      </c>
      <c r="BM261" s="227" t="s">
        <v>584</v>
      </c>
    </row>
    <row r="262" s="12" customFormat="1" ht="22.8" customHeight="1">
      <c r="A262" s="12"/>
      <c r="B262" s="200"/>
      <c r="C262" s="201"/>
      <c r="D262" s="202" t="s">
        <v>68</v>
      </c>
      <c r="E262" s="214" t="s">
        <v>585</v>
      </c>
      <c r="F262" s="214" t="s">
        <v>586</v>
      </c>
      <c r="G262" s="201"/>
      <c r="H262" s="201"/>
      <c r="I262" s="204"/>
      <c r="J262" s="215">
        <f>BK262</f>
        <v>0</v>
      </c>
      <c r="K262" s="201"/>
      <c r="L262" s="206"/>
      <c r="M262" s="207"/>
      <c r="N262" s="208"/>
      <c r="O262" s="208"/>
      <c r="P262" s="209">
        <f>P263+P264+P265+P281</f>
        <v>0</v>
      </c>
      <c r="Q262" s="208"/>
      <c r="R262" s="209">
        <f>R263+R264+R265+R281</f>
        <v>0.77987441739999996</v>
      </c>
      <c r="S262" s="208"/>
      <c r="T262" s="210">
        <f>T263+T264+T265+T281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11" t="s">
        <v>78</v>
      </c>
      <c r="AT262" s="212" t="s">
        <v>68</v>
      </c>
      <c r="AU262" s="212" t="s">
        <v>76</v>
      </c>
      <c r="AY262" s="211" t="s">
        <v>281</v>
      </c>
      <c r="BK262" s="213">
        <f>BK263+BK264+BK265+BK281</f>
        <v>0</v>
      </c>
    </row>
    <row r="263" s="2" customFormat="1" ht="78" customHeight="1">
      <c r="A263" s="41"/>
      <c r="B263" s="42"/>
      <c r="C263" s="216" t="s">
        <v>587</v>
      </c>
      <c r="D263" s="216" t="s">
        <v>284</v>
      </c>
      <c r="E263" s="217" t="s">
        <v>588</v>
      </c>
      <c r="F263" s="218" t="s">
        <v>589</v>
      </c>
      <c r="G263" s="219" t="s">
        <v>366</v>
      </c>
      <c r="H263" s="220">
        <v>0.78000000000000003</v>
      </c>
      <c r="I263" s="221"/>
      <c r="J263" s="222">
        <f>ROUND(I263*H263,2)</f>
        <v>0</v>
      </c>
      <c r="K263" s="218" t="s">
        <v>287</v>
      </c>
      <c r="L263" s="47"/>
      <c r="M263" s="223" t="s">
        <v>19</v>
      </c>
      <c r="N263" s="224" t="s">
        <v>40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305</v>
      </c>
      <c r="AT263" s="227" t="s">
        <v>284</v>
      </c>
      <c r="AU263" s="227" t="s">
        <v>78</v>
      </c>
      <c r="AY263" s="20" t="s">
        <v>281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76</v>
      </c>
      <c r="BK263" s="228">
        <f>ROUND(I263*H263,2)</f>
        <v>0</v>
      </c>
      <c r="BL263" s="20" t="s">
        <v>305</v>
      </c>
      <c r="BM263" s="227" t="s">
        <v>590</v>
      </c>
    </row>
    <row r="264" s="2" customFormat="1">
      <c r="A264" s="41"/>
      <c r="B264" s="42"/>
      <c r="C264" s="43"/>
      <c r="D264" s="229" t="s">
        <v>290</v>
      </c>
      <c r="E264" s="43"/>
      <c r="F264" s="230" t="s">
        <v>591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290</v>
      </c>
      <c r="AU264" s="20" t="s">
        <v>78</v>
      </c>
    </row>
    <row r="265" s="12" customFormat="1" ht="20.88" customHeight="1">
      <c r="A265" s="12"/>
      <c r="B265" s="200"/>
      <c r="C265" s="201"/>
      <c r="D265" s="202" t="s">
        <v>68</v>
      </c>
      <c r="E265" s="214" t="s">
        <v>592</v>
      </c>
      <c r="F265" s="214" t="s">
        <v>593</v>
      </c>
      <c r="G265" s="201"/>
      <c r="H265" s="201"/>
      <c r="I265" s="204"/>
      <c r="J265" s="215">
        <f>BK265</f>
        <v>0</v>
      </c>
      <c r="K265" s="201"/>
      <c r="L265" s="206"/>
      <c r="M265" s="207"/>
      <c r="N265" s="208"/>
      <c r="O265" s="208"/>
      <c r="P265" s="209">
        <f>SUM(P266:P280)</f>
        <v>0</v>
      </c>
      <c r="Q265" s="208"/>
      <c r="R265" s="209">
        <f>SUM(R266:R280)</f>
        <v>0.22797875040000001</v>
      </c>
      <c r="S265" s="208"/>
      <c r="T265" s="210">
        <f>SUM(T266:T280)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1" t="s">
        <v>78</v>
      </c>
      <c r="AT265" s="212" t="s">
        <v>68</v>
      </c>
      <c r="AU265" s="212" t="s">
        <v>78</v>
      </c>
      <c r="AY265" s="211" t="s">
        <v>281</v>
      </c>
      <c r="BK265" s="213">
        <f>SUM(BK266:BK280)</f>
        <v>0</v>
      </c>
    </row>
    <row r="266" s="2" customFormat="1" ht="49.05" customHeight="1">
      <c r="A266" s="41"/>
      <c r="B266" s="42"/>
      <c r="C266" s="216" t="s">
        <v>594</v>
      </c>
      <c r="D266" s="216" t="s">
        <v>284</v>
      </c>
      <c r="E266" s="217" t="s">
        <v>595</v>
      </c>
      <c r="F266" s="218" t="s">
        <v>596</v>
      </c>
      <c r="G266" s="219" t="s">
        <v>197</v>
      </c>
      <c r="H266" s="220">
        <v>17.52</v>
      </c>
      <c r="I266" s="221"/>
      <c r="J266" s="222">
        <f>ROUND(I266*H266,2)</f>
        <v>0</v>
      </c>
      <c r="K266" s="218" t="s">
        <v>287</v>
      </c>
      <c r="L266" s="47"/>
      <c r="M266" s="223" t="s">
        <v>19</v>
      </c>
      <c r="N266" s="224" t="s">
        <v>40</v>
      </c>
      <c r="O266" s="87"/>
      <c r="P266" s="225">
        <f>O266*H266</f>
        <v>0</v>
      </c>
      <c r="Q266" s="225">
        <v>0.01259502</v>
      </c>
      <c r="R266" s="225">
        <f>Q266*H266</f>
        <v>0.2206647504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305</v>
      </c>
      <c r="AT266" s="227" t="s">
        <v>284</v>
      </c>
      <c r="AU266" s="227" t="s">
        <v>199</v>
      </c>
      <c r="AY266" s="20" t="s">
        <v>281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76</v>
      </c>
      <c r="BK266" s="228">
        <f>ROUND(I266*H266,2)</f>
        <v>0</v>
      </c>
      <c r="BL266" s="20" t="s">
        <v>305</v>
      </c>
      <c r="BM266" s="227" t="s">
        <v>597</v>
      </c>
    </row>
    <row r="267" s="2" customFormat="1">
      <c r="A267" s="41"/>
      <c r="B267" s="42"/>
      <c r="C267" s="43"/>
      <c r="D267" s="229" t="s">
        <v>290</v>
      </c>
      <c r="E267" s="43"/>
      <c r="F267" s="230" t="s">
        <v>598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290</v>
      </c>
      <c r="AU267" s="20" t="s">
        <v>199</v>
      </c>
    </row>
    <row r="268" s="13" customFormat="1">
      <c r="A268" s="13"/>
      <c r="B268" s="234"/>
      <c r="C268" s="235"/>
      <c r="D268" s="236" t="s">
        <v>292</v>
      </c>
      <c r="E268" s="237" t="s">
        <v>19</v>
      </c>
      <c r="F268" s="238" t="s">
        <v>235</v>
      </c>
      <c r="G268" s="235"/>
      <c r="H268" s="239">
        <v>17.52</v>
      </c>
      <c r="I268" s="240"/>
      <c r="J268" s="235"/>
      <c r="K268" s="235"/>
      <c r="L268" s="241"/>
      <c r="M268" s="242"/>
      <c r="N268" s="243"/>
      <c r="O268" s="243"/>
      <c r="P268" s="243"/>
      <c r="Q268" s="243"/>
      <c r="R268" s="243"/>
      <c r="S268" s="243"/>
      <c r="T268" s="244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5" t="s">
        <v>292</v>
      </c>
      <c r="AU268" s="245" t="s">
        <v>199</v>
      </c>
      <c r="AV268" s="13" t="s">
        <v>78</v>
      </c>
      <c r="AW268" s="13" t="s">
        <v>31</v>
      </c>
      <c r="AX268" s="13" t="s">
        <v>76</v>
      </c>
      <c r="AY268" s="245" t="s">
        <v>281</v>
      </c>
    </row>
    <row r="269" s="2" customFormat="1" ht="37.8" customHeight="1">
      <c r="A269" s="41"/>
      <c r="B269" s="42"/>
      <c r="C269" s="216" t="s">
        <v>599</v>
      </c>
      <c r="D269" s="216" t="s">
        <v>284</v>
      </c>
      <c r="E269" s="217" t="s">
        <v>600</v>
      </c>
      <c r="F269" s="218" t="s">
        <v>601</v>
      </c>
      <c r="G269" s="219" t="s">
        <v>197</v>
      </c>
      <c r="H269" s="220">
        <v>17.52</v>
      </c>
      <c r="I269" s="221"/>
      <c r="J269" s="222">
        <f>ROUND(I269*H269,2)</f>
        <v>0</v>
      </c>
      <c r="K269" s="218" t="s">
        <v>287</v>
      </c>
      <c r="L269" s="47"/>
      <c r="M269" s="223" t="s">
        <v>19</v>
      </c>
      <c r="N269" s="224" t="s">
        <v>40</v>
      </c>
      <c r="O269" s="87"/>
      <c r="P269" s="225">
        <f>O269*H269</f>
        <v>0</v>
      </c>
      <c r="Q269" s="225">
        <v>0.00010000000000000001</v>
      </c>
      <c r="R269" s="225">
        <f>Q269*H269</f>
        <v>0.0017520000000000001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305</v>
      </c>
      <c r="AT269" s="227" t="s">
        <v>284</v>
      </c>
      <c r="AU269" s="227" t="s">
        <v>199</v>
      </c>
      <c r="AY269" s="20" t="s">
        <v>281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76</v>
      </c>
      <c r="BK269" s="228">
        <f>ROUND(I269*H269,2)</f>
        <v>0</v>
      </c>
      <c r="BL269" s="20" t="s">
        <v>305</v>
      </c>
      <c r="BM269" s="227" t="s">
        <v>602</v>
      </c>
    </row>
    <row r="270" s="2" customFormat="1">
      <c r="A270" s="41"/>
      <c r="B270" s="42"/>
      <c r="C270" s="43"/>
      <c r="D270" s="229" t="s">
        <v>290</v>
      </c>
      <c r="E270" s="43"/>
      <c r="F270" s="230" t="s">
        <v>603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290</v>
      </c>
      <c r="AU270" s="20" t="s">
        <v>199</v>
      </c>
    </row>
    <row r="271" s="13" customFormat="1">
      <c r="A271" s="13"/>
      <c r="B271" s="234"/>
      <c r="C271" s="235"/>
      <c r="D271" s="236" t="s">
        <v>292</v>
      </c>
      <c r="E271" s="237" t="s">
        <v>19</v>
      </c>
      <c r="F271" s="238" t="s">
        <v>235</v>
      </c>
      <c r="G271" s="235"/>
      <c r="H271" s="239">
        <v>17.52</v>
      </c>
      <c r="I271" s="240"/>
      <c r="J271" s="235"/>
      <c r="K271" s="235"/>
      <c r="L271" s="241"/>
      <c r="M271" s="242"/>
      <c r="N271" s="243"/>
      <c r="O271" s="243"/>
      <c r="P271" s="243"/>
      <c r="Q271" s="243"/>
      <c r="R271" s="243"/>
      <c r="S271" s="243"/>
      <c r="T271" s="24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5" t="s">
        <v>292</v>
      </c>
      <c r="AU271" s="245" t="s">
        <v>199</v>
      </c>
      <c r="AV271" s="13" t="s">
        <v>78</v>
      </c>
      <c r="AW271" s="13" t="s">
        <v>31</v>
      </c>
      <c r="AX271" s="13" t="s">
        <v>69</v>
      </c>
      <c r="AY271" s="245" t="s">
        <v>281</v>
      </c>
    </row>
    <row r="272" s="14" customFormat="1">
      <c r="A272" s="14"/>
      <c r="B272" s="246"/>
      <c r="C272" s="247"/>
      <c r="D272" s="236" t="s">
        <v>292</v>
      </c>
      <c r="E272" s="248" t="s">
        <v>19</v>
      </c>
      <c r="F272" s="249" t="s">
        <v>311</v>
      </c>
      <c r="G272" s="247"/>
      <c r="H272" s="250">
        <v>17.52</v>
      </c>
      <c r="I272" s="251"/>
      <c r="J272" s="247"/>
      <c r="K272" s="247"/>
      <c r="L272" s="252"/>
      <c r="M272" s="253"/>
      <c r="N272" s="254"/>
      <c r="O272" s="254"/>
      <c r="P272" s="254"/>
      <c r="Q272" s="254"/>
      <c r="R272" s="254"/>
      <c r="S272" s="254"/>
      <c r="T272" s="25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6" t="s">
        <v>292</v>
      </c>
      <c r="AU272" s="256" t="s">
        <v>199</v>
      </c>
      <c r="AV272" s="14" t="s">
        <v>288</v>
      </c>
      <c r="AW272" s="14" t="s">
        <v>31</v>
      </c>
      <c r="AX272" s="14" t="s">
        <v>76</v>
      </c>
      <c r="AY272" s="256" t="s">
        <v>281</v>
      </c>
    </row>
    <row r="273" s="2" customFormat="1" ht="37.8" customHeight="1">
      <c r="A273" s="41"/>
      <c r="B273" s="42"/>
      <c r="C273" s="216" t="s">
        <v>604</v>
      </c>
      <c r="D273" s="216" t="s">
        <v>284</v>
      </c>
      <c r="E273" s="217" t="s">
        <v>605</v>
      </c>
      <c r="F273" s="218" t="s">
        <v>606</v>
      </c>
      <c r="G273" s="219" t="s">
        <v>330</v>
      </c>
      <c r="H273" s="220">
        <v>1</v>
      </c>
      <c r="I273" s="221"/>
      <c r="J273" s="222">
        <f>ROUND(I273*H273,2)</f>
        <v>0</v>
      </c>
      <c r="K273" s="218" t="s">
        <v>287</v>
      </c>
      <c r="L273" s="47"/>
      <c r="M273" s="223" t="s">
        <v>19</v>
      </c>
      <c r="N273" s="224" t="s">
        <v>40</v>
      </c>
      <c r="O273" s="87"/>
      <c r="P273" s="225">
        <f>O273*H273</f>
        <v>0</v>
      </c>
      <c r="Q273" s="225">
        <v>3.0000000000000001E-05</v>
      </c>
      <c r="R273" s="225">
        <f>Q273*H273</f>
        <v>3.0000000000000001E-05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305</v>
      </c>
      <c r="AT273" s="227" t="s">
        <v>284</v>
      </c>
      <c r="AU273" s="227" t="s">
        <v>199</v>
      </c>
      <c r="AY273" s="20" t="s">
        <v>281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76</v>
      </c>
      <c r="BK273" s="228">
        <f>ROUND(I273*H273,2)</f>
        <v>0</v>
      </c>
      <c r="BL273" s="20" t="s">
        <v>305</v>
      </c>
      <c r="BM273" s="227" t="s">
        <v>607</v>
      </c>
    </row>
    <row r="274" s="2" customFormat="1">
      <c r="A274" s="41"/>
      <c r="B274" s="42"/>
      <c r="C274" s="43"/>
      <c r="D274" s="229" t="s">
        <v>290</v>
      </c>
      <c r="E274" s="43"/>
      <c r="F274" s="230" t="s">
        <v>608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290</v>
      </c>
      <c r="AU274" s="20" t="s">
        <v>199</v>
      </c>
    </row>
    <row r="275" s="13" customFormat="1">
      <c r="A275" s="13"/>
      <c r="B275" s="234"/>
      <c r="C275" s="235"/>
      <c r="D275" s="236" t="s">
        <v>292</v>
      </c>
      <c r="E275" s="237" t="s">
        <v>19</v>
      </c>
      <c r="F275" s="238" t="s">
        <v>609</v>
      </c>
      <c r="G275" s="235"/>
      <c r="H275" s="239">
        <v>1</v>
      </c>
      <c r="I275" s="240"/>
      <c r="J275" s="235"/>
      <c r="K275" s="235"/>
      <c r="L275" s="241"/>
      <c r="M275" s="242"/>
      <c r="N275" s="243"/>
      <c r="O275" s="243"/>
      <c r="P275" s="243"/>
      <c r="Q275" s="243"/>
      <c r="R275" s="243"/>
      <c r="S275" s="243"/>
      <c r="T275" s="244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5" t="s">
        <v>292</v>
      </c>
      <c r="AU275" s="245" t="s">
        <v>199</v>
      </c>
      <c r="AV275" s="13" t="s">
        <v>78</v>
      </c>
      <c r="AW275" s="13" t="s">
        <v>31</v>
      </c>
      <c r="AX275" s="13" t="s">
        <v>76</v>
      </c>
      <c r="AY275" s="245" t="s">
        <v>281</v>
      </c>
    </row>
    <row r="276" s="2" customFormat="1" ht="24.15" customHeight="1">
      <c r="A276" s="41"/>
      <c r="B276" s="42"/>
      <c r="C276" s="267" t="s">
        <v>610</v>
      </c>
      <c r="D276" s="267" t="s">
        <v>396</v>
      </c>
      <c r="E276" s="268" t="s">
        <v>611</v>
      </c>
      <c r="F276" s="269" t="s">
        <v>612</v>
      </c>
      <c r="G276" s="270" t="s">
        <v>330</v>
      </c>
      <c r="H276" s="271">
        <v>1</v>
      </c>
      <c r="I276" s="272"/>
      <c r="J276" s="273">
        <f>ROUND(I276*H276,2)</f>
        <v>0</v>
      </c>
      <c r="K276" s="269" t="s">
        <v>287</v>
      </c>
      <c r="L276" s="274"/>
      <c r="M276" s="275" t="s">
        <v>19</v>
      </c>
      <c r="N276" s="276" t="s">
        <v>40</v>
      </c>
      <c r="O276" s="87"/>
      <c r="P276" s="225">
        <f>O276*H276</f>
        <v>0</v>
      </c>
      <c r="Q276" s="225">
        <v>0.0033</v>
      </c>
      <c r="R276" s="225">
        <f>Q276*H276</f>
        <v>0.0033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483</v>
      </c>
      <c r="AT276" s="227" t="s">
        <v>396</v>
      </c>
      <c r="AU276" s="227" t="s">
        <v>199</v>
      </c>
      <c r="AY276" s="20" t="s">
        <v>281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76</v>
      </c>
      <c r="BK276" s="228">
        <f>ROUND(I276*H276,2)</f>
        <v>0</v>
      </c>
      <c r="BL276" s="20" t="s">
        <v>305</v>
      </c>
      <c r="BM276" s="227" t="s">
        <v>613</v>
      </c>
    </row>
    <row r="277" s="2" customFormat="1" ht="37.8" customHeight="1">
      <c r="A277" s="41"/>
      <c r="B277" s="42"/>
      <c r="C277" s="216" t="s">
        <v>614</v>
      </c>
      <c r="D277" s="216" t="s">
        <v>284</v>
      </c>
      <c r="E277" s="217" t="s">
        <v>615</v>
      </c>
      <c r="F277" s="218" t="s">
        <v>616</v>
      </c>
      <c r="G277" s="219" t="s">
        <v>330</v>
      </c>
      <c r="H277" s="220">
        <v>1</v>
      </c>
      <c r="I277" s="221"/>
      <c r="J277" s="222">
        <f>ROUND(I277*H277,2)</f>
        <v>0</v>
      </c>
      <c r="K277" s="218" t="s">
        <v>287</v>
      </c>
      <c r="L277" s="47"/>
      <c r="M277" s="223" t="s">
        <v>19</v>
      </c>
      <c r="N277" s="224" t="s">
        <v>40</v>
      </c>
      <c r="O277" s="87"/>
      <c r="P277" s="225">
        <f>O277*H277</f>
        <v>0</v>
      </c>
      <c r="Q277" s="225">
        <v>3.1999999999999999E-05</v>
      </c>
      <c r="R277" s="225">
        <f>Q277*H277</f>
        <v>3.1999999999999999E-05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305</v>
      </c>
      <c r="AT277" s="227" t="s">
        <v>284</v>
      </c>
      <c r="AU277" s="227" t="s">
        <v>199</v>
      </c>
      <c r="AY277" s="20" t="s">
        <v>281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76</v>
      </c>
      <c r="BK277" s="228">
        <f>ROUND(I277*H277,2)</f>
        <v>0</v>
      </c>
      <c r="BL277" s="20" t="s">
        <v>305</v>
      </c>
      <c r="BM277" s="227" t="s">
        <v>617</v>
      </c>
    </row>
    <row r="278" s="2" customFormat="1">
      <c r="A278" s="41"/>
      <c r="B278" s="42"/>
      <c r="C278" s="43"/>
      <c r="D278" s="229" t="s">
        <v>290</v>
      </c>
      <c r="E278" s="43"/>
      <c r="F278" s="230" t="s">
        <v>618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290</v>
      </c>
      <c r="AU278" s="20" t="s">
        <v>199</v>
      </c>
    </row>
    <row r="279" s="13" customFormat="1">
      <c r="A279" s="13"/>
      <c r="B279" s="234"/>
      <c r="C279" s="235"/>
      <c r="D279" s="236" t="s">
        <v>292</v>
      </c>
      <c r="E279" s="237" t="s">
        <v>19</v>
      </c>
      <c r="F279" s="238" t="s">
        <v>619</v>
      </c>
      <c r="G279" s="235"/>
      <c r="H279" s="239">
        <v>1</v>
      </c>
      <c r="I279" s="240"/>
      <c r="J279" s="235"/>
      <c r="K279" s="235"/>
      <c r="L279" s="241"/>
      <c r="M279" s="242"/>
      <c r="N279" s="243"/>
      <c r="O279" s="243"/>
      <c r="P279" s="243"/>
      <c r="Q279" s="243"/>
      <c r="R279" s="243"/>
      <c r="S279" s="243"/>
      <c r="T279" s="244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5" t="s">
        <v>292</v>
      </c>
      <c r="AU279" s="245" t="s">
        <v>199</v>
      </c>
      <c r="AV279" s="13" t="s">
        <v>78</v>
      </c>
      <c r="AW279" s="13" t="s">
        <v>31</v>
      </c>
      <c r="AX279" s="13" t="s">
        <v>76</v>
      </c>
      <c r="AY279" s="245" t="s">
        <v>281</v>
      </c>
    </row>
    <row r="280" s="2" customFormat="1" ht="24.15" customHeight="1">
      <c r="A280" s="41"/>
      <c r="B280" s="42"/>
      <c r="C280" s="267" t="s">
        <v>620</v>
      </c>
      <c r="D280" s="267" t="s">
        <v>396</v>
      </c>
      <c r="E280" s="268" t="s">
        <v>621</v>
      </c>
      <c r="F280" s="269" t="s">
        <v>622</v>
      </c>
      <c r="G280" s="270" t="s">
        <v>330</v>
      </c>
      <c r="H280" s="271">
        <v>1</v>
      </c>
      <c r="I280" s="272"/>
      <c r="J280" s="273">
        <f>ROUND(I280*H280,2)</f>
        <v>0</v>
      </c>
      <c r="K280" s="269" t="s">
        <v>287</v>
      </c>
      <c r="L280" s="274"/>
      <c r="M280" s="275" t="s">
        <v>19</v>
      </c>
      <c r="N280" s="276" t="s">
        <v>40</v>
      </c>
      <c r="O280" s="87"/>
      <c r="P280" s="225">
        <f>O280*H280</f>
        <v>0</v>
      </c>
      <c r="Q280" s="225">
        <v>0.0022000000000000001</v>
      </c>
      <c r="R280" s="225">
        <f>Q280*H280</f>
        <v>0.0022000000000000001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483</v>
      </c>
      <c r="AT280" s="227" t="s">
        <v>396</v>
      </c>
      <c r="AU280" s="227" t="s">
        <v>199</v>
      </c>
      <c r="AY280" s="20" t="s">
        <v>281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76</v>
      </c>
      <c r="BK280" s="228">
        <f>ROUND(I280*H280,2)</f>
        <v>0</v>
      </c>
      <c r="BL280" s="20" t="s">
        <v>305</v>
      </c>
      <c r="BM280" s="227" t="s">
        <v>623</v>
      </c>
    </row>
    <row r="281" s="12" customFormat="1" ht="20.88" customHeight="1">
      <c r="A281" s="12"/>
      <c r="B281" s="200"/>
      <c r="C281" s="201"/>
      <c r="D281" s="202" t="s">
        <v>68</v>
      </c>
      <c r="E281" s="214" t="s">
        <v>624</v>
      </c>
      <c r="F281" s="214" t="s">
        <v>625</v>
      </c>
      <c r="G281" s="201"/>
      <c r="H281" s="201"/>
      <c r="I281" s="204"/>
      <c r="J281" s="215">
        <f>BK281</f>
        <v>0</v>
      </c>
      <c r="K281" s="201"/>
      <c r="L281" s="206"/>
      <c r="M281" s="207"/>
      <c r="N281" s="208"/>
      <c r="O281" s="208"/>
      <c r="P281" s="209">
        <f>SUM(P282:P288)</f>
        <v>0</v>
      </c>
      <c r="Q281" s="208"/>
      <c r="R281" s="209">
        <f>SUM(R282:R288)</f>
        <v>0.55189566699999992</v>
      </c>
      <c r="S281" s="208"/>
      <c r="T281" s="210">
        <f>SUM(T282:T288)</f>
        <v>0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211" t="s">
        <v>78</v>
      </c>
      <c r="AT281" s="212" t="s">
        <v>68</v>
      </c>
      <c r="AU281" s="212" t="s">
        <v>78</v>
      </c>
      <c r="AY281" s="211" t="s">
        <v>281</v>
      </c>
      <c r="BK281" s="213">
        <f>SUM(BK282:BK288)</f>
        <v>0</v>
      </c>
    </row>
    <row r="282" s="2" customFormat="1" ht="49.05" customHeight="1">
      <c r="A282" s="41"/>
      <c r="B282" s="42"/>
      <c r="C282" s="216" t="s">
        <v>626</v>
      </c>
      <c r="D282" s="216" t="s">
        <v>284</v>
      </c>
      <c r="E282" s="217" t="s">
        <v>627</v>
      </c>
      <c r="F282" s="218" t="s">
        <v>628</v>
      </c>
      <c r="G282" s="219" t="s">
        <v>197</v>
      </c>
      <c r="H282" s="220">
        <v>7.21</v>
      </c>
      <c r="I282" s="221"/>
      <c r="J282" s="222">
        <f>ROUND(I282*H282,2)</f>
        <v>0</v>
      </c>
      <c r="K282" s="218" t="s">
        <v>287</v>
      </c>
      <c r="L282" s="47"/>
      <c r="M282" s="223" t="s">
        <v>19</v>
      </c>
      <c r="N282" s="224" t="s">
        <v>40</v>
      </c>
      <c r="O282" s="87"/>
      <c r="P282" s="225">
        <f>O282*H282</f>
        <v>0</v>
      </c>
      <c r="Q282" s="225">
        <v>0.054012699999999997</v>
      </c>
      <c r="R282" s="225">
        <f>Q282*H282</f>
        <v>0.38943156699999998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305</v>
      </c>
      <c r="AT282" s="227" t="s">
        <v>284</v>
      </c>
      <c r="AU282" s="227" t="s">
        <v>199</v>
      </c>
      <c r="AY282" s="20" t="s">
        <v>281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76</v>
      </c>
      <c r="BK282" s="228">
        <f>ROUND(I282*H282,2)</f>
        <v>0</v>
      </c>
      <c r="BL282" s="20" t="s">
        <v>305</v>
      </c>
      <c r="BM282" s="227" t="s">
        <v>629</v>
      </c>
    </row>
    <row r="283" s="2" customFormat="1">
      <c r="A283" s="41"/>
      <c r="B283" s="42"/>
      <c r="C283" s="43"/>
      <c r="D283" s="229" t="s">
        <v>290</v>
      </c>
      <c r="E283" s="43"/>
      <c r="F283" s="230" t="s">
        <v>630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290</v>
      </c>
      <c r="AU283" s="20" t="s">
        <v>199</v>
      </c>
    </row>
    <row r="284" s="13" customFormat="1">
      <c r="A284" s="13"/>
      <c r="B284" s="234"/>
      <c r="C284" s="235"/>
      <c r="D284" s="236" t="s">
        <v>292</v>
      </c>
      <c r="E284" s="237" t="s">
        <v>19</v>
      </c>
      <c r="F284" s="238" t="s">
        <v>631</v>
      </c>
      <c r="G284" s="235"/>
      <c r="H284" s="239">
        <v>11.41</v>
      </c>
      <c r="I284" s="240"/>
      <c r="J284" s="235"/>
      <c r="K284" s="235"/>
      <c r="L284" s="241"/>
      <c r="M284" s="242"/>
      <c r="N284" s="243"/>
      <c r="O284" s="243"/>
      <c r="P284" s="243"/>
      <c r="Q284" s="243"/>
      <c r="R284" s="243"/>
      <c r="S284" s="243"/>
      <c r="T284" s="244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5" t="s">
        <v>292</v>
      </c>
      <c r="AU284" s="245" t="s">
        <v>199</v>
      </c>
      <c r="AV284" s="13" t="s">
        <v>78</v>
      </c>
      <c r="AW284" s="13" t="s">
        <v>31</v>
      </c>
      <c r="AX284" s="13" t="s">
        <v>69</v>
      </c>
      <c r="AY284" s="245" t="s">
        <v>281</v>
      </c>
    </row>
    <row r="285" s="13" customFormat="1">
      <c r="A285" s="13"/>
      <c r="B285" s="234"/>
      <c r="C285" s="235"/>
      <c r="D285" s="236" t="s">
        <v>292</v>
      </c>
      <c r="E285" s="237" t="s">
        <v>19</v>
      </c>
      <c r="F285" s="238" t="s">
        <v>632</v>
      </c>
      <c r="G285" s="235"/>
      <c r="H285" s="239">
        <v>-4.2000000000000002</v>
      </c>
      <c r="I285" s="240"/>
      <c r="J285" s="235"/>
      <c r="K285" s="235"/>
      <c r="L285" s="241"/>
      <c r="M285" s="242"/>
      <c r="N285" s="243"/>
      <c r="O285" s="243"/>
      <c r="P285" s="243"/>
      <c r="Q285" s="243"/>
      <c r="R285" s="243"/>
      <c r="S285" s="243"/>
      <c r="T285" s="244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5" t="s">
        <v>292</v>
      </c>
      <c r="AU285" s="245" t="s">
        <v>199</v>
      </c>
      <c r="AV285" s="13" t="s">
        <v>78</v>
      </c>
      <c r="AW285" s="13" t="s">
        <v>31</v>
      </c>
      <c r="AX285" s="13" t="s">
        <v>69</v>
      </c>
      <c r="AY285" s="245" t="s">
        <v>281</v>
      </c>
    </row>
    <row r="286" s="14" customFormat="1">
      <c r="A286" s="14"/>
      <c r="B286" s="246"/>
      <c r="C286" s="247"/>
      <c r="D286" s="236" t="s">
        <v>292</v>
      </c>
      <c r="E286" s="248" t="s">
        <v>19</v>
      </c>
      <c r="F286" s="249" t="s">
        <v>311</v>
      </c>
      <c r="G286" s="247"/>
      <c r="H286" s="250">
        <v>7.21</v>
      </c>
      <c r="I286" s="251"/>
      <c r="J286" s="247"/>
      <c r="K286" s="247"/>
      <c r="L286" s="252"/>
      <c r="M286" s="253"/>
      <c r="N286" s="254"/>
      <c r="O286" s="254"/>
      <c r="P286" s="254"/>
      <c r="Q286" s="254"/>
      <c r="R286" s="254"/>
      <c r="S286" s="254"/>
      <c r="T286" s="255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6" t="s">
        <v>292</v>
      </c>
      <c r="AU286" s="256" t="s">
        <v>199</v>
      </c>
      <c r="AV286" s="14" t="s">
        <v>288</v>
      </c>
      <c r="AW286" s="14" t="s">
        <v>31</v>
      </c>
      <c r="AX286" s="14" t="s">
        <v>76</v>
      </c>
      <c r="AY286" s="256" t="s">
        <v>281</v>
      </c>
    </row>
    <row r="287" s="2" customFormat="1" ht="76.35" customHeight="1">
      <c r="A287" s="41"/>
      <c r="B287" s="42"/>
      <c r="C287" s="216" t="s">
        <v>633</v>
      </c>
      <c r="D287" s="216" t="s">
        <v>284</v>
      </c>
      <c r="E287" s="217" t="s">
        <v>634</v>
      </c>
      <c r="F287" s="218" t="s">
        <v>635</v>
      </c>
      <c r="G287" s="219" t="s">
        <v>330</v>
      </c>
      <c r="H287" s="220">
        <v>3</v>
      </c>
      <c r="I287" s="221"/>
      <c r="J287" s="222">
        <f>ROUND(I287*H287,2)</f>
        <v>0</v>
      </c>
      <c r="K287" s="218" t="s">
        <v>287</v>
      </c>
      <c r="L287" s="47"/>
      <c r="M287" s="223" t="s">
        <v>19</v>
      </c>
      <c r="N287" s="224" t="s">
        <v>40</v>
      </c>
      <c r="O287" s="87"/>
      <c r="P287" s="225">
        <f>O287*H287</f>
        <v>0</v>
      </c>
      <c r="Q287" s="225">
        <v>0.0541547</v>
      </c>
      <c r="R287" s="225">
        <f>Q287*H287</f>
        <v>0.1624641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305</v>
      </c>
      <c r="AT287" s="227" t="s">
        <v>284</v>
      </c>
      <c r="AU287" s="227" t="s">
        <v>199</v>
      </c>
      <c r="AY287" s="20" t="s">
        <v>281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76</v>
      </c>
      <c r="BK287" s="228">
        <f>ROUND(I287*H287,2)</f>
        <v>0</v>
      </c>
      <c r="BL287" s="20" t="s">
        <v>305</v>
      </c>
      <c r="BM287" s="227" t="s">
        <v>636</v>
      </c>
    </row>
    <row r="288" s="2" customFormat="1">
      <c r="A288" s="41"/>
      <c r="B288" s="42"/>
      <c r="C288" s="43"/>
      <c r="D288" s="229" t="s">
        <v>290</v>
      </c>
      <c r="E288" s="43"/>
      <c r="F288" s="230" t="s">
        <v>637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290</v>
      </c>
      <c r="AU288" s="20" t="s">
        <v>199</v>
      </c>
    </row>
    <row r="289" s="12" customFormat="1" ht="22.8" customHeight="1">
      <c r="A289" s="12"/>
      <c r="B289" s="200"/>
      <c r="C289" s="201"/>
      <c r="D289" s="202" t="s">
        <v>68</v>
      </c>
      <c r="E289" s="214" t="s">
        <v>638</v>
      </c>
      <c r="F289" s="214" t="s">
        <v>639</v>
      </c>
      <c r="G289" s="201"/>
      <c r="H289" s="201"/>
      <c r="I289" s="204"/>
      <c r="J289" s="215">
        <f>BK289</f>
        <v>0</v>
      </c>
      <c r="K289" s="201"/>
      <c r="L289" s="206"/>
      <c r="M289" s="207"/>
      <c r="N289" s="208"/>
      <c r="O289" s="208"/>
      <c r="P289" s="209">
        <f>SUM(P290:P301)</f>
        <v>0</v>
      </c>
      <c r="Q289" s="208"/>
      <c r="R289" s="209">
        <f>SUM(R290:R301)</f>
        <v>0.021850000000000001</v>
      </c>
      <c r="S289" s="208"/>
      <c r="T289" s="210">
        <f>SUM(T290:T301)</f>
        <v>0</v>
      </c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R289" s="211" t="s">
        <v>78</v>
      </c>
      <c r="AT289" s="212" t="s">
        <v>68</v>
      </c>
      <c r="AU289" s="212" t="s">
        <v>76</v>
      </c>
      <c r="AY289" s="211" t="s">
        <v>281</v>
      </c>
      <c r="BK289" s="213">
        <f>SUM(BK290:BK301)</f>
        <v>0</v>
      </c>
    </row>
    <row r="290" s="2" customFormat="1" ht="55.5" customHeight="1">
      <c r="A290" s="41"/>
      <c r="B290" s="42"/>
      <c r="C290" s="216" t="s">
        <v>388</v>
      </c>
      <c r="D290" s="216" t="s">
        <v>284</v>
      </c>
      <c r="E290" s="217" t="s">
        <v>640</v>
      </c>
      <c r="F290" s="218" t="s">
        <v>641</v>
      </c>
      <c r="G290" s="219" t="s">
        <v>366</v>
      </c>
      <c r="H290" s="220">
        <v>0.021999999999999999</v>
      </c>
      <c r="I290" s="221"/>
      <c r="J290" s="222">
        <f>ROUND(I290*H290,2)</f>
        <v>0</v>
      </c>
      <c r="K290" s="218" t="s">
        <v>287</v>
      </c>
      <c r="L290" s="47"/>
      <c r="M290" s="223" t="s">
        <v>19</v>
      </c>
      <c r="N290" s="224" t="s">
        <v>40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305</v>
      </c>
      <c r="AT290" s="227" t="s">
        <v>284</v>
      </c>
      <c r="AU290" s="227" t="s">
        <v>78</v>
      </c>
      <c r="AY290" s="20" t="s">
        <v>281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76</v>
      </c>
      <c r="BK290" s="228">
        <f>ROUND(I290*H290,2)</f>
        <v>0</v>
      </c>
      <c r="BL290" s="20" t="s">
        <v>305</v>
      </c>
      <c r="BM290" s="227" t="s">
        <v>642</v>
      </c>
    </row>
    <row r="291" s="2" customFormat="1">
      <c r="A291" s="41"/>
      <c r="B291" s="42"/>
      <c r="C291" s="43"/>
      <c r="D291" s="229" t="s">
        <v>290</v>
      </c>
      <c r="E291" s="43"/>
      <c r="F291" s="230" t="s">
        <v>643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290</v>
      </c>
      <c r="AU291" s="20" t="s">
        <v>78</v>
      </c>
    </row>
    <row r="292" s="2" customFormat="1" ht="37.8" customHeight="1">
      <c r="A292" s="41"/>
      <c r="B292" s="42"/>
      <c r="C292" s="216" t="s">
        <v>644</v>
      </c>
      <c r="D292" s="216" t="s">
        <v>284</v>
      </c>
      <c r="E292" s="217" t="s">
        <v>645</v>
      </c>
      <c r="F292" s="218" t="s">
        <v>646</v>
      </c>
      <c r="G292" s="219" t="s">
        <v>330</v>
      </c>
      <c r="H292" s="220">
        <v>1</v>
      </c>
      <c r="I292" s="221"/>
      <c r="J292" s="222">
        <f>ROUND(I292*H292,2)</f>
        <v>0</v>
      </c>
      <c r="K292" s="218" t="s">
        <v>287</v>
      </c>
      <c r="L292" s="47"/>
      <c r="M292" s="223" t="s">
        <v>19</v>
      </c>
      <c r="N292" s="224" t="s">
        <v>40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305</v>
      </c>
      <c r="AT292" s="227" t="s">
        <v>284</v>
      </c>
      <c r="AU292" s="227" t="s">
        <v>78</v>
      </c>
      <c r="AY292" s="20" t="s">
        <v>281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76</v>
      </c>
      <c r="BK292" s="228">
        <f>ROUND(I292*H292,2)</f>
        <v>0</v>
      </c>
      <c r="BL292" s="20" t="s">
        <v>305</v>
      </c>
      <c r="BM292" s="227" t="s">
        <v>647</v>
      </c>
    </row>
    <row r="293" s="2" customFormat="1">
      <c r="A293" s="41"/>
      <c r="B293" s="42"/>
      <c r="C293" s="43"/>
      <c r="D293" s="229" t="s">
        <v>290</v>
      </c>
      <c r="E293" s="43"/>
      <c r="F293" s="230" t="s">
        <v>648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290</v>
      </c>
      <c r="AU293" s="20" t="s">
        <v>78</v>
      </c>
    </row>
    <row r="294" s="13" customFormat="1">
      <c r="A294" s="13"/>
      <c r="B294" s="234"/>
      <c r="C294" s="235"/>
      <c r="D294" s="236" t="s">
        <v>292</v>
      </c>
      <c r="E294" s="237" t="s">
        <v>19</v>
      </c>
      <c r="F294" s="238" t="s">
        <v>649</v>
      </c>
      <c r="G294" s="235"/>
      <c r="H294" s="239">
        <v>1</v>
      </c>
      <c r="I294" s="240"/>
      <c r="J294" s="235"/>
      <c r="K294" s="235"/>
      <c r="L294" s="241"/>
      <c r="M294" s="242"/>
      <c r="N294" s="243"/>
      <c r="O294" s="243"/>
      <c r="P294" s="243"/>
      <c r="Q294" s="243"/>
      <c r="R294" s="243"/>
      <c r="S294" s="243"/>
      <c r="T294" s="244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5" t="s">
        <v>292</v>
      </c>
      <c r="AU294" s="245" t="s">
        <v>78</v>
      </c>
      <c r="AV294" s="13" t="s">
        <v>78</v>
      </c>
      <c r="AW294" s="13" t="s">
        <v>31</v>
      </c>
      <c r="AX294" s="13" t="s">
        <v>76</v>
      </c>
      <c r="AY294" s="245" t="s">
        <v>281</v>
      </c>
    </row>
    <row r="295" s="2" customFormat="1" ht="24.15" customHeight="1">
      <c r="A295" s="41"/>
      <c r="B295" s="42"/>
      <c r="C295" s="267" t="s">
        <v>452</v>
      </c>
      <c r="D295" s="267" t="s">
        <v>396</v>
      </c>
      <c r="E295" s="268" t="s">
        <v>650</v>
      </c>
      <c r="F295" s="269" t="s">
        <v>651</v>
      </c>
      <c r="G295" s="270" t="s">
        <v>330</v>
      </c>
      <c r="H295" s="271">
        <v>1</v>
      </c>
      <c r="I295" s="272"/>
      <c r="J295" s="273">
        <f>ROUND(I295*H295,2)</f>
        <v>0</v>
      </c>
      <c r="K295" s="269" t="s">
        <v>287</v>
      </c>
      <c r="L295" s="274"/>
      <c r="M295" s="275" t="s">
        <v>19</v>
      </c>
      <c r="N295" s="276" t="s">
        <v>40</v>
      </c>
      <c r="O295" s="87"/>
      <c r="P295" s="225">
        <f>O295*H295</f>
        <v>0</v>
      </c>
      <c r="Q295" s="225">
        <v>0.0195</v>
      </c>
      <c r="R295" s="225">
        <f>Q295*H295</f>
        <v>0.0195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483</v>
      </c>
      <c r="AT295" s="227" t="s">
        <v>396</v>
      </c>
      <c r="AU295" s="227" t="s">
        <v>78</v>
      </c>
      <c r="AY295" s="20" t="s">
        <v>281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76</v>
      </c>
      <c r="BK295" s="228">
        <f>ROUND(I295*H295,2)</f>
        <v>0</v>
      </c>
      <c r="BL295" s="20" t="s">
        <v>305</v>
      </c>
      <c r="BM295" s="227" t="s">
        <v>652</v>
      </c>
    </row>
    <row r="296" s="2" customFormat="1" ht="24.15" customHeight="1">
      <c r="A296" s="41"/>
      <c r="B296" s="42"/>
      <c r="C296" s="216" t="s">
        <v>465</v>
      </c>
      <c r="D296" s="216" t="s">
        <v>284</v>
      </c>
      <c r="E296" s="217" t="s">
        <v>653</v>
      </c>
      <c r="F296" s="218" t="s">
        <v>654</v>
      </c>
      <c r="G296" s="219" t="s">
        <v>330</v>
      </c>
      <c r="H296" s="220">
        <v>1</v>
      </c>
      <c r="I296" s="221"/>
      <c r="J296" s="222">
        <f>ROUND(I296*H296,2)</f>
        <v>0</v>
      </c>
      <c r="K296" s="218" t="s">
        <v>287</v>
      </c>
      <c r="L296" s="47"/>
      <c r="M296" s="223" t="s">
        <v>19</v>
      </c>
      <c r="N296" s="224" t="s">
        <v>40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305</v>
      </c>
      <c r="AT296" s="227" t="s">
        <v>284</v>
      </c>
      <c r="AU296" s="227" t="s">
        <v>78</v>
      </c>
      <c r="AY296" s="20" t="s">
        <v>281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76</v>
      </c>
      <c r="BK296" s="228">
        <f>ROUND(I296*H296,2)</f>
        <v>0</v>
      </c>
      <c r="BL296" s="20" t="s">
        <v>305</v>
      </c>
      <c r="BM296" s="227" t="s">
        <v>655</v>
      </c>
    </row>
    <row r="297" s="2" customFormat="1">
      <c r="A297" s="41"/>
      <c r="B297" s="42"/>
      <c r="C297" s="43"/>
      <c r="D297" s="229" t="s">
        <v>290</v>
      </c>
      <c r="E297" s="43"/>
      <c r="F297" s="230" t="s">
        <v>656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290</v>
      </c>
      <c r="AU297" s="20" t="s">
        <v>78</v>
      </c>
    </row>
    <row r="298" s="2" customFormat="1" ht="24.15" customHeight="1">
      <c r="A298" s="41"/>
      <c r="B298" s="42"/>
      <c r="C298" s="267" t="s">
        <v>657</v>
      </c>
      <c r="D298" s="267" t="s">
        <v>396</v>
      </c>
      <c r="E298" s="268" t="s">
        <v>658</v>
      </c>
      <c r="F298" s="269" t="s">
        <v>659</v>
      </c>
      <c r="G298" s="270" t="s">
        <v>330</v>
      </c>
      <c r="H298" s="271">
        <v>1</v>
      </c>
      <c r="I298" s="272"/>
      <c r="J298" s="273">
        <f>ROUND(I298*H298,2)</f>
        <v>0</v>
      </c>
      <c r="K298" s="269" t="s">
        <v>287</v>
      </c>
      <c r="L298" s="274"/>
      <c r="M298" s="275" t="s">
        <v>19</v>
      </c>
      <c r="N298" s="276" t="s">
        <v>40</v>
      </c>
      <c r="O298" s="87"/>
      <c r="P298" s="225">
        <f>O298*H298</f>
        <v>0</v>
      </c>
      <c r="Q298" s="225">
        <v>0.00014999999999999999</v>
      </c>
      <c r="R298" s="225">
        <f>Q298*H298</f>
        <v>0.00014999999999999999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483</v>
      </c>
      <c r="AT298" s="227" t="s">
        <v>396</v>
      </c>
      <c r="AU298" s="227" t="s">
        <v>78</v>
      </c>
      <c r="AY298" s="20" t="s">
        <v>281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76</v>
      </c>
      <c r="BK298" s="228">
        <f>ROUND(I298*H298,2)</f>
        <v>0</v>
      </c>
      <c r="BL298" s="20" t="s">
        <v>305</v>
      </c>
      <c r="BM298" s="227" t="s">
        <v>660</v>
      </c>
    </row>
    <row r="299" s="2" customFormat="1" ht="24.15" customHeight="1">
      <c r="A299" s="41"/>
      <c r="B299" s="42"/>
      <c r="C299" s="216" t="s">
        <v>661</v>
      </c>
      <c r="D299" s="216" t="s">
        <v>284</v>
      </c>
      <c r="E299" s="217" t="s">
        <v>662</v>
      </c>
      <c r="F299" s="218" t="s">
        <v>663</v>
      </c>
      <c r="G299" s="219" t="s">
        <v>330</v>
      </c>
      <c r="H299" s="220">
        <v>1</v>
      </c>
      <c r="I299" s="221"/>
      <c r="J299" s="222">
        <f>ROUND(I299*H299,2)</f>
        <v>0</v>
      </c>
      <c r="K299" s="218" t="s">
        <v>287</v>
      </c>
      <c r="L299" s="47"/>
      <c r="M299" s="223" t="s">
        <v>19</v>
      </c>
      <c r="N299" s="224" t="s">
        <v>40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305</v>
      </c>
      <c r="AT299" s="227" t="s">
        <v>284</v>
      </c>
      <c r="AU299" s="227" t="s">
        <v>78</v>
      </c>
      <c r="AY299" s="20" t="s">
        <v>281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76</v>
      </c>
      <c r="BK299" s="228">
        <f>ROUND(I299*H299,2)</f>
        <v>0</v>
      </c>
      <c r="BL299" s="20" t="s">
        <v>305</v>
      </c>
      <c r="BM299" s="227" t="s">
        <v>664</v>
      </c>
    </row>
    <row r="300" s="2" customFormat="1">
      <c r="A300" s="41"/>
      <c r="B300" s="42"/>
      <c r="C300" s="43"/>
      <c r="D300" s="229" t="s">
        <v>290</v>
      </c>
      <c r="E300" s="43"/>
      <c r="F300" s="230" t="s">
        <v>665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290</v>
      </c>
      <c r="AU300" s="20" t="s">
        <v>78</v>
      </c>
    </row>
    <row r="301" s="2" customFormat="1" ht="16.5" customHeight="1">
      <c r="A301" s="41"/>
      <c r="B301" s="42"/>
      <c r="C301" s="267" t="s">
        <v>666</v>
      </c>
      <c r="D301" s="267" t="s">
        <v>396</v>
      </c>
      <c r="E301" s="268" t="s">
        <v>667</v>
      </c>
      <c r="F301" s="269" t="s">
        <v>668</v>
      </c>
      <c r="G301" s="270" t="s">
        <v>330</v>
      </c>
      <c r="H301" s="271">
        <v>1</v>
      </c>
      <c r="I301" s="272"/>
      <c r="J301" s="273">
        <f>ROUND(I301*H301,2)</f>
        <v>0</v>
      </c>
      <c r="K301" s="269" t="s">
        <v>287</v>
      </c>
      <c r="L301" s="274"/>
      <c r="M301" s="275" t="s">
        <v>19</v>
      </c>
      <c r="N301" s="276" t="s">
        <v>40</v>
      </c>
      <c r="O301" s="87"/>
      <c r="P301" s="225">
        <f>O301*H301</f>
        <v>0</v>
      </c>
      <c r="Q301" s="225">
        <v>0.0022000000000000001</v>
      </c>
      <c r="R301" s="225">
        <f>Q301*H301</f>
        <v>0.0022000000000000001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483</v>
      </c>
      <c r="AT301" s="227" t="s">
        <v>396</v>
      </c>
      <c r="AU301" s="227" t="s">
        <v>78</v>
      </c>
      <c r="AY301" s="20" t="s">
        <v>281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76</v>
      </c>
      <c r="BK301" s="228">
        <f>ROUND(I301*H301,2)</f>
        <v>0</v>
      </c>
      <c r="BL301" s="20" t="s">
        <v>305</v>
      </c>
      <c r="BM301" s="227" t="s">
        <v>669</v>
      </c>
    </row>
    <row r="302" s="12" customFormat="1" ht="22.8" customHeight="1">
      <c r="A302" s="12"/>
      <c r="B302" s="200"/>
      <c r="C302" s="201"/>
      <c r="D302" s="202" t="s">
        <v>68</v>
      </c>
      <c r="E302" s="214" t="s">
        <v>670</v>
      </c>
      <c r="F302" s="214" t="s">
        <v>671</v>
      </c>
      <c r="G302" s="201"/>
      <c r="H302" s="201"/>
      <c r="I302" s="204"/>
      <c r="J302" s="215">
        <f>BK302</f>
        <v>0</v>
      </c>
      <c r="K302" s="201"/>
      <c r="L302" s="206"/>
      <c r="M302" s="207"/>
      <c r="N302" s="208"/>
      <c r="O302" s="208"/>
      <c r="P302" s="209">
        <f>P303+SUM(P304:P316)</f>
        <v>0</v>
      </c>
      <c r="Q302" s="208"/>
      <c r="R302" s="209">
        <f>R303+SUM(R304:R316)</f>
        <v>0.62926402799999992</v>
      </c>
      <c r="S302" s="208"/>
      <c r="T302" s="210">
        <f>T303+SUM(T304:T316)</f>
        <v>0</v>
      </c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R302" s="211" t="s">
        <v>78</v>
      </c>
      <c r="AT302" s="212" t="s">
        <v>68</v>
      </c>
      <c r="AU302" s="212" t="s">
        <v>76</v>
      </c>
      <c r="AY302" s="211" t="s">
        <v>281</v>
      </c>
      <c r="BK302" s="213">
        <f>BK303+SUM(BK304:BK316)</f>
        <v>0</v>
      </c>
    </row>
    <row r="303" s="2" customFormat="1" ht="24.15" customHeight="1">
      <c r="A303" s="41"/>
      <c r="B303" s="42"/>
      <c r="C303" s="216" t="s">
        <v>672</v>
      </c>
      <c r="D303" s="216" t="s">
        <v>284</v>
      </c>
      <c r="E303" s="217" t="s">
        <v>673</v>
      </c>
      <c r="F303" s="218" t="s">
        <v>674</v>
      </c>
      <c r="G303" s="219" t="s">
        <v>197</v>
      </c>
      <c r="H303" s="220">
        <v>18.638000000000002</v>
      </c>
      <c r="I303" s="221"/>
      <c r="J303" s="222">
        <f>ROUND(I303*H303,2)</f>
        <v>0</v>
      </c>
      <c r="K303" s="218" t="s">
        <v>287</v>
      </c>
      <c r="L303" s="47"/>
      <c r="M303" s="223" t="s">
        <v>19</v>
      </c>
      <c r="N303" s="224" t="s">
        <v>40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305</v>
      </c>
      <c r="AT303" s="227" t="s">
        <v>284</v>
      </c>
      <c r="AU303" s="227" t="s">
        <v>78</v>
      </c>
      <c r="AY303" s="20" t="s">
        <v>281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76</v>
      </c>
      <c r="BK303" s="228">
        <f>ROUND(I303*H303,2)</f>
        <v>0</v>
      </c>
      <c r="BL303" s="20" t="s">
        <v>305</v>
      </c>
      <c r="BM303" s="227" t="s">
        <v>675</v>
      </c>
    </row>
    <row r="304" s="2" customFormat="1">
      <c r="A304" s="41"/>
      <c r="B304" s="42"/>
      <c r="C304" s="43"/>
      <c r="D304" s="229" t="s">
        <v>290</v>
      </c>
      <c r="E304" s="43"/>
      <c r="F304" s="230" t="s">
        <v>676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290</v>
      </c>
      <c r="AU304" s="20" t="s">
        <v>78</v>
      </c>
    </row>
    <row r="305" s="13" customFormat="1">
      <c r="A305" s="13"/>
      <c r="B305" s="234"/>
      <c r="C305" s="235"/>
      <c r="D305" s="236" t="s">
        <v>292</v>
      </c>
      <c r="E305" s="237" t="s">
        <v>19</v>
      </c>
      <c r="F305" s="238" t="s">
        <v>200</v>
      </c>
      <c r="G305" s="235"/>
      <c r="H305" s="239">
        <v>18.638000000000002</v>
      </c>
      <c r="I305" s="240"/>
      <c r="J305" s="235"/>
      <c r="K305" s="235"/>
      <c r="L305" s="241"/>
      <c r="M305" s="242"/>
      <c r="N305" s="243"/>
      <c r="O305" s="243"/>
      <c r="P305" s="243"/>
      <c r="Q305" s="243"/>
      <c r="R305" s="243"/>
      <c r="S305" s="243"/>
      <c r="T305" s="244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5" t="s">
        <v>292</v>
      </c>
      <c r="AU305" s="245" t="s">
        <v>78</v>
      </c>
      <c r="AV305" s="13" t="s">
        <v>78</v>
      </c>
      <c r="AW305" s="13" t="s">
        <v>31</v>
      </c>
      <c r="AX305" s="13" t="s">
        <v>76</v>
      </c>
      <c r="AY305" s="245" t="s">
        <v>281</v>
      </c>
    </row>
    <row r="306" s="2" customFormat="1" ht="16.5" customHeight="1">
      <c r="A306" s="41"/>
      <c r="B306" s="42"/>
      <c r="C306" s="216" t="s">
        <v>677</v>
      </c>
      <c r="D306" s="216" t="s">
        <v>284</v>
      </c>
      <c r="E306" s="217" t="s">
        <v>461</v>
      </c>
      <c r="F306" s="218" t="s">
        <v>462</v>
      </c>
      <c r="G306" s="219" t="s">
        <v>197</v>
      </c>
      <c r="H306" s="220">
        <v>18.638000000000002</v>
      </c>
      <c r="I306" s="221"/>
      <c r="J306" s="222">
        <f>ROUND(I306*H306,2)</f>
        <v>0</v>
      </c>
      <c r="K306" s="218" t="s">
        <v>287</v>
      </c>
      <c r="L306" s="47"/>
      <c r="M306" s="223" t="s">
        <v>19</v>
      </c>
      <c r="N306" s="224" t="s">
        <v>40</v>
      </c>
      <c r="O306" s="87"/>
      <c r="P306" s="225">
        <f>O306*H306</f>
        <v>0</v>
      </c>
      <c r="Q306" s="225">
        <v>0.00029999999999999997</v>
      </c>
      <c r="R306" s="225">
        <f>Q306*H306</f>
        <v>0.0055913999999999998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305</v>
      </c>
      <c r="AT306" s="227" t="s">
        <v>284</v>
      </c>
      <c r="AU306" s="227" t="s">
        <v>78</v>
      </c>
      <c r="AY306" s="20" t="s">
        <v>281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76</v>
      </c>
      <c r="BK306" s="228">
        <f>ROUND(I306*H306,2)</f>
        <v>0</v>
      </c>
      <c r="BL306" s="20" t="s">
        <v>305</v>
      </c>
      <c r="BM306" s="227" t="s">
        <v>678</v>
      </c>
    </row>
    <row r="307" s="2" customFormat="1">
      <c r="A307" s="41"/>
      <c r="B307" s="42"/>
      <c r="C307" s="43"/>
      <c r="D307" s="229" t="s">
        <v>290</v>
      </c>
      <c r="E307" s="43"/>
      <c r="F307" s="230" t="s">
        <v>464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290</v>
      </c>
      <c r="AU307" s="20" t="s">
        <v>78</v>
      </c>
    </row>
    <row r="308" s="13" customFormat="1">
      <c r="A308" s="13"/>
      <c r="B308" s="234"/>
      <c r="C308" s="235"/>
      <c r="D308" s="236" t="s">
        <v>292</v>
      </c>
      <c r="E308" s="237" t="s">
        <v>19</v>
      </c>
      <c r="F308" s="238" t="s">
        <v>200</v>
      </c>
      <c r="G308" s="235"/>
      <c r="H308" s="239">
        <v>18.638000000000002</v>
      </c>
      <c r="I308" s="240"/>
      <c r="J308" s="235"/>
      <c r="K308" s="235"/>
      <c r="L308" s="241"/>
      <c r="M308" s="242"/>
      <c r="N308" s="243"/>
      <c r="O308" s="243"/>
      <c r="P308" s="243"/>
      <c r="Q308" s="243"/>
      <c r="R308" s="243"/>
      <c r="S308" s="243"/>
      <c r="T308" s="244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5" t="s">
        <v>292</v>
      </c>
      <c r="AU308" s="245" t="s">
        <v>78</v>
      </c>
      <c r="AV308" s="13" t="s">
        <v>78</v>
      </c>
      <c r="AW308" s="13" t="s">
        <v>31</v>
      </c>
      <c r="AX308" s="13" t="s">
        <v>69</v>
      </c>
      <c r="AY308" s="245" t="s">
        <v>281</v>
      </c>
    </row>
    <row r="309" s="14" customFormat="1">
      <c r="A309" s="14"/>
      <c r="B309" s="246"/>
      <c r="C309" s="247"/>
      <c r="D309" s="236" t="s">
        <v>292</v>
      </c>
      <c r="E309" s="248" t="s">
        <v>19</v>
      </c>
      <c r="F309" s="249" t="s">
        <v>311</v>
      </c>
      <c r="G309" s="247"/>
      <c r="H309" s="250">
        <v>18.638000000000002</v>
      </c>
      <c r="I309" s="251"/>
      <c r="J309" s="247"/>
      <c r="K309" s="247"/>
      <c r="L309" s="252"/>
      <c r="M309" s="253"/>
      <c r="N309" s="254"/>
      <c r="O309" s="254"/>
      <c r="P309" s="254"/>
      <c r="Q309" s="254"/>
      <c r="R309" s="254"/>
      <c r="S309" s="254"/>
      <c r="T309" s="25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6" t="s">
        <v>292</v>
      </c>
      <c r="AU309" s="256" t="s">
        <v>78</v>
      </c>
      <c r="AV309" s="14" t="s">
        <v>288</v>
      </c>
      <c r="AW309" s="14" t="s">
        <v>31</v>
      </c>
      <c r="AX309" s="14" t="s">
        <v>76</v>
      </c>
      <c r="AY309" s="256" t="s">
        <v>281</v>
      </c>
    </row>
    <row r="310" s="2" customFormat="1" ht="37.8" customHeight="1">
      <c r="A310" s="41"/>
      <c r="B310" s="42"/>
      <c r="C310" s="216" t="s">
        <v>679</v>
      </c>
      <c r="D310" s="216" t="s">
        <v>284</v>
      </c>
      <c r="E310" s="217" t="s">
        <v>680</v>
      </c>
      <c r="F310" s="218" t="s">
        <v>681</v>
      </c>
      <c r="G310" s="219" t="s">
        <v>197</v>
      </c>
      <c r="H310" s="220">
        <v>18.638000000000002</v>
      </c>
      <c r="I310" s="221"/>
      <c r="J310" s="222">
        <f>ROUND(I310*H310,2)</f>
        <v>0</v>
      </c>
      <c r="K310" s="218" t="s">
        <v>287</v>
      </c>
      <c r="L310" s="47"/>
      <c r="M310" s="223" t="s">
        <v>19</v>
      </c>
      <c r="N310" s="224" t="s">
        <v>40</v>
      </c>
      <c r="O310" s="87"/>
      <c r="P310" s="225">
        <f>O310*H310</f>
        <v>0</v>
      </c>
      <c r="Q310" s="225">
        <v>0.0059959999999999996</v>
      </c>
      <c r="R310" s="225">
        <f>Q310*H310</f>
        <v>0.11175344800000001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305</v>
      </c>
      <c r="AT310" s="227" t="s">
        <v>284</v>
      </c>
      <c r="AU310" s="227" t="s">
        <v>78</v>
      </c>
      <c r="AY310" s="20" t="s">
        <v>281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76</v>
      </c>
      <c r="BK310" s="228">
        <f>ROUND(I310*H310,2)</f>
        <v>0</v>
      </c>
      <c r="BL310" s="20" t="s">
        <v>305</v>
      </c>
      <c r="BM310" s="227" t="s">
        <v>682</v>
      </c>
    </row>
    <row r="311" s="2" customFormat="1">
      <c r="A311" s="41"/>
      <c r="B311" s="42"/>
      <c r="C311" s="43"/>
      <c r="D311" s="229" t="s">
        <v>290</v>
      </c>
      <c r="E311" s="43"/>
      <c r="F311" s="230" t="s">
        <v>683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290</v>
      </c>
      <c r="AU311" s="20" t="s">
        <v>78</v>
      </c>
    </row>
    <row r="312" s="2" customFormat="1" ht="33" customHeight="1">
      <c r="A312" s="41"/>
      <c r="B312" s="42"/>
      <c r="C312" s="267" t="s">
        <v>684</v>
      </c>
      <c r="D312" s="267" t="s">
        <v>396</v>
      </c>
      <c r="E312" s="268" t="s">
        <v>685</v>
      </c>
      <c r="F312" s="269" t="s">
        <v>686</v>
      </c>
      <c r="G312" s="270" t="s">
        <v>197</v>
      </c>
      <c r="H312" s="271">
        <v>20.501999999999999</v>
      </c>
      <c r="I312" s="272"/>
      <c r="J312" s="273">
        <f>ROUND(I312*H312,2)</f>
        <v>0</v>
      </c>
      <c r="K312" s="269" t="s">
        <v>287</v>
      </c>
      <c r="L312" s="274"/>
      <c r="M312" s="275" t="s">
        <v>19</v>
      </c>
      <c r="N312" s="276" t="s">
        <v>40</v>
      </c>
      <c r="O312" s="87"/>
      <c r="P312" s="225">
        <f>O312*H312</f>
        <v>0</v>
      </c>
      <c r="Q312" s="225">
        <v>0.021999999999999999</v>
      </c>
      <c r="R312" s="225">
        <f>Q312*H312</f>
        <v>0.45104399999999994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483</v>
      </c>
      <c r="AT312" s="227" t="s">
        <v>396</v>
      </c>
      <c r="AU312" s="227" t="s">
        <v>78</v>
      </c>
      <c r="AY312" s="20" t="s">
        <v>281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76</v>
      </c>
      <c r="BK312" s="228">
        <f>ROUND(I312*H312,2)</f>
        <v>0</v>
      </c>
      <c r="BL312" s="20" t="s">
        <v>305</v>
      </c>
      <c r="BM312" s="227" t="s">
        <v>687</v>
      </c>
    </row>
    <row r="313" s="13" customFormat="1">
      <c r="A313" s="13"/>
      <c r="B313" s="234"/>
      <c r="C313" s="235"/>
      <c r="D313" s="236" t="s">
        <v>292</v>
      </c>
      <c r="E313" s="235"/>
      <c r="F313" s="238" t="s">
        <v>688</v>
      </c>
      <c r="G313" s="235"/>
      <c r="H313" s="239">
        <v>20.501999999999999</v>
      </c>
      <c r="I313" s="240"/>
      <c r="J313" s="235"/>
      <c r="K313" s="235"/>
      <c r="L313" s="241"/>
      <c r="M313" s="242"/>
      <c r="N313" s="243"/>
      <c r="O313" s="243"/>
      <c r="P313" s="243"/>
      <c r="Q313" s="243"/>
      <c r="R313" s="243"/>
      <c r="S313" s="243"/>
      <c r="T313" s="244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5" t="s">
        <v>292</v>
      </c>
      <c r="AU313" s="245" t="s">
        <v>78</v>
      </c>
      <c r="AV313" s="13" t="s">
        <v>78</v>
      </c>
      <c r="AW313" s="13" t="s">
        <v>4</v>
      </c>
      <c r="AX313" s="13" t="s">
        <v>76</v>
      </c>
      <c r="AY313" s="245" t="s">
        <v>281</v>
      </c>
    </row>
    <row r="314" s="2" customFormat="1" ht="55.5" customHeight="1">
      <c r="A314" s="41"/>
      <c r="B314" s="42"/>
      <c r="C314" s="216" t="s">
        <v>689</v>
      </c>
      <c r="D314" s="216" t="s">
        <v>284</v>
      </c>
      <c r="E314" s="217" t="s">
        <v>690</v>
      </c>
      <c r="F314" s="218" t="s">
        <v>691</v>
      </c>
      <c r="G314" s="219" t="s">
        <v>366</v>
      </c>
      <c r="H314" s="220">
        <v>0.629</v>
      </c>
      <c r="I314" s="221"/>
      <c r="J314" s="222">
        <f>ROUND(I314*H314,2)</f>
        <v>0</v>
      </c>
      <c r="K314" s="218" t="s">
        <v>287</v>
      </c>
      <c r="L314" s="47"/>
      <c r="M314" s="223" t="s">
        <v>19</v>
      </c>
      <c r="N314" s="224" t="s">
        <v>40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305</v>
      </c>
      <c r="AT314" s="227" t="s">
        <v>284</v>
      </c>
      <c r="AU314" s="227" t="s">
        <v>78</v>
      </c>
      <c r="AY314" s="20" t="s">
        <v>281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76</v>
      </c>
      <c r="BK314" s="228">
        <f>ROUND(I314*H314,2)</f>
        <v>0</v>
      </c>
      <c r="BL314" s="20" t="s">
        <v>305</v>
      </c>
      <c r="BM314" s="227" t="s">
        <v>692</v>
      </c>
    </row>
    <row r="315" s="2" customFormat="1">
      <c r="A315" s="41"/>
      <c r="B315" s="42"/>
      <c r="C315" s="43"/>
      <c r="D315" s="229" t="s">
        <v>290</v>
      </c>
      <c r="E315" s="43"/>
      <c r="F315" s="230" t="s">
        <v>693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290</v>
      </c>
      <c r="AU315" s="20" t="s">
        <v>78</v>
      </c>
    </row>
    <row r="316" s="12" customFormat="1" ht="20.88" customHeight="1">
      <c r="A316" s="12"/>
      <c r="B316" s="200"/>
      <c r="C316" s="201"/>
      <c r="D316" s="202" t="s">
        <v>68</v>
      </c>
      <c r="E316" s="214" t="s">
        <v>694</v>
      </c>
      <c r="F316" s="214" t="s">
        <v>695</v>
      </c>
      <c r="G316" s="201"/>
      <c r="H316" s="201"/>
      <c r="I316" s="204"/>
      <c r="J316" s="215">
        <f>BK316</f>
        <v>0</v>
      </c>
      <c r="K316" s="201"/>
      <c r="L316" s="206"/>
      <c r="M316" s="207"/>
      <c r="N316" s="208"/>
      <c r="O316" s="208"/>
      <c r="P316" s="209">
        <f>SUM(P317:P334)</f>
        <v>0</v>
      </c>
      <c r="Q316" s="208"/>
      <c r="R316" s="209">
        <f>SUM(R317:R334)</f>
        <v>0.060875180000000001</v>
      </c>
      <c r="S316" s="208"/>
      <c r="T316" s="210">
        <f>SUM(T317:T334)</f>
        <v>0</v>
      </c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R316" s="211" t="s">
        <v>78</v>
      </c>
      <c r="AT316" s="212" t="s">
        <v>68</v>
      </c>
      <c r="AU316" s="212" t="s">
        <v>78</v>
      </c>
      <c r="AY316" s="211" t="s">
        <v>281</v>
      </c>
      <c r="BK316" s="213">
        <f>SUM(BK317:BK334)</f>
        <v>0</v>
      </c>
    </row>
    <row r="317" s="2" customFormat="1" ht="24.15" customHeight="1">
      <c r="A317" s="41"/>
      <c r="B317" s="42"/>
      <c r="C317" s="216" t="s">
        <v>696</v>
      </c>
      <c r="D317" s="216" t="s">
        <v>284</v>
      </c>
      <c r="E317" s="217" t="s">
        <v>697</v>
      </c>
      <c r="F317" s="218" t="s">
        <v>698</v>
      </c>
      <c r="G317" s="219" t="s">
        <v>197</v>
      </c>
      <c r="H317" s="220">
        <v>18.638000000000002</v>
      </c>
      <c r="I317" s="221"/>
      <c r="J317" s="222">
        <f>ROUND(I317*H317,2)</f>
        <v>0</v>
      </c>
      <c r="K317" s="218" t="s">
        <v>287</v>
      </c>
      <c r="L317" s="47"/>
      <c r="M317" s="223" t="s">
        <v>19</v>
      </c>
      <c r="N317" s="224" t="s">
        <v>40</v>
      </c>
      <c r="O317" s="87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305</v>
      </c>
      <c r="AT317" s="227" t="s">
        <v>284</v>
      </c>
      <c r="AU317" s="227" t="s">
        <v>199</v>
      </c>
      <c r="AY317" s="20" t="s">
        <v>281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76</v>
      </c>
      <c r="BK317" s="228">
        <f>ROUND(I317*H317,2)</f>
        <v>0</v>
      </c>
      <c r="BL317" s="20" t="s">
        <v>305</v>
      </c>
      <c r="BM317" s="227" t="s">
        <v>699</v>
      </c>
    </row>
    <row r="318" s="2" customFormat="1">
      <c r="A318" s="41"/>
      <c r="B318" s="42"/>
      <c r="C318" s="43"/>
      <c r="D318" s="229" t="s">
        <v>290</v>
      </c>
      <c r="E318" s="43"/>
      <c r="F318" s="230" t="s">
        <v>700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290</v>
      </c>
      <c r="AU318" s="20" t="s">
        <v>199</v>
      </c>
    </row>
    <row r="319" s="13" customFormat="1">
      <c r="A319" s="13"/>
      <c r="B319" s="234"/>
      <c r="C319" s="235"/>
      <c r="D319" s="236" t="s">
        <v>292</v>
      </c>
      <c r="E319" s="237" t="s">
        <v>19</v>
      </c>
      <c r="F319" s="238" t="s">
        <v>200</v>
      </c>
      <c r="G319" s="235"/>
      <c r="H319" s="239">
        <v>18.638000000000002</v>
      </c>
      <c r="I319" s="240"/>
      <c r="J319" s="235"/>
      <c r="K319" s="235"/>
      <c r="L319" s="241"/>
      <c r="M319" s="242"/>
      <c r="N319" s="243"/>
      <c r="O319" s="243"/>
      <c r="P319" s="243"/>
      <c r="Q319" s="243"/>
      <c r="R319" s="243"/>
      <c r="S319" s="243"/>
      <c r="T319" s="244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5" t="s">
        <v>292</v>
      </c>
      <c r="AU319" s="245" t="s">
        <v>199</v>
      </c>
      <c r="AV319" s="13" t="s">
        <v>78</v>
      </c>
      <c r="AW319" s="13" t="s">
        <v>31</v>
      </c>
      <c r="AX319" s="13" t="s">
        <v>76</v>
      </c>
      <c r="AY319" s="245" t="s">
        <v>281</v>
      </c>
    </row>
    <row r="320" s="2" customFormat="1" ht="24.15" customHeight="1">
      <c r="A320" s="41"/>
      <c r="B320" s="42"/>
      <c r="C320" s="216" t="s">
        <v>701</v>
      </c>
      <c r="D320" s="216" t="s">
        <v>284</v>
      </c>
      <c r="E320" s="217" t="s">
        <v>702</v>
      </c>
      <c r="F320" s="218" t="s">
        <v>703</v>
      </c>
      <c r="G320" s="219" t="s">
        <v>197</v>
      </c>
      <c r="H320" s="220">
        <v>3.5369999999999999</v>
      </c>
      <c r="I320" s="221"/>
      <c r="J320" s="222">
        <f>ROUND(I320*H320,2)</f>
        <v>0</v>
      </c>
      <c r="K320" s="218" t="s">
        <v>287</v>
      </c>
      <c r="L320" s="47"/>
      <c r="M320" s="223" t="s">
        <v>19</v>
      </c>
      <c r="N320" s="224" t="s">
        <v>40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305</v>
      </c>
      <c r="AT320" s="227" t="s">
        <v>284</v>
      </c>
      <c r="AU320" s="227" t="s">
        <v>199</v>
      </c>
      <c r="AY320" s="20" t="s">
        <v>281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76</v>
      </c>
      <c r="BK320" s="228">
        <f>ROUND(I320*H320,2)</f>
        <v>0</v>
      </c>
      <c r="BL320" s="20" t="s">
        <v>305</v>
      </c>
      <c r="BM320" s="227" t="s">
        <v>704</v>
      </c>
    </row>
    <row r="321" s="2" customFormat="1">
      <c r="A321" s="41"/>
      <c r="B321" s="42"/>
      <c r="C321" s="43"/>
      <c r="D321" s="229" t="s">
        <v>290</v>
      </c>
      <c r="E321" s="43"/>
      <c r="F321" s="230" t="s">
        <v>705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290</v>
      </c>
      <c r="AU321" s="20" t="s">
        <v>199</v>
      </c>
    </row>
    <row r="322" s="13" customFormat="1">
      <c r="A322" s="13"/>
      <c r="B322" s="234"/>
      <c r="C322" s="235"/>
      <c r="D322" s="236" t="s">
        <v>292</v>
      </c>
      <c r="E322" s="237" t="s">
        <v>19</v>
      </c>
      <c r="F322" s="238" t="s">
        <v>706</v>
      </c>
      <c r="G322" s="235"/>
      <c r="H322" s="239">
        <v>3.5369999999999999</v>
      </c>
      <c r="I322" s="240"/>
      <c r="J322" s="235"/>
      <c r="K322" s="235"/>
      <c r="L322" s="241"/>
      <c r="M322" s="242"/>
      <c r="N322" s="243"/>
      <c r="O322" s="243"/>
      <c r="P322" s="243"/>
      <c r="Q322" s="243"/>
      <c r="R322" s="243"/>
      <c r="S322" s="243"/>
      <c r="T322" s="24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5" t="s">
        <v>292</v>
      </c>
      <c r="AU322" s="245" t="s">
        <v>199</v>
      </c>
      <c r="AV322" s="13" t="s">
        <v>78</v>
      </c>
      <c r="AW322" s="13" t="s">
        <v>31</v>
      </c>
      <c r="AX322" s="13" t="s">
        <v>69</v>
      </c>
      <c r="AY322" s="245" t="s">
        <v>281</v>
      </c>
    </row>
    <row r="323" s="14" customFormat="1">
      <c r="A323" s="14"/>
      <c r="B323" s="246"/>
      <c r="C323" s="247"/>
      <c r="D323" s="236" t="s">
        <v>292</v>
      </c>
      <c r="E323" s="248" t="s">
        <v>19</v>
      </c>
      <c r="F323" s="249" t="s">
        <v>311</v>
      </c>
      <c r="G323" s="247"/>
      <c r="H323" s="250">
        <v>3.5369999999999999</v>
      </c>
      <c r="I323" s="251"/>
      <c r="J323" s="247"/>
      <c r="K323" s="247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292</v>
      </c>
      <c r="AU323" s="256" t="s">
        <v>199</v>
      </c>
      <c r="AV323" s="14" t="s">
        <v>288</v>
      </c>
      <c r="AW323" s="14" t="s">
        <v>31</v>
      </c>
      <c r="AX323" s="14" t="s">
        <v>76</v>
      </c>
      <c r="AY323" s="256" t="s">
        <v>281</v>
      </c>
    </row>
    <row r="324" s="2" customFormat="1" ht="24.15" customHeight="1">
      <c r="A324" s="41"/>
      <c r="B324" s="42"/>
      <c r="C324" s="267" t="s">
        <v>707</v>
      </c>
      <c r="D324" s="267" t="s">
        <v>396</v>
      </c>
      <c r="E324" s="268" t="s">
        <v>708</v>
      </c>
      <c r="F324" s="269" t="s">
        <v>709</v>
      </c>
      <c r="G324" s="270" t="s">
        <v>710</v>
      </c>
      <c r="H324" s="271">
        <v>33.262999999999998</v>
      </c>
      <c r="I324" s="272"/>
      <c r="J324" s="273">
        <f>ROUND(I324*H324,2)</f>
        <v>0</v>
      </c>
      <c r="K324" s="269" t="s">
        <v>287</v>
      </c>
      <c r="L324" s="274"/>
      <c r="M324" s="275" t="s">
        <v>19</v>
      </c>
      <c r="N324" s="276" t="s">
        <v>40</v>
      </c>
      <c r="O324" s="87"/>
      <c r="P324" s="225">
        <f>O324*H324</f>
        <v>0</v>
      </c>
      <c r="Q324" s="225">
        <v>0.001</v>
      </c>
      <c r="R324" s="225">
        <f>Q324*H324</f>
        <v>0.033263000000000001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483</v>
      </c>
      <c r="AT324" s="227" t="s">
        <v>396</v>
      </c>
      <c r="AU324" s="227" t="s">
        <v>199</v>
      </c>
      <c r="AY324" s="20" t="s">
        <v>281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76</v>
      </c>
      <c r="BK324" s="228">
        <f>ROUND(I324*H324,2)</f>
        <v>0</v>
      </c>
      <c r="BL324" s="20" t="s">
        <v>305</v>
      </c>
      <c r="BM324" s="227" t="s">
        <v>711</v>
      </c>
    </row>
    <row r="325" s="2" customFormat="1">
      <c r="A325" s="41"/>
      <c r="B325" s="42"/>
      <c r="C325" s="43"/>
      <c r="D325" s="236" t="s">
        <v>712</v>
      </c>
      <c r="E325" s="43"/>
      <c r="F325" s="290" t="s">
        <v>713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712</v>
      </c>
      <c r="AU325" s="20" t="s">
        <v>199</v>
      </c>
    </row>
    <row r="326" s="13" customFormat="1">
      <c r="A326" s="13"/>
      <c r="B326" s="234"/>
      <c r="C326" s="235"/>
      <c r="D326" s="236" t="s">
        <v>292</v>
      </c>
      <c r="E326" s="235"/>
      <c r="F326" s="238" t="s">
        <v>714</v>
      </c>
      <c r="G326" s="235"/>
      <c r="H326" s="239">
        <v>33.262999999999998</v>
      </c>
      <c r="I326" s="240"/>
      <c r="J326" s="235"/>
      <c r="K326" s="235"/>
      <c r="L326" s="241"/>
      <c r="M326" s="242"/>
      <c r="N326" s="243"/>
      <c r="O326" s="243"/>
      <c r="P326" s="243"/>
      <c r="Q326" s="243"/>
      <c r="R326" s="243"/>
      <c r="S326" s="243"/>
      <c r="T326" s="244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5" t="s">
        <v>292</v>
      </c>
      <c r="AU326" s="245" t="s">
        <v>199</v>
      </c>
      <c r="AV326" s="13" t="s">
        <v>78</v>
      </c>
      <c r="AW326" s="13" t="s">
        <v>4</v>
      </c>
      <c r="AX326" s="13" t="s">
        <v>76</v>
      </c>
      <c r="AY326" s="245" t="s">
        <v>281</v>
      </c>
    </row>
    <row r="327" s="2" customFormat="1" ht="24.15" customHeight="1">
      <c r="A327" s="41"/>
      <c r="B327" s="42"/>
      <c r="C327" s="216" t="s">
        <v>715</v>
      </c>
      <c r="D327" s="216" t="s">
        <v>284</v>
      </c>
      <c r="E327" s="217" t="s">
        <v>716</v>
      </c>
      <c r="F327" s="218" t="s">
        <v>717</v>
      </c>
      <c r="G327" s="219" t="s">
        <v>392</v>
      </c>
      <c r="H327" s="220">
        <v>23.579999999999998</v>
      </c>
      <c r="I327" s="221"/>
      <c r="J327" s="222">
        <f>ROUND(I327*H327,2)</f>
        <v>0</v>
      </c>
      <c r="K327" s="218" t="s">
        <v>287</v>
      </c>
      <c r="L327" s="47"/>
      <c r="M327" s="223" t="s">
        <v>19</v>
      </c>
      <c r="N327" s="224" t="s">
        <v>40</v>
      </c>
      <c r="O327" s="87"/>
      <c r="P327" s="225">
        <f>O327*H327</f>
        <v>0</v>
      </c>
      <c r="Q327" s="225">
        <v>0.00017000000000000001</v>
      </c>
      <c r="R327" s="225">
        <f>Q327*H327</f>
        <v>0.0040086000000000002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305</v>
      </c>
      <c r="AT327" s="227" t="s">
        <v>284</v>
      </c>
      <c r="AU327" s="227" t="s">
        <v>199</v>
      </c>
      <c r="AY327" s="20" t="s">
        <v>281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76</v>
      </c>
      <c r="BK327" s="228">
        <f>ROUND(I327*H327,2)</f>
        <v>0</v>
      </c>
      <c r="BL327" s="20" t="s">
        <v>305</v>
      </c>
      <c r="BM327" s="227" t="s">
        <v>718</v>
      </c>
    </row>
    <row r="328" s="2" customFormat="1">
      <c r="A328" s="41"/>
      <c r="B328" s="42"/>
      <c r="C328" s="43"/>
      <c r="D328" s="229" t="s">
        <v>290</v>
      </c>
      <c r="E328" s="43"/>
      <c r="F328" s="230" t="s">
        <v>719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290</v>
      </c>
      <c r="AU328" s="20" t="s">
        <v>199</v>
      </c>
    </row>
    <row r="329" s="15" customFormat="1">
      <c r="A329" s="15"/>
      <c r="B329" s="257"/>
      <c r="C329" s="258"/>
      <c r="D329" s="236" t="s">
        <v>292</v>
      </c>
      <c r="E329" s="259" t="s">
        <v>19</v>
      </c>
      <c r="F329" s="260" t="s">
        <v>720</v>
      </c>
      <c r="G329" s="258"/>
      <c r="H329" s="259" t="s">
        <v>19</v>
      </c>
      <c r="I329" s="261"/>
      <c r="J329" s="258"/>
      <c r="K329" s="258"/>
      <c r="L329" s="262"/>
      <c r="M329" s="263"/>
      <c r="N329" s="264"/>
      <c r="O329" s="264"/>
      <c r="P329" s="264"/>
      <c r="Q329" s="264"/>
      <c r="R329" s="264"/>
      <c r="S329" s="264"/>
      <c r="T329" s="26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66" t="s">
        <v>292</v>
      </c>
      <c r="AU329" s="266" t="s">
        <v>199</v>
      </c>
      <c r="AV329" s="15" t="s">
        <v>76</v>
      </c>
      <c r="AW329" s="15" t="s">
        <v>31</v>
      </c>
      <c r="AX329" s="15" t="s">
        <v>69</v>
      </c>
      <c r="AY329" s="266" t="s">
        <v>281</v>
      </c>
    </row>
    <row r="330" s="13" customFormat="1">
      <c r="A330" s="13"/>
      <c r="B330" s="234"/>
      <c r="C330" s="235"/>
      <c r="D330" s="236" t="s">
        <v>292</v>
      </c>
      <c r="E330" s="237" t="s">
        <v>19</v>
      </c>
      <c r="F330" s="238" t="s">
        <v>214</v>
      </c>
      <c r="G330" s="235"/>
      <c r="H330" s="239">
        <v>23.579999999999998</v>
      </c>
      <c r="I330" s="240"/>
      <c r="J330" s="235"/>
      <c r="K330" s="235"/>
      <c r="L330" s="241"/>
      <c r="M330" s="242"/>
      <c r="N330" s="243"/>
      <c r="O330" s="243"/>
      <c r="P330" s="243"/>
      <c r="Q330" s="243"/>
      <c r="R330" s="243"/>
      <c r="S330" s="243"/>
      <c r="T330" s="244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5" t="s">
        <v>292</v>
      </c>
      <c r="AU330" s="245" t="s">
        <v>199</v>
      </c>
      <c r="AV330" s="13" t="s">
        <v>78</v>
      </c>
      <c r="AW330" s="13" t="s">
        <v>31</v>
      </c>
      <c r="AX330" s="13" t="s">
        <v>69</v>
      </c>
      <c r="AY330" s="245" t="s">
        <v>281</v>
      </c>
    </row>
    <row r="331" s="14" customFormat="1">
      <c r="A331" s="14"/>
      <c r="B331" s="246"/>
      <c r="C331" s="247"/>
      <c r="D331" s="236" t="s">
        <v>292</v>
      </c>
      <c r="E331" s="248" t="s">
        <v>19</v>
      </c>
      <c r="F331" s="249" t="s">
        <v>311</v>
      </c>
      <c r="G331" s="247"/>
      <c r="H331" s="250">
        <v>23.579999999999998</v>
      </c>
      <c r="I331" s="251"/>
      <c r="J331" s="247"/>
      <c r="K331" s="247"/>
      <c r="L331" s="252"/>
      <c r="M331" s="253"/>
      <c r="N331" s="254"/>
      <c r="O331" s="254"/>
      <c r="P331" s="254"/>
      <c r="Q331" s="254"/>
      <c r="R331" s="254"/>
      <c r="S331" s="254"/>
      <c r="T331" s="25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6" t="s">
        <v>292</v>
      </c>
      <c r="AU331" s="256" t="s">
        <v>199</v>
      </c>
      <c r="AV331" s="14" t="s">
        <v>288</v>
      </c>
      <c r="AW331" s="14" t="s">
        <v>31</v>
      </c>
      <c r="AX331" s="14" t="s">
        <v>76</v>
      </c>
      <c r="AY331" s="256" t="s">
        <v>281</v>
      </c>
    </row>
    <row r="332" s="2" customFormat="1" ht="16.5" customHeight="1">
      <c r="A332" s="41"/>
      <c r="B332" s="42"/>
      <c r="C332" s="267" t="s">
        <v>721</v>
      </c>
      <c r="D332" s="267" t="s">
        <v>396</v>
      </c>
      <c r="E332" s="268" t="s">
        <v>722</v>
      </c>
      <c r="F332" s="269" t="s">
        <v>723</v>
      </c>
      <c r="G332" s="270" t="s">
        <v>392</v>
      </c>
      <c r="H332" s="271">
        <v>25.937999999999999</v>
      </c>
      <c r="I332" s="272"/>
      <c r="J332" s="273">
        <f>ROUND(I332*H332,2)</f>
        <v>0</v>
      </c>
      <c r="K332" s="269" t="s">
        <v>287</v>
      </c>
      <c r="L332" s="274"/>
      <c r="M332" s="275" t="s">
        <v>19</v>
      </c>
      <c r="N332" s="276" t="s">
        <v>40</v>
      </c>
      <c r="O332" s="87"/>
      <c r="P332" s="225">
        <f>O332*H332</f>
        <v>0</v>
      </c>
      <c r="Q332" s="225">
        <v>0.00091</v>
      </c>
      <c r="R332" s="225">
        <f>Q332*H332</f>
        <v>0.023603579999999999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483</v>
      </c>
      <c r="AT332" s="227" t="s">
        <v>396</v>
      </c>
      <c r="AU332" s="227" t="s">
        <v>199</v>
      </c>
      <c r="AY332" s="20" t="s">
        <v>281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76</v>
      </c>
      <c r="BK332" s="228">
        <f>ROUND(I332*H332,2)</f>
        <v>0</v>
      </c>
      <c r="BL332" s="20" t="s">
        <v>305</v>
      </c>
      <c r="BM332" s="227" t="s">
        <v>724</v>
      </c>
    </row>
    <row r="333" s="2" customFormat="1">
      <c r="A333" s="41"/>
      <c r="B333" s="42"/>
      <c r="C333" s="43"/>
      <c r="D333" s="236" t="s">
        <v>712</v>
      </c>
      <c r="E333" s="43"/>
      <c r="F333" s="290" t="s">
        <v>725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712</v>
      </c>
      <c r="AU333" s="20" t="s">
        <v>199</v>
      </c>
    </row>
    <row r="334" s="13" customFormat="1">
      <c r="A334" s="13"/>
      <c r="B334" s="234"/>
      <c r="C334" s="235"/>
      <c r="D334" s="236" t="s">
        <v>292</v>
      </c>
      <c r="E334" s="235"/>
      <c r="F334" s="238" t="s">
        <v>726</v>
      </c>
      <c r="G334" s="235"/>
      <c r="H334" s="239">
        <v>25.937999999999999</v>
      </c>
      <c r="I334" s="240"/>
      <c r="J334" s="235"/>
      <c r="K334" s="235"/>
      <c r="L334" s="241"/>
      <c r="M334" s="242"/>
      <c r="N334" s="243"/>
      <c r="O334" s="243"/>
      <c r="P334" s="243"/>
      <c r="Q334" s="243"/>
      <c r="R334" s="243"/>
      <c r="S334" s="243"/>
      <c r="T334" s="244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5" t="s">
        <v>292</v>
      </c>
      <c r="AU334" s="245" t="s">
        <v>199</v>
      </c>
      <c r="AV334" s="13" t="s">
        <v>78</v>
      </c>
      <c r="AW334" s="13" t="s">
        <v>4</v>
      </c>
      <c r="AX334" s="13" t="s">
        <v>76</v>
      </c>
      <c r="AY334" s="245" t="s">
        <v>281</v>
      </c>
    </row>
    <row r="335" s="12" customFormat="1" ht="22.8" customHeight="1">
      <c r="A335" s="12"/>
      <c r="B335" s="200"/>
      <c r="C335" s="201"/>
      <c r="D335" s="202" t="s">
        <v>68</v>
      </c>
      <c r="E335" s="214" t="s">
        <v>727</v>
      </c>
      <c r="F335" s="214" t="s">
        <v>728</v>
      </c>
      <c r="G335" s="201"/>
      <c r="H335" s="201"/>
      <c r="I335" s="204"/>
      <c r="J335" s="215">
        <f>BK335</f>
        <v>0</v>
      </c>
      <c r="K335" s="201"/>
      <c r="L335" s="206"/>
      <c r="M335" s="207"/>
      <c r="N335" s="208"/>
      <c r="O335" s="208"/>
      <c r="P335" s="209">
        <f>SUM(P336:P377)</f>
        <v>0</v>
      </c>
      <c r="Q335" s="208"/>
      <c r="R335" s="209">
        <f>SUM(R336:R377)</f>
        <v>1.1083139</v>
      </c>
      <c r="S335" s="208"/>
      <c r="T335" s="210">
        <f>SUM(T336:T377)</f>
        <v>0</v>
      </c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R335" s="211" t="s">
        <v>78</v>
      </c>
      <c r="AT335" s="212" t="s">
        <v>68</v>
      </c>
      <c r="AU335" s="212" t="s">
        <v>76</v>
      </c>
      <c r="AY335" s="211" t="s">
        <v>281</v>
      </c>
      <c r="BK335" s="213">
        <f>SUM(BK336:BK377)</f>
        <v>0</v>
      </c>
    </row>
    <row r="336" s="2" customFormat="1" ht="24.15" customHeight="1">
      <c r="A336" s="41"/>
      <c r="B336" s="42"/>
      <c r="C336" s="216" t="s">
        <v>729</v>
      </c>
      <c r="D336" s="216" t="s">
        <v>284</v>
      </c>
      <c r="E336" s="217" t="s">
        <v>730</v>
      </c>
      <c r="F336" s="218" t="s">
        <v>731</v>
      </c>
      <c r="G336" s="219" t="s">
        <v>197</v>
      </c>
      <c r="H336" s="220">
        <v>49.026000000000003</v>
      </c>
      <c r="I336" s="221"/>
      <c r="J336" s="222">
        <f>ROUND(I336*H336,2)</f>
        <v>0</v>
      </c>
      <c r="K336" s="218" t="s">
        <v>287</v>
      </c>
      <c r="L336" s="47"/>
      <c r="M336" s="223" t="s">
        <v>19</v>
      </c>
      <c r="N336" s="224" t="s">
        <v>40</v>
      </c>
      <c r="O336" s="87"/>
      <c r="P336" s="225">
        <f>O336*H336</f>
        <v>0</v>
      </c>
      <c r="Q336" s="225">
        <v>0.00029999999999999997</v>
      </c>
      <c r="R336" s="225">
        <f>Q336*H336</f>
        <v>0.0147078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305</v>
      </c>
      <c r="AT336" s="227" t="s">
        <v>284</v>
      </c>
      <c r="AU336" s="227" t="s">
        <v>78</v>
      </c>
      <c r="AY336" s="20" t="s">
        <v>281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76</v>
      </c>
      <c r="BK336" s="228">
        <f>ROUND(I336*H336,2)</f>
        <v>0</v>
      </c>
      <c r="BL336" s="20" t="s">
        <v>305</v>
      </c>
      <c r="BM336" s="227" t="s">
        <v>732</v>
      </c>
    </row>
    <row r="337" s="2" customFormat="1">
      <c r="A337" s="41"/>
      <c r="B337" s="42"/>
      <c r="C337" s="43"/>
      <c r="D337" s="229" t="s">
        <v>290</v>
      </c>
      <c r="E337" s="43"/>
      <c r="F337" s="230" t="s">
        <v>733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290</v>
      </c>
      <c r="AU337" s="20" t="s">
        <v>78</v>
      </c>
    </row>
    <row r="338" s="13" customFormat="1">
      <c r="A338" s="13"/>
      <c r="B338" s="234"/>
      <c r="C338" s="235"/>
      <c r="D338" s="236" t="s">
        <v>292</v>
      </c>
      <c r="E338" s="237" t="s">
        <v>19</v>
      </c>
      <c r="F338" s="238" t="s">
        <v>208</v>
      </c>
      <c r="G338" s="235"/>
      <c r="H338" s="239">
        <v>49.026000000000003</v>
      </c>
      <c r="I338" s="240"/>
      <c r="J338" s="235"/>
      <c r="K338" s="235"/>
      <c r="L338" s="241"/>
      <c r="M338" s="242"/>
      <c r="N338" s="243"/>
      <c r="O338" s="243"/>
      <c r="P338" s="243"/>
      <c r="Q338" s="243"/>
      <c r="R338" s="243"/>
      <c r="S338" s="243"/>
      <c r="T338" s="244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5" t="s">
        <v>292</v>
      </c>
      <c r="AU338" s="245" t="s">
        <v>78</v>
      </c>
      <c r="AV338" s="13" t="s">
        <v>78</v>
      </c>
      <c r="AW338" s="13" t="s">
        <v>31</v>
      </c>
      <c r="AX338" s="13" t="s">
        <v>76</v>
      </c>
      <c r="AY338" s="245" t="s">
        <v>281</v>
      </c>
    </row>
    <row r="339" s="2" customFormat="1" ht="37.8" customHeight="1">
      <c r="A339" s="41"/>
      <c r="B339" s="42"/>
      <c r="C339" s="216" t="s">
        <v>734</v>
      </c>
      <c r="D339" s="216" t="s">
        <v>284</v>
      </c>
      <c r="E339" s="217" t="s">
        <v>735</v>
      </c>
      <c r="F339" s="218" t="s">
        <v>736</v>
      </c>
      <c r="G339" s="219" t="s">
        <v>197</v>
      </c>
      <c r="H339" s="220">
        <v>49.026000000000003</v>
      </c>
      <c r="I339" s="221"/>
      <c r="J339" s="222">
        <f>ROUND(I339*H339,2)</f>
        <v>0</v>
      </c>
      <c r="K339" s="218" t="s">
        <v>287</v>
      </c>
      <c r="L339" s="47"/>
      <c r="M339" s="223" t="s">
        <v>19</v>
      </c>
      <c r="N339" s="224" t="s">
        <v>40</v>
      </c>
      <c r="O339" s="87"/>
      <c r="P339" s="225">
        <f>O339*H339</f>
        <v>0</v>
      </c>
      <c r="Q339" s="225">
        <v>0.0055799999999999999</v>
      </c>
      <c r="R339" s="225">
        <f>Q339*H339</f>
        <v>0.27356508000000002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305</v>
      </c>
      <c r="AT339" s="227" t="s">
        <v>284</v>
      </c>
      <c r="AU339" s="227" t="s">
        <v>78</v>
      </c>
      <c r="AY339" s="20" t="s">
        <v>281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76</v>
      </c>
      <c r="BK339" s="228">
        <f>ROUND(I339*H339,2)</f>
        <v>0</v>
      </c>
      <c r="BL339" s="20" t="s">
        <v>305</v>
      </c>
      <c r="BM339" s="227" t="s">
        <v>737</v>
      </c>
    </row>
    <row r="340" s="2" customFormat="1">
      <c r="A340" s="41"/>
      <c r="B340" s="42"/>
      <c r="C340" s="43"/>
      <c r="D340" s="229" t="s">
        <v>290</v>
      </c>
      <c r="E340" s="43"/>
      <c r="F340" s="230" t="s">
        <v>738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290</v>
      </c>
      <c r="AU340" s="20" t="s">
        <v>78</v>
      </c>
    </row>
    <row r="341" s="2" customFormat="1" ht="33" customHeight="1">
      <c r="A341" s="41"/>
      <c r="B341" s="42"/>
      <c r="C341" s="267" t="s">
        <v>739</v>
      </c>
      <c r="D341" s="267" t="s">
        <v>396</v>
      </c>
      <c r="E341" s="268" t="s">
        <v>740</v>
      </c>
      <c r="F341" s="269" t="s">
        <v>741</v>
      </c>
      <c r="G341" s="270" t="s">
        <v>197</v>
      </c>
      <c r="H341" s="271">
        <v>53.929000000000002</v>
      </c>
      <c r="I341" s="272"/>
      <c r="J341" s="273">
        <f>ROUND(I341*H341,2)</f>
        <v>0</v>
      </c>
      <c r="K341" s="269" t="s">
        <v>287</v>
      </c>
      <c r="L341" s="274"/>
      <c r="M341" s="275" t="s">
        <v>19</v>
      </c>
      <c r="N341" s="276" t="s">
        <v>40</v>
      </c>
      <c r="O341" s="87"/>
      <c r="P341" s="225">
        <f>O341*H341</f>
        <v>0</v>
      </c>
      <c r="Q341" s="225">
        <v>0.014290000000000001</v>
      </c>
      <c r="R341" s="225">
        <f>Q341*H341</f>
        <v>0.77064541000000009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483</v>
      </c>
      <c r="AT341" s="227" t="s">
        <v>396</v>
      </c>
      <c r="AU341" s="227" t="s">
        <v>78</v>
      </c>
      <c r="AY341" s="20" t="s">
        <v>281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76</v>
      </c>
      <c r="BK341" s="228">
        <f>ROUND(I341*H341,2)</f>
        <v>0</v>
      </c>
      <c r="BL341" s="20" t="s">
        <v>305</v>
      </c>
      <c r="BM341" s="227" t="s">
        <v>742</v>
      </c>
    </row>
    <row r="342" s="13" customFormat="1">
      <c r="A342" s="13"/>
      <c r="B342" s="234"/>
      <c r="C342" s="235"/>
      <c r="D342" s="236" t="s">
        <v>292</v>
      </c>
      <c r="E342" s="235"/>
      <c r="F342" s="238" t="s">
        <v>743</v>
      </c>
      <c r="G342" s="235"/>
      <c r="H342" s="239">
        <v>53.929000000000002</v>
      </c>
      <c r="I342" s="240"/>
      <c r="J342" s="235"/>
      <c r="K342" s="235"/>
      <c r="L342" s="241"/>
      <c r="M342" s="242"/>
      <c r="N342" s="243"/>
      <c r="O342" s="243"/>
      <c r="P342" s="243"/>
      <c r="Q342" s="243"/>
      <c r="R342" s="243"/>
      <c r="S342" s="243"/>
      <c r="T342" s="244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5" t="s">
        <v>292</v>
      </c>
      <c r="AU342" s="245" t="s">
        <v>78</v>
      </c>
      <c r="AV342" s="13" t="s">
        <v>78</v>
      </c>
      <c r="AW342" s="13" t="s">
        <v>4</v>
      </c>
      <c r="AX342" s="13" t="s">
        <v>76</v>
      </c>
      <c r="AY342" s="245" t="s">
        <v>281</v>
      </c>
    </row>
    <row r="343" s="2" customFormat="1" ht="33" customHeight="1">
      <c r="A343" s="41"/>
      <c r="B343" s="42"/>
      <c r="C343" s="216" t="s">
        <v>744</v>
      </c>
      <c r="D343" s="216" t="s">
        <v>284</v>
      </c>
      <c r="E343" s="217" t="s">
        <v>745</v>
      </c>
      <c r="F343" s="218" t="s">
        <v>746</v>
      </c>
      <c r="G343" s="219" t="s">
        <v>392</v>
      </c>
      <c r="H343" s="220">
        <v>15.359999999999999</v>
      </c>
      <c r="I343" s="221"/>
      <c r="J343" s="222">
        <f>ROUND(I343*H343,2)</f>
        <v>0</v>
      </c>
      <c r="K343" s="218" t="s">
        <v>287</v>
      </c>
      <c r="L343" s="47"/>
      <c r="M343" s="223" t="s">
        <v>19</v>
      </c>
      <c r="N343" s="224" t="s">
        <v>40</v>
      </c>
      <c r="O343" s="87"/>
      <c r="P343" s="225">
        <f>O343*H343</f>
        <v>0</v>
      </c>
      <c r="Q343" s="225">
        <v>0.00020000000000000001</v>
      </c>
      <c r="R343" s="225">
        <f>Q343*H343</f>
        <v>0.0030720000000000001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305</v>
      </c>
      <c r="AT343" s="227" t="s">
        <v>284</v>
      </c>
      <c r="AU343" s="227" t="s">
        <v>78</v>
      </c>
      <c r="AY343" s="20" t="s">
        <v>281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76</v>
      </c>
      <c r="BK343" s="228">
        <f>ROUND(I343*H343,2)</f>
        <v>0</v>
      </c>
      <c r="BL343" s="20" t="s">
        <v>305</v>
      </c>
      <c r="BM343" s="227" t="s">
        <v>747</v>
      </c>
    </row>
    <row r="344" s="2" customFormat="1">
      <c r="A344" s="41"/>
      <c r="B344" s="42"/>
      <c r="C344" s="43"/>
      <c r="D344" s="229" t="s">
        <v>290</v>
      </c>
      <c r="E344" s="43"/>
      <c r="F344" s="230" t="s">
        <v>748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290</v>
      </c>
      <c r="AU344" s="20" t="s">
        <v>78</v>
      </c>
    </row>
    <row r="345" s="15" customFormat="1">
      <c r="A345" s="15"/>
      <c r="B345" s="257"/>
      <c r="C345" s="258"/>
      <c r="D345" s="236" t="s">
        <v>292</v>
      </c>
      <c r="E345" s="259" t="s">
        <v>19</v>
      </c>
      <c r="F345" s="260" t="s">
        <v>749</v>
      </c>
      <c r="G345" s="258"/>
      <c r="H345" s="259" t="s">
        <v>19</v>
      </c>
      <c r="I345" s="261"/>
      <c r="J345" s="258"/>
      <c r="K345" s="258"/>
      <c r="L345" s="262"/>
      <c r="M345" s="263"/>
      <c r="N345" s="264"/>
      <c r="O345" s="264"/>
      <c r="P345" s="264"/>
      <c r="Q345" s="264"/>
      <c r="R345" s="264"/>
      <c r="S345" s="264"/>
      <c r="T345" s="26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66" t="s">
        <v>292</v>
      </c>
      <c r="AU345" s="266" t="s">
        <v>78</v>
      </c>
      <c r="AV345" s="15" t="s">
        <v>76</v>
      </c>
      <c r="AW345" s="15" t="s">
        <v>31</v>
      </c>
      <c r="AX345" s="15" t="s">
        <v>69</v>
      </c>
      <c r="AY345" s="266" t="s">
        <v>281</v>
      </c>
    </row>
    <row r="346" s="13" customFormat="1">
      <c r="A346" s="13"/>
      <c r="B346" s="234"/>
      <c r="C346" s="235"/>
      <c r="D346" s="236" t="s">
        <v>292</v>
      </c>
      <c r="E346" s="237" t="s">
        <v>19</v>
      </c>
      <c r="F346" s="238" t="s">
        <v>226</v>
      </c>
      <c r="G346" s="235"/>
      <c r="H346" s="239">
        <v>4.1100000000000003</v>
      </c>
      <c r="I346" s="240"/>
      <c r="J346" s="235"/>
      <c r="K346" s="235"/>
      <c r="L346" s="241"/>
      <c r="M346" s="242"/>
      <c r="N346" s="243"/>
      <c r="O346" s="243"/>
      <c r="P346" s="243"/>
      <c r="Q346" s="243"/>
      <c r="R346" s="243"/>
      <c r="S346" s="243"/>
      <c r="T346" s="244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5" t="s">
        <v>292</v>
      </c>
      <c r="AU346" s="245" t="s">
        <v>78</v>
      </c>
      <c r="AV346" s="13" t="s">
        <v>78</v>
      </c>
      <c r="AW346" s="13" t="s">
        <v>31</v>
      </c>
      <c r="AX346" s="13" t="s">
        <v>69</v>
      </c>
      <c r="AY346" s="245" t="s">
        <v>281</v>
      </c>
    </row>
    <row r="347" s="15" customFormat="1">
      <c r="A347" s="15"/>
      <c r="B347" s="257"/>
      <c r="C347" s="258"/>
      <c r="D347" s="236" t="s">
        <v>292</v>
      </c>
      <c r="E347" s="259" t="s">
        <v>19</v>
      </c>
      <c r="F347" s="260" t="s">
        <v>750</v>
      </c>
      <c r="G347" s="258"/>
      <c r="H347" s="259" t="s">
        <v>19</v>
      </c>
      <c r="I347" s="261"/>
      <c r="J347" s="258"/>
      <c r="K347" s="258"/>
      <c r="L347" s="262"/>
      <c r="M347" s="263"/>
      <c r="N347" s="264"/>
      <c r="O347" s="264"/>
      <c r="P347" s="264"/>
      <c r="Q347" s="264"/>
      <c r="R347" s="264"/>
      <c r="S347" s="264"/>
      <c r="T347" s="26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66" t="s">
        <v>292</v>
      </c>
      <c r="AU347" s="266" t="s">
        <v>78</v>
      </c>
      <c r="AV347" s="15" t="s">
        <v>76</v>
      </c>
      <c r="AW347" s="15" t="s">
        <v>31</v>
      </c>
      <c r="AX347" s="15" t="s">
        <v>69</v>
      </c>
      <c r="AY347" s="266" t="s">
        <v>281</v>
      </c>
    </row>
    <row r="348" s="13" customFormat="1">
      <c r="A348" s="13"/>
      <c r="B348" s="234"/>
      <c r="C348" s="235"/>
      <c r="D348" s="236" t="s">
        <v>292</v>
      </c>
      <c r="E348" s="237" t="s">
        <v>19</v>
      </c>
      <c r="F348" s="238" t="s">
        <v>207</v>
      </c>
      <c r="G348" s="235"/>
      <c r="H348" s="239">
        <v>2.25</v>
      </c>
      <c r="I348" s="240"/>
      <c r="J348" s="235"/>
      <c r="K348" s="235"/>
      <c r="L348" s="241"/>
      <c r="M348" s="242"/>
      <c r="N348" s="243"/>
      <c r="O348" s="243"/>
      <c r="P348" s="243"/>
      <c r="Q348" s="243"/>
      <c r="R348" s="243"/>
      <c r="S348" s="243"/>
      <c r="T348" s="244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5" t="s">
        <v>292</v>
      </c>
      <c r="AU348" s="245" t="s">
        <v>78</v>
      </c>
      <c r="AV348" s="13" t="s">
        <v>78</v>
      </c>
      <c r="AW348" s="13" t="s">
        <v>31</v>
      </c>
      <c r="AX348" s="13" t="s">
        <v>69</v>
      </c>
      <c r="AY348" s="245" t="s">
        <v>281</v>
      </c>
    </row>
    <row r="349" s="15" customFormat="1">
      <c r="A349" s="15"/>
      <c r="B349" s="257"/>
      <c r="C349" s="258"/>
      <c r="D349" s="236" t="s">
        <v>292</v>
      </c>
      <c r="E349" s="259" t="s">
        <v>19</v>
      </c>
      <c r="F349" s="260" t="s">
        <v>751</v>
      </c>
      <c r="G349" s="258"/>
      <c r="H349" s="259" t="s">
        <v>19</v>
      </c>
      <c r="I349" s="261"/>
      <c r="J349" s="258"/>
      <c r="K349" s="258"/>
      <c r="L349" s="262"/>
      <c r="M349" s="263"/>
      <c r="N349" s="264"/>
      <c r="O349" s="264"/>
      <c r="P349" s="264"/>
      <c r="Q349" s="264"/>
      <c r="R349" s="264"/>
      <c r="S349" s="264"/>
      <c r="T349" s="26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66" t="s">
        <v>292</v>
      </c>
      <c r="AU349" s="266" t="s">
        <v>78</v>
      </c>
      <c r="AV349" s="15" t="s">
        <v>76</v>
      </c>
      <c r="AW349" s="15" t="s">
        <v>31</v>
      </c>
      <c r="AX349" s="15" t="s">
        <v>69</v>
      </c>
      <c r="AY349" s="266" t="s">
        <v>281</v>
      </c>
    </row>
    <row r="350" s="13" customFormat="1">
      <c r="A350" s="13"/>
      <c r="B350" s="234"/>
      <c r="C350" s="235"/>
      <c r="D350" s="236" t="s">
        <v>292</v>
      </c>
      <c r="E350" s="237" t="s">
        <v>19</v>
      </c>
      <c r="F350" s="238" t="s">
        <v>752</v>
      </c>
      <c r="G350" s="235"/>
      <c r="H350" s="239">
        <v>9</v>
      </c>
      <c r="I350" s="240"/>
      <c r="J350" s="235"/>
      <c r="K350" s="235"/>
      <c r="L350" s="241"/>
      <c r="M350" s="242"/>
      <c r="N350" s="243"/>
      <c r="O350" s="243"/>
      <c r="P350" s="243"/>
      <c r="Q350" s="243"/>
      <c r="R350" s="243"/>
      <c r="S350" s="243"/>
      <c r="T350" s="244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5" t="s">
        <v>292</v>
      </c>
      <c r="AU350" s="245" t="s">
        <v>78</v>
      </c>
      <c r="AV350" s="13" t="s">
        <v>78</v>
      </c>
      <c r="AW350" s="13" t="s">
        <v>31</v>
      </c>
      <c r="AX350" s="13" t="s">
        <v>69</v>
      </c>
      <c r="AY350" s="245" t="s">
        <v>281</v>
      </c>
    </row>
    <row r="351" s="14" customFormat="1">
      <c r="A351" s="14"/>
      <c r="B351" s="246"/>
      <c r="C351" s="247"/>
      <c r="D351" s="236" t="s">
        <v>292</v>
      </c>
      <c r="E351" s="248" t="s">
        <v>19</v>
      </c>
      <c r="F351" s="249" t="s">
        <v>311</v>
      </c>
      <c r="G351" s="247"/>
      <c r="H351" s="250">
        <v>15.359999999999999</v>
      </c>
      <c r="I351" s="251"/>
      <c r="J351" s="247"/>
      <c r="K351" s="247"/>
      <c r="L351" s="252"/>
      <c r="M351" s="253"/>
      <c r="N351" s="254"/>
      <c r="O351" s="254"/>
      <c r="P351" s="254"/>
      <c r="Q351" s="254"/>
      <c r="R351" s="254"/>
      <c r="S351" s="254"/>
      <c r="T351" s="25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6" t="s">
        <v>292</v>
      </c>
      <c r="AU351" s="256" t="s">
        <v>78</v>
      </c>
      <c r="AV351" s="14" t="s">
        <v>288</v>
      </c>
      <c r="AW351" s="14" t="s">
        <v>31</v>
      </c>
      <c r="AX351" s="14" t="s">
        <v>76</v>
      </c>
      <c r="AY351" s="256" t="s">
        <v>281</v>
      </c>
    </row>
    <row r="352" s="2" customFormat="1" ht="24.15" customHeight="1">
      <c r="A352" s="41"/>
      <c r="B352" s="42"/>
      <c r="C352" s="267" t="s">
        <v>753</v>
      </c>
      <c r="D352" s="267" t="s">
        <v>396</v>
      </c>
      <c r="E352" s="268" t="s">
        <v>754</v>
      </c>
      <c r="F352" s="269" t="s">
        <v>755</v>
      </c>
      <c r="G352" s="270" t="s">
        <v>392</v>
      </c>
      <c r="H352" s="271">
        <v>16.896000000000001</v>
      </c>
      <c r="I352" s="272"/>
      <c r="J352" s="273">
        <f>ROUND(I352*H352,2)</f>
        <v>0</v>
      </c>
      <c r="K352" s="269" t="s">
        <v>287</v>
      </c>
      <c r="L352" s="274"/>
      <c r="M352" s="275" t="s">
        <v>19</v>
      </c>
      <c r="N352" s="276" t="s">
        <v>40</v>
      </c>
      <c r="O352" s="87"/>
      <c r="P352" s="225">
        <f>O352*H352</f>
        <v>0</v>
      </c>
      <c r="Q352" s="225">
        <v>0.00025999999999999998</v>
      </c>
      <c r="R352" s="225">
        <f>Q352*H352</f>
        <v>0.0043929599999999996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483</v>
      </c>
      <c r="AT352" s="227" t="s">
        <v>396</v>
      </c>
      <c r="AU352" s="227" t="s">
        <v>78</v>
      </c>
      <c r="AY352" s="20" t="s">
        <v>281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76</v>
      </c>
      <c r="BK352" s="228">
        <f>ROUND(I352*H352,2)</f>
        <v>0</v>
      </c>
      <c r="BL352" s="20" t="s">
        <v>305</v>
      </c>
      <c r="BM352" s="227" t="s">
        <v>756</v>
      </c>
    </row>
    <row r="353" s="13" customFormat="1">
      <c r="A353" s="13"/>
      <c r="B353" s="234"/>
      <c r="C353" s="235"/>
      <c r="D353" s="236" t="s">
        <v>292</v>
      </c>
      <c r="E353" s="235"/>
      <c r="F353" s="238" t="s">
        <v>757</v>
      </c>
      <c r="G353" s="235"/>
      <c r="H353" s="239">
        <v>16.896000000000001</v>
      </c>
      <c r="I353" s="240"/>
      <c r="J353" s="235"/>
      <c r="K353" s="235"/>
      <c r="L353" s="241"/>
      <c r="M353" s="242"/>
      <c r="N353" s="243"/>
      <c r="O353" s="243"/>
      <c r="P353" s="243"/>
      <c r="Q353" s="243"/>
      <c r="R353" s="243"/>
      <c r="S353" s="243"/>
      <c r="T353" s="244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5" t="s">
        <v>292</v>
      </c>
      <c r="AU353" s="245" t="s">
        <v>78</v>
      </c>
      <c r="AV353" s="13" t="s">
        <v>78</v>
      </c>
      <c r="AW353" s="13" t="s">
        <v>4</v>
      </c>
      <c r="AX353" s="13" t="s">
        <v>76</v>
      </c>
      <c r="AY353" s="245" t="s">
        <v>281</v>
      </c>
    </row>
    <row r="354" s="2" customFormat="1" ht="24.15" customHeight="1">
      <c r="A354" s="41"/>
      <c r="B354" s="42"/>
      <c r="C354" s="216" t="s">
        <v>758</v>
      </c>
      <c r="D354" s="216" t="s">
        <v>284</v>
      </c>
      <c r="E354" s="217" t="s">
        <v>759</v>
      </c>
      <c r="F354" s="218" t="s">
        <v>760</v>
      </c>
      <c r="G354" s="219" t="s">
        <v>392</v>
      </c>
      <c r="H354" s="220">
        <v>43.829999999999998</v>
      </c>
      <c r="I354" s="221"/>
      <c r="J354" s="222">
        <f>ROUND(I354*H354,2)</f>
        <v>0</v>
      </c>
      <c r="K354" s="218" t="s">
        <v>287</v>
      </c>
      <c r="L354" s="47"/>
      <c r="M354" s="223" t="s">
        <v>19</v>
      </c>
      <c r="N354" s="224" t="s">
        <v>40</v>
      </c>
      <c r="O354" s="87"/>
      <c r="P354" s="225">
        <f>O354*H354</f>
        <v>0</v>
      </c>
      <c r="Q354" s="225">
        <v>9.0000000000000006E-05</v>
      </c>
      <c r="R354" s="225">
        <f>Q354*H354</f>
        <v>0.0039446999999999998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305</v>
      </c>
      <c r="AT354" s="227" t="s">
        <v>284</v>
      </c>
      <c r="AU354" s="227" t="s">
        <v>78</v>
      </c>
      <c r="AY354" s="20" t="s">
        <v>281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76</v>
      </c>
      <c r="BK354" s="228">
        <f>ROUND(I354*H354,2)</f>
        <v>0</v>
      </c>
      <c r="BL354" s="20" t="s">
        <v>305</v>
      </c>
      <c r="BM354" s="227" t="s">
        <v>761</v>
      </c>
    </row>
    <row r="355" s="2" customFormat="1">
      <c r="A355" s="41"/>
      <c r="B355" s="42"/>
      <c r="C355" s="43"/>
      <c r="D355" s="229" t="s">
        <v>290</v>
      </c>
      <c r="E355" s="43"/>
      <c r="F355" s="230" t="s">
        <v>762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290</v>
      </c>
      <c r="AU355" s="20" t="s">
        <v>78</v>
      </c>
    </row>
    <row r="356" s="13" customFormat="1">
      <c r="A356" s="13"/>
      <c r="B356" s="234"/>
      <c r="C356" s="235"/>
      <c r="D356" s="236" t="s">
        <v>292</v>
      </c>
      <c r="E356" s="237" t="s">
        <v>19</v>
      </c>
      <c r="F356" s="238" t="s">
        <v>214</v>
      </c>
      <c r="G356" s="235"/>
      <c r="H356" s="239">
        <v>23.579999999999998</v>
      </c>
      <c r="I356" s="240"/>
      <c r="J356" s="235"/>
      <c r="K356" s="235"/>
      <c r="L356" s="241"/>
      <c r="M356" s="242"/>
      <c r="N356" s="243"/>
      <c r="O356" s="243"/>
      <c r="P356" s="243"/>
      <c r="Q356" s="243"/>
      <c r="R356" s="243"/>
      <c r="S356" s="243"/>
      <c r="T356" s="244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5" t="s">
        <v>292</v>
      </c>
      <c r="AU356" s="245" t="s">
        <v>78</v>
      </c>
      <c r="AV356" s="13" t="s">
        <v>78</v>
      </c>
      <c r="AW356" s="13" t="s">
        <v>31</v>
      </c>
      <c r="AX356" s="13" t="s">
        <v>69</v>
      </c>
      <c r="AY356" s="245" t="s">
        <v>281</v>
      </c>
    </row>
    <row r="357" s="13" customFormat="1">
      <c r="A357" s="13"/>
      <c r="B357" s="234"/>
      <c r="C357" s="235"/>
      <c r="D357" s="236" t="s">
        <v>292</v>
      </c>
      <c r="E357" s="237" t="s">
        <v>19</v>
      </c>
      <c r="F357" s="238" t="s">
        <v>763</v>
      </c>
      <c r="G357" s="235"/>
      <c r="H357" s="239">
        <v>20.25</v>
      </c>
      <c r="I357" s="240"/>
      <c r="J357" s="235"/>
      <c r="K357" s="235"/>
      <c r="L357" s="241"/>
      <c r="M357" s="242"/>
      <c r="N357" s="243"/>
      <c r="O357" s="243"/>
      <c r="P357" s="243"/>
      <c r="Q357" s="243"/>
      <c r="R357" s="243"/>
      <c r="S357" s="243"/>
      <c r="T357" s="244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5" t="s">
        <v>292</v>
      </c>
      <c r="AU357" s="245" t="s">
        <v>78</v>
      </c>
      <c r="AV357" s="13" t="s">
        <v>78</v>
      </c>
      <c r="AW357" s="13" t="s">
        <v>31</v>
      </c>
      <c r="AX357" s="13" t="s">
        <v>69</v>
      </c>
      <c r="AY357" s="245" t="s">
        <v>281</v>
      </c>
    </row>
    <row r="358" s="14" customFormat="1">
      <c r="A358" s="14"/>
      <c r="B358" s="246"/>
      <c r="C358" s="247"/>
      <c r="D358" s="236" t="s">
        <v>292</v>
      </c>
      <c r="E358" s="248" t="s">
        <v>19</v>
      </c>
      <c r="F358" s="249" t="s">
        <v>311</v>
      </c>
      <c r="G358" s="247"/>
      <c r="H358" s="250">
        <v>43.829999999999998</v>
      </c>
      <c r="I358" s="251"/>
      <c r="J358" s="247"/>
      <c r="K358" s="247"/>
      <c r="L358" s="252"/>
      <c r="M358" s="253"/>
      <c r="N358" s="254"/>
      <c r="O358" s="254"/>
      <c r="P358" s="254"/>
      <c r="Q358" s="254"/>
      <c r="R358" s="254"/>
      <c r="S358" s="254"/>
      <c r="T358" s="25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6" t="s">
        <v>292</v>
      </c>
      <c r="AU358" s="256" t="s">
        <v>78</v>
      </c>
      <c r="AV358" s="14" t="s">
        <v>288</v>
      </c>
      <c r="AW358" s="14" t="s">
        <v>31</v>
      </c>
      <c r="AX358" s="14" t="s">
        <v>76</v>
      </c>
      <c r="AY358" s="256" t="s">
        <v>281</v>
      </c>
    </row>
    <row r="359" s="2" customFormat="1" ht="24.15" customHeight="1">
      <c r="A359" s="41"/>
      <c r="B359" s="42"/>
      <c r="C359" s="216" t="s">
        <v>764</v>
      </c>
      <c r="D359" s="216" t="s">
        <v>284</v>
      </c>
      <c r="E359" s="217" t="s">
        <v>765</v>
      </c>
      <c r="F359" s="218" t="s">
        <v>766</v>
      </c>
      <c r="G359" s="219" t="s">
        <v>330</v>
      </c>
      <c r="H359" s="220">
        <v>11</v>
      </c>
      <c r="I359" s="221"/>
      <c r="J359" s="222">
        <f>ROUND(I359*H359,2)</f>
        <v>0</v>
      </c>
      <c r="K359" s="218" t="s">
        <v>287</v>
      </c>
      <c r="L359" s="47"/>
      <c r="M359" s="223" t="s">
        <v>19</v>
      </c>
      <c r="N359" s="224" t="s">
        <v>40</v>
      </c>
      <c r="O359" s="87"/>
      <c r="P359" s="225">
        <f>O359*H359</f>
        <v>0</v>
      </c>
      <c r="Q359" s="225">
        <v>0</v>
      </c>
      <c r="R359" s="225">
        <f>Q359*H359</f>
        <v>0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305</v>
      </c>
      <c r="AT359" s="227" t="s">
        <v>284</v>
      </c>
      <c r="AU359" s="227" t="s">
        <v>78</v>
      </c>
      <c r="AY359" s="20" t="s">
        <v>281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76</v>
      </c>
      <c r="BK359" s="228">
        <f>ROUND(I359*H359,2)</f>
        <v>0</v>
      </c>
      <c r="BL359" s="20" t="s">
        <v>305</v>
      </c>
      <c r="BM359" s="227" t="s">
        <v>767</v>
      </c>
    </row>
    <row r="360" s="2" customFormat="1">
      <c r="A360" s="41"/>
      <c r="B360" s="42"/>
      <c r="C360" s="43"/>
      <c r="D360" s="229" t="s">
        <v>290</v>
      </c>
      <c r="E360" s="43"/>
      <c r="F360" s="230" t="s">
        <v>768</v>
      </c>
      <c r="G360" s="43"/>
      <c r="H360" s="43"/>
      <c r="I360" s="231"/>
      <c r="J360" s="43"/>
      <c r="K360" s="43"/>
      <c r="L360" s="47"/>
      <c r="M360" s="232"/>
      <c r="N360" s="233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290</v>
      </c>
      <c r="AU360" s="20" t="s">
        <v>78</v>
      </c>
    </row>
    <row r="361" s="13" customFormat="1">
      <c r="A361" s="13"/>
      <c r="B361" s="234"/>
      <c r="C361" s="235"/>
      <c r="D361" s="236" t="s">
        <v>292</v>
      </c>
      <c r="E361" s="237" t="s">
        <v>19</v>
      </c>
      <c r="F361" s="238" t="s">
        <v>769</v>
      </c>
      <c r="G361" s="235"/>
      <c r="H361" s="239">
        <v>6</v>
      </c>
      <c r="I361" s="240"/>
      <c r="J361" s="235"/>
      <c r="K361" s="235"/>
      <c r="L361" s="241"/>
      <c r="M361" s="242"/>
      <c r="N361" s="243"/>
      <c r="O361" s="243"/>
      <c r="P361" s="243"/>
      <c r="Q361" s="243"/>
      <c r="R361" s="243"/>
      <c r="S361" s="243"/>
      <c r="T361" s="244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5" t="s">
        <v>292</v>
      </c>
      <c r="AU361" s="245" t="s">
        <v>78</v>
      </c>
      <c r="AV361" s="13" t="s">
        <v>78</v>
      </c>
      <c r="AW361" s="13" t="s">
        <v>31</v>
      </c>
      <c r="AX361" s="13" t="s">
        <v>69</v>
      </c>
      <c r="AY361" s="245" t="s">
        <v>281</v>
      </c>
    </row>
    <row r="362" s="13" customFormat="1">
      <c r="A362" s="13"/>
      <c r="B362" s="234"/>
      <c r="C362" s="235"/>
      <c r="D362" s="236" t="s">
        <v>292</v>
      </c>
      <c r="E362" s="237" t="s">
        <v>19</v>
      </c>
      <c r="F362" s="238" t="s">
        <v>770</v>
      </c>
      <c r="G362" s="235"/>
      <c r="H362" s="239">
        <v>5</v>
      </c>
      <c r="I362" s="240"/>
      <c r="J362" s="235"/>
      <c r="K362" s="235"/>
      <c r="L362" s="241"/>
      <c r="M362" s="242"/>
      <c r="N362" s="243"/>
      <c r="O362" s="243"/>
      <c r="P362" s="243"/>
      <c r="Q362" s="243"/>
      <c r="R362" s="243"/>
      <c r="S362" s="243"/>
      <c r="T362" s="244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5" t="s">
        <v>292</v>
      </c>
      <c r="AU362" s="245" t="s">
        <v>78</v>
      </c>
      <c r="AV362" s="13" t="s">
        <v>78</v>
      </c>
      <c r="AW362" s="13" t="s">
        <v>31</v>
      </c>
      <c r="AX362" s="13" t="s">
        <v>69</v>
      </c>
      <c r="AY362" s="245" t="s">
        <v>281</v>
      </c>
    </row>
    <row r="363" s="14" customFormat="1">
      <c r="A363" s="14"/>
      <c r="B363" s="246"/>
      <c r="C363" s="247"/>
      <c r="D363" s="236" t="s">
        <v>292</v>
      </c>
      <c r="E363" s="248" t="s">
        <v>19</v>
      </c>
      <c r="F363" s="249" t="s">
        <v>311</v>
      </c>
      <c r="G363" s="247"/>
      <c r="H363" s="250">
        <v>11</v>
      </c>
      <c r="I363" s="251"/>
      <c r="J363" s="247"/>
      <c r="K363" s="247"/>
      <c r="L363" s="252"/>
      <c r="M363" s="253"/>
      <c r="N363" s="254"/>
      <c r="O363" s="254"/>
      <c r="P363" s="254"/>
      <c r="Q363" s="254"/>
      <c r="R363" s="254"/>
      <c r="S363" s="254"/>
      <c r="T363" s="25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6" t="s">
        <v>292</v>
      </c>
      <c r="AU363" s="256" t="s">
        <v>78</v>
      </c>
      <c r="AV363" s="14" t="s">
        <v>288</v>
      </c>
      <c r="AW363" s="14" t="s">
        <v>31</v>
      </c>
      <c r="AX363" s="14" t="s">
        <v>76</v>
      </c>
      <c r="AY363" s="256" t="s">
        <v>281</v>
      </c>
    </row>
    <row r="364" s="2" customFormat="1" ht="24.15" customHeight="1">
      <c r="A364" s="41"/>
      <c r="B364" s="42"/>
      <c r="C364" s="216" t="s">
        <v>771</v>
      </c>
      <c r="D364" s="216" t="s">
        <v>284</v>
      </c>
      <c r="E364" s="217" t="s">
        <v>772</v>
      </c>
      <c r="F364" s="218" t="s">
        <v>773</v>
      </c>
      <c r="G364" s="219" t="s">
        <v>330</v>
      </c>
      <c r="H364" s="220">
        <v>3</v>
      </c>
      <c r="I364" s="221"/>
      <c r="J364" s="222">
        <f>ROUND(I364*H364,2)</f>
        <v>0</v>
      </c>
      <c r="K364" s="218" t="s">
        <v>287</v>
      </c>
      <c r="L364" s="47"/>
      <c r="M364" s="223" t="s">
        <v>19</v>
      </c>
      <c r="N364" s="224" t="s">
        <v>40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305</v>
      </c>
      <c r="AT364" s="227" t="s">
        <v>284</v>
      </c>
      <c r="AU364" s="227" t="s">
        <v>78</v>
      </c>
      <c r="AY364" s="20" t="s">
        <v>281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76</v>
      </c>
      <c r="BK364" s="228">
        <f>ROUND(I364*H364,2)</f>
        <v>0</v>
      </c>
      <c r="BL364" s="20" t="s">
        <v>305</v>
      </c>
      <c r="BM364" s="227" t="s">
        <v>774</v>
      </c>
    </row>
    <row r="365" s="2" customFormat="1">
      <c r="A365" s="41"/>
      <c r="B365" s="42"/>
      <c r="C365" s="43"/>
      <c r="D365" s="229" t="s">
        <v>290</v>
      </c>
      <c r="E365" s="43"/>
      <c r="F365" s="230" t="s">
        <v>775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290</v>
      </c>
      <c r="AU365" s="20" t="s">
        <v>78</v>
      </c>
    </row>
    <row r="366" s="13" customFormat="1">
      <c r="A366" s="13"/>
      <c r="B366" s="234"/>
      <c r="C366" s="235"/>
      <c r="D366" s="236" t="s">
        <v>292</v>
      </c>
      <c r="E366" s="237" t="s">
        <v>19</v>
      </c>
      <c r="F366" s="238" t="s">
        <v>776</v>
      </c>
      <c r="G366" s="235"/>
      <c r="H366" s="239">
        <v>3</v>
      </c>
      <c r="I366" s="240"/>
      <c r="J366" s="235"/>
      <c r="K366" s="235"/>
      <c r="L366" s="241"/>
      <c r="M366" s="242"/>
      <c r="N366" s="243"/>
      <c r="O366" s="243"/>
      <c r="P366" s="243"/>
      <c r="Q366" s="243"/>
      <c r="R366" s="243"/>
      <c r="S366" s="243"/>
      <c r="T366" s="244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5" t="s">
        <v>292</v>
      </c>
      <c r="AU366" s="245" t="s">
        <v>78</v>
      </c>
      <c r="AV366" s="13" t="s">
        <v>78</v>
      </c>
      <c r="AW366" s="13" t="s">
        <v>31</v>
      </c>
      <c r="AX366" s="13" t="s">
        <v>76</v>
      </c>
      <c r="AY366" s="245" t="s">
        <v>281</v>
      </c>
    </row>
    <row r="367" s="2" customFormat="1" ht="37.8" customHeight="1">
      <c r="A367" s="41"/>
      <c r="B367" s="42"/>
      <c r="C367" s="216" t="s">
        <v>777</v>
      </c>
      <c r="D367" s="216" t="s">
        <v>284</v>
      </c>
      <c r="E367" s="217" t="s">
        <v>778</v>
      </c>
      <c r="F367" s="218" t="s">
        <v>779</v>
      </c>
      <c r="G367" s="219" t="s">
        <v>392</v>
      </c>
      <c r="H367" s="220">
        <v>4.1100000000000003</v>
      </c>
      <c r="I367" s="221"/>
      <c r="J367" s="222">
        <f>ROUND(I367*H367,2)</f>
        <v>0</v>
      </c>
      <c r="K367" s="218" t="s">
        <v>287</v>
      </c>
      <c r="L367" s="47"/>
      <c r="M367" s="223" t="s">
        <v>19</v>
      </c>
      <c r="N367" s="224" t="s">
        <v>40</v>
      </c>
      <c r="O367" s="87"/>
      <c r="P367" s="225">
        <f>O367*H367</f>
        <v>0</v>
      </c>
      <c r="Q367" s="225">
        <v>0.002</v>
      </c>
      <c r="R367" s="225">
        <f>Q367*H367</f>
        <v>0.0082200000000000016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305</v>
      </c>
      <c r="AT367" s="227" t="s">
        <v>284</v>
      </c>
      <c r="AU367" s="227" t="s">
        <v>78</v>
      </c>
      <c r="AY367" s="20" t="s">
        <v>281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76</v>
      </c>
      <c r="BK367" s="228">
        <f>ROUND(I367*H367,2)</f>
        <v>0</v>
      </c>
      <c r="BL367" s="20" t="s">
        <v>305</v>
      </c>
      <c r="BM367" s="227" t="s">
        <v>780</v>
      </c>
    </row>
    <row r="368" s="2" customFormat="1">
      <c r="A368" s="41"/>
      <c r="B368" s="42"/>
      <c r="C368" s="43"/>
      <c r="D368" s="229" t="s">
        <v>290</v>
      </c>
      <c r="E368" s="43"/>
      <c r="F368" s="230" t="s">
        <v>781</v>
      </c>
      <c r="G368" s="43"/>
      <c r="H368" s="43"/>
      <c r="I368" s="231"/>
      <c r="J368" s="43"/>
      <c r="K368" s="43"/>
      <c r="L368" s="47"/>
      <c r="M368" s="232"/>
      <c r="N368" s="233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290</v>
      </c>
      <c r="AU368" s="20" t="s">
        <v>78</v>
      </c>
    </row>
    <row r="369" s="13" customFormat="1">
      <c r="A369" s="13"/>
      <c r="B369" s="234"/>
      <c r="C369" s="235"/>
      <c r="D369" s="236" t="s">
        <v>292</v>
      </c>
      <c r="E369" s="237" t="s">
        <v>19</v>
      </c>
      <c r="F369" s="238" t="s">
        <v>226</v>
      </c>
      <c r="G369" s="235"/>
      <c r="H369" s="239">
        <v>4.1100000000000003</v>
      </c>
      <c r="I369" s="240"/>
      <c r="J369" s="235"/>
      <c r="K369" s="235"/>
      <c r="L369" s="241"/>
      <c r="M369" s="242"/>
      <c r="N369" s="243"/>
      <c r="O369" s="243"/>
      <c r="P369" s="243"/>
      <c r="Q369" s="243"/>
      <c r="R369" s="243"/>
      <c r="S369" s="243"/>
      <c r="T369" s="244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5" t="s">
        <v>292</v>
      </c>
      <c r="AU369" s="245" t="s">
        <v>78</v>
      </c>
      <c r="AV369" s="13" t="s">
        <v>78</v>
      </c>
      <c r="AW369" s="13" t="s">
        <v>31</v>
      </c>
      <c r="AX369" s="13" t="s">
        <v>76</v>
      </c>
      <c r="AY369" s="245" t="s">
        <v>281</v>
      </c>
    </row>
    <row r="370" s="2" customFormat="1" ht="24.15" customHeight="1">
      <c r="A370" s="41"/>
      <c r="B370" s="42"/>
      <c r="C370" s="216" t="s">
        <v>782</v>
      </c>
      <c r="D370" s="216" t="s">
        <v>284</v>
      </c>
      <c r="E370" s="217" t="s">
        <v>783</v>
      </c>
      <c r="F370" s="218" t="s">
        <v>784</v>
      </c>
      <c r="G370" s="219" t="s">
        <v>330</v>
      </c>
      <c r="H370" s="220">
        <v>2</v>
      </c>
      <c r="I370" s="221"/>
      <c r="J370" s="222">
        <f>ROUND(I370*H370,2)</f>
        <v>0</v>
      </c>
      <c r="K370" s="218" t="s">
        <v>316</v>
      </c>
      <c r="L370" s="47"/>
      <c r="M370" s="223" t="s">
        <v>19</v>
      </c>
      <c r="N370" s="224" t="s">
        <v>40</v>
      </c>
      <c r="O370" s="87"/>
      <c r="P370" s="225">
        <f>O370*H370</f>
        <v>0</v>
      </c>
      <c r="Q370" s="225">
        <v>0.00020000000000000001</v>
      </c>
      <c r="R370" s="225">
        <f>Q370*H370</f>
        <v>0.00040000000000000002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305</v>
      </c>
      <c r="AT370" s="227" t="s">
        <v>284</v>
      </c>
      <c r="AU370" s="227" t="s">
        <v>78</v>
      </c>
      <c r="AY370" s="20" t="s">
        <v>281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76</v>
      </c>
      <c r="BK370" s="228">
        <f>ROUND(I370*H370,2)</f>
        <v>0</v>
      </c>
      <c r="BL370" s="20" t="s">
        <v>305</v>
      </c>
      <c r="BM370" s="227" t="s">
        <v>785</v>
      </c>
    </row>
    <row r="371" s="13" customFormat="1">
      <c r="A371" s="13"/>
      <c r="B371" s="234"/>
      <c r="C371" s="235"/>
      <c r="D371" s="236" t="s">
        <v>292</v>
      </c>
      <c r="E371" s="237" t="s">
        <v>19</v>
      </c>
      <c r="F371" s="238" t="s">
        <v>786</v>
      </c>
      <c r="G371" s="235"/>
      <c r="H371" s="239">
        <v>2</v>
      </c>
      <c r="I371" s="240"/>
      <c r="J371" s="235"/>
      <c r="K371" s="235"/>
      <c r="L371" s="241"/>
      <c r="M371" s="242"/>
      <c r="N371" s="243"/>
      <c r="O371" s="243"/>
      <c r="P371" s="243"/>
      <c r="Q371" s="243"/>
      <c r="R371" s="243"/>
      <c r="S371" s="243"/>
      <c r="T371" s="244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5" t="s">
        <v>292</v>
      </c>
      <c r="AU371" s="245" t="s">
        <v>78</v>
      </c>
      <c r="AV371" s="13" t="s">
        <v>78</v>
      </c>
      <c r="AW371" s="13" t="s">
        <v>31</v>
      </c>
      <c r="AX371" s="13" t="s">
        <v>76</v>
      </c>
      <c r="AY371" s="245" t="s">
        <v>281</v>
      </c>
    </row>
    <row r="372" s="2" customFormat="1" ht="16.5" customHeight="1">
      <c r="A372" s="41"/>
      <c r="B372" s="42"/>
      <c r="C372" s="267" t="s">
        <v>787</v>
      </c>
      <c r="D372" s="267" t="s">
        <v>396</v>
      </c>
      <c r="E372" s="268" t="s">
        <v>788</v>
      </c>
      <c r="F372" s="269" t="s">
        <v>789</v>
      </c>
      <c r="G372" s="270" t="s">
        <v>330</v>
      </c>
      <c r="H372" s="271">
        <v>1</v>
      </c>
      <c r="I372" s="272"/>
      <c r="J372" s="273">
        <f>ROUND(I372*H372,2)</f>
        <v>0</v>
      </c>
      <c r="K372" s="269" t="s">
        <v>316</v>
      </c>
      <c r="L372" s="274"/>
      <c r="M372" s="275" t="s">
        <v>19</v>
      </c>
      <c r="N372" s="276" t="s">
        <v>40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483</v>
      </c>
      <c r="AT372" s="227" t="s">
        <v>396</v>
      </c>
      <c r="AU372" s="227" t="s">
        <v>78</v>
      </c>
      <c r="AY372" s="20" t="s">
        <v>281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76</v>
      </c>
      <c r="BK372" s="228">
        <f>ROUND(I372*H372,2)</f>
        <v>0</v>
      </c>
      <c r="BL372" s="20" t="s">
        <v>305</v>
      </c>
      <c r="BM372" s="227" t="s">
        <v>790</v>
      </c>
    </row>
    <row r="373" s="2" customFormat="1" ht="16.5" customHeight="1">
      <c r="A373" s="41"/>
      <c r="B373" s="42"/>
      <c r="C373" s="267" t="s">
        <v>791</v>
      </c>
      <c r="D373" s="267" t="s">
        <v>396</v>
      </c>
      <c r="E373" s="268" t="s">
        <v>792</v>
      </c>
      <c r="F373" s="269" t="s">
        <v>793</v>
      </c>
      <c r="G373" s="270" t="s">
        <v>330</v>
      </c>
      <c r="H373" s="271">
        <v>1</v>
      </c>
      <c r="I373" s="272"/>
      <c r="J373" s="273">
        <f>ROUND(I373*H373,2)</f>
        <v>0</v>
      </c>
      <c r="K373" s="269" t="s">
        <v>316</v>
      </c>
      <c r="L373" s="274"/>
      <c r="M373" s="275" t="s">
        <v>19</v>
      </c>
      <c r="N373" s="276" t="s">
        <v>40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483</v>
      </c>
      <c r="AT373" s="227" t="s">
        <v>396</v>
      </c>
      <c r="AU373" s="227" t="s">
        <v>78</v>
      </c>
      <c r="AY373" s="20" t="s">
        <v>281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76</v>
      </c>
      <c r="BK373" s="228">
        <f>ROUND(I373*H373,2)</f>
        <v>0</v>
      </c>
      <c r="BL373" s="20" t="s">
        <v>305</v>
      </c>
      <c r="BM373" s="227" t="s">
        <v>794</v>
      </c>
    </row>
    <row r="374" s="2" customFormat="1" ht="33" customHeight="1">
      <c r="A374" s="41"/>
      <c r="B374" s="42"/>
      <c r="C374" s="267" t="s">
        <v>795</v>
      </c>
      <c r="D374" s="267" t="s">
        <v>396</v>
      </c>
      <c r="E374" s="268" t="s">
        <v>740</v>
      </c>
      <c r="F374" s="269" t="s">
        <v>741</v>
      </c>
      <c r="G374" s="270" t="s">
        <v>197</v>
      </c>
      <c r="H374" s="271">
        <v>2.0550000000000002</v>
      </c>
      <c r="I374" s="272"/>
      <c r="J374" s="273">
        <f>ROUND(I374*H374,2)</f>
        <v>0</v>
      </c>
      <c r="K374" s="269" t="s">
        <v>287</v>
      </c>
      <c r="L374" s="274"/>
      <c r="M374" s="275" t="s">
        <v>19</v>
      </c>
      <c r="N374" s="276" t="s">
        <v>40</v>
      </c>
      <c r="O374" s="87"/>
      <c r="P374" s="225">
        <f>O374*H374</f>
        <v>0</v>
      </c>
      <c r="Q374" s="225">
        <v>0.014290000000000001</v>
      </c>
      <c r="R374" s="225">
        <f>Q374*H374</f>
        <v>0.029365950000000005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483</v>
      </c>
      <c r="AT374" s="227" t="s">
        <v>396</v>
      </c>
      <c r="AU374" s="227" t="s">
        <v>78</v>
      </c>
      <c r="AY374" s="20" t="s">
        <v>281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76</v>
      </c>
      <c r="BK374" s="228">
        <f>ROUND(I374*H374,2)</f>
        <v>0</v>
      </c>
      <c r="BL374" s="20" t="s">
        <v>305</v>
      </c>
      <c r="BM374" s="227" t="s">
        <v>796</v>
      </c>
    </row>
    <row r="375" s="13" customFormat="1">
      <c r="A375" s="13"/>
      <c r="B375" s="234"/>
      <c r="C375" s="235"/>
      <c r="D375" s="236" t="s">
        <v>292</v>
      </c>
      <c r="E375" s="235"/>
      <c r="F375" s="238" t="s">
        <v>797</v>
      </c>
      <c r="G375" s="235"/>
      <c r="H375" s="239">
        <v>2.0550000000000002</v>
      </c>
      <c r="I375" s="240"/>
      <c r="J375" s="235"/>
      <c r="K375" s="235"/>
      <c r="L375" s="241"/>
      <c r="M375" s="242"/>
      <c r="N375" s="243"/>
      <c r="O375" s="243"/>
      <c r="P375" s="243"/>
      <c r="Q375" s="243"/>
      <c r="R375" s="243"/>
      <c r="S375" s="243"/>
      <c r="T375" s="244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5" t="s">
        <v>292</v>
      </c>
      <c r="AU375" s="245" t="s">
        <v>78</v>
      </c>
      <c r="AV375" s="13" t="s">
        <v>78</v>
      </c>
      <c r="AW375" s="13" t="s">
        <v>4</v>
      </c>
      <c r="AX375" s="13" t="s">
        <v>76</v>
      </c>
      <c r="AY375" s="245" t="s">
        <v>281</v>
      </c>
    </row>
    <row r="376" s="2" customFormat="1" ht="55.5" customHeight="1">
      <c r="A376" s="41"/>
      <c r="B376" s="42"/>
      <c r="C376" s="216" t="s">
        <v>798</v>
      </c>
      <c r="D376" s="216" t="s">
        <v>284</v>
      </c>
      <c r="E376" s="217" t="s">
        <v>799</v>
      </c>
      <c r="F376" s="218" t="s">
        <v>800</v>
      </c>
      <c r="G376" s="219" t="s">
        <v>366</v>
      </c>
      <c r="H376" s="220">
        <v>1.1080000000000001</v>
      </c>
      <c r="I376" s="221"/>
      <c r="J376" s="222">
        <f>ROUND(I376*H376,2)</f>
        <v>0</v>
      </c>
      <c r="K376" s="218" t="s">
        <v>287</v>
      </c>
      <c r="L376" s="47"/>
      <c r="M376" s="223" t="s">
        <v>19</v>
      </c>
      <c r="N376" s="224" t="s">
        <v>40</v>
      </c>
      <c r="O376" s="87"/>
      <c r="P376" s="225">
        <f>O376*H376</f>
        <v>0</v>
      </c>
      <c r="Q376" s="225">
        <v>0</v>
      </c>
      <c r="R376" s="225">
        <f>Q376*H376</f>
        <v>0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305</v>
      </c>
      <c r="AT376" s="227" t="s">
        <v>284</v>
      </c>
      <c r="AU376" s="227" t="s">
        <v>78</v>
      </c>
      <c r="AY376" s="20" t="s">
        <v>281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76</v>
      </c>
      <c r="BK376" s="228">
        <f>ROUND(I376*H376,2)</f>
        <v>0</v>
      </c>
      <c r="BL376" s="20" t="s">
        <v>305</v>
      </c>
      <c r="BM376" s="227" t="s">
        <v>801</v>
      </c>
    </row>
    <row r="377" s="2" customFormat="1">
      <c r="A377" s="41"/>
      <c r="B377" s="42"/>
      <c r="C377" s="43"/>
      <c r="D377" s="229" t="s">
        <v>290</v>
      </c>
      <c r="E377" s="43"/>
      <c r="F377" s="230" t="s">
        <v>802</v>
      </c>
      <c r="G377" s="43"/>
      <c r="H377" s="43"/>
      <c r="I377" s="231"/>
      <c r="J377" s="43"/>
      <c r="K377" s="43"/>
      <c r="L377" s="47"/>
      <c r="M377" s="232"/>
      <c r="N377" s="233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290</v>
      </c>
      <c r="AU377" s="20" t="s">
        <v>78</v>
      </c>
    </row>
    <row r="378" s="12" customFormat="1" ht="22.8" customHeight="1">
      <c r="A378" s="12"/>
      <c r="B378" s="200"/>
      <c r="C378" s="201"/>
      <c r="D378" s="202" t="s">
        <v>68</v>
      </c>
      <c r="E378" s="214" t="s">
        <v>803</v>
      </c>
      <c r="F378" s="214" t="s">
        <v>804</v>
      </c>
      <c r="G378" s="201"/>
      <c r="H378" s="201"/>
      <c r="I378" s="204"/>
      <c r="J378" s="215">
        <f>BK378</f>
        <v>0</v>
      </c>
      <c r="K378" s="201"/>
      <c r="L378" s="206"/>
      <c r="M378" s="207"/>
      <c r="N378" s="208"/>
      <c r="O378" s="208"/>
      <c r="P378" s="209">
        <f>SUM(P379:P399)</f>
        <v>0</v>
      </c>
      <c r="Q378" s="208"/>
      <c r="R378" s="209">
        <f>SUM(R379:R399)</f>
        <v>0.024728501</v>
      </c>
      <c r="S378" s="208"/>
      <c r="T378" s="210">
        <f>SUM(T379:T399)</f>
        <v>0.0013475400000000002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11" t="s">
        <v>78</v>
      </c>
      <c r="AT378" s="212" t="s">
        <v>68</v>
      </c>
      <c r="AU378" s="212" t="s">
        <v>76</v>
      </c>
      <c r="AY378" s="211" t="s">
        <v>281</v>
      </c>
      <c r="BK378" s="213">
        <f>SUM(BK379:BK399)</f>
        <v>0</v>
      </c>
    </row>
    <row r="379" s="2" customFormat="1" ht="24.15" customHeight="1">
      <c r="A379" s="41"/>
      <c r="B379" s="42"/>
      <c r="C379" s="216" t="s">
        <v>805</v>
      </c>
      <c r="D379" s="216" t="s">
        <v>284</v>
      </c>
      <c r="E379" s="217" t="s">
        <v>806</v>
      </c>
      <c r="F379" s="218" t="s">
        <v>807</v>
      </c>
      <c r="G379" s="219" t="s">
        <v>197</v>
      </c>
      <c r="H379" s="220">
        <v>49.156999999999996</v>
      </c>
      <c r="I379" s="221"/>
      <c r="J379" s="222">
        <f>ROUND(I379*H379,2)</f>
        <v>0</v>
      </c>
      <c r="K379" s="218" t="s">
        <v>287</v>
      </c>
      <c r="L379" s="47"/>
      <c r="M379" s="223" t="s">
        <v>19</v>
      </c>
      <c r="N379" s="224" t="s">
        <v>40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305</v>
      </c>
      <c r="AT379" s="227" t="s">
        <v>284</v>
      </c>
      <c r="AU379" s="227" t="s">
        <v>78</v>
      </c>
      <c r="AY379" s="20" t="s">
        <v>281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76</v>
      </c>
      <c r="BK379" s="228">
        <f>ROUND(I379*H379,2)</f>
        <v>0</v>
      </c>
      <c r="BL379" s="20" t="s">
        <v>305</v>
      </c>
      <c r="BM379" s="227" t="s">
        <v>808</v>
      </c>
    </row>
    <row r="380" s="2" customFormat="1">
      <c r="A380" s="41"/>
      <c r="B380" s="42"/>
      <c r="C380" s="43"/>
      <c r="D380" s="229" t="s">
        <v>290</v>
      </c>
      <c r="E380" s="43"/>
      <c r="F380" s="230" t="s">
        <v>809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290</v>
      </c>
      <c r="AU380" s="20" t="s">
        <v>78</v>
      </c>
    </row>
    <row r="381" s="13" customFormat="1">
      <c r="A381" s="13"/>
      <c r="B381" s="234"/>
      <c r="C381" s="235"/>
      <c r="D381" s="236" t="s">
        <v>292</v>
      </c>
      <c r="E381" s="237" t="s">
        <v>19</v>
      </c>
      <c r="F381" s="238" t="s">
        <v>235</v>
      </c>
      <c r="G381" s="235"/>
      <c r="H381" s="239">
        <v>17.52</v>
      </c>
      <c r="I381" s="240"/>
      <c r="J381" s="235"/>
      <c r="K381" s="235"/>
      <c r="L381" s="241"/>
      <c r="M381" s="242"/>
      <c r="N381" s="243"/>
      <c r="O381" s="243"/>
      <c r="P381" s="243"/>
      <c r="Q381" s="243"/>
      <c r="R381" s="243"/>
      <c r="S381" s="243"/>
      <c r="T381" s="244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5" t="s">
        <v>292</v>
      </c>
      <c r="AU381" s="245" t="s">
        <v>78</v>
      </c>
      <c r="AV381" s="13" t="s">
        <v>78</v>
      </c>
      <c r="AW381" s="13" t="s">
        <v>31</v>
      </c>
      <c r="AX381" s="13" t="s">
        <v>69</v>
      </c>
      <c r="AY381" s="245" t="s">
        <v>281</v>
      </c>
    </row>
    <row r="382" s="13" customFormat="1">
      <c r="A382" s="13"/>
      <c r="B382" s="234"/>
      <c r="C382" s="235"/>
      <c r="D382" s="236" t="s">
        <v>292</v>
      </c>
      <c r="E382" s="237" t="s">
        <v>19</v>
      </c>
      <c r="F382" s="238" t="s">
        <v>810</v>
      </c>
      <c r="G382" s="235"/>
      <c r="H382" s="239">
        <v>11.637000000000001</v>
      </c>
      <c r="I382" s="240"/>
      <c r="J382" s="235"/>
      <c r="K382" s="235"/>
      <c r="L382" s="241"/>
      <c r="M382" s="242"/>
      <c r="N382" s="243"/>
      <c r="O382" s="243"/>
      <c r="P382" s="243"/>
      <c r="Q382" s="243"/>
      <c r="R382" s="243"/>
      <c r="S382" s="243"/>
      <c r="T382" s="244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5" t="s">
        <v>292</v>
      </c>
      <c r="AU382" s="245" t="s">
        <v>78</v>
      </c>
      <c r="AV382" s="13" t="s">
        <v>78</v>
      </c>
      <c r="AW382" s="13" t="s">
        <v>31</v>
      </c>
      <c r="AX382" s="13" t="s">
        <v>69</v>
      </c>
      <c r="AY382" s="245" t="s">
        <v>281</v>
      </c>
    </row>
    <row r="383" s="13" customFormat="1">
      <c r="A383" s="13"/>
      <c r="B383" s="234"/>
      <c r="C383" s="235"/>
      <c r="D383" s="236" t="s">
        <v>292</v>
      </c>
      <c r="E383" s="237" t="s">
        <v>19</v>
      </c>
      <c r="F383" s="238" t="s">
        <v>811</v>
      </c>
      <c r="G383" s="235"/>
      <c r="H383" s="239">
        <v>20</v>
      </c>
      <c r="I383" s="240"/>
      <c r="J383" s="235"/>
      <c r="K383" s="235"/>
      <c r="L383" s="241"/>
      <c r="M383" s="242"/>
      <c r="N383" s="243"/>
      <c r="O383" s="243"/>
      <c r="P383" s="243"/>
      <c r="Q383" s="243"/>
      <c r="R383" s="243"/>
      <c r="S383" s="243"/>
      <c r="T383" s="244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5" t="s">
        <v>292</v>
      </c>
      <c r="AU383" s="245" t="s">
        <v>78</v>
      </c>
      <c r="AV383" s="13" t="s">
        <v>78</v>
      </c>
      <c r="AW383" s="13" t="s">
        <v>31</v>
      </c>
      <c r="AX383" s="13" t="s">
        <v>69</v>
      </c>
      <c r="AY383" s="245" t="s">
        <v>281</v>
      </c>
    </row>
    <row r="384" s="14" customFormat="1">
      <c r="A384" s="14"/>
      <c r="B384" s="246"/>
      <c r="C384" s="247"/>
      <c r="D384" s="236" t="s">
        <v>292</v>
      </c>
      <c r="E384" s="248" t="s">
        <v>19</v>
      </c>
      <c r="F384" s="249" t="s">
        <v>311</v>
      </c>
      <c r="G384" s="247"/>
      <c r="H384" s="250">
        <v>49.156999999999996</v>
      </c>
      <c r="I384" s="251"/>
      <c r="J384" s="247"/>
      <c r="K384" s="247"/>
      <c r="L384" s="252"/>
      <c r="M384" s="253"/>
      <c r="N384" s="254"/>
      <c r="O384" s="254"/>
      <c r="P384" s="254"/>
      <c r="Q384" s="254"/>
      <c r="R384" s="254"/>
      <c r="S384" s="254"/>
      <c r="T384" s="255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6" t="s">
        <v>292</v>
      </c>
      <c r="AU384" s="256" t="s">
        <v>78</v>
      </c>
      <c r="AV384" s="14" t="s">
        <v>288</v>
      </c>
      <c r="AW384" s="14" t="s">
        <v>31</v>
      </c>
      <c r="AX384" s="14" t="s">
        <v>76</v>
      </c>
      <c r="AY384" s="256" t="s">
        <v>281</v>
      </c>
    </row>
    <row r="385" s="2" customFormat="1" ht="24.15" customHeight="1">
      <c r="A385" s="41"/>
      <c r="B385" s="42"/>
      <c r="C385" s="216" t="s">
        <v>812</v>
      </c>
      <c r="D385" s="216" t="s">
        <v>284</v>
      </c>
      <c r="E385" s="217" t="s">
        <v>813</v>
      </c>
      <c r="F385" s="218" t="s">
        <v>814</v>
      </c>
      <c r="G385" s="219" t="s">
        <v>197</v>
      </c>
      <c r="H385" s="220">
        <v>18.638000000000002</v>
      </c>
      <c r="I385" s="221"/>
      <c r="J385" s="222">
        <f>ROUND(I385*H385,2)</f>
        <v>0</v>
      </c>
      <c r="K385" s="218" t="s">
        <v>287</v>
      </c>
      <c r="L385" s="47"/>
      <c r="M385" s="223" t="s">
        <v>19</v>
      </c>
      <c r="N385" s="224" t="s">
        <v>40</v>
      </c>
      <c r="O385" s="87"/>
      <c r="P385" s="225">
        <f>O385*H385</f>
        <v>0</v>
      </c>
      <c r="Q385" s="225">
        <v>0</v>
      </c>
      <c r="R385" s="225">
        <f>Q385*H385</f>
        <v>0</v>
      </c>
      <c r="S385" s="225">
        <v>3.0000000000000001E-05</v>
      </c>
      <c r="T385" s="226">
        <f>S385*H385</f>
        <v>0.00055914000000000007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7" t="s">
        <v>305</v>
      </c>
      <c r="AT385" s="227" t="s">
        <v>284</v>
      </c>
      <c r="AU385" s="227" t="s">
        <v>78</v>
      </c>
      <c r="AY385" s="20" t="s">
        <v>281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20" t="s">
        <v>76</v>
      </c>
      <c r="BK385" s="228">
        <f>ROUND(I385*H385,2)</f>
        <v>0</v>
      </c>
      <c r="BL385" s="20" t="s">
        <v>305</v>
      </c>
      <c r="BM385" s="227" t="s">
        <v>815</v>
      </c>
    </row>
    <row r="386" s="2" customFormat="1">
      <c r="A386" s="41"/>
      <c r="B386" s="42"/>
      <c r="C386" s="43"/>
      <c r="D386" s="229" t="s">
        <v>290</v>
      </c>
      <c r="E386" s="43"/>
      <c r="F386" s="230" t="s">
        <v>816</v>
      </c>
      <c r="G386" s="43"/>
      <c r="H386" s="43"/>
      <c r="I386" s="231"/>
      <c r="J386" s="43"/>
      <c r="K386" s="43"/>
      <c r="L386" s="47"/>
      <c r="M386" s="232"/>
      <c r="N386" s="233"/>
      <c r="O386" s="87"/>
      <c r="P386" s="87"/>
      <c r="Q386" s="87"/>
      <c r="R386" s="87"/>
      <c r="S386" s="87"/>
      <c r="T386" s="88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T386" s="20" t="s">
        <v>290</v>
      </c>
      <c r="AU386" s="20" t="s">
        <v>78</v>
      </c>
    </row>
    <row r="387" s="13" customFormat="1">
      <c r="A387" s="13"/>
      <c r="B387" s="234"/>
      <c r="C387" s="235"/>
      <c r="D387" s="236" t="s">
        <v>292</v>
      </c>
      <c r="E387" s="237" t="s">
        <v>19</v>
      </c>
      <c r="F387" s="238" t="s">
        <v>200</v>
      </c>
      <c r="G387" s="235"/>
      <c r="H387" s="239">
        <v>18.638000000000002</v>
      </c>
      <c r="I387" s="240"/>
      <c r="J387" s="235"/>
      <c r="K387" s="235"/>
      <c r="L387" s="241"/>
      <c r="M387" s="242"/>
      <c r="N387" s="243"/>
      <c r="O387" s="243"/>
      <c r="P387" s="243"/>
      <c r="Q387" s="243"/>
      <c r="R387" s="243"/>
      <c r="S387" s="243"/>
      <c r="T387" s="244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5" t="s">
        <v>292</v>
      </c>
      <c r="AU387" s="245" t="s">
        <v>78</v>
      </c>
      <c r="AV387" s="13" t="s">
        <v>78</v>
      </c>
      <c r="AW387" s="13" t="s">
        <v>31</v>
      </c>
      <c r="AX387" s="13" t="s">
        <v>76</v>
      </c>
      <c r="AY387" s="245" t="s">
        <v>281</v>
      </c>
    </row>
    <row r="388" s="2" customFormat="1" ht="16.5" customHeight="1">
      <c r="A388" s="41"/>
      <c r="B388" s="42"/>
      <c r="C388" s="267" t="s">
        <v>506</v>
      </c>
      <c r="D388" s="267" t="s">
        <v>396</v>
      </c>
      <c r="E388" s="268" t="s">
        <v>817</v>
      </c>
      <c r="F388" s="269" t="s">
        <v>818</v>
      </c>
      <c r="G388" s="270" t="s">
        <v>197</v>
      </c>
      <c r="H388" s="271">
        <v>20.501999999999999</v>
      </c>
      <c r="I388" s="272"/>
      <c r="J388" s="273">
        <f>ROUND(I388*H388,2)</f>
        <v>0</v>
      </c>
      <c r="K388" s="269" t="s">
        <v>287</v>
      </c>
      <c r="L388" s="274"/>
      <c r="M388" s="275" t="s">
        <v>19</v>
      </c>
      <c r="N388" s="276" t="s">
        <v>40</v>
      </c>
      <c r="O388" s="87"/>
      <c r="P388" s="225">
        <f>O388*H388</f>
        <v>0</v>
      </c>
      <c r="Q388" s="225">
        <v>1.0000000000000001E-05</v>
      </c>
      <c r="R388" s="225">
        <f>Q388*H388</f>
        <v>0.00020502000000000001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483</v>
      </c>
      <c r="AT388" s="227" t="s">
        <v>396</v>
      </c>
      <c r="AU388" s="227" t="s">
        <v>78</v>
      </c>
      <c r="AY388" s="20" t="s">
        <v>281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76</v>
      </c>
      <c r="BK388" s="228">
        <f>ROUND(I388*H388,2)</f>
        <v>0</v>
      </c>
      <c r="BL388" s="20" t="s">
        <v>305</v>
      </c>
      <c r="BM388" s="227" t="s">
        <v>819</v>
      </c>
    </row>
    <row r="389" s="13" customFormat="1">
      <c r="A389" s="13"/>
      <c r="B389" s="234"/>
      <c r="C389" s="235"/>
      <c r="D389" s="236" t="s">
        <v>292</v>
      </c>
      <c r="E389" s="235"/>
      <c r="F389" s="238" t="s">
        <v>688</v>
      </c>
      <c r="G389" s="235"/>
      <c r="H389" s="239">
        <v>20.501999999999999</v>
      </c>
      <c r="I389" s="240"/>
      <c r="J389" s="235"/>
      <c r="K389" s="235"/>
      <c r="L389" s="241"/>
      <c r="M389" s="242"/>
      <c r="N389" s="243"/>
      <c r="O389" s="243"/>
      <c r="P389" s="243"/>
      <c r="Q389" s="243"/>
      <c r="R389" s="243"/>
      <c r="S389" s="243"/>
      <c r="T389" s="244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5" t="s">
        <v>292</v>
      </c>
      <c r="AU389" s="245" t="s">
        <v>78</v>
      </c>
      <c r="AV389" s="13" t="s">
        <v>78</v>
      </c>
      <c r="AW389" s="13" t="s">
        <v>4</v>
      </c>
      <c r="AX389" s="13" t="s">
        <v>76</v>
      </c>
      <c r="AY389" s="245" t="s">
        <v>281</v>
      </c>
    </row>
    <row r="390" s="2" customFormat="1" ht="55.5" customHeight="1">
      <c r="A390" s="41"/>
      <c r="B390" s="42"/>
      <c r="C390" s="216" t="s">
        <v>820</v>
      </c>
      <c r="D390" s="216" t="s">
        <v>284</v>
      </c>
      <c r="E390" s="217" t="s">
        <v>821</v>
      </c>
      <c r="F390" s="218" t="s">
        <v>822</v>
      </c>
      <c r="G390" s="219" t="s">
        <v>197</v>
      </c>
      <c r="H390" s="220">
        <v>26.280000000000001</v>
      </c>
      <c r="I390" s="221"/>
      <c r="J390" s="222">
        <f>ROUND(I390*H390,2)</f>
        <v>0</v>
      </c>
      <c r="K390" s="218" t="s">
        <v>287</v>
      </c>
      <c r="L390" s="47"/>
      <c r="M390" s="223" t="s">
        <v>19</v>
      </c>
      <c r="N390" s="224" t="s">
        <v>40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3.0000000000000001E-05</v>
      </c>
      <c r="T390" s="226">
        <f>S390*H390</f>
        <v>0.00078840000000000008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305</v>
      </c>
      <c r="AT390" s="227" t="s">
        <v>284</v>
      </c>
      <c r="AU390" s="227" t="s">
        <v>78</v>
      </c>
      <c r="AY390" s="20" t="s">
        <v>281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76</v>
      </c>
      <c r="BK390" s="228">
        <f>ROUND(I390*H390,2)</f>
        <v>0</v>
      </c>
      <c r="BL390" s="20" t="s">
        <v>305</v>
      </c>
      <c r="BM390" s="227" t="s">
        <v>823</v>
      </c>
    </row>
    <row r="391" s="2" customFormat="1">
      <c r="A391" s="41"/>
      <c r="B391" s="42"/>
      <c r="C391" s="43"/>
      <c r="D391" s="229" t="s">
        <v>290</v>
      </c>
      <c r="E391" s="43"/>
      <c r="F391" s="230" t="s">
        <v>824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290</v>
      </c>
      <c r="AU391" s="20" t="s">
        <v>78</v>
      </c>
    </row>
    <row r="392" s="15" customFormat="1">
      <c r="A392" s="15"/>
      <c r="B392" s="257"/>
      <c r="C392" s="258"/>
      <c r="D392" s="236" t="s">
        <v>292</v>
      </c>
      <c r="E392" s="259" t="s">
        <v>19</v>
      </c>
      <c r="F392" s="260" t="s">
        <v>825</v>
      </c>
      <c r="G392" s="258"/>
      <c r="H392" s="259" t="s">
        <v>19</v>
      </c>
      <c r="I392" s="261"/>
      <c r="J392" s="258"/>
      <c r="K392" s="258"/>
      <c r="L392" s="262"/>
      <c r="M392" s="263"/>
      <c r="N392" s="264"/>
      <c r="O392" s="264"/>
      <c r="P392" s="264"/>
      <c r="Q392" s="264"/>
      <c r="R392" s="264"/>
      <c r="S392" s="264"/>
      <c r="T392" s="26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66" t="s">
        <v>292</v>
      </c>
      <c r="AU392" s="266" t="s">
        <v>78</v>
      </c>
      <c r="AV392" s="15" t="s">
        <v>76</v>
      </c>
      <c r="AW392" s="15" t="s">
        <v>31</v>
      </c>
      <c r="AX392" s="15" t="s">
        <v>69</v>
      </c>
      <c r="AY392" s="266" t="s">
        <v>281</v>
      </c>
    </row>
    <row r="393" s="13" customFormat="1">
      <c r="A393" s="13"/>
      <c r="B393" s="234"/>
      <c r="C393" s="235"/>
      <c r="D393" s="236" t="s">
        <v>292</v>
      </c>
      <c r="E393" s="237" t="s">
        <v>19</v>
      </c>
      <c r="F393" s="238" t="s">
        <v>826</v>
      </c>
      <c r="G393" s="235"/>
      <c r="H393" s="239">
        <v>26.280000000000001</v>
      </c>
      <c r="I393" s="240"/>
      <c r="J393" s="235"/>
      <c r="K393" s="235"/>
      <c r="L393" s="241"/>
      <c r="M393" s="242"/>
      <c r="N393" s="243"/>
      <c r="O393" s="243"/>
      <c r="P393" s="243"/>
      <c r="Q393" s="243"/>
      <c r="R393" s="243"/>
      <c r="S393" s="243"/>
      <c r="T393" s="244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5" t="s">
        <v>292</v>
      </c>
      <c r="AU393" s="245" t="s">
        <v>78</v>
      </c>
      <c r="AV393" s="13" t="s">
        <v>78</v>
      </c>
      <c r="AW393" s="13" t="s">
        <v>31</v>
      </c>
      <c r="AX393" s="13" t="s">
        <v>76</v>
      </c>
      <c r="AY393" s="245" t="s">
        <v>281</v>
      </c>
    </row>
    <row r="394" s="2" customFormat="1" ht="16.5" customHeight="1">
      <c r="A394" s="41"/>
      <c r="B394" s="42"/>
      <c r="C394" s="267" t="s">
        <v>827</v>
      </c>
      <c r="D394" s="267" t="s">
        <v>396</v>
      </c>
      <c r="E394" s="268" t="s">
        <v>817</v>
      </c>
      <c r="F394" s="269" t="s">
        <v>818</v>
      </c>
      <c r="G394" s="270" t="s">
        <v>197</v>
      </c>
      <c r="H394" s="271">
        <v>28.908000000000001</v>
      </c>
      <c r="I394" s="272"/>
      <c r="J394" s="273">
        <f>ROUND(I394*H394,2)</f>
        <v>0</v>
      </c>
      <c r="K394" s="269" t="s">
        <v>287</v>
      </c>
      <c r="L394" s="274"/>
      <c r="M394" s="275" t="s">
        <v>19</v>
      </c>
      <c r="N394" s="276" t="s">
        <v>40</v>
      </c>
      <c r="O394" s="87"/>
      <c r="P394" s="225">
        <f>O394*H394</f>
        <v>0</v>
      </c>
      <c r="Q394" s="225">
        <v>1.0000000000000001E-05</v>
      </c>
      <c r="R394" s="225">
        <f>Q394*H394</f>
        <v>0.00028908000000000004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483</v>
      </c>
      <c r="AT394" s="227" t="s">
        <v>396</v>
      </c>
      <c r="AU394" s="227" t="s">
        <v>78</v>
      </c>
      <c r="AY394" s="20" t="s">
        <v>281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76</v>
      </c>
      <c r="BK394" s="228">
        <f>ROUND(I394*H394,2)</f>
        <v>0</v>
      </c>
      <c r="BL394" s="20" t="s">
        <v>305</v>
      </c>
      <c r="BM394" s="227" t="s">
        <v>828</v>
      </c>
    </row>
    <row r="395" s="13" customFormat="1">
      <c r="A395" s="13"/>
      <c r="B395" s="234"/>
      <c r="C395" s="235"/>
      <c r="D395" s="236" t="s">
        <v>292</v>
      </c>
      <c r="E395" s="235"/>
      <c r="F395" s="238" t="s">
        <v>829</v>
      </c>
      <c r="G395" s="235"/>
      <c r="H395" s="239">
        <v>28.908000000000001</v>
      </c>
      <c r="I395" s="240"/>
      <c r="J395" s="235"/>
      <c r="K395" s="235"/>
      <c r="L395" s="241"/>
      <c r="M395" s="242"/>
      <c r="N395" s="243"/>
      <c r="O395" s="243"/>
      <c r="P395" s="243"/>
      <c r="Q395" s="243"/>
      <c r="R395" s="243"/>
      <c r="S395" s="243"/>
      <c r="T395" s="244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5" t="s">
        <v>292</v>
      </c>
      <c r="AU395" s="245" t="s">
        <v>78</v>
      </c>
      <c r="AV395" s="13" t="s">
        <v>78</v>
      </c>
      <c r="AW395" s="13" t="s">
        <v>4</v>
      </c>
      <c r="AX395" s="13" t="s">
        <v>76</v>
      </c>
      <c r="AY395" s="245" t="s">
        <v>281</v>
      </c>
    </row>
    <row r="396" s="2" customFormat="1" ht="33" customHeight="1">
      <c r="A396" s="41"/>
      <c r="B396" s="42"/>
      <c r="C396" s="216" t="s">
        <v>830</v>
      </c>
      <c r="D396" s="216" t="s">
        <v>284</v>
      </c>
      <c r="E396" s="217" t="s">
        <v>831</v>
      </c>
      <c r="F396" s="218" t="s">
        <v>832</v>
      </c>
      <c r="G396" s="219" t="s">
        <v>197</v>
      </c>
      <c r="H396" s="220">
        <v>49.156999999999996</v>
      </c>
      <c r="I396" s="221"/>
      <c r="J396" s="222">
        <f>ROUND(I396*H396,2)</f>
        <v>0</v>
      </c>
      <c r="K396" s="218" t="s">
        <v>287</v>
      </c>
      <c r="L396" s="47"/>
      <c r="M396" s="223" t="s">
        <v>19</v>
      </c>
      <c r="N396" s="224" t="s">
        <v>40</v>
      </c>
      <c r="O396" s="87"/>
      <c r="P396" s="225">
        <f>O396*H396</f>
        <v>0</v>
      </c>
      <c r="Q396" s="225">
        <v>0.00020799999999999999</v>
      </c>
      <c r="R396" s="225">
        <f>Q396*H396</f>
        <v>0.010224655999999999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305</v>
      </c>
      <c r="AT396" s="227" t="s">
        <v>284</v>
      </c>
      <c r="AU396" s="227" t="s">
        <v>78</v>
      </c>
      <c r="AY396" s="20" t="s">
        <v>281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76</v>
      </c>
      <c r="BK396" s="228">
        <f>ROUND(I396*H396,2)</f>
        <v>0</v>
      </c>
      <c r="BL396" s="20" t="s">
        <v>305</v>
      </c>
      <c r="BM396" s="227" t="s">
        <v>833</v>
      </c>
    </row>
    <row r="397" s="2" customFormat="1">
      <c r="A397" s="41"/>
      <c r="B397" s="42"/>
      <c r="C397" s="43"/>
      <c r="D397" s="229" t="s">
        <v>290</v>
      </c>
      <c r="E397" s="43"/>
      <c r="F397" s="230" t="s">
        <v>834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290</v>
      </c>
      <c r="AU397" s="20" t="s">
        <v>78</v>
      </c>
    </row>
    <row r="398" s="2" customFormat="1" ht="37.8" customHeight="1">
      <c r="A398" s="41"/>
      <c r="B398" s="42"/>
      <c r="C398" s="216" t="s">
        <v>835</v>
      </c>
      <c r="D398" s="216" t="s">
        <v>284</v>
      </c>
      <c r="E398" s="217" t="s">
        <v>836</v>
      </c>
      <c r="F398" s="218" t="s">
        <v>837</v>
      </c>
      <c r="G398" s="219" t="s">
        <v>197</v>
      </c>
      <c r="H398" s="220">
        <v>49.156999999999996</v>
      </c>
      <c r="I398" s="221"/>
      <c r="J398" s="222">
        <f>ROUND(I398*H398,2)</f>
        <v>0</v>
      </c>
      <c r="K398" s="218" t="s">
        <v>287</v>
      </c>
      <c r="L398" s="47"/>
      <c r="M398" s="223" t="s">
        <v>19</v>
      </c>
      <c r="N398" s="224" t="s">
        <v>40</v>
      </c>
      <c r="O398" s="87"/>
      <c r="P398" s="225">
        <f>O398*H398</f>
        <v>0</v>
      </c>
      <c r="Q398" s="225">
        <v>0.00028499999999999999</v>
      </c>
      <c r="R398" s="225">
        <f>Q398*H398</f>
        <v>0.014009744999999999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305</v>
      </c>
      <c r="AT398" s="227" t="s">
        <v>284</v>
      </c>
      <c r="AU398" s="227" t="s">
        <v>78</v>
      </c>
      <c r="AY398" s="20" t="s">
        <v>281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76</v>
      </c>
      <c r="BK398" s="228">
        <f>ROUND(I398*H398,2)</f>
        <v>0</v>
      </c>
      <c r="BL398" s="20" t="s">
        <v>305</v>
      </c>
      <c r="BM398" s="227" t="s">
        <v>838</v>
      </c>
    </row>
    <row r="399" s="2" customFormat="1">
      <c r="A399" s="41"/>
      <c r="B399" s="42"/>
      <c r="C399" s="43"/>
      <c r="D399" s="229" t="s">
        <v>290</v>
      </c>
      <c r="E399" s="43"/>
      <c r="F399" s="230" t="s">
        <v>839</v>
      </c>
      <c r="G399" s="43"/>
      <c r="H399" s="43"/>
      <c r="I399" s="231"/>
      <c r="J399" s="43"/>
      <c r="K399" s="43"/>
      <c r="L399" s="47"/>
      <c r="M399" s="291"/>
      <c r="N399" s="292"/>
      <c r="O399" s="293"/>
      <c r="P399" s="293"/>
      <c r="Q399" s="293"/>
      <c r="R399" s="293"/>
      <c r="S399" s="293"/>
      <c r="T399" s="294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290</v>
      </c>
      <c r="AU399" s="20" t="s">
        <v>78</v>
      </c>
    </row>
    <row r="400" s="2" customFormat="1" ht="6.96" customHeight="1">
      <c r="A400" s="41"/>
      <c r="B400" s="62"/>
      <c r="C400" s="63"/>
      <c r="D400" s="63"/>
      <c r="E400" s="63"/>
      <c r="F400" s="63"/>
      <c r="G400" s="63"/>
      <c r="H400" s="63"/>
      <c r="I400" s="63"/>
      <c r="J400" s="63"/>
      <c r="K400" s="63"/>
      <c r="L400" s="47"/>
      <c r="M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</row>
  </sheetData>
  <sheetProtection sheet="1" autoFilter="0" formatColumns="0" formatRows="0" objects="1" scenarios="1" spinCount="100000" saltValue="nIZFchBD4gKVRrUjWdBrxTCfhWaO8LwjDSkaw58ePHFHFpDmgNxWqFfyYS/m4kCqwaG8CmzMkuiQtRm+BRGuWA==" hashValue="k9kj5BIIe/zGIDsmWz0WFnI/eymiI/CEP1KqO6Fl0EOb+v8HAWdguKOD71Y4WhcoV5aFEfVjdaYzCN07zFQa/Q==" algorithmName="SHA-512" password="DDA6"/>
  <autoFilter ref="C109:K39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8:H98"/>
    <mergeCell ref="E100:H100"/>
    <mergeCell ref="E102:H102"/>
    <mergeCell ref="L2:V2"/>
  </mergeCells>
  <hyperlinks>
    <hyperlink ref="F114" r:id="rId1" display="https://podminky.urs.cz/item/CS_URS_2025_01/965081213"/>
    <hyperlink ref="F117" r:id="rId2" display="https://podminky.urs.cz/item/CS_URS_2025_01/965046111"/>
    <hyperlink ref="F120" r:id="rId3" display="https://podminky.urs.cz/item/CS_URS_2025_01/965046119"/>
    <hyperlink ref="F123" r:id="rId4" display="https://podminky.urs.cz/item/CS_URS_2025_01/968072455"/>
    <hyperlink ref="F132" r:id="rId5" display="https://podminky.urs.cz/item/CS_URS_2025_01/751398821"/>
    <hyperlink ref="F136" r:id="rId6" display="https://podminky.urs.cz/item/CS_URS_2025_01/978013191"/>
    <hyperlink ref="F145" r:id="rId7" display="https://podminky.urs.cz/item/CS_URS_2025_01/978059541"/>
    <hyperlink ref="F151" r:id="rId8" display="https://podminky.urs.cz/item/CS_URS_2025_01/962031132"/>
    <hyperlink ref="F157" r:id="rId9" display="https://podminky.urs.cz/item/CS_URS_2025_01/997013212"/>
    <hyperlink ref="F159" r:id="rId10" display="https://podminky.urs.cz/item/CS_URS_2025_01/997013501"/>
    <hyperlink ref="F161" r:id="rId11" display="https://podminky.urs.cz/item/CS_URS_2025_01/997013509"/>
    <hyperlink ref="F164" r:id="rId12" display="https://podminky.urs.cz/item/CS_URS_2025_01/997013631"/>
    <hyperlink ref="F169" r:id="rId13" display="https://podminky.urs.cz/item/CS_URS_2025_01/622143004"/>
    <hyperlink ref="F176" r:id="rId14" display="https://podminky.urs.cz/item/CS_URS_2025_01/622143005"/>
    <hyperlink ref="F184" r:id="rId15" display="https://podminky.urs.cz/item/CS_URS_2025_01/629991012"/>
    <hyperlink ref="F189" r:id="rId16" display="https://podminky.urs.cz/item/CS_URS_2025_01/619995001"/>
    <hyperlink ref="F192" r:id="rId17" display="https://podminky.urs.cz/item/CS_URS_2025_01/612321111"/>
    <hyperlink ref="F198" r:id="rId18" display="https://podminky.urs.cz/item/CS_URS_2025_01/612321191"/>
    <hyperlink ref="F200" r:id="rId19" display="https://podminky.urs.cz/item/CS_URS_2025_01/612131121"/>
    <hyperlink ref="F203" r:id="rId20" display="https://podminky.urs.cz/item/CS_URS_2025_01/612341121"/>
    <hyperlink ref="F206" r:id="rId21" display="https://podminky.urs.cz/item/CS_URS_2025_01/612341191"/>
    <hyperlink ref="F209" r:id="rId22" display="https://podminky.urs.cz/item/CS_URS_2025_01/632451101"/>
    <hyperlink ref="F213" r:id="rId23" display="https://podminky.urs.cz/item/CS_URS_2025_01/771121011"/>
    <hyperlink ref="F216" r:id="rId24" display="https://podminky.urs.cz/item/CS_URS_2025_01/642944121"/>
    <hyperlink ref="F220" r:id="rId25" display="https://podminky.urs.cz/item/CS_URS_2025_01/783301313"/>
    <hyperlink ref="F223" r:id="rId26" display="https://podminky.urs.cz/item/CS_URS_2025_01/783314101"/>
    <hyperlink ref="F225" r:id="rId27" display="https://podminky.urs.cz/item/CS_URS_2025_01/783315101"/>
    <hyperlink ref="F227" r:id="rId28" display="https://podminky.urs.cz/item/CS_URS_2025_01/783317101"/>
    <hyperlink ref="F230" r:id="rId29" display="https://podminky.urs.cz/item/CS_URS_2025_01/952901111"/>
    <hyperlink ref="F236" r:id="rId30" display="https://podminky.urs.cz/item/CS_URS_2025_01/949101111"/>
    <hyperlink ref="F240" r:id="rId31" display="https://podminky.urs.cz/item/CS_URS_2025_01/998018002"/>
    <hyperlink ref="F244" r:id="rId32" display="https://podminky.urs.cz/item/CS_URS_2025_01/998725122"/>
    <hyperlink ref="F246" r:id="rId33" display="https://podminky.urs.cz/item/CS_URS_2025_01/725291667"/>
    <hyperlink ref="F249" r:id="rId34" display="https://podminky.urs.cz/item/CS_URS_2025_01/725291652"/>
    <hyperlink ref="F252" r:id="rId35" display="https://podminky.urs.cz/item/CS_URS_2025_01/725291653"/>
    <hyperlink ref="F260" r:id="rId36" display="https://podminky.urs.cz/item/CS_URS_2025_01/725291680"/>
    <hyperlink ref="F264" r:id="rId37" display="https://podminky.urs.cz/item/CS_URS_2025_01/998763332"/>
    <hyperlink ref="F267" r:id="rId38" display="https://podminky.urs.cz/item/CS_URS_2025_01/763131451"/>
    <hyperlink ref="F270" r:id="rId39" display="https://podminky.urs.cz/item/CS_URS_2025_01/763131714"/>
    <hyperlink ref="F274" r:id="rId40" display="https://podminky.urs.cz/item/CS_URS_2025_01/763172355"/>
    <hyperlink ref="F278" r:id="rId41" display="https://podminky.urs.cz/item/CS_URS_2025_01/763172353"/>
    <hyperlink ref="F283" r:id="rId42" display="https://podminky.urs.cz/item/CS_URS_2025_01/763412114"/>
    <hyperlink ref="F288" r:id="rId43" display="https://podminky.urs.cz/item/CS_URS_2025_01/763412124"/>
    <hyperlink ref="F291" r:id="rId44" display="https://podminky.urs.cz/item/CS_URS_2025_01/998766122"/>
    <hyperlink ref="F293" r:id="rId45" display="https://podminky.urs.cz/item/CS_URS_2025_01/766660001"/>
    <hyperlink ref="F297" r:id="rId46" display="https://podminky.urs.cz/item/CS_URS_2025_01/766660728"/>
    <hyperlink ref="F300" r:id="rId47" display="https://podminky.urs.cz/item/CS_URS_2025_01/766660729"/>
    <hyperlink ref="F304" r:id="rId48" display="https://podminky.urs.cz/item/CS_URS_2025_01/771111011"/>
    <hyperlink ref="F307" r:id="rId49" display="https://podminky.urs.cz/item/CS_URS_2025_01/771121011"/>
    <hyperlink ref="F311" r:id="rId50" display="https://podminky.urs.cz/item/CS_URS_2025_01/771574416"/>
    <hyperlink ref="F315" r:id="rId51" display="https://podminky.urs.cz/item/CS_URS_2025_01/998771122"/>
    <hyperlink ref="F318" r:id="rId52" display="https://podminky.urs.cz/item/CS_URS_2025_01/771591207"/>
    <hyperlink ref="F321" r:id="rId53" display="https://podminky.urs.cz/item/CS_URS_2025_01/781131207"/>
    <hyperlink ref="F328" r:id="rId54" display="https://podminky.urs.cz/item/CS_URS_2025_01/781131237"/>
    <hyperlink ref="F337" r:id="rId55" display="https://podminky.urs.cz/item/CS_URS_2025_01/781121011"/>
    <hyperlink ref="F340" r:id="rId56" display="https://podminky.urs.cz/item/CS_URS_2025_01/781472221"/>
    <hyperlink ref="F344" r:id="rId57" display="https://podminky.urs.cz/item/CS_URS_2025_01/781492211"/>
    <hyperlink ref="F355" r:id="rId58" display="https://podminky.urs.cz/item/CS_URS_2025_01/781495115"/>
    <hyperlink ref="F360" r:id="rId59" display="https://podminky.urs.cz/item/CS_URS_2025_01/781495142"/>
    <hyperlink ref="F365" r:id="rId60" display="https://podminky.urs.cz/item/CS_URS_2025_01/781495143"/>
    <hyperlink ref="F368" r:id="rId61" display="https://podminky.urs.cz/item/CS_URS_2025_01/781571121"/>
    <hyperlink ref="F377" r:id="rId62" display="https://podminky.urs.cz/item/CS_URS_2025_01/998781122"/>
    <hyperlink ref="F380" r:id="rId63" display="https://podminky.urs.cz/item/CS_URS_2025_01/784111001"/>
    <hyperlink ref="F386" r:id="rId64" display="https://podminky.urs.cz/item/CS_URS_2025_01/784171101"/>
    <hyperlink ref="F391" r:id="rId65" display="https://podminky.urs.cz/item/CS_URS_2025_01/784171121"/>
    <hyperlink ref="F397" r:id="rId66" display="https://podminky.urs.cz/item/CS_URS_2025_01/784181101"/>
    <hyperlink ref="F399" r:id="rId67" display="https://podminky.urs.cz/item/CS_URS_2025_01/7842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8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138</v>
      </c>
      <c r="AZ2" s="141" t="s">
        <v>195</v>
      </c>
      <c r="BA2" s="141" t="s">
        <v>196</v>
      </c>
      <c r="BB2" s="141" t="s">
        <v>197</v>
      </c>
      <c r="BC2" s="141" t="s">
        <v>1874</v>
      </c>
      <c r="BD2" s="141" t="s">
        <v>199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  <c r="AZ3" s="141" t="s">
        <v>200</v>
      </c>
      <c r="BA3" s="141" t="s">
        <v>201</v>
      </c>
      <c r="BB3" s="141" t="s">
        <v>197</v>
      </c>
      <c r="BC3" s="141" t="s">
        <v>1875</v>
      </c>
      <c r="BD3" s="141" t="s">
        <v>199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  <c r="AZ4" s="141" t="s">
        <v>204</v>
      </c>
      <c r="BA4" s="141" t="s">
        <v>205</v>
      </c>
      <c r="BB4" s="141" t="s">
        <v>206</v>
      </c>
      <c r="BC4" s="141" t="s">
        <v>1876</v>
      </c>
      <c r="BD4" s="141" t="s">
        <v>199</v>
      </c>
    </row>
    <row r="5" s="1" customFormat="1" ht="6.96" customHeight="1">
      <c r="B5" s="23"/>
      <c r="L5" s="23"/>
      <c r="AZ5" s="141" t="s">
        <v>208</v>
      </c>
      <c r="BA5" s="141" t="s">
        <v>209</v>
      </c>
      <c r="BB5" s="141" t="s">
        <v>197</v>
      </c>
      <c r="BC5" s="141" t="s">
        <v>1877</v>
      </c>
      <c r="BD5" s="141" t="s">
        <v>199</v>
      </c>
    </row>
    <row r="6" s="1" customFormat="1" ht="12" customHeight="1">
      <c r="B6" s="23"/>
      <c r="D6" s="146" t="s">
        <v>16</v>
      </c>
      <c r="L6" s="23"/>
      <c r="AZ6" s="141" t="s">
        <v>214</v>
      </c>
      <c r="BA6" s="141" t="s">
        <v>215</v>
      </c>
      <c r="BB6" s="141" t="s">
        <v>206</v>
      </c>
      <c r="BC6" s="141" t="s">
        <v>1878</v>
      </c>
      <c r="BD6" s="141" t="s">
        <v>199</v>
      </c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  <c r="AZ7" s="141" t="s">
        <v>1879</v>
      </c>
      <c r="BA7" s="141" t="s">
        <v>1880</v>
      </c>
      <c r="BB7" s="141" t="s">
        <v>206</v>
      </c>
      <c r="BC7" s="141" t="s">
        <v>1881</v>
      </c>
      <c r="BD7" s="141" t="s">
        <v>199</v>
      </c>
    </row>
    <row r="8" s="1" customFormat="1" ht="12" customHeight="1">
      <c r="B8" s="23"/>
      <c r="D8" s="146" t="s">
        <v>217</v>
      </c>
      <c r="L8" s="23"/>
      <c r="AZ8" s="141" t="s">
        <v>218</v>
      </c>
      <c r="BA8" s="141" t="s">
        <v>219</v>
      </c>
      <c r="BB8" s="141" t="s">
        <v>197</v>
      </c>
      <c r="BC8" s="141" t="s">
        <v>1882</v>
      </c>
      <c r="BD8" s="141" t="s">
        <v>199</v>
      </c>
    </row>
    <row r="9" s="2" customFormat="1" ht="16.5" customHeight="1">
      <c r="A9" s="41"/>
      <c r="B9" s="47"/>
      <c r="C9" s="41"/>
      <c r="D9" s="41"/>
      <c r="E9" s="147" t="s">
        <v>1883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Z9" s="141" t="s">
        <v>222</v>
      </c>
      <c r="BA9" s="141" t="s">
        <v>223</v>
      </c>
      <c r="BB9" s="141" t="s">
        <v>197</v>
      </c>
      <c r="BC9" s="141" t="s">
        <v>1884</v>
      </c>
      <c r="BD9" s="141" t="s">
        <v>199</v>
      </c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Z10" s="141" t="s">
        <v>226</v>
      </c>
      <c r="BA10" s="141" t="s">
        <v>227</v>
      </c>
      <c r="BB10" s="141" t="s">
        <v>206</v>
      </c>
      <c r="BC10" s="141" t="s">
        <v>1885</v>
      </c>
      <c r="BD10" s="141" t="s">
        <v>199</v>
      </c>
    </row>
    <row r="11" s="2" customFormat="1" ht="16.5" customHeight="1">
      <c r="A11" s="41"/>
      <c r="B11" s="47"/>
      <c r="C11" s="41"/>
      <c r="D11" s="41"/>
      <c r="E11" s="149" t="s">
        <v>1886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141" t="s">
        <v>230</v>
      </c>
      <c r="BA11" s="141" t="s">
        <v>231</v>
      </c>
      <c r="BB11" s="141" t="s">
        <v>206</v>
      </c>
      <c r="BC11" s="141" t="s">
        <v>1887</v>
      </c>
      <c r="BD11" s="141" t="s">
        <v>199</v>
      </c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141" t="s">
        <v>232</v>
      </c>
      <c r="BA12" s="141" t="s">
        <v>233</v>
      </c>
      <c r="BB12" s="141" t="s">
        <v>206</v>
      </c>
      <c r="BC12" s="141" t="s">
        <v>1876</v>
      </c>
      <c r="BD12" s="141" t="s">
        <v>199</v>
      </c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141" t="s">
        <v>235</v>
      </c>
      <c r="BA13" s="141" t="s">
        <v>236</v>
      </c>
      <c r="BB13" s="141" t="s">
        <v>197</v>
      </c>
      <c r="BC13" s="141" t="s">
        <v>1888</v>
      </c>
      <c r="BD13" s="141" t="s">
        <v>199</v>
      </c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ROUND(J110,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ROUND((SUM(BE110:BE417)),  2)</f>
        <v>0</v>
      </c>
      <c r="G35" s="41"/>
      <c r="H35" s="41"/>
      <c r="I35" s="161">
        <v>0.20999999999999999</v>
      </c>
      <c r="J35" s="160">
        <f>ROUND(((SUM(BE110:BE417))*I35),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ROUND((SUM(BF110:BF417)),  2)</f>
        <v>0</v>
      </c>
      <c r="G36" s="41"/>
      <c r="H36" s="41"/>
      <c r="I36" s="161">
        <v>0.12</v>
      </c>
      <c r="J36" s="160">
        <f>ROUND(((SUM(BF110:BF417))*I36),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ROUND((SUM(BG110:BG417)),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ROUND((SUM(BH110:BH417)),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ROUND((SUM(BI110:BI417)),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1883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C1 - WC, mezipatro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J110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241</v>
      </c>
      <c r="E64" s="181"/>
      <c r="F64" s="181"/>
      <c r="G64" s="181"/>
      <c r="H64" s="181"/>
      <c r="I64" s="181"/>
      <c r="J64" s="182">
        <f>J111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242</v>
      </c>
      <c r="E65" s="186"/>
      <c r="F65" s="186"/>
      <c r="G65" s="186"/>
      <c r="H65" s="186"/>
      <c r="I65" s="186"/>
      <c r="J65" s="187">
        <f>J112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243</v>
      </c>
      <c r="E66" s="186"/>
      <c r="F66" s="186"/>
      <c r="G66" s="186"/>
      <c r="H66" s="186"/>
      <c r="I66" s="186"/>
      <c r="J66" s="187">
        <f>J126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244</v>
      </c>
      <c r="E67" s="186"/>
      <c r="F67" s="186"/>
      <c r="G67" s="186"/>
      <c r="H67" s="186"/>
      <c r="I67" s="186"/>
      <c r="J67" s="187">
        <f>J137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245</v>
      </c>
      <c r="E68" s="186"/>
      <c r="F68" s="186"/>
      <c r="G68" s="186"/>
      <c r="H68" s="186"/>
      <c r="I68" s="186"/>
      <c r="J68" s="187">
        <f>J148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246</v>
      </c>
      <c r="E69" s="186"/>
      <c r="F69" s="186"/>
      <c r="G69" s="186"/>
      <c r="H69" s="186"/>
      <c r="I69" s="186"/>
      <c r="J69" s="187">
        <f>J152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247</v>
      </c>
      <c r="E70" s="181"/>
      <c r="F70" s="181"/>
      <c r="G70" s="181"/>
      <c r="H70" s="181"/>
      <c r="I70" s="181"/>
      <c r="J70" s="182">
        <f>J162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1424</v>
      </c>
      <c r="E71" s="186"/>
      <c r="F71" s="186"/>
      <c r="G71" s="186"/>
      <c r="H71" s="186"/>
      <c r="I71" s="186"/>
      <c r="J71" s="187">
        <f>J163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248</v>
      </c>
      <c r="E72" s="186"/>
      <c r="F72" s="186"/>
      <c r="G72" s="186"/>
      <c r="H72" s="186"/>
      <c r="I72" s="186"/>
      <c r="J72" s="187">
        <f>J168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4"/>
      <c r="C73" s="128"/>
      <c r="D73" s="185" t="s">
        <v>249</v>
      </c>
      <c r="E73" s="186"/>
      <c r="F73" s="186"/>
      <c r="G73" s="186"/>
      <c r="H73" s="186"/>
      <c r="I73" s="186"/>
      <c r="J73" s="187">
        <f>J169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21.84" customHeight="1">
      <c r="A74" s="10"/>
      <c r="B74" s="184"/>
      <c r="C74" s="128"/>
      <c r="D74" s="185" t="s">
        <v>250</v>
      </c>
      <c r="E74" s="186"/>
      <c r="F74" s="186"/>
      <c r="G74" s="186"/>
      <c r="H74" s="186"/>
      <c r="I74" s="186"/>
      <c r="J74" s="187">
        <f>J188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4.88" customHeight="1">
      <c r="A75" s="10"/>
      <c r="B75" s="184"/>
      <c r="C75" s="128"/>
      <c r="D75" s="185" t="s">
        <v>251</v>
      </c>
      <c r="E75" s="186"/>
      <c r="F75" s="186"/>
      <c r="G75" s="186"/>
      <c r="H75" s="186"/>
      <c r="I75" s="186"/>
      <c r="J75" s="187">
        <f>J213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4.88" customHeight="1">
      <c r="A76" s="10"/>
      <c r="B76" s="184"/>
      <c r="C76" s="128"/>
      <c r="D76" s="185" t="s">
        <v>252</v>
      </c>
      <c r="E76" s="186"/>
      <c r="F76" s="186"/>
      <c r="G76" s="186"/>
      <c r="H76" s="186"/>
      <c r="I76" s="186"/>
      <c r="J76" s="187">
        <f>J220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253</v>
      </c>
      <c r="E77" s="186"/>
      <c r="F77" s="186"/>
      <c r="G77" s="186"/>
      <c r="H77" s="186"/>
      <c r="I77" s="186"/>
      <c r="J77" s="187">
        <f>J235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254</v>
      </c>
      <c r="E78" s="186"/>
      <c r="F78" s="186"/>
      <c r="G78" s="186"/>
      <c r="H78" s="186"/>
      <c r="I78" s="186"/>
      <c r="J78" s="187">
        <f>J241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255</v>
      </c>
      <c r="E79" s="186"/>
      <c r="F79" s="186"/>
      <c r="G79" s="186"/>
      <c r="H79" s="186"/>
      <c r="I79" s="186"/>
      <c r="J79" s="187">
        <f>J245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9" customFormat="1" ht="24.96" customHeight="1">
      <c r="A80" s="9"/>
      <c r="B80" s="178"/>
      <c r="C80" s="179"/>
      <c r="D80" s="180" t="s">
        <v>256</v>
      </c>
      <c r="E80" s="181"/>
      <c r="F80" s="181"/>
      <c r="G80" s="181"/>
      <c r="H80" s="181"/>
      <c r="I80" s="181"/>
      <c r="J80" s="182">
        <f>J248</f>
        <v>0</v>
      </c>
      <c r="K80" s="179"/>
      <c r="L80" s="183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10" customFormat="1" ht="19.92" customHeight="1">
      <c r="A81" s="10"/>
      <c r="B81" s="184"/>
      <c r="C81" s="128"/>
      <c r="D81" s="185" t="s">
        <v>257</v>
      </c>
      <c r="E81" s="186"/>
      <c r="F81" s="186"/>
      <c r="G81" s="186"/>
      <c r="H81" s="186"/>
      <c r="I81" s="186"/>
      <c r="J81" s="187">
        <f>J249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258</v>
      </c>
      <c r="E82" s="186"/>
      <c r="F82" s="186"/>
      <c r="G82" s="186"/>
      <c r="H82" s="186"/>
      <c r="I82" s="186"/>
      <c r="J82" s="187">
        <f>J268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4.88" customHeight="1">
      <c r="A83" s="10"/>
      <c r="B83" s="184"/>
      <c r="C83" s="128"/>
      <c r="D83" s="185" t="s">
        <v>259</v>
      </c>
      <c r="E83" s="186"/>
      <c r="F83" s="186"/>
      <c r="G83" s="186"/>
      <c r="H83" s="186"/>
      <c r="I83" s="186"/>
      <c r="J83" s="187">
        <f>J271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261</v>
      </c>
      <c r="E84" s="186"/>
      <c r="F84" s="186"/>
      <c r="G84" s="186"/>
      <c r="H84" s="186"/>
      <c r="I84" s="186"/>
      <c r="J84" s="187">
        <f>J298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262</v>
      </c>
      <c r="E85" s="186"/>
      <c r="F85" s="186"/>
      <c r="G85" s="186"/>
      <c r="H85" s="186"/>
      <c r="I85" s="186"/>
      <c r="J85" s="187">
        <f>J316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4.88" customHeight="1">
      <c r="A86" s="10"/>
      <c r="B86" s="184"/>
      <c r="C86" s="128"/>
      <c r="D86" s="185" t="s">
        <v>263</v>
      </c>
      <c r="E86" s="186"/>
      <c r="F86" s="186"/>
      <c r="G86" s="186"/>
      <c r="H86" s="186"/>
      <c r="I86" s="186"/>
      <c r="J86" s="187">
        <f>J341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264</v>
      </c>
      <c r="E87" s="186"/>
      <c r="F87" s="186"/>
      <c r="G87" s="186"/>
      <c r="H87" s="186"/>
      <c r="I87" s="186"/>
      <c r="J87" s="187">
        <f>J360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265</v>
      </c>
      <c r="E88" s="186"/>
      <c r="F88" s="186"/>
      <c r="G88" s="186"/>
      <c r="H88" s="186"/>
      <c r="I88" s="186"/>
      <c r="J88" s="187">
        <f>J396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2" customFormat="1" ht="21.84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62"/>
      <c r="C90" s="63"/>
      <c r="D90" s="63"/>
      <c r="E90" s="63"/>
      <c r="F90" s="63"/>
      <c r="G90" s="63"/>
      <c r="H90" s="63"/>
      <c r="I90" s="63"/>
      <c r="J90" s="63"/>
      <c r="K90" s="6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4" s="2" customFormat="1" ht="6.96" customHeight="1">
      <c r="A94" s="41"/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24.96" customHeight="1">
      <c r="A95" s="41"/>
      <c r="B95" s="42"/>
      <c r="C95" s="26" t="s">
        <v>266</v>
      </c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16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6.5" customHeight="1">
      <c r="A98" s="41"/>
      <c r="B98" s="42"/>
      <c r="C98" s="43"/>
      <c r="D98" s="43"/>
      <c r="E98" s="173" t="str">
        <f>E7</f>
        <v>Rekonstrukce sociálního zařízení včetně rozvodů vody a kanalizace</v>
      </c>
      <c r="F98" s="35"/>
      <c r="G98" s="35"/>
      <c r="H98" s="35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1" customFormat="1" ht="12" customHeight="1">
      <c r="B99" s="24"/>
      <c r="C99" s="35" t="s">
        <v>217</v>
      </c>
      <c r="D99" s="25"/>
      <c r="E99" s="25"/>
      <c r="F99" s="25"/>
      <c r="G99" s="25"/>
      <c r="H99" s="25"/>
      <c r="I99" s="25"/>
      <c r="J99" s="25"/>
      <c r="K99" s="25"/>
      <c r="L99" s="23"/>
    </row>
    <row r="100" s="2" customFormat="1" ht="16.5" customHeight="1">
      <c r="A100" s="41"/>
      <c r="B100" s="42"/>
      <c r="C100" s="43"/>
      <c r="D100" s="43"/>
      <c r="E100" s="173" t="s">
        <v>1883</v>
      </c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2" customHeight="1">
      <c r="A101" s="41"/>
      <c r="B101" s="42"/>
      <c r="C101" s="35" t="s">
        <v>225</v>
      </c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6.5" customHeight="1">
      <c r="A102" s="41"/>
      <c r="B102" s="42"/>
      <c r="C102" s="43"/>
      <c r="D102" s="43"/>
      <c r="E102" s="72" t="str">
        <f>E11</f>
        <v>C1 - WC, mezipatro</v>
      </c>
      <c r="F102" s="43"/>
      <c r="G102" s="43"/>
      <c r="H102" s="43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6.96" customHeight="1">
      <c r="A103" s="41"/>
      <c r="B103" s="42"/>
      <c r="C103" s="43"/>
      <c r="D103" s="43"/>
      <c r="E103" s="43"/>
      <c r="F103" s="43"/>
      <c r="G103" s="43"/>
      <c r="H103" s="43"/>
      <c r="I103" s="43"/>
      <c r="J103" s="43"/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2" customHeight="1">
      <c r="A104" s="41"/>
      <c r="B104" s="42"/>
      <c r="C104" s="35" t="s">
        <v>21</v>
      </c>
      <c r="D104" s="43"/>
      <c r="E104" s="43"/>
      <c r="F104" s="30" t="str">
        <f>F14</f>
        <v xml:space="preserve"> </v>
      </c>
      <c r="G104" s="43"/>
      <c r="H104" s="43"/>
      <c r="I104" s="35" t="s">
        <v>23</v>
      </c>
      <c r="J104" s="75" t="str">
        <f>IF(J14="","",J14)</f>
        <v>6. 6. 2025</v>
      </c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6.96" customHeight="1">
      <c r="A105" s="41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5.15" customHeight="1">
      <c r="A106" s="41"/>
      <c r="B106" s="42"/>
      <c r="C106" s="35" t="s">
        <v>25</v>
      </c>
      <c r="D106" s="43"/>
      <c r="E106" s="43"/>
      <c r="F106" s="30" t="str">
        <f>E17</f>
        <v xml:space="preserve"> </v>
      </c>
      <c r="G106" s="43"/>
      <c r="H106" s="43"/>
      <c r="I106" s="35" t="s">
        <v>30</v>
      </c>
      <c r="J106" s="39" t="str">
        <f>E23</f>
        <v xml:space="preserve"> </v>
      </c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5.15" customHeight="1">
      <c r="A107" s="41"/>
      <c r="B107" s="42"/>
      <c r="C107" s="35" t="s">
        <v>28</v>
      </c>
      <c r="D107" s="43"/>
      <c r="E107" s="43"/>
      <c r="F107" s="30" t="str">
        <f>IF(E20="","",E20)</f>
        <v>Vyplň údaj</v>
      </c>
      <c r="G107" s="43"/>
      <c r="H107" s="43"/>
      <c r="I107" s="35" t="s">
        <v>32</v>
      </c>
      <c r="J107" s="39" t="str">
        <f>E26</f>
        <v xml:space="preserve"> </v>
      </c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0.32" customHeight="1">
      <c r="A108" s="41"/>
      <c r="B108" s="42"/>
      <c r="C108" s="43"/>
      <c r="D108" s="43"/>
      <c r="E108" s="43"/>
      <c r="F108" s="43"/>
      <c r="G108" s="43"/>
      <c r="H108" s="43"/>
      <c r="I108" s="43"/>
      <c r="J108" s="43"/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11" customFormat="1" ht="29.28" customHeight="1">
      <c r="A109" s="189"/>
      <c r="B109" s="190"/>
      <c r="C109" s="191" t="s">
        <v>267</v>
      </c>
      <c r="D109" s="192" t="s">
        <v>54</v>
      </c>
      <c r="E109" s="192" t="s">
        <v>50</v>
      </c>
      <c r="F109" s="192" t="s">
        <v>51</v>
      </c>
      <c r="G109" s="192" t="s">
        <v>268</v>
      </c>
      <c r="H109" s="192" t="s">
        <v>269</v>
      </c>
      <c r="I109" s="192" t="s">
        <v>270</v>
      </c>
      <c r="J109" s="192" t="s">
        <v>239</v>
      </c>
      <c r="K109" s="193" t="s">
        <v>271</v>
      </c>
      <c r="L109" s="194"/>
      <c r="M109" s="95" t="s">
        <v>19</v>
      </c>
      <c r="N109" s="96" t="s">
        <v>39</v>
      </c>
      <c r="O109" s="96" t="s">
        <v>272</v>
      </c>
      <c r="P109" s="96" t="s">
        <v>273</v>
      </c>
      <c r="Q109" s="96" t="s">
        <v>274</v>
      </c>
      <c r="R109" s="96" t="s">
        <v>275</v>
      </c>
      <c r="S109" s="96" t="s">
        <v>276</v>
      </c>
      <c r="T109" s="97" t="s">
        <v>277</v>
      </c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</row>
    <row r="110" s="2" customFormat="1" ht="22.8" customHeight="1">
      <c r="A110" s="41"/>
      <c r="B110" s="42"/>
      <c r="C110" s="102" t="s">
        <v>278</v>
      </c>
      <c r="D110" s="43"/>
      <c r="E110" s="43"/>
      <c r="F110" s="43"/>
      <c r="G110" s="43"/>
      <c r="H110" s="43"/>
      <c r="I110" s="43"/>
      <c r="J110" s="195">
        <f>BK110</f>
        <v>0</v>
      </c>
      <c r="K110" s="43"/>
      <c r="L110" s="47"/>
      <c r="M110" s="98"/>
      <c r="N110" s="196"/>
      <c r="O110" s="99"/>
      <c r="P110" s="197">
        <f>P111+P162+P248</f>
        <v>0</v>
      </c>
      <c r="Q110" s="99"/>
      <c r="R110" s="197">
        <f>R111+R162+R248</f>
        <v>1.2095205071399999</v>
      </c>
      <c r="S110" s="99"/>
      <c r="T110" s="198">
        <f>T111+T162+T248</f>
        <v>0.6547984200000001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68</v>
      </c>
      <c r="AU110" s="20" t="s">
        <v>240</v>
      </c>
      <c r="BK110" s="199">
        <f>BK111+BK162+BK248</f>
        <v>0</v>
      </c>
    </row>
    <row r="111" s="12" customFormat="1" ht="25.92" customHeight="1">
      <c r="A111" s="12"/>
      <c r="B111" s="200"/>
      <c r="C111" s="201"/>
      <c r="D111" s="202" t="s">
        <v>68</v>
      </c>
      <c r="E111" s="203" t="s">
        <v>279</v>
      </c>
      <c r="F111" s="203" t="s">
        <v>280</v>
      </c>
      <c r="G111" s="201"/>
      <c r="H111" s="201"/>
      <c r="I111" s="204"/>
      <c r="J111" s="205">
        <f>BK111</f>
        <v>0</v>
      </c>
      <c r="K111" s="201"/>
      <c r="L111" s="206"/>
      <c r="M111" s="207"/>
      <c r="N111" s="208"/>
      <c r="O111" s="208"/>
      <c r="P111" s="209">
        <f>P112+P126+P137+P148+P152</f>
        <v>0</v>
      </c>
      <c r="Q111" s="208"/>
      <c r="R111" s="209">
        <f>R112+R126+R137+R148+R152</f>
        <v>1.5703999999999997E-05</v>
      </c>
      <c r="S111" s="208"/>
      <c r="T111" s="210">
        <f>T112+T126+T137+T148+T152</f>
        <v>0.65454814000000006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1" t="s">
        <v>76</v>
      </c>
      <c r="AT111" s="212" t="s">
        <v>68</v>
      </c>
      <c r="AU111" s="212" t="s">
        <v>69</v>
      </c>
      <c r="AY111" s="211" t="s">
        <v>281</v>
      </c>
      <c r="BK111" s="213">
        <f>BK112+BK126+BK137+BK148+BK152</f>
        <v>0</v>
      </c>
    </row>
    <row r="112" s="12" customFormat="1" ht="22.8" customHeight="1">
      <c r="A112" s="12"/>
      <c r="B112" s="200"/>
      <c r="C112" s="201"/>
      <c r="D112" s="202" t="s">
        <v>68</v>
      </c>
      <c r="E112" s="214" t="s">
        <v>282</v>
      </c>
      <c r="F112" s="214" t="s">
        <v>283</v>
      </c>
      <c r="G112" s="201"/>
      <c r="H112" s="201"/>
      <c r="I112" s="204"/>
      <c r="J112" s="215">
        <f>BK112</f>
        <v>0</v>
      </c>
      <c r="K112" s="201"/>
      <c r="L112" s="206"/>
      <c r="M112" s="207"/>
      <c r="N112" s="208"/>
      <c r="O112" s="208"/>
      <c r="P112" s="209">
        <f>SUM(P113:P125)</f>
        <v>0</v>
      </c>
      <c r="Q112" s="208"/>
      <c r="R112" s="209">
        <f>SUM(R113:R125)</f>
        <v>1.5703999999999997E-05</v>
      </c>
      <c r="S112" s="208"/>
      <c r="T112" s="210">
        <f>SUM(T113:T125)</f>
        <v>0.077645999999999993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1" t="s">
        <v>76</v>
      </c>
      <c r="AT112" s="212" t="s">
        <v>68</v>
      </c>
      <c r="AU112" s="212" t="s">
        <v>76</v>
      </c>
      <c r="AY112" s="211" t="s">
        <v>281</v>
      </c>
      <c r="BK112" s="213">
        <f>SUM(BK113:BK125)</f>
        <v>0</v>
      </c>
    </row>
    <row r="113" s="2" customFormat="1" ht="21.75" customHeight="1">
      <c r="A113" s="41"/>
      <c r="B113" s="42"/>
      <c r="C113" s="216" t="s">
        <v>76</v>
      </c>
      <c r="D113" s="216" t="s">
        <v>284</v>
      </c>
      <c r="E113" s="217" t="s">
        <v>293</v>
      </c>
      <c r="F113" s="218" t="s">
        <v>294</v>
      </c>
      <c r="G113" s="219" t="s">
        <v>197</v>
      </c>
      <c r="H113" s="220">
        <v>3.25</v>
      </c>
      <c r="I113" s="221"/>
      <c r="J113" s="222">
        <f>ROUND(I113*H113,2)</f>
        <v>0</v>
      </c>
      <c r="K113" s="218" t="s">
        <v>287</v>
      </c>
      <c r="L113" s="47"/>
      <c r="M113" s="223" t="s">
        <v>19</v>
      </c>
      <c r="N113" s="224" t="s">
        <v>40</v>
      </c>
      <c r="O113" s="87"/>
      <c r="P113" s="225">
        <f>O113*H113</f>
        <v>0</v>
      </c>
      <c r="Q113" s="225">
        <v>3.472E-06</v>
      </c>
      <c r="R113" s="225">
        <f>Q113*H113</f>
        <v>1.1283999999999999E-05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288</v>
      </c>
      <c r="AT113" s="227" t="s">
        <v>284</v>
      </c>
      <c r="AU113" s="227" t="s">
        <v>78</v>
      </c>
      <c r="AY113" s="20" t="s">
        <v>281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76</v>
      </c>
      <c r="BK113" s="228">
        <f>ROUND(I113*H113,2)</f>
        <v>0</v>
      </c>
      <c r="BL113" s="20" t="s">
        <v>288</v>
      </c>
      <c r="BM113" s="227" t="s">
        <v>295</v>
      </c>
    </row>
    <row r="114" s="2" customFormat="1">
      <c r="A114" s="41"/>
      <c r="B114" s="42"/>
      <c r="C114" s="43"/>
      <c r="D114" s="229" t="s">
        <v>290</v>
      </c>
      <c r="E114" s="43"/>
      <c r="F114" s="230" t="s">
        <v>296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290</v>
      </c>
      <c r="AU114" s="20" t="s">
        <v>78</v>
      </c>
    </row>
    <row r="115" s="13" customFormat="1">
      <c r="A115" s="13"/>
      <c r="B115" s="234"/>
      <c r="C115" s="235"/>
      <c r="D115" s="236" t="s">
        <v>292</v>
      </c>
      <c r="E115" s="237" t="s">
        <v>19</v>
      </c>
      <c r="F115" s="238" t="s">
        <v>200</v>
      </c>
      <c r="G115" s="235"/>
      <c r="H115" s="239">
        <v>3.25</v>
      </c>
      <c r="I115" s="240"/>
      <c r="J115" s="235"/>
      <c r="K115" s="235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292</v>
      </c>
      <c r="AU115" s="245" t="s">
        <v>78</v>
      </c>
      <c r="AV115" s="13" t="s">
        <v>78</v>
      </c>
      <c r="AW115" s="13" t="s">
        <v>31</v>
      </c>
      <c r="AX115" s="13" t="s">
        <v>76</v>
      </c>
      <c r="AY115" s="245" t="s">
        <v>281</v>
      </c>
    </row>
    <row r="116" s="2" customFormat="1" ht="24.15" customHeight="1">
      <c r="A116" s="41"/>
      <c r="B116" s="42"/>
      <c r="C116" s="216" t="s">
        <v>78</v>
      </c>
      <c r="D116" s="216" t="s">
        <v>284</v>
      </c>
      <c r="E116" s="217" t="s">
        <v>297</v>
      </c>
      <c r="F116" s="218" t="s">
        <v>298</v>
      </c>
      <c r="G116" s="219" t="s">
        <v>197</v>
      </c>
      <c r="H116" s="220">
        <v>3.25</v>
      </c>
      <c r="I116" s="221"/>
      <c r="J116" s="222">
        <f>ROUND(I116*H116,2)</f>
        <v>0</v>
      </c>
      <c r="K116" s="218" t="s">
        <v>287</v>
      </c>
      <c r="L116" s="47"/>
      <c r="M116" s="223" t="s">
        <v>19</v>
      </c>
      <c r="N116" s="224" t="s">
        <v>40</v>
      </c>
      <c r="O116" s="87"/>
      <c r="P116" s="225">
        <f>O116*H116</f>
        <v>0</v>
      </c>
      <c r="Q116" s="225">
        <v>1.3599999999999999E-06</v>
      </c>
      <c r="R116" s="225">
        <f>Q116*H116</f>
        <v>4.42E-06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288</v>
      </c>
      <c r="AT116" s="227" t="s">
        <v>284</v>
      </c>
      <c r="AU116" s="227" t="s">
        <v>78</v>
      </c>
      <c r="AY116" s="20" t="s">
        <v>281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76</v>
      </c>
      <c r="BK116" s="228">
        <f>ROUND(I116*H116,2)</f>
        <v>0</v>
      </c>
      <c r="BL116" s="20" t="s">
        <v>288</v>
      </c>
      <c r="BM116" s="227" t="s">
        <v>299</v>
      </c>
    </row>
    <row r="117" s="2" customFormat="1">
      <c r="A117" s="41"/>
      <c r="B117" s="42"/>
      <c r="C117" s="43"/>
      <c r="D117" s="229" t="s">
        <v>290</v>
      </c>
      <c r="E117" s="43"/>
      <c r="F117" s="230" t="s">
        <v>300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290</v>
      </c>
      <c r="AU117" s="20" t="s">
        <v>78</v>
      </c>
    </row>
    <row r="118" s="2" customFormat="1" ht="24.15" customHeight="1">
      <c r="A118" s="41"/>
      <c r="B118" s="42"/>
      <c r="C118" s="216" t="s">
        <v>199</v>
      </c>
      <c r="D118" s="216" t="s">
        <v>284</v>
      </c>
      <c r="E118" s="217" t="s">
        <v>1426</v>
      </c>
      <c r="F118" s="218" t="s">
        <v>1427</v>
      </c>
      <c r="G118" s="219" t="s">
        <v>392</v>
      </c>
      <c r="H118" s="220">
        <v>7.5439999999999996</v>
      </c>
      <c r="I118" s="221"/>
      <c r="J118" s="222">
        <f>ROUND(I118*H118,2)</f>
        <v>0</v>
      </c>
      <c r="K118" s="218" t="s">
        <v>287</v>
      </c>
      <c r="L118" s="47"/>
      <c r="M118" s="223" t="s">
        <v>19</v>
      </c>
      <c r="N118" s="224" t="s">
        <v>40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0.0089999999999999993</v>
      </c>
      <c r="T118" s="226">
        <f>S118*H118</f>
        <v>0.067895999999999998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288</v>
      </c>
      <c r="AT118" s="227" t="s">
        <v>284</v>
      </c>
      <c r="AU118" s="227" t="s">
        <v>78</v>
      </c>
      <c r="AY118" s="20" t="s">
        <v>281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76</v>
      </c>
      <c r="BK118" s="228">
        <f>ROUND(I118*H118,2)</f>
        <v>0</v>
      </c>
      <c r="BL118" s="20" t="s">
        <v>288</v>
      </c>
      <c r="BM118" s="227" t="s">
        <v>1428</v>
      </c>
    </row>
    <row r="119" s="2" customFormat="1">
      <c r="A119" s="41"/>
      <c r="B119" s="42"/>
      <c r="C119" s="43"/>
      <c r="D119" s="229" t="s">
        <v>290</v>
      </c>
      <c r="E119" s="43"/>
      <c r="F119" s="230" t="s">
        <v>1429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290</v>
      </c>
      <c r="AU119" s="20" t="s">
        <v>78</v>
      </c>
    </row>
    <row r="120" s="13" customFormat="1">
      <c r="A120" s="13"/>
      <c r="B120" s="234"/>
      <c r="C120" s="235"/>
      <c r="D120" s="236" t="s">
        <v>292</v>
      </c>
      <c r="E120" s="237" t="s">
        <v>19</v>
      </c>
      <c r="F120" s="238" t="s">
        <v>1562</v>
      </c>
      <c r="G120" s="235"/>
      <c r="H120" s="239">
        <v>2.6600000000000001</v>
      </c>
      <c r="I120" s="240"/>
      <c r="J120" s="235"/>
      <c r="K120" s="235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292</v>
      </c>
      <c r="AU120" s="245" t="s">
        <v>78</v>
      </c>
      <c r="AV120" s="13" t="s">
        <v>78</v>
      </c>
      <c r="AW120" s="13" t="s">
        <v>31</v>
      </c>
      <c r="AX120" s="13" t="s">
        <v>69</v>
      </c>
      <c r="AY120" s="245" t="s">
        <v>281</v>
      </c>
    </row>
    <row r="121" s="13" customFormat="1">
      <c r="A121" s="13"/>
      <c r="B121" s="234"/>
      <c r="C121" s="235"/>
      <c r="D121" s="236" t="s">
        <v>292</v>
      </c>
      <c r="E121" s="237" t="s">
        <v>19</v>
      </c>
      <c r="F121" s="238" t="s">
        <v>1879</v>
      </c>
      <c r="G121" s="235"/>
      <c r="H121" s="239">
        <v>4.8840000000000003</v>
      </c>
      <c r="I121" s="240"/>
      <c r="J121" s="235"/>
      <c r="K121" s="235"/>
      <c r="L121" s="241"/>
      <c r="M121" s="242"/>
      <c r="N121" s="243"/>
      <c r="O121" s="243"/>
      <c r="P121" s="243"/>
      <c r="Q121" s="243"/>
      <c r="R121" s="243"/>
      <c r="S121" s="243"/>
      <c r="T121" s="244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5" t="s">
        <v>292</v>
      </c>
      <c r="AU121" s="245" t="s">
        <v>78</v>
      </c>
      <c r="AV121" s="13" t="s">
        <v>78</v>
      </c>
      <c r="AW121" s="13" t="s">
        <v>31</v>
      </c>
      <c r="AX121" s="13" t="s">
        <v>69</v>
      </c>
      <c r="AY121" s="245" t="s">
        <v>281</v>
      </c>
    </row>
    <row r="122" s="14" customFormat="1">
      <c r="A122" s="14"/>
      <c r="B122" s="246"/>
      <c r="C122" s="247"/>
      <c r="D122" s="236" t="s">
        <v>292</v>
      </c>
      <c r="E122" s="248" t="s">
        <v>19</v>
      </c>
      <c r="F122" s="249" t="s">
        <v>311</v>
      </c>
      <c r="G122" s="247"/>
      <c r="H122" s="250">
        <v>7.5439999999999996</v>
      </c>
      <c r="I122" s="251"/>
      <c r="J122" s="247"/>
      <c r="K122" s="247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292</v>
      </c>
      <c r="AU122" s="256" t="s">
        <v>78</v>
      </c>
      <c r="AV122" s="14" t="s">
        <v>288</v>
      </c>
      <c r="AW122" s="14" t="s">
        <v>31</v>
      </c>
      <c r="AX122" s="14" t="s">
        <v>76</v>
      </c>
      <c r="AY122" s="256" t="s">
        <v>281</v>
      </c>
    </row>
    <row r="123" s="2" customFormat="1" ht="24.15" customHeight="1">
      <c r="A123" s="41"/>
      <c r="B123" s="42"/>
      <c r="C123" s="216" t="s">
        <v>288</v>
      </c>
      <c r="D123" s="216" t="s">
        <v>284</v>
      </c>
      <c r="E123" s="217" t="s">
        <v>1889</v>
      </c>
      <c r="F123" s="218" t="s">
        <v>1890</v>
      </c>
      <c r="G123" s="219" t="s">
        <v>197</v>
      </c>
      <c r="H123" s="220">
        <v>3.25</v>
      </c>
      <c r="I123" s="221"/>
      <c r="J123" s="222">
        <f>ROUND(I123*H123,2)</f>
        <v>0</v>
      </c>
      <c r="K123" s="218" t="s">
        <v>287</v>
      </c>
      <c r="L123" s="47"/>
      <c r="M123" s="223" t="s">
        <v>19</v>
      </c>
      <c r="N123" s="224" t="s">
        <v>40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0.0030000000000000001</v>
      </c>
      <c r="T123" s="226">
        <f>S123*H123</f>
        <v>0.00975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288</v>
      </c>
      <c r="AT123" s="227" t="s">
        <v>284</v>
      </c>
      <c r="AU123" s="227" t="s">
        <v>78</v>
      </c>
      <c r="AY123" s="20" t="s">
        <v>281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76</v>
      </c>
      <c r="BK123" s="228">
        <f>ROUND(I123*H123,2)</f>
        <v>0</v>
      </c>
      <c r="BL123" s="20" t="s">
        <v>288</v>
      </c>
      <c r="BM123" s="227" t="s">
        <v>1891</v>
      </c>
    </row>
    <row r="124" s="2" customFormat="1">
      <c r="A124" s="41"/>
      <c r="B124" s="42"/>
      <c r="C124" s="43"/>
      <c r="D124" s="229" t="s">
        <v>290</v>
      </c>
      <c r="E124" s="43"/>
      <c r="F124" s="230" t="s">
        <v>1892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290</v>
      </c>
      <c r="AU124" s="20" t="s">
        <v>78</v>
      </c>
    </row>
    <row r="125" s="13" customFormat="1">
      <c r="A125" s="13"/>
      <c r="B125" s="234"/>
      <c r="C125" s="235"/>
      <c r="D125" s="236" t="s">
        <v>292</v>
      </c>
      <c r="E125" s="237" t="s">
        <v>19</v>
      </c>
      <c r="F125" s="238" t="s">
        <v>200</v>
      </c>
      <c r="G125" s="235"/>
      <c r="H125" s="239">
        <v>3.25</v>
      </c>
      <c r="I125" s="240"/>
      <c r="J125" s="235"/>
      <c r="K125" s="235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292</v>
      </c>
      <c r="AU125" s="245" t="s">
        <v>78</v>
      </c>
      <c r="AV125" s="13" t="s">
        <v>78</v>
      </c>
      <c r="AW125" s="13" t="s">
        <v>31</v>
      </c>
      <c r="AX125" s="13" t="s">
        <v>76</v>
      </c>
      <c r="AY125" s="245" t="s">
        <v>281</v>
      </c>
    </row>
    <row r="126" s="12" customFormat="1" ht="22.8" customHeight="1">
      <c r="A126" s="12"/>
      <c r="B126" s="200"/>
      <c r="C126" s="201"/>
      <c r="D126" s="202" t="s">
        <v>68</v>
      </c>
      <c r="E126" s="214" t="s">
        <v>301</v>
      </c>
      <c r="F126" s="214" t="s">
        <v>302</v>
      </c>
      <c r="G126" s="201"/>
      <c r="H126" s="201"/>
      <c r="I126" s="204"/>
      <c r="J126" s="215">
        <f>BK126</f>
        <v>0</v>
      </c>
      <c r="K126" s="201"/>
      <c r="L126" s="206"/>
      <c r="M126" s="207"/>
      <c r="N126" s="208"/>
      <c r="O126" s="208"/>
      <c r="P126" s="209">
        <f>SUM(P127:P136)</f>
        <v>0</v>
      </c>
      <c r="Q126" s="208"/>
      <c r="R126" s="209">
        <f>SUM(R127:R136)</f>
        <v>0</v>
      </c>
      <c r="S126" s="208"/>
      <c r="T126" s="210">
        <f>SUM(T127:T136)</f>
        <v>0.26875700000000002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1" t="s">
        <v>76</v>
      </c>
      <c r="AT126" s="212" t="s">
        <v>68</v>
      </c>
      <c r="AU126" s="212" t="s">
        <v>76</v>
      </c>
      <c r="AY126" s="211" t="s">
        <v>281</v>
      </c>
      <c r="BK126" s="213">
        <f>SUM(BK127:BK136)</f>
        <v>0</v>
      </c>
    </row>
    <row r="127" s="2" customFormat="1" ht="37.8" customHeight="1">
      <c r="A127" s="41"/>
      <c r="B127" s="42"/>
      <c r="C127" s="216" t="s">
        <v>312</v>
      </c>
      <c r="D127" s="216" t="s">
        <v>284</v>
      </c>
      <c r="E127" s="217" t="s">
        <v>303</v>
      </c>
      <c r="F127" s="218" t="s">
        <v>304</v>
      </c>
      <c r="G127" s="219" t="s">
        <v>197</v>
      </c>
      <c r="H127" s="220">
        <v>3.2320000000000002</v>
      </c>
      <c r="I127" s="221"/>
      <c r="J127" s="222">
        <f>ROUND(I127*H127,2)</f>
        <v>0</v>
      </c>
      <c r="K127" s="218" t="s">
        <v>287</v>
      </c>
      <c r="L127" s="47"/>
      <c r="M127" s="223" t="s">
        <v>19</v>
      </c>
      <c r="N127" s="224" t="s">
        <v>40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0.075999999999999998</v>
      </c>
      <c r="T127" s="226">
        <f>S127*H127</f>
        <v>0.24563200000000002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305</v>
      </c>
      <c r="AT127" s="227" t="s">
        <v>284</v>
      </c>
      <c r="AU127" s="227" t="s">
        <v>78</v>
      </c>
      <c r="AY127" s="20" t="s">
        <v>281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76</v>
      </c>
      <c r="BK127" s="228">
        <f>ROUND(I127*H127,2)</f>
        <v>0</v>
      </c>
      <c r="BL127" s="20" t="s">
        <v>305</v>
      </c>
      <c r="BM127" s="227" t="s">
        <v>306</v>
      </c>
    </row>
    <row r="128" s="2" customFormat="1">
      <c r="A128" s="41"/>
      <c r="B128" s="42"/>
      <c r="C128" s="43"/>
      <c r="D128" s="229" t="s">
        <v>290</v>
      </c>
      <c r="E128" s="43"/>
      <c r="F128" s="230" t="s">
        <v>307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290</v>
      </c>
      <c r="AU128" s="20" t="s">
        <v>78</v>
      </c>
    </row>
    <row r="129" s="13" customFormat="1">
      <c r="A129" s="13"/>
      <c r="B129" s="234"/>
      <c r="C129" s="235"/>
      <c r="D129" s="236" t="s">
        <v>292</v>
      </c>
      <c r="E129" s="237" t="s">
        <v>19</v>
      </c>
      <c r="F129" s="238" t="s">
        <v>1431</v>
      </c>
      <c r="G129" s="235"/>
      <c r="H129" s="239">
        <v>3.2320000000000002</v>
      </c>
      <c r="I129" s="240"/>
      <c r="J129" s="235"/>
      <c r="K129" s="235"/>
      <c r="L129" s="241"/>
      <c r="M129" s="242"/>
      <c r="N129" s="243"/>
      <c r="O129" s="243"/>
      <c r="P129" s="243"/>
      <c r="Q129" s="243"/>
      <c r="R129" s="243"/>
      <c r="S129" s="243"/>
      <c r="T129" s="244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5" t="s">
        <v>292</v>
      </c>
      <c r="AU129" s="245" t="s">
        <v>78</v>
      </c>
      <c r="AV129" s="13" t="s">
        <v>78</v>
      </c>
      <c r="AW129" s="13" t="s">
        <v>31</v>
      </c>
      <c r="AX129" s="13" t="s">
        <v>69</v>
      </c>
      <c r="AY129" s="245" t="s">
        <v>281</v>
      </c>
    </row>
    <row r="130" s="14" customFormat="1">
      <c r="A130" s="14"/>
      <c r="B130" s="246"/>
      <c r="C130" s="247"/>
      <c r="D130" s="236" t="s">
        <v>292</v>
      </c>
      <c r="E130" s="248" t="s">
        <v>19</v>
      </c>
      <c r="F130" s="249" t="s">
        <v>311</v>
      </c>
      <c r="G130" s="247"/>
      <c r="H130" s="250">
        <v>3.2320000000000002</v>
      </c>
      <c r="I130" s="251"/>
      <c r="J130" s="247"/>
      <c r="K130" s="247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292</v>
      </c>
      <c r="AU130" s="256" t="s">
        <v>78</v>
      </c>
      <c r="AV130" s="14" t="s">
        <v>288</v>
      </c>
      <c r="AW130" s="14" t="s">
        <v>31</v>
      </c>
      <c r="AX130" s="14" t="s">
        <v>76</v>
      </c>
      <c r="AY130" s="256" t="s">
        <v>281</v>
      </c>
    </row>
    <row r="131" s="2" customFormat="1" ht="16.5" customHeight="1">
      <c r="A131" s="41"/>
      <c r="B131" s="42"/>
      <c r="C131" s="216" t="s">
        <v>318</v>
      </c>
      <c r="D131" s="216" t="s">
        <v>284</v>
      </c>
      <c r="E131" s="217" t="s">
        <v>313</v>
      </c>
      <c r="F131" s="218" t="s">
        <v>314</v>
      </c>
      <c r="G131" s="219" t="s">
        <v>315</v>
      </c>
      <c r="H131" s="220">
        <v>1</v>
      </c>
      <c r="I131" s="221"/>
      <c r="J131" s="222">
        <f>ROUND(I131*H131,2)</f>
        <v>0</v>
      </c>
      <c r="K131" s="218" t="s">
        <v>316</v>
      </c>
      <c r="L131" s="47"/>
      <c r="M131" s="223" t="s">
        <v>19</v>
      </c>
      <c r="N131" s="224" t="s">
        <v>40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0.01</v>
      </c>
      <c r="T131" s="226">
        <f>S131*H131</f>
        <v>0.01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305</v>
      </c>
      <c r="AT131" s="227" t="s">
        <v>284</v>
      </c>
      <c r="AU131" s="227" t="s">
        <v>78</v>
      </c>
      <c r="AY131" s="20" t="s">
        <v>281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76</v>
      </c>
      <c r="BK131" s="228">
        <f>ROUND(I131*H131,2)</f>
        <v>0</v>
      </c>
      <c r="BL131" s="20" t="s">
        <v>305</v>
      </c>
      <c r="BM131" s="227" t="s">
        <v>317</v>
      </c>
    </row>
    <row r="132" s="2" customFormat="1" ht="16.5" customHeight="1">
      <c r="A132" s="41"/>
      <c r="B132" s="42"/>
      <c r="C132" s="216" t="s">
        <v>323</v>
      </c>
      <c r="D132" s="216" t="s">
        <v>284</v>
      </c>
      <c r="E132" s="217" t="s">
        <v>319</v>
      </c>
      <c r="F132" s="218" t="s">
        <v>320</v>
      </c>
      <c r="G132" s="219" t="s">
        <v>321</v>
      </c>
      <c r="H132" s="220">
        <v>1</v>
      </c>
      <c r="I132" s="221"/>
      <c r="J132" s="222">
        <f>ROUND(I132*H132,2)</f>
        <v>0</v>
      </c>
      <c r="K132" s="218" t="s">
        <v>316</v>
      </c>
      <c r="L132" s="47"/>
      <c r="M132" s="223" t="s">
        <v>19</v>
      </c>
      <c r="N132" s="224" t="s">
        <v>40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305</v>
      </c>
      <c r="AT132" s="227" t="s">
        <v>284</v>
      </c>
      <c r="AU132" s="227" t="s">
        <v>78</v>
      </c>
      <c r="AY132" s="20" t="s">
        <v>281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76</v>
      </c>
      <c r="BK132" s="228">
        <f>ROUND(I132*H132,2)</f>
        <v>0</v>
      </c>
      <c r="BL132" s="20" t="s">
        <v>305</v>
      </c>
      <c r="BM132" s="227" t="s">
        <v>322</v>
      </c>
    </row>
    <row r="133" s="2" customFormat="1" ht="24.15" customHeight="1">
      <c r="A133" s="41"/>
      <c r="B133" s="42"/>
      <c r="C133" s="216" t="s">
        <v>327</v>
      </c>
      <c r="D133" s="216" t="s">
        <v>284</v>
      </c>
      <c r="E133" s="217" t="s">
        <v>324</v>
      </c>
      <c r="F133" s="218" t="s">
        <v>325</v>
      </c>
      <c r="G133" s="219" t="s">
        <v>321</v>
      </c>
      <c r="H133" s="220">
        <v>1</v>
      </c>
      <c r="I133" s="221"/>
      <c r="J133" s="222">
        <f>ROUND(I133*H133,2)</f>
        <v>0</v>
      </c>
      <c r="K133" s="218" t="s">
        <v>316</v>
      </c>
      <c r="L133" s="47"/>
      <c r="M133" s="223" t="s">
        <v>19</v>
      </c>
      <c r="N133" s="224" t="s">
        <v>40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0.0050000000000000001</v>
      </c>
      <c r="T133" s="226">
        <f>S133*H133</f>
        <v>0.0050000000000000001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305</v>
      </c>
      <c r="AT133" s="227" t="s">
        <v>284</v>
      </c>
      <c r="AU133" s="227" t="s">
        <v>78</v>
      </c>
      <c r="AY133" s="20" t="s">
        <v>281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76</v>
      </c>
      <c r="BK133" s="228">
        <f>ROUND(I133*H133,2)</f>
        <v>0</v>
      </c>
      <c r="BL133" s="20" t="s">
        <v>305</v>
      </c>
      <c r="BM133" s="227" t="s">
        <v>326</v>
      </c>
    </row>
    <row r="134" s="2" customFormat="1" ht="16.5" customHeight="1">
      <c r="A134" s="41"/>
      <c r="B134" s="42"/>
      <c r="C134" s="216" t="s">
        <v>336</v>
      </c>
      <c r="D134" s="216" t="s">
        <v>284</v>
      </c>
      <c r="E134" s="217" t="s">
        <v>1433</v>
      </c>
      <c r="F134" s="218" t="s">
        <v>1434</v>
      </c>
      <c r="G134" s="219" t="s">
        <v>392</v>
      </c>
      <c r="H134" s="220">
        <v>1.625</v>
      </c>
      <c r="I134" s="221"/>
      <c r="J134" s="222">
        <f>ROUND(I134*H134,2)</f>
        <v>0</v>
      </c>
      <c r="K134" s="218" t="s">
        <v>287</v>
      </c>
      <c r="L134" s="47"/>
      <c r="M134" s="223" t="s">
        <v>19</v>
      </c>
      <c r="N134" s="224" t="s">
        <v>40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0.0050000000000000001</v>
      </c>
      <c r="T134" s="226">
        <f>S134*H134</f>
        <v>0.0081250000000000003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305</v>
      </c>
      <c r="AT134" s="227" t="s">
        <v>284</v>
      </c>
      <c r="AU134" s="227" t="s">
        <v>78</v>
      </c>
      <c r="AY134" s="20" t="s">
        <v>281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76</v>
      </c>
      <c r="BK134" s="228">
        <f>ROUND(I134*H134,2)</f>
        <v>0</v>
      </c>
      <c r="BL134" s="20" t="s">
        <v>305</v>
      </c>
      <c r="BM134" s="227" t="s">
        <v>1435</v>
      </c>
    </row>
    <row r="135" s="2" customFormat="1">
      <c r="A135" s="41"/>
      <c r="B135" s="42"/>
      <c r="C135" s="43"/>
      <c r="D135" s="229" t="s">
        <v>290</v>
      </c>
      <c r="E135" s="43"/>
      <c r="F135" s="230" t="s">
        <v>1436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290</v>
      </c>
      <c r="AU135" s="20" t="s">
        <v>78</v>
      </c>
    </row>
    <row r="136" s="13" customFormat="1">
      <c r="A136" s="13"/>
      <c r="B136" s="234"/>
      <c r="C136" s="235"/>
      <c r="D136" s="236" t="s">
        <v>292</v>
      </c>
      <c r="E136" s="237" t="s">
        <v>19</v>
      </c>
      <c r="F136" s="238" t="s">
        <v>232</v>
      </c>
      <c r="G136" s="235"/>
      <c r="H136" s="239">
        <v>1.625</v>
      </c>
      <c r="I136" s="240"/>
      <c r="J136" s="235"/>
      <c r="K136" s="235"/>
      <c r="L136" s="241"/>
      <c r="M136" s="242"/>
      <c r="N136" s="243"/>
      <c r="O136" s="243"/>
      <c r="P136" s="243"/>
      <c r="Q136" s="243"/>
      <c r="R136" s="243"/>
      <c r="S136" s="243"/>
      <c r="T136" s="24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5" t="s">
        <v>292</v>
      </c>
      <c r="AU136" s="245" t="s">
        <v>78</v>
      </c>
      <c r="AV136" s="13" t="s">
        <v>78</v>
      </c>
      <c r="AW136" s="13" t="s">
        <v>31</v>
      </c>
      <c r="AX136" s="13" t="s">
        <v>76</v>
      </c>
      <c r="AY136" s="245" t="s">
        <v>281</v>
      </c>
    </row>
    <row r="137" s="12" customFormat="1" ht="22.8" customHeight="1">
      <c r="A137" s="12"/>
      <c r="B137" s="200"/>
      <c r="C137" s="201"/>
      <c r="D137" s="202" t="s">
        <v>68</v>
      </c>
      <c r="E137" s="214" t="s">
        <v>334</v>
      </c>
      <c r="F137" s="214" t="s">
        <v>335</v>
      </c>
      <c r="G137" s="201"/>
      <c r="H137" s="201"/>
      <c r="I137" s="204"/>
      <c r="J137" s="215">
        <f>BK137</f>
        <v>0</v>
      </c>
      <c r="K137" s="201"/>
      <c r="L137" s="206"/>
      <c r="M137" s="207"/>
      <c r="N137" s="208"/>
      <c r="O137" s="208"/>
      <c r="P137" s="209">
        <f>SUM(P138:P147)</f>
        <v>0</v>
      </c>
      <c r="Q137" s="208"/>
      <c r="R137" s="209">
        <f>SUM(R138:R147)</f>
        <v>0</v>
      </c>
      <c r="S137" s="208"/>
      <c r="T137" s="210">
        <f>SUM(T138:T147)</f>
        <v>0.17724514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11" t="s">
        <v>76</v>
      </c>
      <c r="AT137" s="212" t="s">
        <v>68</v>
      </c>
      <c r="AU137" s="212" t="s">
        <v>76</v>
      </c>
      <c r="AY137" s="211" t="s">
        <v>281</v>
      </c>
      <c r="BK137" s="213">
        <f>SUM(BK138:BK147)</f>
        <v>0</v>
      </c>
    </row>
    <row r="138" s="2" customFormat="1" ht="33" customHeight="1">
      <c r="A138" s="41"/>
      <c r="B138" s="42"/>
      <c r="C138" s="216" t="s">
        <v>347</v>
      </c>
      <c r="D138" s="216" t="s">
        <v>284</v>
      </c>
      <c r="E138" s="217" t="s">
        <v>1893</v>
      </c>
      <c r="F138" s="218" t="s">
        <v>1894</v>
      </c>
      <c r="G138" s="219" t="s">
        <v>197</v>
      </c>
      <c r="H138" s="220">
        <v>0.36299999999999999</v>
      </c>
      <c r="I138" s="221"/>
      <c r="J138" s="222">
        <f>ROUND(I138*H138,2)</f>
        <v>0</v>
      </c>
      <c r="K138" s="218" t="s">
        <v>287</v>
      </c>
      <c r="L138" s="47"/>
      <c r="M138" s="223" t="s">
        <v>19</v>
      </c>
      <c r="N138" s="224" t="s">
        <v>40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0.0047800000000000004</v>
      </c>
      <c r="T138" s="226">
        <f>S138*H138</f>
        <v>0.00173514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288</v>
      </c>
      <c r="AT138" s="227" t="s">
        <v>284</v>
      </c>
      <c r="AU138" s="227" t="s">
        <v>78</v>
      </c>
      <c r="AY138" s="20" t="s">
        <v>281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76</v>
      </c>
      <c r="BK138" s="228">
        <f>ROUND(I138*H138,2)</f>
        <v>0</v>
      </c>
      <c r="BL138" s="20" t="s">
        <v>288</v>
      </c>
      <c r="BM138" s="227" t="s">
        <v>1895</v>
      </c>
    </row>
    <row r="139" s="2" customFormat="1">
      <c r="A139" s="41"/>
      <c r="B139" s="42"/>
      <c r="C139" s="43"/>
      <c r="D139" s="229" t="s">
        <v>290</v>
      </c>
      <c r="E139" s="43"/>
      <c r="F139" s="230" t="s">
        <v>1896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290</v>
      </c>
      <c r="AU139" s="20" t="s">
        <v>78</v>
      </c>
    </row>
    <row r="140" s="13" customFormat="1">
      <c r="A140" s="13"/>
      <c r="B140" s="234"/>
      <c r="C140" s="235"/>
      <c r="D140" s="236" t="s">
        <v>292</v>
      </c>
      <c r="E140" s="237" t="s">
        <v>19</v>
      </c>
      <c r="F140" s="238" t="s">
        <v>1897</v>
      </c>
      <c r="G140" s="235"/>
      <c r="H140" s="239">
        <v>0.36299999999999999</v>
      </c>
      <c r="I140" s="240"/>
      <c r="J140" s="235"/>
      <c r="K140" s="235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292</v>
      </c>
      <c r="AU140" s="245" t="s">
        <v>78</v>
      </c>
      <c r="AV140" s="13" t="s">
        <v>78</v>
      </c>
      <c r="AW140" s="13" t="s">
        <v>31</v>
      </c>
      <c r="AX140" s="13" t="s">
        <v>76</v>
      </c>
      <c r="AY140" s="245" t="s">
        <v>281</v>
      </c>
    </row>
    <row r="141" s="2" customFormat="1" ht="37.8" customHeight="1">
      <c r="A141" s="41"/>
      <c r="B141" s="42"/>
      <c r="C141" s="216" t="s">
        <v>355</v>
      </c>
      <c r="D141" s="216" t="s">
        <v>284</v>
      </c>
      <c r="E141" s="217" t="s">
        <v>1898</v>
      </c>
      <c r="F141" s="218" t="s">
        <v>1899</v>
      </c>
      <c r="G141" s="219" t="s">
        <v>197</v>
      </c>
      <c r="H141" s="220">
        <v>17.550999999999998</v>
      </c>
      <c r="I141" s="221"/>
      <c r="J141" s="222">
        <f>ROUND(I141*H141,2)</f>
        <v>0</v>
      </c>
      <c r="K141" s="218" t="s">
        <v>287</v>
      </c>
      <c r="L141" s="47"/>
      <c r="M141" s="223" t="s">
        <v>19</v>
      </c>
      <c r="N141" s="224" t="s">
        <v>40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0.01</v>
      </c>
      <c r="T141" s="226">
        <f>S141*H141</f>
        <v>0.17551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288</v>
      </c>
      <c r="AT141" s="227" t="s">
        <v>284</v>
      </c>
      <c r="AU141" s="227" t="s">
        <v>78</v>
      </c>
      <c r="AY141" s="20" t="s">
        <v>281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76</v>
      </c>
      <c r="BK141" s="228">
        <f>ROUND(I141*H141,2)</f>
        <v>0</v>
      </c>
      <c r="BL141" s="20" t="s">
        <v>288</v>
      </c>
      <c r="BM141" s="227" t="s">
        <v>1567</v>
      </c>
    </row>
    <row r="142" s="2" customFormat="1">
      <c r="A142" s="41"/>
      <c r="B142" s="42"/>
      <c r="C142" s="43"/>
      <c r="D142" s="229" t="s">
        <v>290</v>
      </c>
      <c r="E142" s="43"/>
      <c r="F142" s="230" t="s">
        <v>1900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290</v>
      </c>
      <c r="AU142" s="20" t="s">
        <v>78</v>
      </c>
    </row>
    <row r="143" s="13" customFormat="1">
      <c r="A143" s="13"/>
      <c r="B143" s="234"/>
      <c r="C143" s="235"/>
      <c r="D143" s="236" t="s">
        <v>292</v>
      </c>
      <c r="E143" s="237" t="s">
        <v>19</v>
      </c>
      <c r="F143" s="238" t="s">
        <v>1901</v>
      </c>
      <c r="G143" s="235"/>
      <c r="H143" s="239">
        <v>23.367999999999999</v>
      </c>
      <c r="I143" s="240"/>
      <c r="J143" s="235"/>
      <c r="K143" s="235"/>
      <c r="L143" s="241"/>
      <c r="M143" s="242"/>
      <c r="N143" s="243"/>
      <c r="O143" s="243"/>
      <c r="P143" s="243"/>
      <c r="Q143" s="243"/>
      <c r="R143" s="243"/>
      <c r="S143" s="243"/>
      <c r="T143" s="24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5" t="s">
        <v>292</v>
      </c>
      <c r="AU143" s="245" t="s">
        <v>78</v>
      </c>
      <c r="AV143" s="13" t="s">
        <v>78</v>
      </c>
      <c r="AW143" s="13" t="s">
        <v>31</v>
      </c>
      <c r="AX143" s="13" t="s">
        <v>69</v>
      </c>
      <c r="AY143" s="245" t="s">
        <v>281</v>
      </c>
    </row>
    <row r="144" s="13" customFormat="1">
      <c r="A144" s="13"/>
      <c r="B144" s="234"/>
      <c r="C144" s="235"/>
      <c r="D144" s="236" t="s">
        <v>292</v>
      </c>
      <c r="E144" s="237" t="s">
        <v>19</v>
      </c>
      <c r="F144" s="238" t="s">
        <v>855</v>
      </c>
      <c r="G144" s="235"/>
      <c r="H144" s="239">
        <v>-1.373</v>
      </c>
      <c r="I144" s="240"/>
      <c r="J144" s="235"/>
      <c r="K144" s="235"/>
      <c r="L144" s="241"/>
      <c r="M144" s="242"/>
      <c r="N144" s="243"/>
      <c r="O144" s="243"/>
      <c r="P144" s="243"/>
      <c r="Q144" s="243"/>
      <c r="R144" s="243"/>
      <c r="S144" s="243"/>
      <c r="T144" s="244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5" t="s">
        <v>292</v>
      </c>
      <c r="AU144" s="245" t="s">
        <v>78</v>
      </c>
      <c r="AV144" s="13" t="s">
        <v>78</v>
      </c>
      <c r="AW144" s="13" t="s">
        <v>31</v>
      </c>
      <c r="AX144" s="13" t="s">
        <v>69</v>
      </c>
      <c r="AY144" s="245" t="s">
        <v>281</v>
      </c>
    </row>
    <row r="145" s="13" customFormat="1">
      <c r="A145" s="13"/>
      <c r="B145" s="234"/>
      <c r="C145" s="235"/>
      <c r="D145" s="236" t="s">
        <v>292</v>
      </c>
      <c r="E145" s="237" t="s">
        <v>19</v>
      </c>
      <c r="F145" s="238" t="s">
        <v>1902</v>
      </c>
      <c r="G145" s="235"/>
      <c r="H145" s="239">
        <v>-1.6160000000000001</v>
      </c>
      <c r="I145" s="240"/>
      <c r="J145" s="235"/>
      <c r="K145" s="235"/>
      <c r="L145" s="241"/>
      <c r="M145" s="242"/>
      <c r="N145" s="243"/>
      <c r="O145" s="243"/>
      <c r="P145" s="243"/>
      <c r="Q145" s="243"/>
      <c r="R145" s="243"/>
      <c r="S145" s="243"/>
      <c r="T145" s="24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5" t="s">
        <v>292</v>
      </c>
      <c r="AU145" s="245" t="s">
        <v>78</v>
      </c>
      <c r="AV145" s="13" t="s">
        <v>78</v>
      </c>
      <c r="AW145" s="13" t="s">
        <v>31</v>
      </c>
      <c r="AX145" s="13" t="s">
        <v>69</v>
      </c>
      <c r="AY145" s="245" t="s">
        <v>281</v>
      </c>
    </row>
    <row r="146" s="13" customFormat="1">
      <c r="A146" s="13"/>
      <c r="B146" s="234"/>
      <c r="C146" s="235"/>
      <c r="D146" s="236" t="s">
        <v>292</v>
      </c>
      <c r="E146" s="237" t="s">
        <v>19</v>
      </c>
      <c r="F146" s="238" t="s">
        <v>1903</v>
      </c>
      <c r="G146" s="235"/>
      <c r="H146" s="239">
        <v>-2.8279999999999998</v>
      </c>
      <c r="I146" s="240"/>
      <c r="J146" s="235"/>
      <c r="K146" s="235"/>
      <c r="L146" s="241"/>
      <c r="M146" s="242"/>
      <c r="N146" s="243"/>
      <c r="O146" s="243"/>
      <c r="P146" s="243"/>
      <c r="Q146" s="243"/>
      <c r="R146" s="243"/>
      <c r="S146" s="243"/>
      <c r="T146" s="24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5" t="s">
        <v>292</v>
      </c>
      <c r="AU146" s="245" t="s">
        <v>78</v>
      </c>
      <c r="AV146" s="13" t="s">
        <v>78</v>
      </c>
      <c r="AW146" s="13" t="s">
        <v>31</v>
      </c>
      <c r="AX146" s="13" t="s">
        <v>69</v>
      </c>
      <c r="AY146" s="245" t="s">
        <v>281</v>
      </c>
    </row>
    <row r="147" s="14" customFormat="1">
      <c r="A147" s="14"/>
      <c r="B147" s="246"/>
      <c r="C147" s="247"/>
      <c r="D147" s="236" t="s">
        <v>292</v>
      </c>
      <c r="E147" s="248" t="s">
        <v>19</v>
      </c>
      <c r="F147" s="249" t="s">
        <v>311</v>
      </c>
      <c r="G147" s="247"/>
      <c r="H147" s="250">
        <v>17.550999999999998</v>
      </c>
      <c r="I147" s="251"/>
      <c r="J147" s="247"/>
      <c r="K147" s="247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292</v>
      </c>
      <c r="AU147" s="256" t="s">
        <v>78</v>
      </c>
      <c r="AV147" s="14" t="s">
        <v>288</v>
      </c>
      <c r="AW147" s="14" t="s">
        <v>31</v>
      </c>
      <c r="AX147" s="14" t="s">
        <v>76</v>
      </c>
      <c r="AY147" s="256" t="s">
        <v>281</v>
      </c>
    </row>
    <row r="148" s="12" customFormat="1" ht="22.8" customHeight="1">
      <c r="A148" s="12"/>
      <c r="B148" s="200"/>
      <c r="C148" s="201"/>
      <c r="D148" s="202" t="s">
        <v>68</v>
      </c>
      <c r="E148" s="214" t="s">
        <v>353</v>
      </c>
      <c r="F148" s="214" t="s">
        <v>354</v>
      </c>
      <c r="G148" s="201"/>
      <c r="H148" s="201"/>
      <c r="I148" s="204"/>
      <c r="J148" s="215">
        <f>BK148</f>
        <v>0</v>
      </c>
      <c r="K148" s="201"/>
      <c r="L148" s="206"/>
      <c r="M148" s="207"/>
      <c r="N148" s="208"/>
      <c r="O148" s="208"/>
      <c r="P148" s="209">
        <f>SUM(P149:P151)</f>
        <v>0</v>
      </c>
      <c r="Q148" s="208"/>
      <c r="R148" s="209">
        <f>SUM(R149:R151)</f>
        <v>0</v>
      </c>
      <c r="S148" s="208"/>
      <c r="T148" s="210">
        <f>SUM(T149:T151)</f>
        <v>0.13089999999999999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1" t="s">
        <v>76</v>
      </c>
      <c r="AT148" s="212" t="s">
        <v>68</v>
      </c>
      <c r="AU148" s="212" t="s">
        <v>76</v>
      </c>
      <c r="AY148" s="211" t="s">
        <v>281</v>
      </c>
      <c r="BK148" s="213">
        <f>SUM(BK149:BK151)</f>
        <v>0</v>
      </c>
    </row>
    <row r="149" s="2" customFormat="1" ht="55.5" customHeight="1">
      <c r="A149" s="41"/>
      <c r="B149" s="42"/>
      <c r="C149" s="216" t="s">
        <v>8</v>
      </c>
      <c r="D149" s="216" t="s">
        <v>284</v>
      </c>
      <c r="E149" s="217" t="s">
        <v>1448</v>
      </c>
      <c r="F149" s="218" t="s">
        <v>1449</v>
      </c>
      <c r="G149" s="219" t="s">
        <v>197</v>
      </c>
      <c r="H149" s="220">
        <v>0.69999999999999996</v>
      </c>
      <c r="I149" s="221"/>
      <c r="J149" s="222">
        <f>ROUND(I149*H149,2)</f>
        <v>0</v>
      </c>
      <c r="K149" s="218" t="s">
        <v>287</v>
      </c>
      <c r="L149" s="47"/>
      <c r="M149" s="223" t="s">
        <v>19</v>
      </c>
      <c r="N149" s="224" t="s">
        <v>40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0.187</v>
      </c>
      <c r="T149" s="226">
        <f>S149*H149</f>
        <v>0.13089999999999999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288</v>
      </c>
      <c r="AT149" s="227" t="s">
        <v>284</v>
      </c>
      <c r="AU149" s="227" t="s">
        <v>78</v>
      </c>
      <c r="AY149" s="20" t="s">
        <v>281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76</v>
      </c>
      <c r="BK149" s="228">
        <f>ROUND(I149*H149,2)</f>
        <v>0</v>
      </c>
      <c r="BL149" s="20" t="s">
        <v>288</v>
      </c>
      <c r="BM149" s="227" t="s">
        <v>1450</v>
      </c>
    </row>
    <row r="150" s="2" customFormat="1">
      <c r="A150" s="41"/>
      <c r="B150" s="42"/>
      <c r="C150" s="43"/>
      <c r="D150" s="229" t="s">
        <v>290</v>
      </c>
      <c r="E150" s="43"/>
      <c r="F150" s="230" t="s">
        <v>1451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290</v>
      </c>
      <c r="AU150" s="20" t="s">
        <v>78</v>
      </c>
    </row>
    <row r="151" s="13" customFormat="1">
      <c r="A151" s="13"/>
      <c r="B151" s="234"/>
      <c r="C151" s="235"/>
      <c r="D151" s="236" t="s">
        <v>292</v>
      </c>
      <c r="E151" s="237" t="s">
        <v>19</v>
      </c>
      <c r="F151" s="238" t="s">
        <v>1452</v>
      </c>
      <c r="G151" s="235"/>
      <c r="H151" s="239">
        <v>0.69999999999999996</v>
      </c>
      <c r="I151" s="240"/>
      <c r="J151" s="235"/>
      <c r="K151" s="235"/>
      <c r="L151" s="241"/>
      <c r="M151" s="242"/>
      <c r="N151" s="243"/>
      <c r="O151" s="243"/>
      <c r="P151" s="243"/>
      <c r="Q151" s="243"/>
      <c r="R151" s="243"/>
      <c r="S151" s="243"/>
      <c r="T151" s="24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5" t="s">
        <v>292</v>
      </c>
      <c r="AU151" s="245" t="s">
        <v>78</v>
      </c>
      <c r="AV151" s="13" t="s">
        <v>78</v>
      </c>
      <c r="AW151" s="13" t="s">
        <v>31</v>
      </c>
      <c r="AX151" s="13" t="s">
        <v>76</v>
      </c>
      <c r="AY151" s="245" t="s">
        <v>281</v>
      </c>
    </row>
    <row r="152" s="12" customFormat="1" ht="22.8" customHeight="1">
      <c r="A152" s="12"/>
      <c r="B152" s="200"/>
      <c r="C152" s="201"/>
      <c r="D152" s="202" t="s">
        <v>68</v>
      </c>
      <c r="E152" s="214" t="s">
        <v>362</v>
      </c>
      <c r="F152" s="214" t="s">
        <v>363</v>
      </c>
      <c r="G152" s="201"/>
      <c r="H152" s="201"/>
      <c r="I152" s="204"/>
      <c r="J152" s="215">
        <f>BK152</f>
        <v>0</v>
      </c>
      <c r="K152" s="201"/>
      <c r="L152" s="206"/>
      <c r="M152" s="207"/>
      <c r="N152" s="208"/>
      <c r="O152" s="208"/>
      <c r="P152" s="209">
        <f>SUM(P153:P161)</f>
        <v>0</v>
      </c>
      <c r="Q152" s="208"/>
      <c r="R152" s="209">
        <f>SUM(R153:R161)</f>
        <v>0</v>
      </c>
      <c r="S152" s="208"/>
      <c r="T152" s="210">
        <f>SUM(T153:T161)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1" t="s">
        <v>76</v>
      </c>
      <c r="AT152" s="212" t="s">
        <v>68</v>
      </c>
      <c r="AU152" s="212" t="s">
        <v>76</v>
      </c>
      <c r="AY152" s="211" t="s">
        <v>281</v>
      </c>
      <c r="BK152" s="213">
        <f>SUM(BK153:BK161)</f>
        <v>0</v>
      </c>
    </row>
    <row r="153" s="2" customFormat="1" ht="37.8" customHeight="1">
      <c r="A153" s="41"/>
      <c r="B153" s="42"/>
      <c r="C153" s="216" t="s">
        <v>369</v>
      </c>
      <c r="D153" s="216" t="s">
        <v>284</v>
      </c>
      <c r="E153" s="217" t="s">
        <v>364</v>
      </c>
      <c r="F153" s="218" t="s">
        <v>365</v>
      </c>
      <c r="G153" s="219" t="s">
        <v>366</v>
      </c>
      <c r="H153" s="220">
        <v>0.65500000000000003</v>
      </c>
      <c r="I153" s="221"/>
      <c r="J153" s="222">
        <f>ROUND(I153*H153,2)</f>
        <v>0</v>
      </c>
      <c r="K153" s="218" t="s">
        <v>287</v>
      </c>
      <c r="L153" s="47"/>
      <c r="M153" s="223" t="s">
        <v>19</v>
      </c>
      <c r="N153" s="224" t="s">
        <v>40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288</v>
      </c>
      <c r="AT153" s="227" t="s">
        <v>284</v>
      </c>
      <c r="AU153" s="227" t="s">
        <v>78</v>
      </c>
      <c r="AY153" s="20" t="s">
        <v>281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76</v>
      </c>
      <c r="BK153" s="228">
        <f>ROUND(I153*H153,2)</f>
        <v>0</v>
      </c>
      <c r="BL153" s="20" t="s">
        <v>288</v>
      </c>
      <c r="BM153" s="227" t="s">
        <v>367</v>
      </c>
    </row>
    <row r="154" s="2" customFormat="1">
      <c r="A154" s="41"/>
      <c r="B154" s="42"/>
      <c r="C154" s="43"/>
      <c r="D154" s="229" t="s">
        <v>290</v>
      </c>
      <c r="E154" s="43"/>
      <c r="F154" s="230" t="s">
        <v>368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290</v>
      </c>
      <c r="AU154" s="20" t="s">
        <v>78</v>
      </c>
    </row>
    <row r="155" s="2" customFormat="1" ht="33" customHeight="1">
      <c r="A155" s="41"/>
      <c r="B155" s="42"/>
      <c r="C155" s="216" t="s">
        <v>374</v>
      </c>
      <c r="D155" s="216" t="s">
        <v>284</v>
      </c>
      <c r="E155" s="217" t="s">
        <v>370</v>
      </c>
      <c r="F155" s="218" t="s">
        <v>371</v>
      </c>
      <c r="G155" s="219" t="s">
        <v>366</v>
      </c>
      <c r="H155" s="220">
        <v>0.65500000000000003</v>
      </c>
      <c r="I155" s="221"/>
      <c r="J155" s="222">
        <f>ROUND(I155*H155,2)</f>
        <v>0</v>
      </c>
      <c r="K155" s="218" t="s">
        <v>287</v>
      </c>
      <c r="L155" s="47"/>
      <c r="M155" s="223" t="s">
        <v>19</v>
      </c>
      <c r="N155" s="224" t="s">
        <v>40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288</v>
      </c>
      <c r="AT155" s="227" t="s">
        <v>284</v>
      </c>
      <c r="AU155" s="227" t="s">
        <v>78</v>
      </c>
      <c r="AY155" s="20" t="s">
        <v>281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76</v>
      </c>
      <c r="BK155" s="228">
        <f>ROUND(I155*H155,2)</f>
        <v>0</v>
      </c>
      <c r="BL155" s="20" t="s">
        <v>288</v>
      </c>
      <c r="BM155" s="227" t="s">
        <v>372</v>
      </c>
    </row>
    <row r="156" s="2" customFormat="1">
      <c r="A156" s="41"/>
      <c r="B156" s="42"/>
      <c r="C156" s="43"/>
      <c r="D156" s="229" t="s">
        <v>290</v>
      </c>
      <c r="E156" s="43"/>
      <c r="F156" s="230" t="s">
        <v>373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290</v>
      </c>
      <c r="AU156" s="20" t="s">
        <v>78</v>
      </c>
    </row>
    <row r="157" s="2" customFormat="1" ht="44.25" customHeight="1">
      <c r="A157" s="41"/>
      <c r="B157" s="42"/>
      <c r="C157" s="216" t="s">
        <v>380</v>
      </c>
      <c r="D157" s="216" t="s">
        <v>284</v>
      </c>
      <c r="E157" s="217" t="s">
        <v>375</v>
      </c>
      <c r="F157" s="218" t="s">
        <v>376</v>
      </c>
      <c r="G157" s="219" t="s">
        <v>366</v>
      </c>
      <c r="H157" s="220">
        <v>15.720000000000001</v>
      </c>
      <c r="I157" s="221"/>
      <c r="J157" s="222">
        <f>ROUND(I157*H157,2)</f>
        <v>0</v>
      </c>
      <c r="K157" s="218" t="s">
        <v>287</v>
      </c>
      <c r="L157" s="47"/>
      <c r="M157" s="223" t="s">
        <v>19</v>
      </c>
      <c r="N157" s="224" t="s">
        <v>40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288</v>
      </c>
      <c r="AT157" s="227" t="s">
        <v>284</v>
      </c>
      <c r="AU157" s="227" t="s">
        <v>78</v>
      </c>
      <c r="AY157" s="20" t="s">
        <v>281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76</v>
      </c>
      <c r="BK157" s="228">
        <f>ROUND(I157*H157,2)</f>
        <v>0</v>
      </c>
      <c r="BL157" s="20" t="s">
        <v>288</v>
      </c>
      <c r="BM157" s="227" t="s">
        <v>377</v>
      </c>
    </row>
    <row r="158" s="2" customFormat="1">
      <c r="A158" s="41"/>
      <c r="B158" s="42"/>
      <c r="C158" s="43"/>
      <c r="D158" s="229" t="s">
        <v>290</v>
      </c>
      <c r="E158" s="43"/>
      <c r="F158" s="230" t="s">
        <v>378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290</v>
      </c>
      <c r="AU158" s="20" t="s">
        <v>78</v>
      </c>
    </row>
    <row r="159" s="13" customFormat="1">
      <c r="A159" s="13"/>
      <c r="B159" s="234"/>
      <c r="C159" s="235"/>
      <c r="D159" s="236" t="s">
        <v>292</v>
      </c>
      <c r="E159" s="235"/>
      <c r="F159" s="238" t="s">
        <v>1904</v>
      </c>
      <c r="G159" s="235"/>
      <c r="H159" s="239">
        <v>15.720000000000001</v>
      </c>
      <c r="I159" s="240"/>
      <c r="J159" s="235"/>
      <c r="K159" s="235"/>
      <c r="L159" s="241"/>
      <c r="M159" s="242"/>
      <c r="N159" s="243"/>
      <c r="O159" s="243"/>
      <c r="P159" s="243"/>
      <c r="Q159" s="243"/>
      <c r="R159" s="243"/>
      <c r="S159" s="243"/>
      <c r="T159" s="24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5" t="s">
        <v>292</v>
      </c>
      <c r="AU159" s="245" t="s">
        <v>78</v>
      </c>
      <c r="AV159" s="13" t="s">
        <v>78</v>
      </c>
      <c r="AW159" s="13" t="s">
        <v>4</v>
      </c>
      <c r="AX159" s="13" t="s">
        <v>76</v>
      </c>
      <c r="AY159" s="245" t="s">
        <v>281</v>
      </c>
    </row>
    <row r="160" s="2" customFormat="1" ht="44.25" customHeight="1">
      <c r="A160" s="41"/>
      <c r="B160" s="42"/>
      <c r="C160" s="216" t="s">
        <v>305</v>
      </c>
      <c r="D160" s="216" t="s">
        <v>284</v>
      </c>
      <c r="E160" s="217" t="s">
        <v>381</v>
      </c>
      <c r="F160" s="218" t="s">
        <v>382</v>
      </c>
      <c r="G160" s="219" t="s">
        <v>366</v>
      </c>
      <c r="H160" s="220">
        <v>0.65500000000000003</v>
      </c>
      <c r="I160" s="221"/>
      <c r="J160" s="222">
        <f>ROUND(I160*H160,2)</f>
        <v>0</v>
      </c>
      <c r="K160" s="218" t="s">
        <v>287</v>
      </c>
      <c r="L160" s="47"/>
      <c r="M160" s="223" t="s">
        <v>19</v>
      </c>
      <c r="N160" s="224" t="s">
        <v>40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288</v>
      </c>
      <c r="AT160" s="227" t="s">
        <v>284</v>
      </c>
      <c r="AU160" s="227" t="s">
        <v>78</v>
      </c>
      <c r="AY160" s="20" t="s">
        <v>281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76</v>
      </c>
      <c r="BK160" s="228">
        <f>ROUND(I160*H160,2)</f>
        <v>0</v>
      </c>
      <c r="BL160" s="20" t="s">
        <v>288</v>
      </c>
      <c r="BM160" s="227" t="s">
        <v>383</v>
      </c>
    </row>
    <row r="161" s="2" customFormat="1">
      <c r="A161" s="41"/>
      <c r="B161" s="42"/>
      <c r="C161" s="43"/>
      <c r="D161" s="229" t="s">
        <v>290</v>
      </c>
      <c r="E161" s="43"/>
      <c r="F161" s="230" t="s">
        <v>384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290</v>
      </c>
      <c r="AU161" s="20" t="s">
        <v>78</v>
      </c>
    </row>
    <row r="162" s="12" customFormat="1" ht="25.92" customHeight="1">
      <c r="A162" s="12"/>
      <c r="B162" s="200"/>
      <c r="C162" s="201"/>
      <c r="D162" s="202" t="s">
        <v>68</v>
      </c>
      <c r="E162" s="203" t="s">
        <v>385</v>
      </c>
      <c r="F162" s="203" t="s">
        <v>386</v>
      </c>
      <c r="G162" s="201"/>
      <c r="H162" s="201"/>
      <c r="I162" s="204"/>
      <c r="J162" s="205">
        <f>BK162</f>
        <v>0</v>
      </c>
      <c r="K162" s="201"/>
      <c r="L162" s="206"/>
      <c r="M162" s="207"/>
      <c r="N162" s="208"/>
      <c r="O162" s="208"/>
      <c r="P162" s="209">
        <f>P163+P168+P235+P241+P245</f>
        <v>0</v>
      </c>
      <c r="Q162" s="208"/>
      <c r="R162" s="209">
        <f>R163+R168+R235+R241+R245</f>
        <v>0.65414452960000002</v>
      </c>
      <c r="S162" s="208"/>
      <c r="T162" s="210">
        <f>T163+T168+T235+T241+T245</f>
        <v>1.3730000000000001E-05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11" t="s">
        <v>76</v>
      </c>
      <c r="AT162" s="212" t="s">
        <v>68</v>
      </c>
      <c r="AU162" s="212" t="s">
        <v>69</v>
      </c>
      <c r="AY162" s="211" t="s">
        <v>281</v>
      </c>
      <c r="BK162" s="213">
        <f>BK163+BK168+BK235+BK241+BK245</f>
        <v>0</v>
      </c>
    </row>
    <row r="163" s="12" customFormat="1" ht="22.8" customHeight="1">
      <c r="A163" s="12"/>
      <c r="B163" s="200"/>
      <c r="C163" s="201"/>
      <c r="D163" s="202" t="s">
        <v>68</v>
      </c>
      <c r="E163" s="214" t="s">
        <v>199</v>
      </c>
      <c r="F163" s="214" t="s">
        <v>1458</v>
      </c>
      <c r="G163" s="201"/>
      <c r="H163" s="201"/>
      <c r="I163" s="204"/>
      <c r="J163" s="215">
        <f>BK163</f>
        <v>0</v>
      </c>
      <c r="K163" s="201"/>
      <c r="L163" s="206"/>
      <c r="M163" s="207"/>
      <c r="N163" s="208"/>
      <c r="O163" s="208"/>
      <c r="P163" s="209">
        <f>SUM(P164:P167)</f>
        <v>0</v>
      </c>
      <c r="Q163" s="208"/>
      <c r="R163" s="209">
        <f>SUM(R164:R167)</f>
        <v>0.037842000000000001</v>
      </c>
      <c r="S163" s="208"/>
      <c r="T163" s="210">
        <f>SUM(T164:T167)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1" t="s">
        <v>76</v>
      </c>
      <c r="AT163" s="212" t="s">
        <v>68</v>
      </c>
      <c r="AU163" s="212" t="s">
        <v>76</v>
      </c>
      <c r="AY163" s="211" t="s">
        <v>281</v>
      </c>
      <c r="BK163" s="213">
        <f>SUM(BK164:BK167)</f>
        <v>0</v>
      </c>
    </row>
    <row r="164" s="2" customFormat="1" ht="49.05" customHeight="1">
      <c r="A164" s="41"/>
      <c r="B164" s="42"/>
      <c r="C164" s="216" t="s">
        <v>395</v>
      </c>
      <c r="D164" s="216" t="s">
        <v>284</v>
      </c>
      <c r="E164" s="217" t="s">
        <v>1459</v>
      </c>
      <c r="F164" s="218" t="s">
        <v>1460</v>
      </c>
      <c r="G164" s="219" t="s">
        <v>197</v>
      </c>
      <c r="H164" s="220">
        <v>0.59999999999999998</v>
      </c>
      <c r="I164" s="221"/>
      <c r="J164" s="222">
        <f>ROUND(I164*H164,2)</f>
        <v>0</v>
      </c>
      <c r="K164" s="218" t="s">
        <v>287</v>
      </c>
      <c r="L164" s="47"/>
      <c r="M164" s="223" t="s">
        <v>19</v>
      </c>
      <c r="N164" s="224" t="s">
        <v>40</v>
      </c>
      <c r="O164" s="87"/>
      <c r="P164" s="225">
        <f>O164*H164</f>
        <v>0</v>
      </c>
      <c r="Q164" s="225">
        <v>0.063070000000000001</v>
      </c>
      <c r="R164" s="225">
        <f>Q164*H164</f>
        <v>0.037842000000000001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288</v>
      </c>
      <c r="AT164" s="227" t="s">
        <v>284</v>
      </c>
      <c r="AU164" s="227" t="s">
        <v>78</v>
      </c>
      <c r="AY164" s="20" t="s">
        <v>281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76</v>
      </c>
      <c r="BK164" s="228">
        <f>ROUND(I164*H164,2)</f>
        <v>0</v>
      </c>
      <c r="BL164" s="20" t="s">
        <v>288</v>
      </c>
      <c r="BM164" s="227" t="s">
        <v>1461</v>
      </c>
    </row>
    <row r="165" s="2" customFormat="1">
      <c r="A165" s="41"/>
      <c r="B165" s="42"/>
      <c r="C165" s="43"/>
      <c r="D165" s="229" t="s">
        <v>290</v>
      </c>
      <c r="E165" s="43"/>
      <c r="F165" s="230" t="s">
        <v>1462</v>
      </c>
      <c r="G165" s="43"/>
      <c r="H165" s="43"/>
      <c r="I165" s="231"/>
      <c r="J165" s="43"/>
      <c r="K165" s="43"/>
      <c r="L165" s="47"/>
      <c r="M165" s="232"/>
      <c r="N165" s="233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290</v>
      </c>
      <c r="AU165" s="20" t="s">
        <v>78</v>
      </c>
    </row>
    <row r="166" s="13" customFormat="1">
      <c r="A166" s="13"/>
      <c r="B166" s="234"/>
      <c r="C166" s="235"/>
      <c r="D166" s="236" t="s">
        <v>292</v>
      </c>
      <c r="E166" s="237" t="s">
        <v>19</v>
      </c>
      <c r="F166" s="238" t="s">
        <v>1463</v>
      </c>
      <c r="G166" s="235"/>
      <c r="H166" s="239">
        <v>0.59999999999999998</v>
      </c>
      <c r="I166" s="240"/>
      <c r="J166" s="235"/>
      <c r="K166" s="235"/>
      <c r="L166" s="241"/>
      <c r="M166" s="242"/>
      <c r="N166" s="243"/>
      <c r="O166" s="243"/>
      <c r="P166" s="243"/>
      <c r="Q166" s="243"/>
      <c r="R166" s="243"/>
      <c r="S166" s="243"/>
      <c r="T166" s="24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5" t="s">
        <v>292</v>
      </c>
      <c r="AU166" s="245" t="s">
        <v>78</v>
      </c>
      <c r="AV166" s="13" t="s">
        <v>78</v>
      </c>
      <c r="AW166" s="13" t="s">
        <v>31</v>
      </c>
      <c r="AX166" s="13" t="s">
        <v>69</v>
      </c>
      <c r="AY166" s="245" t="s">
        <v>281</v>
      </c>
    </row>
    <row r="167" s="14" customFormat="1">
      <c r="A167" s="14"/>
      <c r="B167" s="246"/>
      <c r="C167" s="247"/>
      <c r="D167" s="236" t="s">
        <v>292</v>
      </c>
      <c r="E167" s="248" t="s">
        <v>19</v>
      </c>
      <c r="F167" s="249" t="s">
        <v>311</v>
      </c>
      <c r="G167" s="247"/>
      <c r="H167" s="250">
        <v>0.59999999999999998</v>
      </c>
      <c r="I167" s="251"/>
      <c r="J167" s="247"/>
      <c r="K167" s="247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292</v>
      </c>
      <c r="AU167" s="256" t="s">
        <v>78</v>
      </c>
      <c r="AV167" s="14" t="s">
        <v>288</v>
      </c>
      <c r="AW167" s="14" t="s">
        <v>31</v>
      </c>
      <c r="AX167" s="14" t="s">
        <v>76</v>
      </c>
      <c r="AY167" s="256" t="s">
        <v>281</v>
      </c>
    </row>
    <row r="168" s="12" customFormat="1" ht="22.8" customHeight="1">
      <c r="A168" s="12"/>
      <c r="B168" s="200"/>
      <c r="C168" s="201"/>
      <c r="D168" s="202" t="s">
        <v>68</v>
      </c>
      <c r="E168" s="214" t="s">
        <v>318</v>
      </c>
      <c r="F168" s="214" t="s">
        <v>387</v>
      </c>
      <c r="G168" s="201"/>
      <c r="H168" s="201"/>
      <c r="I168" s="204"/>
      <c r="J168" s="215">
        <f>BK168</f>
        <v>0</v>
      </c>
      <c r="K168" s="201"/>
      <c r="L168" s="206"/>
      <c r="M168" s="207"/>
      <c r="N168" s="208"/>
      <c r="O168" s="208"/>
      <c r="P168" s="209">
        <f>P169+P213+P220</f>
        <v>0</v>
      </c>
      <c r="Q168" s="208"/>
      <c r="R168" s="209">
        <f>R169+R213+R220</f>
        <v>0.61514437960000001</v>
      </c>
      <c r="S168" s="208"/>
      <c r="T168" s="210">
        <f>T169+T213+T220</f>
        <v>1.3730000000000001E-05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11" t="s">
        <v>76</v>
      </c>
      <c r="AT168" s="212" t="s">
        <v>68</v>
      </c>
      <c r="AU168" s="212" t="s">
        <v>76</v>
      </c>
      <c r="AY168" s="211" t="s">
        <v>281</v>
      </c>
      <c r="BK168" s="213">
        <f>BK169+BK213+BK220</f>
        <v>0</v>
      </c>
    </row>
    <row r="169" s="12" customFormat="1" ht="20.88" customHeight="1">
      <c r="A169" s="12"/>
      <c r="B169" s="200"/>
      <c r="C169" s="201"/>
      <c r="D169" s="202" t="s">
        <v>68</v>
      </c>
      <c r="E169" s="214" t="s">
        <v>388</v>
      </c>
      <c r="F169" s="214" t="s">
        <v>389</v>
      </c>
      <c r="G169" s="201"/>
      <c r="H169" s="201"/>
      <c r="I169" s="204"/>
      <c r="J169" s="215">
        <f>BK169</f>
        <v>0</v>
      </c>
      <c r="K169" s="201"/>
      <c r="L169" s="206"/>
      <c r="M169" s="207"/>
      <c r="N169" s="208"/>
      <c r="O169" s="208"/>
      <c r="P169" s="209">
        <f>P170+SUM(P171:P188)</f>
        <v>0</v>
      </c>
      <c r="Q169" s="208"/>
      <c r="R169" s="209">
        <f>R170+SUM(R171:R188)</f>
        <v>0.441864918</v>
      </c>
      <c r="S169" s="208"/>
      <c r="T169" s="210">
        <f>T170+SUM(T171:T188)</f>
        <v>1.3730000000000001E-05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11" t="s">
        <v>76</v>
      </c>
      <c r="AT169" s="212" t="s">
        <v>68</v>
      </c>
      <c r="AU169" s="212" t="s">
        <v>78</v>
      </c>
      <c r="AY169" s="211" t="s">
        <v>281</v>
      </c>
      <c r="BK169" s="213">
        <f>BK170+SUM(BK171:BK188)</f>
        <v>0</v>
      </c>
    </row>
    <row r="170" s="2" customFormat="1" ht="55.5" customHeight="1">
      <c r="A170" s="41"/>
      <c r="B170" s="42"/>
      <c r="C170" s="216" t="s">
        <v>401</v>
      </c>
      <c r="D170" s="216" t="s">
        <v>284</v>
      </c>
      <c r="E170" s="217" t="s">
        <v>390</v>
      </c>
      <c r="F170" s="218" t="s">
        <v>391</v>
      </c>
      <c r="G170" s="219" t="s">
        <v>392</v>
      </c>
      <c r="H170" s="220">
        <v>5.0149999999999997</v>
      </c>
      <c r="I170" s="221"/>
      <c r="J170" s="222">
        <f>ROUND(I170*H170,2)</f>
        <v>0</v>
      </c>
      <c r="K170" s="218" t="s">
        <v>287</v>
      </c>
      <c r="L170" s="47"/>
      <c r="M170" s="223" t="s">
        <v>19</v>
      </c>
      <c r="N170" s="224" t="s">
        <v>40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288</v>
      </c>
      <c r="AT170" s="227" t="s">
        <v>284</v>
      </c>
      <c r="AU170" s="227" t="s">
        <v>199</v>
      </c>
      <c r="AY170" s="20" t="s">
        <v>281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76</v>
      </c>
      <c r="BK170" s="228">
        <f>ROUND(I170*H170,2)</f>
        <v>0</v>
      </c>
      <c r="BL170" s="20" t="s">
        <v>288</v>
      </c>
      <c r="BM170" s="227" t="s">
        <v>393</v>
      </c>
    </row>
    <row r="171" s="2" customFormat="1">
      <c r="A171" s="41"/>
      <c r="B171" s="42"/>
      <c r="C171" s="43"/>
      <c r="D171" s="229" t="s">
        <v>290</v>
      </c>
      <c r="E171" s="43"/>
      <c r="F171" s="230" t="s">
        <v>394</v>
      </c>
      <c r="G171" s="43"/>
      <c r="H171" s="43"/>
      <c r="I171" s="231"/>
      <c r="J171" s="43"/>
      <c r="K171" s="43"/>
      <c r="L171" s="47"/>
      <c r="M171" s="232"/>
      <c r="N171" s="233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290</v>
      </c>
      <c r="AU171" s="20" t="s">
        <v>199</v>
      </c>
    </row>
    <row r="172" s="13" customFormat="1">
      <c r="A172" s="13"/>
      <c r="B172" s="234"/>
      <c r="C172" s="235"/>
      <c r="D172" s="236" t="s">
        <v>292</v>
      </c>
      <c r="E172" s="237" t="s">
        <v>19</v>
      </c>
      <c r="F172" s="238" t="s">
        <v>230</v>
      </c>
      <c r="G172" s="235"/>
      <c r="H172" s="239">
        <v>3.3900000000000001</v>
      </c>
      <c r="I172" s="240"/>
      <c r="J172" s="235"/>
      <c r="K172" s="235"/>
      <c r="L172" s="241"/>
      <c r="M172" s="242"/>
      <c r="N172" s="243"/>
      <c r="O172" s="243"/>
      <c r="P172" s="243"/>
      <c r="Q172" s="243"/>
      <c r="R172" s="243"/>
      <c r="S172" s="243"/>
      <c r="T172" s="244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5" t="s">
        <v>292</v>
      </c>
      <c r="AU172" s="245" t="s">
        <v>199</v>
      </c>
      <c r="AV172" s="13" t="s">
        <v>78</v>
      </c>
      <c r="AW172" s="13" t="s">
        <v>31</v>
      </c>
      <c r="AX172" s="13" t="s">
        <v>69</v>
      </c>
      <c r="AY172" s="245" t="s">
        <v>281</v>
      </c>
    </row>
    <row r="173" s="13" customFormat="1">
      <c r="A173" s="13"/>
      <c r="B173" s="234"/>
      <c r="C173" s="235"/>
      <c r="D173" s="236" t="s">
        <v>292</v>
      </c>
      <c r="E173" s="237" t="s">
        <v>19</v>
      </c>
      <c r="F173" s="238" t="s">
        <v>204</v>
      </c>
      <c r="G173" s="235"/>
      <c r="H173" s="239">
        <v>1.625</v>
      </c>
      <c r="I173" s="240"/>
      <c r="J173" s="235"/>
      <c r="K173" s="235"/>
      <c r="L173" s="241"/>
      <c r="M173" s="242"/>
      <c r="N173" s="243"/>
      <c r="O173" s="243"/>
      <c r="P173" s="243"/>
      <c r="Q173" s="243"/>
      <c r="R173" s="243"/>
      <c r="S173" s="243"/>
      <c r="T173" s="24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5" t="s">
        <v>292</v>
      </c>
      <c r="AU173" s="245" t="s">
        <v>199</v>
      </c>
      <c r="AV173" s="13" t="s">
        <v>78</v>
      </c>
      <c r="AW173" s="13" t="s">
        <v>31</v>
      </c>
      <c r="AX173" s="13" t="s">
        <v>69</v>
      </c>
      <c r="AY173" s="245" t="s">
        <v>281</v>
      </c>
    </row>
    <row r="174" s="14" customFormat="1">
      <c r="A174" s="14"/>
      <c r="B174" s="246"/>
      <c r="C174" s="247"/>
      <c r="D174" s="236" t="s">
        <v>292</v>
      </c>
      <c r="E174" s="248" t="s">
        <v>19</v>
      </c>
      <c r="F174" s="249" t="s">
        <v>311</v>
      </c>
      <c r="G174" s="247"/>
      <c r="H174" s="250">
        <v>5.0149999999999997</v>
      </c>
      <c r="I174" s="251"/>
      <c r="J174" s="247"/>
      <c r="K174" s="247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292</v>
      </c>
      <c r="AU174" s="256" t="s">
        <v>199</v>
      </c>
      <c r="AV174" s="14" t="s">
        <v>288</v>
      </c>
      <c r="AW174" s="14" t="s">
        <v>31</v>
      </c>
      <c r="AX174" s="14" t="s">
        <v>76</v>
      </c>
      <c r="AY174" s="256" t="s">
        <v>281</v>
      </c>
    </row>
    <row r="175" s="2" customFormat="1" ht="16.5" customHeight="1">
      <c r="A175" s="41"/>
      <c r="B175" s="42"/>
      <c r="C175" s="267" t="s">
        <v>406</v>
      </c>
      <c r="D175" s="267" t="s">
        <v>396</v>
      </c>
      <c r="E175" s="268" t="s">
        <v>397</v>
      </c>
      <c r="F175" s="269" t="s">
        <v>398</v>
      </c>
      <c r="G175" s="270" t="s">
        <v>392</v>
      </c>
      <c r="H175" s="271">
        <v>5.5170000000000003</v>
      </c>
      <c r="I175" s="272"/>
      <c r="J175" s="273">
        <f>ROUND(I175*H175,2)</f>
        <v>0</v>
      </c>
      <c r="K175" s="269" t="s">
        <v>287</v>
      </c>
      <c r="L175" s="274"/>
      <c r="M175" s="275" t="s">
        <v>19</v>
      </c>
      <c r="N175" s="276" t="s">
        <v>40</v>
      </c>
      <c r="O175" s="87"/>
      <c r="P175" s="225">
        <f>O175*H175</f>
        <v>0</v>
      </c>
      <c r="Q175" s="225">
        <v>0.00029999999999999997</v>
      </c>
      <c r="R175" s="225">
        <f>Q175*H175</f>
        <v>0.0016551000000000001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327</v>
      </c>
      <c r="AT175" s="227" t="s">
        <v>396</v>
      </c>
      <c r="AU175" s="227" t="s">
        <v>199</v>
      </c>
      <c r="AY175" s="20" t="s">
        <v>281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76</v>
      </c>
      <c r="BK175" s="228">
        <f>ROUND(I175*H175,2)</f>
        <v>0</v>
      </c>
      <c r="BL175" s="20" t="s">
        <v>288</v>
      </c>
      <c r="BM175" s="227" t="s">
        <v>399</v>
      </c>
    </row>
    <row r="176" s="13" customFormat="1">
      <c r="A176" s="13"/>
      <c r="B176" s="234"/>
      <c r="C176" s="235"/>
      <c r="D176" s="236" t="s">
        <v>292</v>
      </c>
      <c r="E176" s="235"/>
      <c r="F176" s="238" t="s">
        <v>1905</v>
      </c>
      <c r="G176" s="235"/>
      <c r="H176" s="239">
        <v>5.5170000000000003</v>
      </c>
      <c r="I176" s="240"/>
      <c r="J176" s="235"/>
      <c r="K176" s="235"/>
      <c r="L176" s="241"/>
      <c r="M176" s="242"/>
      <c r="N176" s="243"/>
      <c r="O176" s="243"/>
      <c r="P176" s="243"/>
      <c r="Q176" s="243"/>
      <c r="R176" s="243"/>
      <c r="S176" s="243"/>
      <c r="T176" s="24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5" t="s">
        <v>292</v>
      </c>
      <c r="AU176" s="245" t="s">
        <v>199</v>
      </c>
      <c r="AV176" s="13" t="s">
        <v>78</v>
      </c>
      <c r="AW176" s="13" t="s">
        <v>4</v>
      </c>
      <c r="AX176" s="13" t="s">
        <v>76</v>
      </c>
      <c r="AY176" s="245" t="s">
        <v>281</v>
      </c>
    </row>
    <row r="177" s="2" customFormat="1" ht="44.25" customHeight="1">
      <c r="A177" s="41"/>
      <c r="B177" s="42"/>
      <c r="C177" s="216" t="s">
        <v>412</v>
      </c>
      <c r="D177" s="216" t="s">
        <v>284</v>
      </c>
      <c r="E177" s="217" t="s">
        <v>402</v>
      </c>
      <c r="F177" s="218" t="s">
        <v>403</v>
      </c>
      <c r="G177" s="219" t="s">
        <v>392</v>
      </c>
      <c r="H177" s="220">
        <v>5.0149999999999997</v>
      </c>
      <c r="I177" s="221"/>
      <c r="J177" s="222">
        <f>ROUND(I177*H177,2)</f>
        <v>0</v>
      </c>
      <c r="K177" s="218" t="s">
        <v>287</v>
      </c>
      <c r="L177" s="47"/>
      <c r="M177" s="223" t="s">
        <v>19</v>
      </c>
      <c r="N177" s="224" t="s">
        <v>40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288</v>
      </c>
      <c r="AT177" s="227" t="s">
        <v>284</v>
      </c>
      <c r="AU177" s="227" t="s">
        <v>199</v>
      </c>
      <c r="AY177" s="20" t="s">
        <v>281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76</v>
      </c>
      <c r="BK177" s="228">
        <f>ROUND(I177*H177,2)</f>
        <v>0</v>
      </c>
      <c r="BL177" s="20" t="s">
        <v>288</v>
      </c>
      <c r="BM177" s="227" t="s">
        <v>404</v>
      </c>
    </row>
    <row r="178" s="2" customFormat="1">
      <c r="A178" s="41"/>
      <c r="B178" s="42"/>
      <c r="C178" s="43"/>
      <c r="D178" s="229" t="s">
        <v>290</v>
      </c>
      <c r="E178" s="43"/>
      <c r="F178" s="230" t="s">
        <v>405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290</v>
      </c>
      <c r="AU178" s="20" t="s">
        <v>199</v>
      </c>
    </row>
    <row r="179" s="2" customFormat="1" ht="24.15" customHeight="1">
      <c r="A179" s="41"/>
      <c r="B179" s="42"/>
      <c r="C179" s="267" t="s">
        <v>7</v>
      </c>
      <c r="D179" s="267" t="s">
        <v>396</v>
      </c>
      <c r="E179" s="268" t="s">
        <v>407</v>
      </c>
      <c r="F179" s="269" t="s">
        <v>408</v>
      </c>
      <c r="G179" s="270" t="s">
        <v>392</v>
      </c>
      <c r="H179" s="271">
        <v>5.5170000000000003</v>
      </c>
      <c r="I179" s="272"/>
      <c r="J179" s="273">
        <f>ROUND(I179*H179,2)</f>
        <v>0</v>
      </c>
      <c r="K179" s="269" t="s">
        <v>287</v>
      </c>
      <c r="L179" s="274"/>
      <c r="M179" s="275" t="s">
        <v>19</v>
      </c>
      <c r="N179" s="276" t="s">
        <v>40</v>
      </c>
      <c r="O179" s="87"/>
      <c r="P179" s="225">
        <f>O179*H179</f>
        <v>0</v>
      </c>
      <c r="Q179" s="225">
        <v>0.00010000000000000001</v>
      </c>
      <c r="R179" s="225">
        <f>Q179*H179</f>
        <v>0.00055170000000000002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327</v>
      </c>
      <c r="AT179" s="227" t="s">
        <v>396</v>
      </c>
      <c r="AU179" s="227" t="s">
        <v>199</v>
      </c>
      <c r="AY179" s="20" t="s">
        <v>281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76</v>
      </c>
      <c r="BK179" s="228">
        <f>ROUND(I179*H179,2)</f>
        <v>0</v>
      </c>
      <c r="BL179" s="20" t="s">
        <v>288</v>
      </c>
      <c r="BM179" s="227" t="s">
        <v>409</v>
      </c>
    </row>
    <row r="180" s="13" customFormat="1">
      <c r="A180" s="13"/>
      <c r="B180" s="234"/>
      <c r="C180" s="235"/>
      <c r="D180" s="236" t="s">
        <v>292</v>
      </c>
      <c r="E180" s="237" t="s">
        <v>19</v>
      </c>
      <c r="F180" s="238" t="s">
        <v>230</v>
      </c>
      <c r="G180" s="235"/>
      <c r="H180" s="239">
        <v>3.3900000000000001</v>
      </c>
      <c r="I180" s="240"/>
      <c r="J180" s="235"/>
      <c r="K180" s="235"/>
      <c r="L180" s="241"/>
      <c r="M180" s="242"/>
      <c r="N180" s="243"/>
      <c r="O180" s="243"/>
      <c r="P180" s="243"/>
      <c r="Q180" s="243"/>
      <c r="R180" s="243"/>
      <c r="S180" s="243"/>
      <c r="T180" s="24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5" t="s">
        <v>292</v>
      </c>
      <c r="AU180" s="245" t="s">
        <v>199</v>
      </c>
      <c r="AV180" s="13" t="s">
        <v>78</v>
      </c>
      <c r="AW180" s="13" t="s">
        <v>31</v>
      </c>
      <c r="AX180" s="13" t="s">
        <v>69</v>
      </c>
      <c r="AY180" s="245" t="s">
        <v>281</v>
      </c>
    </row>
    <row r="181" s="13" customFormat="1">
      <c r="A181" s="13"/>
      <c r="B181" s="234"/>
      <c r="C181" s="235"/>
      <c r="D181" s="236" t="s">
        <v>292</v>
      </c>
      <c r="E181" s="237" t="s">
        <v>19</v>
      </c>
      <c r="F181" s="238" t="s">
        <v>204</v>
      </c>
      <c r="G181" s="235"/>
      <c r="H181" s="239">
        <v>1.625</v>
      </c>
      <c r="I181" s="240"/>
      <c r="J181" s="235"/>
      <c r="K181" s="235"/>
      <c r="L181" s="241"/>
      <c r="M181" s="242"/>
      <c r="N181" s="243"/>
      <c r="O181" s="243"/>
      <c r="P181" s="243"/>
      <c r="Q181" s="243"/>
      <c r="R181" s="243"/>
      <c r="S181" s="243"/>
      <c r="T181" s="24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5" t="s">
        <v>292</v>
      </c>
      <c r="AU181" s="245" t="s">
        <v>199</v>
      </c>
      <c r="AV181" s="13" t="s">
        <v>78</v>
      </c>
      <c r="AW181" s="13" t="s">
        <v>31</v>
      </c>
      <c r="AX181" s="13" t="s">
        <v>69</v>
      </c>
      <c r="AY181" s="245" t="s">
        <v>281</v>
      </c>
    </row>
    <row r="182" s="14" customFormat="1">
      <c r="A182" s="14"/>
      <c r="B182" s="246"/>
      <c r="C182" s="247"/>
      <c r="D182" s="236" t="s">
        <v>292</v>
      </c>
      <c r="E182" s="248" t="s">
        <v>19</v>
      </c>
      <c r="F182" s="249" t="s">
        <v>311</v>
      </c>
      <c r="G182" s="247"/>
      <c r="H182" s="250">
        <v>5.0149999999999997</v>
      </c>
      <c r="I182" s="251"/>
      <c r="J182" s="247"/>
      <c r="K182" s="247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292</v>
      </c>
      <c r="AU182" s="256" t="s">
        <v>199</v>
      </c>
      <c r="AV182" s="14" t="s">
        <v>288</v>
      </c>
      <c r="AW182" s="14" t="s">
        <v>31</v>
      </c>
      <c r="AX182" s="14" t="s">
        <v>76</v>
      </c>
      <c r="AY182" s="256" t="s">
        <v>281</v>
      </c>
    </row>
    <row r="183" s="13" customFormat="1">
      <c r="A183" s="13"/>
      <c r="B183" s="234"/>
      <c r="C183" s="235"/>
      <c r="D183" s="236" t="s">
        <v>292</v>
      </c>
      <c r="E183" s="235"/>
      <c r="F183" s="238" t="s">
        <v>1905</v>
      </c>
      <c r="G183" s="235"/>
      <c r="H183" s="239">
        <v>5.5170000000000003</v>
      </c>
      <c r="I183" s="240"/>
      <c r="J183" s="235"/>
      <c r="K183" s="235"/>
      <c r="L183" s="241"/>
      <c r="M183" s="242"/>
      <c r="N183" s="243"/>
      <c r="O183" s="243"/>
      <c r="P183" s="243"/>
      <c r="Q183" s="243"/>
      <c r="R183" s="243"/>
      <c r="S183" s="243"/>
      <c r="T183" s="24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5" t="s">
        <v>292</v>
      </c>
      <c r="AU183" s="245" t="s">
        <v>199</v>
      </c>
      <c r="AV183" s="13" t="s">
        <v>78</v>
      </c>
      <c r="AW183" s="13" t="s">
        <v>4</v>
      </c>
      <c r="AX183" s="13" t="s">
        <v>76</v>
      </c>
      <c r="AY183" s="245" t="s">
        <v>281</v>
      </c>
    </row>
    <row r="184" s="2" customFormat="1" ht="37.8" customHeight="1">
      <c r="A184" s="41"/>
      <c r="B184" s="42"/>
      <c r="C184" s="216" t="s">
        <v>424</v>
      </c>
      <c r="D184" s="216" t="s">
        <v>284</v>
      </c>
      <c r="E184" s="217" t="s">
        <v>413</v>
      </c>
      <c r="F184" s="218" t="s">
        <v>414</v>
      </c>
      <c r="G184" s="219" t="s">
        <v>197</v>
      </c>
      <c r="H184" s="220">
        <v>1.373</v>
      </c>
      <c r="I184" s="221"/>
      <c r="J184" s="222">
        <f>ROUND(I184*H184,2)</f>
        <v>0</v>
      </c>
      <c r="K184" s="218" t="s">
        <v>287</v>
      </c>
      <c r="L184" s="47"/>
      <c r="M184" s="223" t="s">
        <v>19</v>
      </c>
      <c r="N184" s="224" t="s">
        <v>40</v>
      </c>
      <c r="O184" s="87"/>
      <c r="P184" s="225">
        <f>O184*H184</f>
        <v>0</v>
      </c>
      <c r="Q184" s="225">
        <v>2.1999999999999999E-05</v>
      </c>
      <c r="R184" s="225">
        <f>Q184*H184</f>
        <v>3.0205999999999998E-05</v>
      </c>
      <c r="S184" s="225">
        <v>1.0000000000000001E-05</v>
      </c>
      <c r="T184" s="226">
        <f>S184*H184</f>
        <v>1.3730000000000001E-05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288</v>
      </c>
      <c r="AT184" s="227" t="s">
        <v>284</v>
      </c>
      <c r="AU184" s="227" t="s">
        <v>199</v>
      </c>
      <c r="AY184" s="20" t="s">
        <v>281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76</v>
      </c>
      <c r="BK184" s="228">
        <f>ROUND(I184*H184,2)</f>
        <v>0</v>
      </c>
      <c r="BL184" s="20" t="s">
        <v>288</v>
      </c>
      <c r="BM184" s="227" t="s">
        <v>415</v>
      </c>
    </row>
    <row r="185" s="2" customFormat="1">
      <c r="A185" s="41"/>
      <c r="B185" s="42"/>
      <c r="C185" s="43"/>
      <c r="D185" s="229" t="s">
        <v>290</v>
      </c>
      <c r="E185" s="43"/>
      <c r="F185" s="230" t="s">
        <v>416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290</v>
      </c>
      <c r="AU185" s="20" t="s">
        <v>199</v>
      </c>
    </row>
    <row r="186" s="13" customFormat="1">
      <c r="A186" s="13"/>
      <c r="B186" s="234"/>
      <c r="C186" s="235"/>
      <c r="D186" s="236" t="s">
        <v>292</v>
      </c>
      <c r="E186" s="237" t="s">
        <v>19</v>
      </c>
      <c r="F186" s="238" t="s">
        <v>218</v>
      </c>
      <c r="G186" s="235"/>
      <c r="H186" s="239">
        <v>1.373</v>
      </c>
      <c r="I186" s="240"/>
      <c r="J186" s="235"/>
      <c r="K186" s="235"/>
      <c r="L186" s="241"/>
      <c r="M186" s="242"/>
      <c r="N186" s="243"/>
      <c r="O186" s="243"/>
      <c r="P186" s="243"/>
      <c r="Q186" s="243"/>
      <c r="R186" s="243"/>
      <c r="S186" s="243"/>
      <c r="T186" s="24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5" t="s">
        <v>292</v>
      </c>
      <c r="AU186" s="245" t="s">
        <v>199</v>
      </c>
      <c r="AV186" s="13" t="s">
        <v>78</v>
      </c>
      <c r="AW186" s="13" t="s">
        <v>31</v>
      </c>
      <c r="AX186" s="13" t="s">
        <v>69</v>
      </c>
      <c r="AY186" s="245" t="s">
        <v>281</v>
      </c>
    </row>
    <row r="187" s="14" customFormat="1">
      <c r="A187" s="14"/>
      <c r="B187" s="246"/>
      <c r="C187" s="247"/>
      <c r="D187" s="236" t="s">
        <v>292</v>
      </c>
      <c r="E187" s="248" t="s">
        <v>19</v>
      </c>
      <c r="F187" s="249" t="s">
        <v>311</v>
      </c>
      <c r="G187" s="247"/>
      <c r="H187" s="250">
        <v>1.373</v>
      </c>
      <c r="I187" s="251"/>
      <c r="J187" s="247"/>
      <c r="K187" s="247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292</v>
      </c>
      <c r="AU187" s="256" t="s">
        <v>199</v>
      </c>
      <c r="AV187" s="14" t="s">
        <v>288</v>
      </c>
      <c r="AW187" s="14" t="s">
        <v>31</v>
      </c>
      <c r="AX187" s="14" t="s">
        <v>76</v>
      </c>
      <c r="AY187" s="256" t="s">
        <v>281</v>
      </c>
    </row>
    <row r="188" s="16" customFormat="1" ht="20.88" customHeight="1">
      <c r="A188" s="16"/>
      <c r="B188" s="277"/>
      <c r="C188" s="278"/>
      <c r="D188" s="279" t="s">
        <v>68</v>
      </c>
      <c r="E188" s="279" t="s">
        <v>417</v>
      </c>
      <c r="F188" s="279" t="s">
        <v>418</v>
      </c>
      <c r="G188" s="278"/>
      <c r="H188" s="278"/>
      <c r="I188" s="280"/>
      <c r="J188" s="281">
        <f>BK188</f>
        <v>0</v>
      </c>
      <c r="K188" s="278"/>
      <c r="L188" s="282"/>
      <c r="M188" s="283"/>
      <c r="N188" s="284"/>
      <c r="O188" s="284"/>
      <c r="P188" s="285">
        <f>SUM(P189:P212)</f>
        <v>0</v>
      </c>
      <c r="Q188" s="284"/>
      <c r="R188" s="285">
        <f>SUM(R189:R212)</f>
        <v>0.43962791200000001</v>
      </c>
      <c r="S188" s="284"/>
      <c r="T188" s="286">
        <f>SUM(T189:T212)</f>
        <v>0</v>
      </c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R188" s="287" t="s">
        <v>76</v>
      </c>
      <c r="AT188" s="288" t="s">
        <v>68</v>
      </c>
      <c r="AU188" s="288" t="s">
        <v>199</v>
      </c>
      <c r="AY188" s="287" t="s">
        <v>281</v>
      </c>
      <c r="BK188" s="289">
        <f>SUM(BK189:BK212)</f>
        <v>0</v>
      </c>
    </row>
    <row r="189" s="2" customFormat="1" ht="37.8" customHeight="1">
      <c r="A189" s="41"/>
      <c r="B189" s="42"/>
      <c r="C189" s="216" t="s">
        <v>431</v>
      </c>
      <c r="D189" s="216" t="s">
        <v>284</v>
      </c>
      <c r="E189" s="217" t="s">
        <v>443</v>
      </c>
      <c r="F189" s="218" t="s">
        <v>444</v>
      </c>
      <c r="G189" s="219" t="s">
        <v>197</v>
      </c>
      <c r="H189" s="220">
        <v>10.642</v>
      </c>
      <c r="I189" s="221"/>
      <c r="J189" s="222">
        <f>ROUND(I189*H189,2)</f>
        <v>0</v>
      </c>
      <c r="K189" s="218" t="s">
        <v>287</v>
      </c>
      <c r="L189" s="47"/>
      <c r="M189" s="223" t="s">
        <v>19</v>
      </c>
      <c r="N189" s="224" t="s">
        <v>40</v>
      </c>
      <c r="O189" s="87"/>
      <c r="P189" s="225">
        <f>O189*H189</f>
        <v>0</v>
      </c>
      <c r="Q189" s="225">
        <v>0.01103</v>
      </c>
      <c r="R189" s="225">
        <f>Q189*H189</f>
        <v>0.11738125999999999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288</v>
      </c>
      <c r="AT189" s="227" t="s">
        <v>284</v>
      </c>
      <c r="AU189" s="227" t="s">
        <v>288</v>
      </c>
      <c r="AY189" s="20" t="s">
        <v>281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76</v>
      </c>
      <c r="BK189" s="228">
        <f>ROUND(I189*H189,2)</f>
        <v>0</v>
      </c>
      <c r="BL189" s="20" t="s">
        <v>288</v>
      </c>
      <c r="BM189" s="227" t="s">
        <v>1906</v>
      </c>
    </row>
    <row r="190" s="2" customFormat="1">
      <c r="A190" s="41"/>
      <c r="B190" s="42"/>
      <c r="C190" s="43"/>
      <c r="D190" s="229" t="s">
        <v>290</v>
      </c>
      <c r="E190" s="43"/>
      <c r="F190" s="230" t="s">
        <v>446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290</v>
      </c>
      <c r="AU190" s="20" t="s">
        <v>288</v>
      </c>
    </row>
    <row r="191" s="13" customFormat="1">
      <c r="A191" s="13"/>
      <c r="B191" s="234"/>
      <c r="C191" s="235"/>
      <c r="D191" s="236" t="s">
        <v>292</v>
      </c>
      <c r="E191" s="237" t="s">
        <v>19</v>
      </c>
      <c r="F191" s="238" t="s">
        <v>222</v>
      </c>
      <c r="G191" s="235"/>
      <c r="H191" s="239">
        <v>10.642</v>
      </c>
      <c r="I191" s="240"/>
      <c r="J191" s="235"/>
      <c r="K191" s="235"/>
      <c r="L191" s="241"/>
      <c r="M191" s="242"/>
      <c r="N191" s="243"/>
      <c r="O191" s="243"/>
      <c r="P191" s="243"/>
      <c r="Q191" s="243"/>
      <c r="R191" s="243"/>
      <c r="S191" s="243"/>
      <c r="T191" s="244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5" t="s">
        <v>292</v>
      </c>
      <c r="AU191" s="245" t="s">
        <v>288</v>
      </c>
      <c r="AV191" s="13" t="s">
        <v>78</v>
      </c>
      <c r="AW191" s="13" t="s">
        <v>31</v>
      </c>
      <c r="AX191" s="13" t="s">
        <v>76</v>
      </c>
      <c r="AY191" s="245" t="s">
        <v>281</v>
      </c>
    </row>
    <row r="192" s="2" customFormat="1" ht="44.25" customHeight="1">
      <c r="A192" s="41"/>
      <c r="B192" s="42"/>
      <c r="C192" s="216" t="s">
        <v>436</v>
      </c>
      <c r="D192" s="216" t="s">
        <v>284</v>
      </c>
      <c r="E192" s="217" t="s">
        <v>448</v>
      </c>
      <c r="F192" s="218" t="s">
        <v>449</v>
      </c>
      <c r="G192" s="219" t="s">
        <v>197</v>
      </c>
      <c r="H192" s="220">
        <v>10.642</v>
      </c>
      <c r="I192" s="221"/>
      <c r="J192" s="222">
        <f>ROUND(I192*H192,2)</f>
        <v>0</v>
      </c>
      <c r="K192" s="218" t="s">
        <v>287</v>
      </c>
      <c r="L192" s="47"/>
      <c r="M192" s="223" t="s">
        <v>19</v>
      </c>
      <c r="N192" s="224" t="s">
        <v>40</v>
      </c>
      <c r="O192" s="87"/>
      <c r="P192" s="225">
        <f>O192*H192</f>
        <v>0</v>
      </c>
      <c r="Q192" s="225">
        <v>0.0055199999999999997</v>
      </c>
      <c r="R192" s="225">
        <f>Q192*H192</f>
        <v>0.058743839999999992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288</v>
      </c>
      <c r="AT192" s="227" t="s">
        <v>284</v>
      </c>
      <c r="AU192" s="227" t="s">
        <v>288</v>
      </c>
      <c r="AY192" s="20" t="s">
        <v>281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76</v>
      </c>
      <c r="BK192" s="228">
        <f>ROUND(I192*H192,2)</f>
        <v>0</v>
      </c>
      <c r="BL192" s="20" t="s">
        <v>288</v>
      </c>
      <c r="BM192" s="227" t="s">
        <v>1907</v>
      </c>
    </row>
    <row r="193" s="2" customFormat="1">
      <c r="A193" s="41"/>
      <c r="B193" s="42"/>
      <c r="C193" s="43"/>
      <c r="D193" s="229" t="s">
        <v>290</v>
      </c>
      <c r="E193" s="43"/>
      <c r="F193" s="230" t="s">
        <v>451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290</v>
      </c>
      <c r="AU193" s="20" t="s">
        <v>288</v>
      </c>
    </row>
    <row r="194" s="2" customFormat="1" ht="24.15" customHeight="1">
      <c r="A194" s="41"/>
      <c r="B194" s="42"/>
      <c r="C194" s="216" t="s">
        <v>442</v>
      </c>
      <c r="D194" s="216" t="s">
        <v>284</v>
      </c>
      <c r="E194" s="217" t="s">
        <v>419</v>
      </c>
      <c r="F194" s="218" t="s">
        <v>420</v>
      </c>
      <c r="G194" s="219" t="s">
        <v>392</v>
      </c>
      <c r="H194" s="220">
        <v>5.2999999999999998</v>
      </c>
      <c r="I194" s="221"/>
      <c r="J194" s="222">
        <f>ROUND(I194*H194,2)</f>
        <v>0</v>
      </c>
      <c r="K194" s="218" t="s">
        <v>287</v>
      </c>
      <c r="L194" s="47"/>
      <c r="M194" s="223" t="s">
        <v>19</v>
      </c>
      <c r="N194" s="224" t="s">
        <v>40</v>
      </c>
      <c r="O194" s="87"/>
      <c r="P194" s="225">
        <f>O194*H194</f>
        <v>0</v>
      </c>
      <c r="Q194" s="225">
        <v>0.0015</v>
      </c>
      <c r="R194" s="225">
        <f>Q194*H194</f>
        <v>0.0079500000000000005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288</v>
      </c>
      <c r="AT194" s="227" t="s">
        <v>284</v>
      </c>
      <c r="AU194" s="227" t="s">
        <v>288</v>
      </c>
      <c r="AY194" s="20" t="s">
        <v>281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76</v>
      </c>
      <c r="BK194" s="228">
        <f>ROUND(I194*H194,2)</f>
        <v>0</v>
      </c>
      <c r="BL194" s="20" t="s">
        <v>288</v>
      </c>
      <c r="BM194" s="227" t="s">
        <v>421</v>
      </c>
    </row>
    <row r="195" s="2" customFormat="1">
      <c r="A195" s="41"/>
      <c r="B195" s="42"/>
      <c r="C195" s="43"/>
      <c r="D195" s="229" t="s">
        <v>290</v>
      </c>
      <c r="E195" s="43"/>
      <c r="F195" s="230" t="s">
        <v>422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290</v>
      </c>
      <c r="AU195" s="20" t="s">
        <v>288</v>
      </c>
    </row>
    <row r="196" s="13" customFormat="1">
      <c r="A196" s="13"/>
      <c r="B196" s="234"/>
      <c r="C196" s="235"/>
      <c r="D196" s="236" t="s">
        <v>292</v>
      </c>
      <c r="E196" s="237" t="s">
        <v>19</v>
      </c>
      <c r="F196" s="238" t="s">
        <v>423</v>
      </c>
      <c r="G196" s="235"/>
      <c r="H196" s="239">
        <v>5.2999999999999998</v>
      </c>
      <c r="I196" s="240"/>
      <c r="J196" s="235"/>
      <c r="K196" s="235"/>
      <c r="L196" s="241"/>
      <c r="M196" s="242"/>
      <c r="N196" s="243"/>
      <c r="O196" s="243"/>
      <c r="P196" s="243"/>
      <c r="Q196" s="243"/>
      <c r="R196" s="243"/>
      <c r="S196" s="243"/>
      <c r="T196" s="24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5" t="s">
        <v>292</v>
      </c>
      <c r="AU196" s="245" t="s">
        <v>288</v>
      </c>
      <c r="AV196" s="13" t="s">
        <v>78</v>
      </c>
      <c r="AW196" s="13" t="s">
        <v>31</v>
      </c>
      <c r="AX196" s="13" t="s">
        <v>76</v>
      </c>
      <c r="AY196" s="245" t="s">
        <v>281</v>
      </c>
    </row>
    <row r="197" s="2" customFormat="1" ht="37.8" customHeight="1">
      <c r="A197" s="41"/>
      <c r="B197" s="42"/>
      <c r="C197" s="216" t="s">
        <v>447</v>
      </c>
      <c r="D197" s="216" t="s">
        <v>284</v>
      </c>
      <c r="E197" s="217" t="s">
        <v>425</v>
      </c>
      <c r="F197" s="218" t="s">
        <v>426</v>
      </c>
      <c r="G197" s="219" t="s">
        <v>197</v>
      </c>
      <c r="H197" s="220">
        <v>10.521000000000001</v>
      </c>
      <c r="I197" s="221"/>
      <c r="J197" s="222">
        <f>ROUND(I197*H197,2)</f>
        <v>0</v>
      </c>
      <c r="K197" s="218" t="s">
        <v>287</v>
      </c>
      <c r="L197" s="47"/>
      <c r="M197" s="223" t="s">
        <v>19</v>
      </c>
      <c r="N197" s="224" t="s">
        <v>40</v>
      </c>
      <c r="O197" s="87"/>
      <c r="P197" s="225">
        <f>O197*H197</f>
        <v>0</v>
      </c>
      <c r="Q197" s="225">
        <v>0.01575</v>
      </c>
      <c r="R197" s="225">
        <f>Q197*H197</f>
        <v>0.16570575000000001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288</v>
      </c>
      <c r="AT197" s="227" t="s">
        <v>284</v>
      </c>
      <c r="AU197" s="227" t="s">
        <v>288</v>
      </c>
      <c r="AY197" s="20" t="s">
        <v>281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76</v>
      </c>
      <c r="BK197" s="228">
        <f>ROUND(I197*H197,2)</f>
        <v>0</v>
      </c>
      <c r="BL197" s="20" t="s">
        <v>288</v>
      </c>
      <c r="BM197" s="227" t="s">
        <v>427</v>
      </c>
    </row>
    <row r="198" s="2" customFormat="1">
      <c r="A198" s="41"/>
      <c r="B198" s="42"/>
      <c r="C198" s="43"/>
      <c r="D198" s="229" t="s">
        <v>290</v>
      </c>
      <c r="E198" s="43"/>
      <c r="F198" s="230" t="s">
        <v>428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290</v>
      </c>
      <c r="AU198" s="20" t="s">
        <v>288</v>
      </c>
    </row>
    <row r="199" s="15" customFormat="1">
      <c r="A199" s="15"/>
      <c r="B199" s="257"/>
      <c r="C199" s="258"/>
      <c r="D199" s="236" t="s">
        <v>292</v>
      </c>
      <c r="E199" s="259" t="s">
        <v>19</v>
      </c>
      <c r="F199" s="260" t="s">
        <v>429</v>
      </c>
      <c r="G199" s="258"/>
      <c r="H199" s="259" t="s">
        <v>19</v>
      </c>
      <c r="I199" s="261"/>
      <c r="J199" s="258"/>
      <c r="K199" s="258"/>
      <c r="L199" s="262"/>
      <c r="M199" s="263"/>
      <c r="N199" s="264"/>
      <c r="O199" s="264"/>
      <c r="P199" s="264"/>
      <c r="Q199" s="264"/>
      <c r="R199" s="264"/>
      <c r="S199" s="264"/>
      <c r="T199" s="26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66" t="s">
        <v>292</v>
      </c>
      <c r="AU199" s="266" t="s">
        <v>288</v>
      </c>
      <c r="AV199" s="15" t="s">
        <v>76</v>
      </c>
      <c r="AW199" s="15" t="s">
        <v>31</v>
      </c>
      <c r="AX199" s="15" t="s">
        <v>69</v>
      </c>
      <c r="AY199" s="266" t="s">
        <v>281</v>
      </c>
    </row>
    <row r="200" s="13" customFormat="1">
      <c r="A200" s="13"/>
      <c r="B200" s="234"/>
      <c r="C200" s="235"/>
      <c r="D200" s="236" t="s">
        <v>292</v>
      </c>
      <c r="E200" s="237" t="s">
        <v>19</v>
      </c>
      <c r="F200" s="238" t="s">
        <v>208</v>
      </c>
      <c r="G200" s="235"/>
      <c r="H200" s="239">
        <v>9.0719999999999992</v>
      </c>
      <c r="I200" s="240"/>
      <c r="J200" s="235"/>
      <c r="K200" s="235"/>
      <c r="L200" s="241"/>
      <c r="M200" s="242"/>
      <c r="N200" s="243"/>
      <c r="O200" s="243"/>
      <c r="P200" s="243"/>
      <c r="Q200" s="243"/>
      <c r="R200" s="243"/>
      <c r="S200" s="243"/>
      <c r="T200" s="24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5" t="s">
        <v>292</v>
      </c>
      <c r="AU200" s="245" t="s">
        <v>288</v>
      </c>
      <c r="AV200" s="13" t="s">
        <v>78</v>
      </c>
      <c r="AW200" s="13" t="s">
        <v>31</v>
      </c>
      <c r="AX200" s="13" t="s">
        <v>69</v>
      </c>
      <c r="AY200" s="245" t="s">
        <v>281</v>
      </c>
    </row>
    <row r="201" s="13" customFormat="1">
      <c r="A201" s="13"/>
      <c r="B201" s="234"/>
      <c r="C201" s="235"/>
      <c r="D201" s="236" t="s">
        <v>292</v>
      </c>
      <c r="E201" s="237" t="s">
        <v>19</v>
      </c>
      <c r="F201" s="238" t="s">
        <v>1908</v>
      </c>
      <c r="G201" s="235"/>
      <c r="H201" s="239">
        <v>1.4490000000000001</v>
      </c>
      <c r="I201" s="240"/>
      <c r="J201" s="235"/>
      <c r="K201" s="235"/>
      <c r="L201" s="241"/>
      <c r="M201" s="242"/>
      <c r="N201" s="243"/>
      <c r="O201" s="243"/>
      <c r="P201" s="243"/>
      <c r="Q201" s="243"/>
      <c r="R201" s="243"/>
      <c r="S201" s="243"/>
      <c r="T201" s="244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5" t="s">
        <v>292</v>
      </c>
      <c r="AU201" s="245" t="s">
        <v>288</v>
      </c>
      <c r="AV201" s="13" t="s">
        <v>78</v>
      </c>
      <c r="AW201" s="13" t="s">
        <v>31</v>
      </c>
      <c r="AX201" s="13" t="s">
        <v>69</v>
      </c>
      <c r="AY201" s="245" t="s">
        <v>281</v>
      </c>
    </row>
    <row r="202" s="14" customFormat="1">
      <c r="A202" s="14"/>
      <c r="B202" s="246"/>
      <c r="C202" s="247"/>
      <c r="D202" s="236" t="s">
        <v>292</v>
      </c>
      <c r="E202" s="248" t="s">
        <v>19</v>
      </c>
      <c r="F202" s="249" t="s">
        <v>311</v>
      </c>
      <c r="G202" s="247"/>
      <c r="H202" s="250">
        <v>10.521000000000001</v>
      </c>
      <c r="I202" s="251"/>
      <c r="J202" s="247"/>
      <c r="K202" s="247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292</v>
      </c>
      <c r="AU202" s="256" t="s">
        <v>288</v>
      </c>
      <c r="AV202" s="14" t="s">
        <v>288</v>
      </c>
      <c r="AW202" s="14" t="s">
        <v>31</v>
      </c>
      <c r="AX202" s="14" t="s">
        <v>76</v>
      </c>
      <c r="AY202" s="256" t="s">
        <v>281</v>
      </c>
    </row>
    <row r="203" s="2" customFormat="1" ht="44.25" customHeight="1">
      <c r="A203" s="41"/>
      <c r="B203" s="42"/>
      <c r="C203" s="216" t="s">
        <v>454</v>
      </c>
      <c r="D203" s="216" t="s">
        <v>284</v>
      </c>
      <c r="E203" s="217" t="s">
        <v>432</v>
      </c>
      <c r="F203" s="218" t="s">
        <v>433</v>
      </c>
      <c r="G203" s="219" t="s">
        <v>197</v>
      </c>
      <c r="H203" s="220">
        <v>10.521000000000001</v>
      </c>
      <c r="I203" s="221"/>
      <c r="J203" s="222">
        <f>ROUND(I203*H203,2)</f>
        <v>0</v>
      </c>
      <c r="K203" s="218" t="s">
        <v>287</v>
      </c>
      <c r="L203" s="47"/>
      <c r="M203" s="223" t="s">
        <v>19</v>
      </c>
      <c r="N203" s="224" t="s">
        <v>40</v>
      </c>
      <c r="O203" s="87"/>
      <c r="P203" s="225">
        <f>O203*H203</f>
        <v>0</v>
      </c>
      <c r="Q203" s="225">
        <v>0.0079000000000000008</v>
      </c>
      <c r="R203" s="225">
        <f>Q203*H203</f>
        <v>0.08311590000000002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288</v>
      </c>
      <c r="AT203" s="227" t="s">
        <v>284</v>
      </c>
      <c r="AU203" s="227" t="s">
        <v>288</v>
      </c>
      <c r="AY203" s="20" t="s">
        <v>281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76</v>
      </c>
      <c r="BK203" s="228">
        <f>ROUND(I203*H203,2)</f>
        <v>0</v>
      </c>
      <c r="BL203" s="20" t="s">
        <v>288</v>
      </c>
      <c r="BM203" s="227" t="s">
        <v>434</v>
      </c>
    </row>
    <row r="204" s="2" customFormat="1">
      <c r="A204" s="41"/>
      <c r="B204" s="42"/>
      <c r="C204" s="43"/>
      <c r="D204" s="229" t="s">
        <v>290</v>
      </c>
      <c r="E204" s="43"/>
      <c r="F204" s="230" t="s">
        <v>435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290</v>
      </c>
      <c r="AU204" s="20" t="s">
        <v>288</v>
      </c>
    </row>
    <row r="205" s="2" customFormat="1" ht="24.15" customHeight="1">
      <c r="A205" s="41"/>
      <c r="B205" s="42"/>
      <c r="C205" s="216" t="s">
        <v>460</v>
      </c>
      <c r="D205" s="216" t="s">
        <v>284</v>
      </c>
      <c r="E205" s="217" t="s">
        <v>437</v>
      </c>
      <c r="F205" s="218" t="s">
        <v>438</v>
      </c>
      <c r="G205" s="219" t="s">
        <v>197</v>
      </c>
      <c r="H205" s="220">
        <v>19.713999999999999</v>
      </c>
      <c r="I205" s="221"/>
      <c r="J205" s="222">
        <f>ROUND(I205*H205,2)</f>
        <v>0</v>
      </c>
      <c r="K205" s="218" t="s">
        <v>287</v>
      </c>
      <c r="L205" s="47"/>
      <c r="M205" s="223" t="s">
        <v>19</v>
      </c>
      <c r="N205" s="224" t="s">
        <v>40</v>
      </c>
      <c r="O205" s="87"/>
      <c r="P205" s="225">
        <f>O205*H205</f>
        <v>0</v>
      </c>
      <c r="Q205" s="225">
        <v>0.000263</v>
      </c>
      <c r="R205" s="225">
        <f>Q205*H205</f>
        <v>0.0051847819999999998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288</v>
      </c>
      <c r="AT205" s="227" t="s">
        <v>284</v>
      </c>
      <c r="AU205" s="227" t="s">
        <v>288</v>
      </c>
      <c r="AY205" s="20" t="s">
        <v>281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76</v>
      </c>
      <c r="BK205" s="228">
        <f>ROUND(I205*H205,2)</f>
        <v>0</v>
      </c>
      <c r="BL205" s="20" t="s">
        <v>288</v>
      </c>
      <c r="BM205" s="227" t="s">
        <v>439</v>
      </c>
    </row>
    <row r="206" s="2" customFormat="1">
      <c r="A206" s="41"/>
      <c r="B206" s="42"/>
      <c r="C206" s="43"/>
      <c r="D206" s="229" t="s">
        <v>290</v>
      </c>
      <c r="E206" s="43"/>
      <c r="F206" s="230" t="s">
        <v>440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290</v>
      </c>
      <c r="AU206" s="20" t="s">
        <v>288</v>
      </c>
    </row>
    <row r="207" s="13" customFormat="1">
      <c r="A207" s="13"/>
      <c r="B207" s="234"/>
      <c r="C207" s="235"/>
      <c r="D207" s="236" t="s">
        <v>292</v>
      </c>
      <c r="E207" s="237" t="s">
        <v>19</v>
      </c>
      <c r="F207" s="238" t="s">
        <v>1909</v>
      </c>
      <c r="G207" s="235"/>
      <c r="H207" s="239">
        <v>19.713999999999999</v>
      </c>
      <c r="I207" s="240"/>
      <c r="J207" s="235"/>
      <c r="K207" s="235"/>
      <c r="L207" s="241"/>
      <c r="M207" s="242"/>
      <c r="N207" s="243"/>
      <c r="O207" s="243"/>
      <c r="P207" s="243"/>
      <c r="Q207" s="243"/>
      <c r="R207" s="243"/>
      <c r="S207" s="243"/>
      <c r="T207" s="244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5" t="s">
        <v>292</v>
      </c>
      <c r="AU207" s="245" t="s">
        <v>288</v>
      </c>
      <c r="AV207" s="13" t="s">
        <v>78</v>
      </c>
      <c r="AW207" s="13" t="s">
        <v>31</v>
      </c>
      <c r="AX207" s="13" t="s">
        <v>76</v>
      </c>
      <c r="AY207" s="245" t="s">
        <v>281</v>
      </c>
    </row>
    <row r="208" s="2" customFormat="1" ht="24.15" customHeight="1">
      <c r="A208" s="41"/>
      <c r="B208" s="42"/>
      <c r="C208" s="216" t="s">
        <v>467</v>
      </c>
      <c r="D208" s="216" t="s">
        <v>284</v>
      </c>
      <c r="E208" s="217" t="s">
        <v>1574</v>
      </c>
      <c r="F208" s="218" t="s">
        <v>1575</v>
      </c>
      <c r="G208" s="219" t="s">
        <v>197</v>
      </c>
      <c r="H208" s="220">
        <v>0.36299999999999999</v>
      </c>
      <c r="I208" s="221"/>
      <c r="J208" s="222">
        <f>ROUND(I208*H208,2)</f>
        <v>0</v>
      </c>
      <c r="K208" s="218" t="s">
        <v>287</v>
      </c>
      <c r="L208" s="47"/>
      <c r="M208" s="223" t="s">
        <v>19</v>
      </c>
      <c r="N208" s="224" t="s">
        <v>40</v>
      </c>
      <c r="O208" s="87"/>
      <c r="P208" s="225">
        <f>O208*H208</f>
        <v>0</v>
      </c>
      <c r="Q208" s="225">
        <v>0.00025999999999999998</v>
      </c>
      <c r="R208" s="225">
        <f>Q208*H208</f>
        <v>9.4379999999999987E-05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288</v>
      </c>
      <c r="AT208" s="227" t="s">
        <v>284</v>
      </c>
      <c r="AU208" s="227" t="s">
        <v>288</v>
      </c>
      <c r="AY208" s="20" t="s">
        <v>281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76</v>
      </c>
      <c r="BK208" s="228">
        <f>ROUND(I208*H208,2)</f>
        <v>0</v>
      </c>
      <c r="BL208" s="20" t="s">
        <v>288</v>
      </c>
      <c r="BM208" s="227" t="s">
        <v>1910</v>
      </c>
    </row>
    <row r="209" s="2" customFormat="1">
      <c r="A209" s="41"/>
      <c r="B209" s="42"/>
      <c r="C209" s="43"/>
      <c r="D209" s="229" t="s">
        <v>290</v>
      </c>
      <c r="E209" s="43"/>
      <c r="F209" s="230" t="s">
        <v>1577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290</v>
      </c>
      <c r="AU209" s="20" t="s">
        <v>288</v>
      </c>
    </row>
    <row r="210" s="13" customFormat="1">
      <c r="A210" s="13"/>
      <c r="B210" s="234"/>
      <c r="C210" s="235"/>
      <c r="D210" s="236" t="s">
        <v>292</v>
      </c>
      <c r="E210" s="237" t="s">
        <v>19</v>
      </c>
      <c r="F210" s="238" t="s">
        <v>1911</v>
      </c>
      <c r="G210" s="235"/>
      <c r="H210" s="239">
        <v>0.36299999999999999</v>
      </c>
      <c r="I210" s="240"/>
      <c r="J210" s="235"/>
      <c r="K210" s="235"/>
      <c r="L210" s="241"/>
      <c r="M210" s="242"/>
      <c r="N210" s="243"/>
      <c r="O210" s="243"/>
      <c r="P210" s="243"/>
      <c r="Q210" s="243"/>
      <c r="R210" s="243"/>
      <c r="S210" s="243"/>
      <c r="T210" s="24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5" t="s">
        <v>292</v>
      </c>
      <c r="AU210" s="245" t="s">
        <v>288</v>
      </c>
      <c r="AV210" s="13" t="s">
        <v>78</v>
      </c>
      <c r="AW210" s="13" t="s">
        <v>31</v>
      </c>
      <c r="AX210" s="13" t="s">
        <v>76</v>
      </c>
      <c r="AY210" s="245" t="s">
        <v>281</v>
      </c>
    </row>
    <row r="211" s="2" customFormat="1" ht="24.15" customHeight="1">
      <c r="A211" s="41"/>
      <c r="B211" s="42"/>
      <c r="C211" s="216" t="s">
        <v>472</v>
      </c>
      <c r="D211" s="216" t="s">
        <v>284</v>
      </c>
      <c r="E211" s="217" t="s">
        <v>1578</v>
      </c>
      <c r="F211" s="218" t="s">
        <v>1579</v>
      </c>
      <c r="G211" s="219" t="s">
        <v>197</v>
      </c>
      <c r="H211" s="220">
        <v>0.36299999999999999</v>
      </c>
      <c r="I211" s="221"/>
      <c r="J211" s="222">
        <f>ROUND(I211*H211,2)</f>
        <v>0</v>
      </c>
      <c r="K211" s="218" t="s">
        <v>287</v>
      </c>
      <c r="L211" s="47"/>
      <c r="M211" s="223" t="s">
        <v>19</v>
      </c>
      <c r="N211" s="224" t="s">
        <v>40</v>
      </c>
      <c r="O211" s="87"/>
      <c r="P211" s="225">
        <f>O211*H211</f>
        <v>0</v>
      </c>
      <c r="Q211" s="225">
        <v>0.0040000000000000001</v>
      </c>
      <c r="R211" s="225">
        <f>Q211*H211</f>
        <v>0.001452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288</v>
      </c>
      <c r="AT211" s="227" t="s">
        <v>284</v>
      </c>
      <c r="AU211" s="227" t="s">
        <v>288</v>
      </c>
      <c r="AY211" s="20" t="s">
        <v>281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76</v>
      </c>
      <c r="BK211" s="228">
        <f>ROUND(I211*H211,2)</f>
        <v>0</v>
      </c>
      <c r="BL211" s="20" t="s">
        <v>288</v>
      </c>
      <c r="BM211" s="227" t="s">
        <v>1912</v>
      </c>
    </row>
    <row r="212" s="2" customFormat="1">
      <c r="A212" s="41"/>
      <c r="B212" s="42"/>
      <c r="C212" s="43"/>
      <c r="D212" s="229" t="s">
        <v>290</v>
      </c>
      <c r="E212" s="43"/>
      <c r="F212" s="230" t="s">
        <v>1581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290</v>
      </c>
      <c r="AU212" s="20" t="s">
        <v>288</v>
      </c>
    </row>
    <row r="213" s="12" customFormat="1" ht="20.88" customHeight="1">
      <c r="A213" s="12"/>
      <c r="B213" s="200"/>
      <c r="C213" s="201"/>
      <c r="D213" s="202" t="s">
        <v>68</v>
      </c>
      <c r="E213" s="214" t="s">
        <v>452</v>
      </c>
      <c r="F213" s="214" t="s">
        <v>453</v>
      </c>
      <c r="G213" s="201"/>
      <c r="H213" s="201"/>
      <c r="I213" s="204"/>
      <c r="J213" s="215">
        <f>BK213</f>
        <v>0</v>
      </c>
      <c r="K213" s="201"/>
      <c r="L213" s="206"/>
      <c r="M213" s="207"/>
      <c r="N213" s="208"/>
      <c r="O213" s="208"/>
      <c r="P213" s="209">
        <f>SUM(P214:P219)</f>
        <v>0</v>
      </c>
      <c r="Q213" s="208"/>
      <c r="R213" s="209">
        <f>SUM(R214:R219)</f>
        <v>0.034775</v>
      </c>
      <c r="S213" s="208"/>
      <c r="T213" s="210">
        <f>SUM(T214:T219)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11" t="s">
        <v>76</v>
      </c>
      <c r="AT213" s="212" t="s">
        <v>68</v>
      </c>
      <c r="AU213" s="212" t="s">
        <v>78</v>
      </c>
      <c r="AY213" s="211" t="s">
        <v>281</v>
      </c>
      <c r="BK213" s="213">
        <f>SUM(BK214:BK219)</f>
        <v>0</v>
      </c>
    </row>
    <row r="214" s="2" customFormat="1" ht="24.15" customHeight="1">
      <c r="A214" s="41"/>
      <c r="B214" s="42"/>
      <c r="C214" s="216" t="s">
        <v>477</v>
      </c>
      <c r="D214" s="216" t="s">
        <v>284</v>
      </c>
      <c r="E214" s="217" t="s">
        <v>455</v>
      </c>
      <c r="F214" s="218" t="s">
        <v>456</v>
      </c>
      <c r="G214" s="219" t="s">
        <v>197</v>
      </c>
      <c r="H214" s="220">
        <v>3.25</v>
      </c>
      <c r="I214" s="221"/>
      <c r="J214" s="222">
        <f>ROUND(I214*H214,2)</f>
        <v>0</v>
      </c>
      <c r="K214" s="218" t="s">
        <v>287</v>
      </c>
      <c r="L214" s="47"/>
      <c r="M214" s="223" t="s">
        <v>19</v>
      </c>
      <c r="N214" s="224" t="s">
        <v>40</v>
      </c>
      <c r="O214" s="87"/>
      <c r="P214" s="225">
        <f>O214*H214</f>
        <v>0</v>
      </c>
      <c r="Q214" s="225">
        <v>0.010200000000000001</v>
      </c>
      <c r="R214" s="225">
        <f>Q214*H214</f>
        <v>0.033149999999999999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288</v>
      </c>
      <c r="AT214" s="227" t="s">
        <v>284</v>
      </c>
      <c r="AU214" s="227" t="s">
        <v>199</v>
      </c>
      <c r="AY214" s="20" t="s">
        <v>281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76</v>
      </c>
      <c r="BK214" s="228">
        <f>ROUND(I214*H214,2)</f>
        <v>0</v>
      </c>
      <c r="BL214" s="20" t="s">
        <v>288</v>
      </c>
      <c r="BM214" s="227" t="s">
        <v>457</v>
      </c>
    </row>
    <row r="215" s="2" customFormat="1">
      <c r="A215" s="41"/>
      <c r="B215" s="42"/>
      <c r="C215" s="43"/>
      <c r="D215" s="229" t="s">
        <v>290</v>
      </c>
      <c r="E215" s="43"/>
      <c r="F215" s="230" t="s">
        <v>458</v>
      </c>
      <c r="G215" s="43"/>
      <c r="H215" s="43"/>
      <c r="I215" s="231"/>
      <c r="J215" s="43"/>
      <c r="K215" s="43"/>
      <c r="L215" s="47"/>
      <c r="M215" s="232"/>
      <c r="N215" s="233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290</v>
      </c>
      <c r="AU215" s="20" t="s">
        <v>199</v>
      </c>
    </row>
    <row r="216" s="15" customFormat="1">
      <c r="A216" s="15"/>
      <c r="B216" s="257"/>
      <c r="C216" s="258"/>
      <c r="D216" s="236" t="s">
        <v>292</v>
      </c>
      <c r="E216" s="259" t="s">
        <v>19</v>
      </c>
      <c r="F216" s="260" t="s">
        <v>459</v>
      </c>
      <c r="G216" s="258"/>
      <c r="H216" s="259" t="s">
        <v>19</v>
      </c>
      <c r="I216" s="261"/>
      <c r="J216" s="258"/>
      <c r="K216" s="258"/>
      <c r="L216" s="262"/>
      <c r="M216" s="263"/>
      <c r="N216" s="264"/>
      <c r="O216" s="264"/>
      <c r="P216" s="264"/>
      <c r="Q216" s="264"/>
      <c r="R216" s="264"/>
      <c r="S216" s="264"/>
      <c r="T216" s="26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6" t="s">
        <v>292</v>
      </c>
      <c r="AU216" s="266" t="s">
        <v>199</v>
      </c>
      <c r="AV216" s="15" t="s">
        <v>76</v>
      </c>
      <c r="AW216" s="15" t="s">
        <v>31</v>
      </c>
      <c r="AX216" s="15" t="s">
        <v>69</v>
      </c>
      <c r="AY216" s="266" t="s">
        <v>281</v>
      </c>
    </row>
    <row r="217" s="13" customFormat="1">
      <c r="A217" s="13"/>
      <c r="B217" s="234"/>
      <c r="C217" s="235"/>
      <c r="D217" s="236" t="s">
        <v>292</v>
      </c>
      <c r="E217" s="237" t="s">
        <v>19</v>
      </c>
      <c r="F217" s="238" t="s">
        <v>200</v>
      </c>
      <c r="G217" s="235"/>
      <c r="H217" s="239">
        <v>3.25</v>
      </c>
      <c r="I217" s="240"/>
      <c r="J217" s="235"/>
      <c r="K217" s="235"/>
      <c r="L217" s="241"/>
      <c r="M217" s="242"/>
      <c r="N217" s="243"/>
      <c r="O217" s="243"/>
      <c r="P217" s="243"/>
      <c r="Q217" s="243"/>
      <c r="R217" s="243"/>
      <c r="S217" s="243"/>
      <c r="T217" s="24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5" t="s">
        <v>292</v>
      </c>
      <c r="AU217" s="245" t="s">
        <v>199</v>
      </c>
      <c r="AV217" s="13" t="s">
        <v>78</v>
      </c>
      <c r="AW217" s="13" t="s">
        <v>31</v>
      </c>
      <c r="AX217" s="13" t="s">
        <v>76</v>
      </c>
      <c r="AY217" s="245" t="s">
        <v>281</v>
      </c>
    </row>
    <row r="218" s="2" customFormat="1" ht="24.15" customHeight="1">
      <c r="A218" s="41"/>
      <c r="B218" s="42"/>
      <c r="C218" s="216" t="s">
        <v>483</v>
      </c>
      <c r="D218" s="216" t="s">
        <v>284</v>
      </c>
      <c r="E218" s="217" t="s">
        <v>1526</v>
      </c>
      <c r="F218" s="218" t="s">
        <v>1527</v>
      </c>
      <c r="G218" s="219" t="s">
        <v>197</v>
      </c>
      <c r="H218" s="220">
        <v>3.25</v>
      </c>
      <c r="I218" s="221"/>
      <c r="J218" s="222">
        <f>ROUND(I218*H218,2)</f>
        <v>0</v>
      </c>
      <c r="K218" s="218" t="s">
        <v>287</v>
      </c>
      <c r="L218" s="47"/>
      <c r="M218" s="223" t="s">
        <v>19</v>
      </c>
      <c r="N218" s="224" t="s">
        <v>40</v>
      </c>
      <c r="O218" s="87"/>
      <c r="P218" s="225">
        <f>O218*H218</f>
        <v>0</v>
      </c>
      <c r="Q218" s="225">
        <v>0.00050000000000000001</v>
      </c>
      <c r="R218" s="225">
        <f>Q218*H218</f>
        <v>0.0016250000000000001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288</v>
      </c>
      <c r="AT218" s="227" t="s">
        <v>284</v>
      </c>
      <c r="AU218" s="227" t="s">
        <v>199</v>
      </c>
      <c r="AY218" s="20" t="s">
        <v>281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76</v>
      </c>
      <c r="BK218" s="228">
        <f>ROUND(I218*H218,2)</f>
        <v>0</v>
      </c>
      <c r="BL218" s="20" t="s">
        <v>288</v>
      </c>
      <c r="BM218" s="227" t="s">
        <v>463</v>
      </c>
    </row>
    <row r="219" s="2" customFormat="1">
      <c r="A219" s="41"/>
      <c r="B219" s="42"/>
      <c r="C219" s="43"/>
      <c r="D219" s="229" t="s">
        <v>290</v>
      </c>
      <c r="E219" s="43"/>
      <c r="F219" s="230" t="s">
        <v>1528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290</v>
      </c>
      <c r="AU219" s="20" t="s">
        <v>199</v>
      </c>
    </row>
    <row r="220" s="12" customFormat="1" ht="20.88" customHeight="1">
      <c r="A220" s="12"/>
      <c r="B220" s="200"/>
      <c r="C220" s="201"/>
      <c r="D220" s="202" t="s">
        <v>68</v>
      </c>
      <c r="E220" s="214" t="s">
        <v>465</v>
      </c>
      <c r="F220" s="214" t="s">
        <v>466</v>
      </c>
      <c r="G220" s="201"/>
      <c r="H220" s="201"/>
      <c r="I220" s="204"/>
      <c r="J220" s="215">
        <f>BK220</f>
        <v>0</v>
      </c>
      <c r="K220" s="201"/>
      <c r="L220" s="206"/>
      <c r="M220" s="207"/>
      <c r="N220" s="208"/>
      <c r="O220" s="208"/>
      <c r="P220" s="209">
        <f>SUM(P221:P234)</f>
        <v>0</v>
      </c>
      <c r="Q220" s="208"/>
      <c r="R220" s="209">
        <f>SUM(R221:R234)</f>
        <v>0.13850446159999999</v>
      </c>
      <c r="S220" s="208"/>
      <c r="T220" s="210">
        <f>SUM(T221:T234)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1" t="s">
        <v>76</v>
      </c>
      <c r="AT220" s="212" t="s">
        <v>68</v>
      </c>
      <c r="AU220" s="212" t="s">
        <v>78</v>
      </c>
      <c r="AY220" s="211" t="s">
        <v>281</v>
      </c>
      <c r="BK220" s="213">
        <f>SUM(BK221:BK234)</f>
        <v>0</v>
      </c>
    </row>
    <row r="221" s="2" customFormat="1" ht="37.8" customHeight="1">
      <c r="A221" s="41"/>
      <c r="B221" s="42"/>
      <c r="C221" s="216" t="s">
        <v>488</v>
      </c>
      <c r="D221" s="216" t="s">
        <v>284</v>
      </c>
      <c r="E221" s="217" t="s">
        <v>468</v>
      </c>
      <c r="F221" s="218" t="s">
        <v>469</v>
      </c>
      <c r="G221" s="219" t="s">
        <v>330</v>
      </c>
      <c r="H221" s="220">
        <v>2</v>
      </c>
      <c r="I221" s="221"/>
      <c r="J221" s="222">
        <f>ROUND(I221*H221,2)</f>
        <v>0</v>
      </c>
      <c r="K221" s="218" t="s">
        <v>287</v>
      </c>
      <c r="L221" s="47"/>
      <c r="M221" s="223" t="s">
        <v>19</v>
      </c>
      <c r="N221" s="224" t="s">
        <v>40</v>
      </c>
      <c r="O221" s="87"/>
      <c r="P221" s="225">
        <f>O221*H221</f>
        <v>0</v>
      </c>
      <c r="Q221" s="225">
        <v>0.056439999999999997</v>
      </c>
      <c r="R221" s="225">
        <f>Q221*H221</f>
        <v>0.11287999999999999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288</v>
      </c>
      <c r="AT221" s="227" t="s">
        <v>284</v>
      </c>
      <c r="AU221" s="227" t="s">
        <v>199</v>
      </c>
      <c r="AY221" s="20" t="s">
        <v>281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76</v>
      </c>
      <c r="BK221" s="228">
        <f>ROUND(I221*H221,2)</f>
        <v>0</v>
      </c>
      <c r="BL221" s="20" t="s">
        <v>288</v>
      </c>
      <c r="BM221" s="227" t="s">
        <v>470</v>
      </c>
    </row>
    <row r="222" s="2" customFormat="1">
      <c r="A222" s="41"/>
      <c r="B222" s="42"/>
      <c r="C222" s="43"/>
      <c r="D222" s="229" t="s">
        <v>290</v>
      </c>
      <c r="E222" s="43"/>
      <c r="F222" s="230" t="s">
        <v>471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290</v>
      </c>
      <c r="AU222" s="20" t="s">
        <v>199</v>
      </c>
    </row>
    <row r="223" s="2" customFormat="1" ht="33" customHeight="1">
      <c r="A223" s="41"/>
      <c r="B223" s="42"/>
      <c r="C223" s="267" t="s">
        <v>493</v>
      </c>
      <c r="D223" s="267" t="s">
        <v>396</v>
      </c>
      <c r="E223" s="268" t="s">
        <v>473</v>
      </c>
      <c r="F223" s="269" t="s">
        <v>474</v>
      </c>
      <c r="G223" s="270" t="s">
        <v>330</v>
      </c>
      <c r="H223" s="271">
        <v>1</v>
      </c>
      <c r="I223" s="272"/>
      <c r="J223" s="273">
        <f>ROUND(I223*H223,2)</f>
        <v>0</v>
      </c>
      <c r="K223" s="269" t="s">
        <v>287</v>
      </c>
      <c r="L223" s="274"/>
      <c r="M223" s="275" t="s">
        <v>19</v>
      </c>
      <c r="N223" s="276" t="s">
        <v>40</v>
      </c>
      <c r="O223" s="87"/>
      <c r="P223" s="225">
        <f>O223*H223</f>
        <v>0</v>
      </c>
      <c r="Q223" s="225">
        <v>0.012489999999999999</v>
      </c>
      <c r="R223" s="225">
        <f>Q223*H223</f>
        <v>0.012489999999999999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327</v>
      </c>
      <c r="AT223" s="227" t="s">
        <v>396</v>
      </c>
      <c r="AU223" s="227" t="s">
        <v>199</v>
      </c>
      <c r="AY223" s="20" t="s">
        <v>281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76</v>
      </c>
      <c r="BK223" s="228">
        <f>ROUND(I223*H223,2)</f>
        <v>0</v>
      </c>
      <c r="BL223" s="20" t="s">
        <v>288</v>
      </c>
      <c r="BM223" s="227" t="s">
        <v>1913</v>
      </c>
    </row>
    <row r="224" s="2" customFormat="1" ht="33" customHeight="1">
      <c r="A224" s="41"/>
      <c r="B224" s="42"/>
      <c r="C224" s="267" t="s">
        <v>499</v>
      </c>
      <c r="D224" s="267" t="s">
        <v>396</v>
      </c>
      <c r="E224" s="268" t="s">
        <v>1914</v>
      </c>
      <c r="F224" s="269" t="s">
        <v>1915</v>
      </c>
      <c r="G224" s="270" t="s">
        <v>330</v>
      </c>
      <c r="H224" s="271">
        <v>1</v>
      </c>
      <c r="I224" s="272"/>
      <c r="J224" s="273">
        <f>ROUND(I224*H224,2)</f>
        <v>0</v>
      </c>
      <c r="K224" s="269" t="s">
        <v>287</v>
      </c>
      <c r="L224" s="274"/>
      <c r="M224" s="275" t="s">
        <v>19</v>
      </c>
      <c r="N224" s="276" t="s">
        <v>40</v>
      </c>
      <c r="O224" s="87"/>
      <c r="P224" s="225">
        <f>O224*H224</f>
        <v>0</v>
      </c>
      <c r="Q224" s="225">
        <v>0.012250000000000001</v>
      </c>
      <c r="R224" s="225">
        <f>Q224*H224</f>
        <v>0.012250000000000001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327</v>
      </c>
      <c r="AT224" s="227" t="s">
        <v>396</v>
      </c>
      <c r="AU224" s="227" t="s">
        <v>199</v>
      </c>
      <c r="AY224" s="20" t="s">
        <v>281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76</v>
      </c>
      <c r="BK224" s="228">
        <f>ROUND(I224*H224,2)</f>
        <v>0</v>
      </c>
      <c r="BL224" s="20" t="s">
        <v>288</v>
      </c>
      <c r="BM224" s="227" t="s">
        <v>1916</v>
      </c>
    </row>
    <row r="225" s="2" customFormat="1" ht="37.8" customHeight="1">
      <c r="A225" s="41"/>
      <c r="B225" s="42"/>
      <c r="C225" s="216" t="s">
        <v>508</v>
      </c>
      <c r="D225" s="216" t="s">
        <v>284</v>
      </c>
      <c r="E225" s="217" t="s">
        <v>478</v>
      </c>
      <c r="F225" s="218" t="s">
        <v>479</v>
      </c>
      <c r="G225" s="219" t="s">
        <v>197</v>
      </c>
      <c r="H225" s="220">
        <v>1.9359999999999999</v>
      </c>
      <c r="I225" s="221"/>
      <c r="J225" s="222">
        <f>ROUND(I225*H225,2)</f>
        <v>0</v>
      </c>
      <c r="K225" s="218" t="s">
        <v>287</v>
      </c>
      <c r="L225" s="47"/>
      <c r="M225" s="223" t="s">
        <v>19</v>
      </c>
      <c r="N225" s="224" t="s">
        <v>40</v>
      </c>
      <c r="O225" s="87"/>
      <c r="P225" s="225">
        <f>O225*H225</f>
        <v>0</v>
      </c>
      <c r="Q225" s="225">
        <v>6.7000000000000002E-05</v>
      </c>
      <c r="R225" s="225">
        <f>Q225*H225</f>
        <v>0.00012971200000000001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305</v>
      </c>
      <c r="AT225" s="227" t="s">
        <v>284</v>
      </c>
      <c r="AU225" s="227" t="s">
        <v>199</v>
      </c>
      <c r="AY225" s="20" t="s">
        <v>281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76</v>
      </c>
      <c r="BK225" s="228">
        <f>ROUND(I225*H225,2)</f>
        <v>0</v>
      </c>
      <c r="BL225" s="20" t="s">
        <v>305</v>
      </c>
      <c r="BM225" s="227" t="s">
        <v>480</v>
      </c>
    </row>
    <row r="226" s="2" customFormat="1">
      <c r="A226" s="41"/>
      <c r="B226" s="42"/>
      <c r="C226" s="43"/>
      <c r="D226" s="229" t="s">
        <v>290</v>
      </c>
      <c r="E226" s="43"/>
      <c r="F226" s="230" t="s">
        <v>481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290</v>
      </c>
      <c r="AU226" s="20" t="s">
        <v>199</v>
      </c>
    </row>
    <row r="227" s="13" customFormat="1">
      <c r="A227" s="13"/>
      <c r="B227" s="234"/>
      <c r="C227" s="235"/>
      <c r="D227" s="236" t="s">
        <v>292</v>
      </c>
      <c r="E227" s="237" t="s">
        <v>19</v>
      </c>
      <c r="F227" s="238" t="s">
        <v>1483</v>
      </c>
      <c r="G227" s="235"/>
      <c r="H227" s="239">
        <v>1.9359999999999999</v>
      </c>
      <c r="I227" s="240"/>
      <c r="J227" s="235"/>
      <c r="K227" s="235"/>
      <c r="L227" s="241"/>
      <c r="M227" s="242"/>
      <c r="N227" s="243"/>
      <c r="O227" s="243"/>
      <c r="P227" s="243"/>
      <c r="Q227" s="243"/>
      <c r="R227" s="243"/>
      <c r="S227" s="243"/>
      <c r="T227" s="24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5" t="s">
        <v>292</v>
      </c>
      <c r="AU227" s="245" t="s">
        <v>199</v>
      </c>
      <c r="AV227" s="13" t="s">
        <v>78</v>
      </c>
      <c r="AW227" s="13" t="s">
        <v>31</v>
      </c>
      <c r="AX227" s="13" t="s">
        <v>69</v>
      </c>
      <c r="AY227" s="245" t="s">
        <v>281</v>
      </c>
    </row>
    <row r="228" s="14" customFormat="1">
      <c r="A228" s="14"/>
      <c r="B228" s="246"/>
      <c r="C228" s="247"/>
      <c r="D228" s="236" t="s">
        <v>292</v>
      </c>
      <c r="E228" s="248" t="s">
        <v>19</v>
      </c>
      <c r="F228" s="249" t="s">
        <v>311</v>
      </c>
      <c r="G228" s="247"/>
      <c r="H228" s="250">
        <v>1.9359999999999999</v>
      </c>
      <c r="I228" s="251"/>
      <c r="J228" s="247"/>
      <c r="K228" s="247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292</v>
      </c>
      <c r="AU228" s="256" t="s">
        <v>199</v>
      </c>
      <c r="AV228" s="14" t="s">
        <v>288</v>
      </c>
      <c r="AW228" s="14" t="s">
        <v>31</v>
      </c>
      <c r="AX228" s="14" t="s">
        <v>76</v>
      </c>
      <c r="AY228" s="256" t="s">
        <v>281</v>
      </c>
    </row>
    <row r="229" s="2" customFormat="1" ht="24.15" customHeight="1">
      <c r="A229" s="41"/>
      <c r="B229" s="42"/>
      <c r="C229" s="216" t="s">
        <v>515</v>
      </c>
      <c r="D229" s="216" t="s">
        <v>284</v>
      </c>
      <c r="E229" s="217" t="s">
        <v>484</v>
      </c>
      <c r="F229" s="218" t="s">
        <v>485</v>
      </c>
      <c r="G229" s="219" t="s">
        <v>197</v>
      </c>
      <c r="H229" s="220">
        <v>1.9359999999999999</v>
      </c>
      <c r="I229" s="221"/>
      <c r="J229" s="222">
        <f>ROUND(I229*H229,2)</f>
        <v>0</v>
      </c>
      <c r="K229" s="218" t="s">
        <v>287</v>
      </c>
      <c r="L229" s="47"/>
      <c r="M229" s="223" t="s">
        <v>19</v>
      </c>
      <c r="N229" s="224" t="s">
        <v>40</v>
      </c>
      <c r="O229" s="87"/>
      <c r="P229" s="225">
        <f>O229*H229</f>
        <v>0</v>
      </c>
      <c r="Q229" s="225">
        <v>0.00014375</v>
      </c>
      <c r="R229" s="225">
        <f>Q229*H229</f>
        <v>0.00027829999999999999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305</v>
      </c>
      <c r="AT229" s="227" t="s">
        <v>284</v>
      </c>
      <c r="AU229" s="227" t="s">
        <v>199</v>
      </c>
      <c r="AY229" s="20" t="s">
        <v>281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76</v>
      </c>
      <c r="BK229" s="228">
        <f>ROUND(I229*H229,2)</f>
        <v>0</v>
      </c>
      <c r="BL229" s="20" t="s">
        <v>305</v>
      </c>
      <c r="BM229" s="227" t="s">
        <v>486</v>
      </c>
    </row>
    <row r="230" s="2" customFormat="1">
      <c r="A230" s="41"/>
      <c r="B230" s="42"/>
      <c r="C230" s="43"/>
      <c r="D230" s="229" t="s">
        <v>290</v>
      </c>
      <c r="E230" s="43"/>
      <c r="F230" s="230" t="s">
        <v>487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290</v>
      </c>
      <c r="AU230" s="20" t="s">
        <v>199</v>
      </c>
    </row>
    <row r="231" s="2" customFormat="1" ht="24.15" customHeight="1">
      <c r="A231" s="41"/>
      <c r="B231" s="42"/>
      <c r="C231" s="216" t="s">
        <v>524</v>
      </c>
      <c r="D231" s="216" t="s">
        <v>284</v>
      </c>
      <c r="E231" s="217" t="s">
        <v>489</v>
      </c>
      <c r="F231" s="218" t="s">
        <v>490</v>
      </c>
      <c r="G231" s="219" t="s">
        <v>197</v>
      </c>
      <c r="H231" s="220">
        <v>1.9359999999999999</v>
      </c>
      <c r="I231" s="221"/>
      <c r="J231" s="222">
        <f>ROUND(I231*H231,2)</f>
        <v>0</v>
      </c>
      <c r="K231" s="218" t="s">
        <v>287</v>
      </c>
      <c r="L231" s="47"/>
      <c r="M231" s="223" t="s">
        <v>19</v>
      </c>
      <c r="N231" s="224" t="s">
        <v>40</v>
      </c>
      <c r="O231" s="87"/>
      <c r="P231" s="225">
        <f>O231*H231</f>
        <v>0</v>
      </c>
      <c r="Q231" s="225">
        <v>0.00012305000000000001</v>
      </c>
      <c r="R231" s="225">
        <f>Q231*H231</f>
        <v>0.00023822480000000002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305</v>
      </c>
      <c r="AT231" s="227" t="s">
        <v>284</v>
      </c>
      <c r="AU231" s="227" t="s">
        <v>199</v>
      </c>
      <c r="AY231" s="20" t="s">
        <v>281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76</v>
      </c>
      <c r="BK231" s="228">
        <f>ROUND(I231*H231,2)</f>
        <v>0</v>
      </c>
      <c r="BL231" s="20" t="s">
        <v>305</v>
      </c>
      <c r="BM231" s="227" t="s">
        <v>491</v>
      </c>
    </row>
    <row r="232" s="2" customFormat="1">
      <c r="A232" s="41"/>
      <c r="B232" s="42"/>
      <c r="C232" s="43"/>
      <c r="D232" s="229" t="s">
        <v>290</v>
      </c>
      <c r="E232" s="43"/>
      <c r="F232" s="230" t="s">
        <v>492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290</v>
      </c>
      <c r="AU232" s="20" t="s">
        <v>199</v>
      </c>
    </row>
    <row r="233" s="2" customFormat="1" ht="24.15" customHeight="1">
      <c r="A233" s="41"/>
      <c r="B233" s="42"/>
      <c r="C233" s="216" t="s">
        <v>529</v>
      </c>
      <c r="D233" s="216" t="s">
        <v>284</v>
      </c>
      <c r="E233" s="217" t="s">
        <v>494</v>
      </c>
      <c r="F233" s="218" t="s">
        <v>495</v>
      </c>
      <c r="G233" s="219" t="s">
        <v>197</v>
      </c>
      <c r="H233" s="220">
        <v>1.9359999999999999</v>
      </c>
      <c r="I233" s="221"/>
      <c r="J233" s="222">
        <f>ROUND(I233*H233,2)</f>
        <v>0</v>
      </c>
      <c r="K233" s="218" t="s">
        <v>287</v>
      </c>
      <c r="L233" s="47"/>
      <c r="M233" s="223" t="s">
        <v>19</v>
      </c>
      <c r="N233" s="224" t="s">
        <v>40</v>
      </c>
      <c r="O233" s="87"/>
      <c r="P233" s="225">
        <f>O233*H233</f>
        <v>0</v>
      </c>
      <c r="Q233" s="225">
        <v>0.00012305000000000001</v>
      </c>
      <c r="R233" s="225">
        <f>Q233*H233</f>
        <v>0.00023822480000000002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305</v>
      </c>
      <c r="AT233" s="227" t="s">
        <v>284</v>
      </c>
      <c r="AU233" s="227" t="s">
        <v>199</v>
      </c>
      <c r="AY233" s="20" t="s">
        <v>281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76</v>
      </c>
      <c r="BK233" s="228">
        <f>ROUND(I233*H233,2)</f>
        <v>0</v>
      </c>
      <c r="BL233" s="20" t="s">
        <v>305</v>
      </c>
      <c r="BM233" s="227" t="s">
        <v>496</v>
      </c>
    </row>
    <row r="234" s="2" customFormat="1">
      <c r="A234" s="41"/>
      <c r="B234" s="42"/>
      <c r="C234" s="43"/>
      <c r="D234" s="229" t="s">
        <v>290</v>
      </c>
      <c r="E234" s="43"/>
      <c r="F234" s="230" t="s">
        <v>497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290</v>
      </c>
      <c r="AU234" s="20" t="s">
        <v>199</v>
      </c>
    </row>
    <row r="235" s="12" customFormat="1" ht="22.8" customHeight="1">
      <c r="A235" s="12"/>
      <c r="B235" s="200"/>
      <c r="C235" s="201"/>
      <c r="D235" s="202" t="s">
        <v>68</v>
      </c>
      <c r="E235" s="214" t="s">
        <v>336</v>
      </c>
      <c r="F235" s="214" t="s">
        <v>498</v>
      </c>
      <c r="G235" s="201"/>
      <c r="H235" s="201"/>
      <c r="I235" s="204"/>
      <c r="J235" s="215">
        <f>BK235</f>
        <v>0</v>
      </c>
      <c r="K235" s="201"/>
      <c r="L235" s="206"/>
      <c r="M235" s="207"/>
      <c r="N235" s="208"/>
      <c r="O235" s="208"/>
      <c r="P235" s="209">
        <f>SUM(P236:P240)</f>
        <v>0</v>
      </c>
      <c r="Q235" s="208"/>
      <c r="R235" s="209">
        <f>SUM(R236:R240)</f>
        <v>0.0011581499999999999</v>
      </c>
      <c r="S235" s="208"/>
      <c r="T235" s="210">
        <f>SUM(T236:T240)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1" t="s">
        <v>76</v>
      </c>
      <c r="AT235" s="212" t="s">
        <v>68</v>
      </c>
      <c r="AU235" s="212" t="s">
        <v>76</v>
      </c>
      <c r="AY235" s="211" t="s">
        <v>281</v>
      </c>
      <c r="BK235" s="213">
        <f>SUM(BK236:BK240)</f>
        <v>0</v>
      </c>
    </row>
    <row r="236" s="2" customFormat="1" ht="37.8" customHeight="1">
      <c r="A236" s="41"/>
      <c r="B236" s="42"/>
      <c r="C236" s="216" t="s">
        <v>534</v>
      </c>
      <c r="D236" s="216" t="s">
        <v>284</v>
      </c>
      <c r="E236" s="217" t="s">
        <v>500</v>
      </c>
      <c r="F236" s="218" t="s">
        <v>501</v>
      </c>
      <c r="G236" s="219" t="s">
        <v>197</v>
      </c>
      <c r="H236" s="220">
        <v>33.090000000000003</v>
      </c>
      <c r="I236" s="221"/>
      <c r="J236" s="222">
        <f>ROUND(I236*H236,2)</f>
        <v>0</v>
      </c>
      <c r="K236" s="218" t="s">
        <v>287</v>
      </c>
      <c r="L236" s="47"/>
      <c r="M236" s="223" t="s">
        <v>19</v>
      </c>
      <c r="N236" s="224" t="s">
        <v>40</v>
      </c>
      <c r="O236" s="87"/>
      <c r="P236" s="225">
        <f>O236*H236</f>
        <v>0</v>
      </c>
      <c r="Q236" s="225">
        <v>3.4999999999999997E-05</v>
      </c>
      <c r="R236" s="225">
        <f>Q236*H236</f>
        <v>0.0011581499999999999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305</v>
      </c>
      <c r="AT236" s="227" t="s">
        <v>284</v>
      </c>
      <c r="AU236" s="227" t="s">
        <v>78</v>
      </c>
      <c r="AY236" s="20" t="s">
        <v>281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76</v>
      </c>
      <c r="BK236" s="228">
        <f>ROUND(I236*H236,2)</f>
        <v>0</v>
      </c>
      <c r="BL236" s="20" t="s">
        <v>305</v>
      </c>
      <c r="BM236" s="227" t="s">
        <v>502</v>
      </c>
    </row>
    <row r="237" s="2" customFormat="1">
      <c r="A237" s="41"/>
      <c r="B237" s="42"/>
      <c r="C237" s="43"/>
      <c r="D237" s="229" t="s">
        <v>290</v>
      </c>
      <c r="E237" s="43"/>
      <c r="F237" s="230" t="s">
        <v>503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290</v>
      </c>
      <c r="AU237" s="20" t="s">
        <v>78</v>
      </c>
    </row>
    <row r="238" s="15" customFormat="1">
      <c r="A238" s="15"/>
      <c r="B238" s="257"/>
      <c r="C238" s="258"/>
      <c r="D238" s="236" t="s">
        <v>292</v>
      </c>
      <c r="E238" s="259" t="s">
        <v>19</v>
      </c>
      <c r="F238" s="260" t="s">
        <v>504</v>
      </c>
      <c r="G238" s="258"/>
      <c r="H238" s="259" t="s">
        <v>19</v>
      </c>
      <c r="I238" s="261"/>
      <c r="J238" s="258"/>
      <c r="K238" s="258"/>
      <c r="L238" s="262"/>
      <c r="M238" s="263"/>
      <c r="N238" s="264"/>
      <c r="O238" s="264"/>
      <c r="P238" s="264"/>
      <c r="Q238" s="264"/>
      <c r="R238" s="264"/>
      <c r="S238" s="264"/>
      <c r="T238" s="26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6" t="s">
        <v>292</v>
      </c>
      <c r="AU238" s="266" t="s">
        <v>78</v>
      </c>
      <c r="AV238" s="15" t="s">
        <v>76</v>
      </c>
      <c r="AW238" s="15" t="s">
        <v>31</v>
      </c>
      <c r="AX238" s="15" t="s">
        <v>69</v>
      </c>
      <c r="AY238" s="266" t="s">
        <v>281</v>
      </c>
    </row>
    <row r="239" s="13" customFormat="1">
      <c r="A239" s="13"/>
      <c r="B239" s="234"/>
      <c r="C239" s="235"/>
      <c r="D239" s="236" t="s">
        <v>292</v>
      </c>
      <c r="E239" s="237" t="s">
        <v>19</v>
      </c>
      <c r="F239" s="238" t="s">
        <v>505</v>
      </c>
      <c r="G239" s="235"/>
      <c r="H239" s="239">
        <v>33.090000000000003</v>
      </c>
      <c r="I239" s="240"/>
      <c r="J239" s="235"/>
      <c r="K239" s="235"/>
      <c r="L239" s="241"/>
      <c r="M239" s="242"/>
      <c r="N239" s="243"/>
      <c r="O239" s="243"/>
      <c r="P239" s="243"/>
      <c r="Q239" s="243"/>
      <c r="R239" s="243"/>
      <c r="S239" s="243"/>
      <c r="T239" s="244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5" t="s">
        <v>292</v>
      </c>
      <c r="AU239" s="245" t="s">
        <v>78</v>
      </c>
      <c r="AV239" s="13" t="s">
        <v>78</v>
      </c>
      <c r="AW239" s="13" t="s">
        <v>31</v>
      </c>
      <c r="AX239" s="13" t="s">
        <v>69</v>
      </c>
      <c r="AY239" s="245" t="s">
        <v>281</v>
      </c>
    </row>
    <row r="240" s="14" customFormat="1">
      <c r="A240" s="14"/>
      <c r="B240" s="246"/>
      <c r="C240" s="247"/>
      <c r="D240" s="236" t="s">
        <v>292</v>
      </c>
      <c r="E240" s="248" t="s">
        <v>19</v>
      </c>
      <c r="F240" s="249" t="s">
        <v>311</v>
      </c>
      <c r="G240" s="247"/>
      <c r="H240" s="250">
        <v>33.090000000000003</v>
      </c>
      <c r="I240" s="251"/>
      <c r="J240" s="247"/>
      <c r="K240" s="247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292</v>
      </c>
      <c r="AU240" s="256" t="s">
        <v>78</v>
      </c>
      <c r="AV240" s="14" t="s">
        <v>288</v>
      </c>
      <c r="AW240" s="14" t="s">
        <v>31</v>
      </c>
      <c r="AX240" s="14" t="s">
        <v>76</v>
      </c>
      <c r="AY240" s="256" t="s">
        <v>281</v>
      </c>
    </row>
    <row r="241" s="12" customFormat="1" ht="22.8" customHeight="1">
      <c r="A241" s="12"/>
      <c r="B241" s="200"/>
      <c r="C241" s="201"/>
      <c r="D241" s="202" t="s">
        <v>68</v>
      </c>
      <c r="E241" s="214" t="s">
        <v>506</v>
      </c>
      <c r="F241" s="214" t="s">
        <v>507</v>
      </c>
      <c r="G241" s="201"/>
      <c r="H241" s="201"/>
      <c r="I241" s="204"/>
      <c r="J241" s="215">
        <f>BK241</f>
        <v>0</v>
      </c>
      <c r="K241" s="201"/>
      <c r="L241" s="206"/>
      <c r="M241" s="207"/>
      <c r="N241" s="208"/>
      <c r="O241" s="208"/>
      <c r="P241" s="209">
        <f>SUM(P242:P244)</f>
        <v>0</v>
      </c>
      <c r="Q241" s="208"/>
      <c r="R241" s="209">
        <f>SUM(R242:R244)</f>
        <v>0</v>
      </c>
      <c r="S241" s="208"/>
      <c r="T241" s="210">
        <f>SUM(T242:T244)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1" t="s">
        <v>76</v>
      </c>
      <c r="AT241" s="212" t="s">
        <v>68</v>
      </c>
      <c r="AU241" s="212" t="s">
        <v>76</v>
      </c>
      <c r="AY241" s="211" t="s">
        <v>281</v>
      </c>
      <c r="BK241" s="213">
        <f>SUM(BK242:BK244)</f>
        <v>0</v>
      </c>
    </row>
    <row r="242" s="2" customFormat="1" ht="37.8" customHeight="1">
      <c r="A242" s="41"/>
      <c r="B242" s="42"/>
      <c r="C242" s="216" t="s">
        <v>538</v>
      </c>
      <c r="D242" s="216" t="s">
        <v>284</v>
      </c>
      <c r="E242" s="217" t="s">
        <v>509</v>
      </c>
      <c r="F242" s="218" t="s">
        <v>510</v>
      </c>
      <c r="G242" s="219" t="s">
        <v>197</v>
      </c>
      <c r="H242" s="220">
        <v>3.0899999999999999</v>
      </c>
      <c r="I242" s="221"/>
      <c r="J242" s="222">
        <f>ROUND(I242*H242,2)</f>
        <v>0</v>
      </c>
      <c r="K242" s="218" t="s">
        <v>287</v>
      </c>
      <c r="L242" s="47"/>
      <c r="M242" s="223" t="s">
        <v>19</v>
      </c>
      <c r="N242" s="224" t="s">
        <v>40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288</v>
      </c>
      <c r="AT242" s="227" t="s">
        <v>284</v>
      </c>
      <c r="AU242" s="227" t="s">
        <v>78</v>
      </c>
      <c r="AY242" s="20" t="s">
        <v>281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76</v>
      </c>
      <c r="BK242" s="228">
        <f>ROUND(I242*H242,2)</f>
        <v>0</v>
      </c>
      <c r="BL242" s="20" t="s">
        <v>288</v>
      </c>
      <c r="BM242" s="227" t="s">
        <v>511</v>
      </c>
    </row>
    <row r="243" s="2" customFormat="1">
      <c r="A243" s="41"/>
      <c r="B243" s="42"/>
      <c r="C243" s="43"/>
      <c r="D243" s="229" t="s">
        <v>290</v>
      </c>
      <c r="E243" s="43"/>
      <c r="F243" s="230" t="s">
        <v>512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290</v>
      </c>
      <c r="AU243" s="20" t="s">
        <v>78</v>
      </c>
    </row>
    <row r="244" s="13" customFormat="1">
      <c r="A244" s="13"/>
      <c r="B244" s="234"/>
      <c r="C244" s="235"/>
      <c r="D244" s="236" t="s">
        <v>292</v>
      </c>
      <c r="E244" s="237" t="s">
        <v>19</v>
      </c>
      <c r="F244" s="238" t="s">
        <v>195</v>
      </c>
      <c r="G244" s="235"/>
      <c r="H244" s="239">
        <v>3.0899999999999999</v>
      </c>
      <c r="I244" s="240"/>
      <c r="J244" s="235"/>
      <c r="K244" s="235"/>
      <c r="L244" s="241"/>
      <c r="M244" s="242"/>
      <c r="N244" s="243"/>
      <c r="O244" s="243"/>
      <c r="P244" s="243"/>
      <c r="Q244" s="243"/>
      <c r="R244" s="243"/>
      <c r="S244" s="243"/>
      <c r="T244" s="244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5" t="s">
        <v>292</v>
      </c>
      <c r="AU244" s="245" t="s">
        <v>78</v>
      </c>
      <c r="AV244" s="13" t="s">
        <v>78</v>
      </c>
      <c r="AW244" s="13" t="s">
        <v>31</v>
      </c>
      <c r="AX244" s="13" t="s">
        <v>76</v>
      </c>
      <c r="AY244" s="245" t="s">
        <v>281</v>
      </c>
    </row>
    <row r="245" s="12" customFormat="1" ht="22.8" customHeight="1">
      <c r="A245" s="12"/>
      <c r="B245" s="200"/>
      <c r="C245" s="201"/>
      <c r="D245" s="202" t="s">
        <v>68</v>
      </c>
      <c r="E245" s="214" t="s">
        <v>513</v>
      </c>
      <c r="F245" s="214" t="s">
        <v>514</v>
      </c>
      <c r="G245" s="201"/>
      <c r="H245" s="201"/>
      <c r="I245" s="204"/>
      <c r="J245" s="215">
        <f>BK245</f>
        <v>0</v>
      </c>
      <c r="K245" s="201"/>
      <c r="L245" s="206"/>
      <c r="M245" s="207"/>
      <c r="N245" s="208"/>
      <c r="O245" s="208"/>
      <c r="P245" s="209">
        <f>SUM(P246:P247)</f>
        <v>0</v>
      </c>
      <c r="Q245" s="208"/>
      <c r="R245" s="209">
        <f>SUM(R246:R247)</f>
        <v>0</v>
      </c>
      <c r="S245" s="208"/>
      <c r="T245" s="210">
        <f>SUM(T246:T247)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11" t="s">
        <v>76</v>
      </c>
      <c r="AT245" s="212" t="s">
        <v>68</v>
      </c>
      <c r="AU245" s="212" t="s">
        <v>76</v>
      </c>
      <c r="AY245" s="211" t="s">
        <v>281</v>
      </c>
      <c r="BK245" s="213">
        <f>SUM(BK246:BK247)</f>
        <v>0</v>
      </c>
    </row>
    <row r="246" s="2" customFormat="1" ht="55.5" customHeight="1">
      <c r="A246" s="41"/>
      <c r="B246" s="42"/>
      <c r="C246" s="216" t="s">
        <v>543</v>
      </c>
      <c r="D246" s="216" t="s">
        <v>284</v>
      </c>
      <c r="E246" s="217" t="s">
        <v>516</v>
      </c>
      <c r="F246" s="218" t="s">
        <v>517</v>
      </c>
      <c r="G246" s="219" t="s">
        <v>366</v>
      </c>
      <c r="H246" s="220">
        <v>0.65200000000000002</v>
      </c>
      <c r="I246" s="221"/>
      <c r="J246" s="222">
        <f>ROUND(I246*H246,2)</f>
        <v>0</v>
      </c>
      <c r="K246" s="218" t="s">
        <v>287</v>
      </c>
      <c r="L246" s="47"/>
      <c r="M246" s="223" t="s">
        <v>19</v>
      </c>
      <c r="N246" s="224" t="s">
        <v>40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288</v>
      </c>
      <c r="AT246" s="227" t="s">
        <v>284</v>
      </c>
      <c r="AU246" s="227" t="s">
        <v>78</v>
      </c>
      <c r="AY246" s="20" t="s">
        <v>281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76</v>
      </c>
      <c r="BK246" s="228">
        <f>ROUND(I246*H246,2)</f>
        <v>0</v>
      </c>
      <c r="BL246" s="20" t="s">
        <v>288</v>
      </c>
      <c r="BM246" s="227" t="s">
        <v>518</v>
      </c>
    </row>
    <row r="247" s="2" customFormat="1">
      <c r="A247" s="41"/>
      <c r="B247" s="42"/>
      <c r="C247" s="43"/>
      <c r="D247" s="229" t="s">
        <v>290</v>
      </c>
      <c r="E247" s="43"/>
      <c r="F247" s="230" t="s">
        <v>519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290</v>
      </c>
      <c r="AU247" s="20" t="s">
        <v>78</v>
      </c>
    </row>
    <row r="248" s="12" customFormat="1" ht="25.92" customHeight="1">
      <c r="A248" s="12"/>
      <c r="B248" s="200"/>
      <c r="C248" s="201"/>
      <c r="D248" s="202" t="s">
        <v>68</v>
      </c>
      <c r="E248" s="203" t="s">
        <v>520</v>
      </c>
      <c r="F248" s="203" t="s">
        <v>521</v>
      </c>
      <c r="G248" s="201"/>
      <c r="H248" s="201"/>
      <c r="I248" s="204"/>
      <c r="J248" s="205">
        <f>BK248</f>
        <v>0</v>
      </c>
      <c r="K248" s="201"/>
      <c r="L248" s="206"/>
      <c r="M248" s="207"/>
      <c r="N248" s="208"/>
      <c r="O248" s="208"/>
      <c r="P248" s="209">
        <f>P249+P268+P298+P316+P360+P396</f>
        <v>0</v>
      </c>
      <c r="Q248" s="208"/>
      <c r="R248" s="209">
        <f>R249+R268+R298+R316+R360+R396</f>
        <v>0.55536027353999995</v>
      </c>
      <c r="S248" s="208"/>
      <c r="T248" s="210">
        <f>T249+T268+T298+T316+T360+T396</f>
        <v>0.00023654999999999998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11" t="s">
        <v>78</v>
      </c>
      <c r="AT248" s="212" t="s">
        <v>68</v>
      </c>
      <c r="AU248" s="212" t="s">
        <v>69</v>
      </c>
      <c r="AY248" s="211" t="s">
        <v>281</v>
      </c>
      <c r="BK248" s="213">
        <f>BK249+BK268+BK298+BK316+BK360+BK396</f>
        <v>0</v>
      </c>
    </row>
    <row r="249" s="12" customFormat="1" ht="22.8" customHeight="1">
      <c r="A249" s="12"/>
      <c r="B249" s="200"/>
      <c r="C249" s="201"/>
      <c r="D249" s="202" t="s">
        <v>68</v>
      </c>
      <c r="E249" s="214" t="s">
        <v>522</v>
      </c>
      <c r="F249" s="214" t="s">
        <v>523</v>
      </c>
      <c r="G249" s="201"/>
      <c r="H249" s="201"/>
      <c r="I249" s="204"/>
      <c r="J249" s="215">
        <f>BK249</f>
        <v>0</v>
      </c>
      <c r="K249" s="201"/>
      <c r="L249" s="206"/>
      <c r="M249" s="207"/>
      <c r="N249" s="208"/>
      <c r="O249" s="208"/>
      <c r="P249" s="209">
        <f>SUM(P250:P267)</f>
        <v>0</v>
      </c>
      <c r="Q249" s="208"/>
      <c r="R249" s="209">
        <f>SUM(R250:R267)</f>
        <v>0.0040000000000000001</v>
      </c>
      <c r="S249" s="208"/>
      <c r="T249" s="210">
        <f>SUM(T250:T267)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11" t="s">
        <v>78</v>
      </c>
      <c r="AT249" s="212" t="s">
        <v>68</v>
      </c>
      <c r="AU249" s="212" t="s">
        <v>76</v>
      </c>
      <c r="AY249" s="211" t="s">
        <v>281</v>
      </c>
      <c r="BK249" s="213">
        <f>SUM(BK250:BK267)</f>
        <v>0</v>
      </c>
    </row>
    <row r="250" s="2" customFormat="1" ht="55.5" customHeight="1">
      <c r="A250" s="41"/>
      <c r="B250" s="42"/>
      <c r="C250" s="216" t="s">
        <v>547</v>
      </c>
      <c r="D250" s="216" t="s">
        <v>284</v>
      </c>
      <c r="E250" s="217" t="s">
        <v>525</v>
      </c>
      <c r="F250" s="218" t="s">
        <v>526</v>
      </c>
      <c r="G250" s="219" t="s">
        <v>366</v>
      </c>
      <c r="H250" s="220">
        <v>0.0040000000000000001</v>
      </c>
      <c r="I250" s="221"/>
      <c r="J250" s="222">
        <f>ROUND(I250*H250,2)</f>
        <v>0</v>
      </c>
      <c r="K250" s="218" t="s">
        <v>287</v>
      </c>
      <c r="L250" s="47"/>
      <c r="M250" s="223" t="s">
        <v>19</v>
      </c>
      <c r="N250" s="224" t="s">
        <v>40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305</v>
      </c>
      <c r="AT250" s="227" t="s">
        <v>284</v>
      </c>
      <c r="AU250" s="227" t="s">
        <v>78</v>
      </c>
      <c r="AY250" s="20" t="s">
        <v>281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76</v>
      </c>
      <c r="BK250" s="228">
        <f>ROUND(I250*H250,2)</f>
        <v>0</v>
      </c>
      <c r="BL250" s="20" t="s">
        <v>305</v>
      </c>
      <c r="BM250" s="227" t="s">
        <v>527</v>
      </c>
    </row>
    <row r="251" s="2" customFormat="1">
      <c r="A251" s="41"/>
      <c r="B251" s="42"/>
      <c r="C251" s="43"/>
      <c r="D251" s="229" t="s">
        <v>290</v>
      </c>
      <c r="E251" s="43"/>
      <c r="F251" s="230" t="s">
        <v>528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290</v>
      </c>
      <c r="AU251" s="20" t="s">
        <v>78</v>
      </c>
    </row>
    <row r="252" s="2" customFormat="1" ht="24.15" customHeight="1">
      <c r="A252" s="41"/>
      <c r="B252" s="42"/>
      <c r="C252" s="216" t="s">
        <v>552</v>
      </c>
      <c r="D252" s="216" t="s">
        <v>284</v>
      </c>
      <c r="E252" s="217" t="s">
        <v>530</v>
      </c>
      <c r="F252" s="218" t="s">
        <v>531</v>
      </c>
      <c r="G252" s="219" t="s">
        <v>330</v>
      </c>
      <c r="H252" s="220">
        <v>1</v>
      </c>
      <c r="I252" s="221"/>
      <c r="J252" s="222">
        <f>ROUND(I252*H252,2)</f>
        <v>0</v>
      </c>
      <c r="K252" s="218" t="s">
        <v>287</v>
      </c>
      <c r="L252" s="47"/>
      <c r="M252" s="223" t="s">
        <v>19</v>
      </c>
      <c r="N252" s="224" t="s">
        <v>40</v>
      </c>
      <c r="O252" s="87"/>
      <c r="P252" s="225">
        <f>O252*H252</f>
        <v>0</v>
      </c>
      <c r="Q252" s="225">
        <v>0</v>
      </c>
      <c r="R252" s="225">
        <f>Q252*H252</f>
        <v>0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288</v>
      </c>
      <c r="AT252" s="227" t="s">
        <v>284</v>
      </c>
      <c r="AU252" s="227" t="s">
        <v>78</v>
      </c>
      <c r="AY252" s="20" t="s">
        <v>281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76</v>
      </c>
      <c r="BK252" s="228">
        <f>ROUND(I252*H252,2)</f>
        <v>0</v>
      </c>
      <c r="BL252" s="20" t="s">
        <v>288</v>
      </c>
      <c r="BM252" s="227" t="s">
        <v>532</v>
      </c>
    </row>
    <row r="253" s="2" customFormat="1">
      <c r="A253" s="41"/>
      <c r="B253" s="42"/>
      <c r="C253" s="43"/>
      <c r="D253" s="229" t="s">
        <v>290</v>
      </c>
      <c r="E253" s="43"/>
      <c r="F253" s="230" t="s">
        <v>533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290</v>
      </c>
      <c r="AU253" s="20" t="s">
        <v>78</v>
      </c>
    </row>
    <row r="254" s="2" customFormat="1" ht="16.5" customHeight="1">
      <c r="A254" s="41"/>
      <c r="B254" s="42"/>
      <c r="C254" s="267" t="s">
        <v>556</v>
      </c>
      <c r="D254" s="267" t="s">
        <v>396</v>
      </c>
      <c r="E254" s="268" t="s">
        <v>535</v>
      </c>
      <c r="F254" s="269" t="s">
        <v>536</v>
      </c>
      <c r="G254" s="270" t="s">
        <v>330</v>
      </c>
      <c r="H254" s="271">
        <v>1</v>
      </c>
      <c r="I254" s="272"/>
      <c r="J254" s="273">
        <f>ROUND(I254*H254,2)</f>
        <v>0</v>
      </c>
      <c r="K254" s="269" t="s">
        <v>287</v>
      </c>
      <c r="L254" s="274"/>
      <c r="M254" s="275" t="s">
        <v>19</v>
      </c>
      <c r="N254" s="276" t="s">
        <v>40</v>
      </c>
      <c r="O254" s="87"/>
      <c r="P254" s="225">
        <f>O254*H254</f>
        <v>0</v>
      </c>
      <c r="Q254" s="225">
        <v>0.00020000000000000001</v>
      </c>
      <c r="R254" s="225">
        <f>Q254*H254</f>
        <v>0.00020000000000000001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327</v>
      </c>
      <c r="AT254" s="227" t="s">
        <v>396</v>
      </c>
      <c r="AU254" s="227" t="s">
        <v>78</v>
      </c>
      <c r="AY254" s="20" t="s">
        <v>281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76</v>
      </c>
      <c r="BK254" s="228">
        <f>ROUND(I254*H254,2)</f>
        <v>0</v>
      </c>
      <c r="BL254" s="20" t="s">
        <v>288</v>
      </c>
      <c r="BM254" s="227" t="s">
        <v>537</v>
      </c>
    </row>
    <row r="255" s="2" customFormat="1" ht="24.15" customHeight="1">
      <c r="A255" s="41"/>
      <c r="B255" s="42"/>
      <c r="C255" s="216" t="s">
        <v>560</v>
      </c>
      <c r="D255" s="216" t="s">
        <v>284</v>
      </c>
      <c r="E255" s="217" t="s">
        <v>539</v>
      </c>
      <c r="F255" s="218" t="s">
        <v>540</v>
      </c>
      <c r="G255" s="219" t="s">
        <v>330</v>
      </c>
      <c r="H255" s="220">
        <v>1</v>
      </c>
      <c r="I255" s="221"/>
      <c r="J255" s="222">
        <f>ROUND(I255*H255,2)</f>
        <v>0</v>
      </c>
      <c r="K255" s="218" t="s">
        <v>287</v>
      </c>
      <c r="L255" s="47"/>
      <c r="M255" s="223" t="s">
        <v>19</v>
      </c>
      <c r="N255" s="224" t="s">
        <v>40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305</v>
      </c>
      <c r="AT255" s="227" t="s">
        <v>284</v>
      </c>
      <c r="AU255" s="227" t="s">
        <v>78</v>
      </c>
      <c r="AY255" s="20" t="s">
        <v>281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76</v>
      </c>
      <c r="BK255" s="228">
        <f>ROUND(I255*H255,2)</f>
        <v>0</v>
      </c>
      <c r="BL255" s="20" t="s">
        <v>305</v>
      </c>
      <c r="BM255" s="227" t="s">
        <v>541</v>
      </c>
    </row>
    <row r="256" s="2" customFormat="1">
      <c r="A256" s="41"/>
      <c r="B256" s="42"/>
      <c r="C256" s="43"/>
      <c r="D256" s="229" t="s">
        <v>290</v>
      </c>
      <c r="E256" s="43"/>
      <c r="F256" s="230" t="s">
        <v>542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290</v>
      </c>
      <c r="AU256" s="20" t="s">
        <v>78</v>
      </c>
    </row>
    <row r="257" s="2" customFormat="1" ht="21.75" customHeight="1">
      <c r="A257" s="41"/>
      <c r="B257" s="42"/>
      <c r="C257" s="267" t="s">
        <v>564</v>
      </c>
      <c r="D257" s="267" t="s">
        <v>396</v>
      </c>
      <c r="E257" s="268" t="s">
        <v>544</v>
      </c>
      <c r="F257" s="269" t="s">
        <v>545</v>
      </c>
      <c r="G257" s="270" t="s">
        <v>330</v>
      </c>
      <c r="H257" s="271">
        <v>1</v>
      </c>
      <c r="I257" s="272"/>
      <c r="J257" s="273">
        <f>ROUND(I257*H257,2)</f>
        <v>0</v>
      </c>
      <c r="K257" s="269" t="s">
        <v>287</v>
      </c>
      <c r="L257" s="274"/>
      <c r="M257" s="275" t="s">
        <v>19</v>
      </c>
      <c r="N257" s="276" t="s">
        <v>40</v>
      </c>
      <c r="O257" s="87"/>
      <c r="P257" s="225">
        <f>O257*H257</f>
        <v>0</v>
      </c>
      <c r="Q257" s="225">
        <v>0.00050000000000000001</v>
      </c>
      <c r="R257" s="225">
        <f>Q257*H257</f>
        <v>0.00050000000000000001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483</v>
      </c>
      <c r="AT257" s="227" t="s">
        <v>396</v>
      </c>
      <c r="AU257" s="227" t="s">
        <v>78</v>
      </c>
      <c r="AY257" s="20" t="s">
        <v>281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76</v>
      </c>
      <c r="BK257" s="228">
        <f>ROUND(I257*H257,2)</f>
        <v>0</v>
      </c>
      <c r="BL257" s="20" t="s">
        <v>305</v>
      </c>
      <c r="BM257" s="227" t="s">
        <v>546</v>
      </c>
    </row>
    <row r="258" s="2" customFormat="1" ht="24.15" customHeight="1">
      <c r="A258" s="41"/>
      <c r="B258" s="42"/>
      <c r="C258" s="216" t="s">
        <v>568</v>
      </c>
      <c r="D258" s="216" t="s">
        <v>284</v>
      </c>
      <c r="E258" s="217" t="s">
        <v>548</v>
      </c>
      <c r="F258" s="218" t="s">
        <v>549</v>
      </c>
      <c r="G258" s="219" t="s">
        <v>330</v>
      </c>
      <c r="H258" s="220">
        <v>1</v>
      </c>
      <c r="I258" s="221"/>
      <c r="J258" s="222">
        <f>ROUND(I258*H258,2)</f>
        <v>0</v>
      </c>
      <c r="K258" s="218" t="s">
        <v>287</v>
      </c>
      <c r="L258" s="47"/>
      <c r="M258" s="223" t="s">
        <v>19</v>
      </c>
      <c r="N258" s="224" t="s">
        <v>40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305</v>
      </c>
      <c r="AT258" s="227" t="s">
        <v>284</v>
      </c>
      <c r="AU258" s="227" t="s">
        <v>78</v>
      </c>
      <c r="AY258" s="20" t="s">
        <v>281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76</v>
      </c>
      <c r="BK258" s="228">
        <f>ROUND(I258*H258,2)</f>
        <v>0</v>
      </c>
      <c r="BL258" s="20" t="s">
        <v>305</v>
      </c>
      <c r="BM258" s="227" t="s">
        <v>550</v>
      </c>
    </row>
    <row r="259" s="2" customFormat="1">
      <c r="A259" s="41"/>
      <c r="B259" s="42"/>
      <c r="C259" s="43"/>
      <c r="D259" s="229" t="s">
        <v>290</v>
      </c>
      <c r="E259" s="43"/>
      <c r="F259" s="230" t="s">
        <v>551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290</v>
      </c>
      <c r="AU259" s="20" t="s">
        <v>78</v>
      </c>
    </row>
    <row r="260" s="2" customFormat="1" ht="24.15" customHeight="1">
      <c r="A260" s="41"/>
      <c r="B260" s="42"/>
      <c r="C260" s="267" t="s">
        <v>572</v>
      </c>
      <c r="D260" s="267" t="s">
        <v>396</v>
      </c>
      <c r="E260" s="268" t="s">
        <v>553</v>
      </c>
      <c r="F260" s="269" t="s">
        <v>554</v>
      </c>
      <c r="G260" s="270" t="s">
        <v>330</v>
      </c>
      <c r="H260" s="271">
        <v>1</v>
      </c>
      <c r="I260" s="272"/>
      <c r="J260" s="273">
        <f>ROUND(I260*H260,2)</f>
        <v>0</v>
      </c>
      <c r="K260" s="269" t="s">
        <v>287</v>
      </c>
      <c r="L260" s="274"/>
      <c r="M260" s="275" t="s">
        <v>19</v>
      </c>
      <c r="N260" s="276" t="s">
        <v>40</v>
      </c>
      <c r="O260" s="87"/>
      <c r="P260" s="225">
        <f>O260*H260</f>
        <v>0</v>
      </c>
      <c r="Q260" s="225">
        <v>0.00050000000000000001</v>
      </c>
      <c r="R260" s="225">
        <f>Q260*H260</f>
        <v>0.00050000000000000001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483</v>
      </c>
      <c r="AT260" s="227" t="s">
        <v>396</v>
      </c>
      <c r="AU260" s="227" t="s">
        <v>78</v>
      </c>
      <c r="AY260" s="20" t="s">
        <v>281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76</v>
      </c>
      <c r="BK260" s="228">
        <f>ROUND(I260*H260,2)</f>
        <v>0</v>
      </c>
      <c r="BL260" s="20" t="s">
        <v>305</v>
      </c>
      <c r="BM260" s="227" t="s">
        <v>555</v>
      </c>
    </row>
    <row r="261" s="2" customFormat="1" ht="16.5" customHeight="1">
      <c r="A261" s="41"/>
      <c r="B261" s="42"/>
      <c r="C261" s="216" t="s">
        <v>576</v>
      </c>
      <c r="D261" s="216" t="s">
        <v>284</v>
      </c>
      <c r="E261" s="217" t="s">
        <v>557</v>
      </c>
      <c r="F261" s="218" t="s">
        <v>558</v>
      </c>
      <c r="G261" s="219" t="s">
        <v>321</v>
      </c>
      <c r="H261" s="220">
        <v>1</v>
      </c>
      <c r="I261" s="221"/>
      <c r="J261" s="222">
        <f>ROUND(I261*H261,2)</f>
        <v>0</v>
      </c>
      <c r="K261" s="218" t="s">
        <v>1804</v>
      </c>
      <c r="L261" s="47"/>
      <c r="M261" s="223" t="s">
        <v>19</v>
      </c>
      <c r="N261" s="224" t="s">
        <v>40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305</v>
      </c>
      <c r="AT261" s="227" t="s">
        <v>284</v>
      </c>
      <c r="AU261" s="227" t="s">
        <v>78</v>
      </c>
      <c r="AY261" s="20" t="s">
        <v>281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76</v>
      </c>
      <c r="BK261" s="228">
        <f>ROUND(I261*H261,2)</f>
        <v>0</v>
      </c>
      <c r="BL261" s="20" t="s">
        <v>305</v>
      </c>
      <c r="BM261" s="227" t="s">
        <v>1917</v>
      </c>
    </row>
    <row r="262" s="2" customFormat="1" ht="24.15" customHeight="1">
      <c r="A262" s="41"/>
      <c r="B262" s="42"/>
      <c r="C262" s="267" t="s">
        <v>581</v>
      </c>
      <c r="D262" s="267" t="s">
        <v>396</v>
      </c>
      <c r="E262" s="268" t="s">
        <v>561</v>
      </c>
      <c r="F262" s="269" t="s">
        <v>562</v>
      </c>
      <c r="G262" s="270" t="s">
        <v>321</v>
      </c>
      <c r="H262" s="271">
        <v>1</v>
      </c>
      <c r="I262" s="272"/>
      <c r="J262" s="273">
        <f>ROUND(I262*H262,2)</f>
        <v>0</v>
      </c>
      <c r="K262" s="269" t="s">
        <v>1804</v>
      </c>
      <c r="L262" s="274"/>
      <c r="M262" s="275" t="s">
        <v>19</v>
      </c>
      <c r="N262" s="276" t="s">
        <v>40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483</v>
      </c>
      <c r="AT262" s="227" t="s">
        <v>396</v>
      </c>
      <c r="AU262" s="227" t="s">
        <v>78</v>
      </c>
      <c r="AY262" s="20" t="s">
        <v>281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76</v>
      </c>
      <c r="BK262" s="228">
        <f>ROUND(I262*H262,2)</f>
        <v>0</v>
      </c>
      <c r="BL262" s="20" t="s">
        <v>305</v>
      </c>
      <c r="BM262" s="227" t="s">
        <v>1918</v>
      </c>
    </row>
    <row r="263" s="2" customFormat="1" ht="24.15" customHeight="1">
      <c r="A263" s="41"/>
      <c r="B263" s="42"/>
      <c r="C263" s="216" t="s">
        <v>587</v>
      </c>
      <c r="D263" s="216" t="s">
        <v>284</v>
      </c>
      <c r="E263" s="217" t="s">
        <v>565</v>
      </c>
      <c r="F263" s="218" t="s">
        <v>566</v>
      </c>
      <c r="G263" s="219" t="s">
        <v>315</v>
      </c>
      <c r="H263" s="220">
        <v>1</v>
      </c>
      <c r="I263" s="221"/>
      <c r="J263" s="222">
        <f>ROUND(I263*H263,2)</f>
        <v>0</v>
      </c>
      <c r="K263" s="218" t="s">
        <v>316</v>
      </c>
      <c r="L263" s="47"/>
      <c r="M263" s="223" t="s">
        <v>19</v>
      </c>
      <c r="N263" s="224" t="s">
        <v>40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305</v>
      </c>
      <c r="AT263" s="227" t="s">
        <v>284</v>
      </c>
      <c r="AU263" s="227" t="s">
        <v>78</v>
      </c>
      <c r="AY263" s="20" t="s">
        <v>281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76</v>
      </c>
      <c r="BK263" s="228">
        <f>ROUND(I263*H263,2)</f>
        <v>0</v>
      </c>
      <c r="BL263" s="20" t="s">
        <v>305</v>
      </c>
      <c r="BM263" s="227" t="s">
        <v>567</v>
      </c>
    </row>
    <row r="264" s="2" customFormat="1" ht="24.15" customHeight="1">
      <c r="A264" s="41"/>
      <c r="B264" s="42"/>
      <c r="C264" s="216" t="s">
        <v>594</v>
      </c>
      <c r="D264" s="216" t="s">
        <v>284</v>
      </c>
      <c r="E264" s="217" t="s">
        <v>573</v>
      </c>
      <c r="F264" s="218" t="s">
        <v>574</v>
      </c>
      <c r="G264" s="219" t="s">
        <v>315</v>
      </c>
      <c r="H264" s="220">
        <v>1</v>
      </c>
      <c r="I264" s="221"/>
      <c r="J264" s="222">
        <f>ROUND(I264*H264,2)</f>
        <v>0</v>
      </c>
      <c r="K264" s="218" t="s">
        <v>316</v>
      </c>
      <c r="L264" s="47"/>
      <c r="M264" s="223" t="s">
        <v>19</v>
      </c>
      <c r="N264" s="224" t="s">
        <v>40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305</v>
      </c>
      <c r="AT264" s="227" t="s">
        <v>284</v>
      </c>
      <c r="AU264" s="227" t="s">
        <v>78</v>
      </c>
      <c r="AY264" s="20" t="s">
        <v>281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76</v>
      </c>
      <c r="BK264" s="228">
        <f>ROUND(I264*H264,2)</f>
        <v>0</v>
      </c>
      <c r="BL264" s="20" t="s">
        <v>305</v>
      </c>
      <c r="BM264" s="227" t="s">
        <v>575</v>
      </c>
    </row>
    <row r="265" s="2" customFormat="1" ht="24.15" customHeight="1">
      <c r="A265" s="41"/>
      <c r="B265" s="42"/>
      <c r="C265" s="216" t="s">
        <v>599</v>
      </c>
      <c r="D265" s="216" t="s">
        <v>284</v>
      </c>
      <c r="E265" s="217" t="s">
        <v>577</v>
      </c>
      <c r="F265" s="218" t="s">
        <v>578</v>
      </c>
      <c r="G265" s="219" t="s">
        <v>330</v>
      </c>
      <c r="H265" s="220">
        <v>1</v>
      </c>
      <c r="I265" s="221"/>
      <c r="J265" s="222">
        <f>ROUND(I265*H265,2)</f>
        <v>0</v>
      </c>
      <c r="K265" s="218" t="s">
        <v>287</v>
      </c>
      <c r="L265" s="47"/>
      <c r="M265" s="223" t="s">
        <v>19</v>
      </c>
      <c r="N265" s="224" t="s">
        <v>40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305</v>
      </c>
      <c r="AT265" s="227" t="s">
        <v>284</v>
      </c>
      <c r="AU265" s="227" t="s">
        <v>78</v>
      </c>
      <c r="AY265" s="20" t="s">
        <v>281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76</v>
      </c>
      <c r="BK265" s="228">
        <f>ROUND(I265*H265,2)</f>
        <v>0</v>
      </c>
      <c r="BL265" s="20" t="s">
        <v>305</v>
      </c>
      <c r="BM265" s="227" t="s">
        <v>579</v>
      </c>
    </row>
    <row r="266" s="2" customFormat="1">
      <c r="A266" s="41"/>
      <c r="B266" s="42"/>
      <c r="C266" s="43"/>
      <c r="D266" s="229" t="s">
        <v>290</v>
      </c>
      <c r="E266" s="43"/>
      <c r="F266" s="230" t="s">
        <v>580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290</v>
      </c>
      <c r="AU266" s="20" t="s">
        <v>78</v>
      </c>
    </row>
    <row r="267" s="2" customFormat="1" ht="16.5" customHeight="1">
      <c r="A267" s="41"/>
      <c r="B267" s="42"/>
      <c r="C267" s="267" t="s">
        <v>604</v>
      </c>
      <c r="D267" s="267" t="s">
        <v>396</v>
      </c>
      <c r="E267" s="268" t="s">
        <v>582</v>
      </c>
      <c r="F267" s="269" t="s">
        <v>583</v>
      </c>
      <c r="G267" s="270" t="s">
        <v>330</v>
      </c>
      <c r="H267" s="271">
        <v>1</v>
      </c>
      <c r="I267" s="272"/>
      <c r="J267" s="273">
        <f>ROUND(I267*H267,2)</f>
        <v>0</v>
      </c>
      <c r="K267" s="269" t="s">
        <v>287</v>
      </c>
      <c r="L267" s="274"/>
      <c r="M267" s="275" t="s">
        <v>19</v>
      </c>
      <c r="N267" s="276" t="s">
        <v>40</v>
      </c>
      <c r="O267" s="87"/>
      <c r="P267" s="225">
        <f>O267*H267</f>
        <v>0</v>
      </c>
      <c r="Q267" s="225">
        <v>0.0028</v>
      </c>
      <c r="R267" s="225">
        <f>Q267*H267</f>
        <v>0.0028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483</v>
      </c>
      <c r="AT267" s="227" t="s">
        <v>396</v>
      </c>
      <c r="AU267" s="227" t="s">
        <v>78</v>
      </c>
      <c r="AY267" s="20" t="s">
        <v>281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76</v>
      </c>
      <c r="BK267" s="228">
        <f>ROUND(I267*H267,2)</f>
        <v>0</v>
      </c>
      <c r="BL267" s="20" t="s">
        <v>305</v>
      </c>
      <c r="BM267" s="227" t="s">
        <v>584</v>
      </c>
    </row>
    <row r="268" s="12" customFormat="1" ht="22.8" customHeight="1">
      <c r="A268" s="12"/>
      <c r="B268" s="200"/>
      <c r="C268" s="201"/>
      <c r="D268" s="202" t="s">
        <v>68</v>
      </c>
      <c r="E268" s="214" t="s">
        <v>585</v>
      </c>
      <c r="F268" s="214" t="s">
        <v>586</v>
      </c>
      <c r="G268" s="201"/>
      <c r="H268" s="201"/>
      <c r="I268" s="204"/>
      <c r="J268" s="215">
        <f>BK268</f>
        <v>0</v>
      </c>
      <c r="K268" s="201"/>
      <c r="L268" s="206"/>
      <c r="M268" s="207"/>
      <c r="N268" s="208"/>
      <c r="O268" s="208"/>
      <c r="P268" s="209">
        <f>P269+P270+P271</f>
        <v>0</v>
      </c>
      <c r="Q268" s="208"/>
      <c r="R268" s="209">
        <f>R269+R270+R271</f>
        <v>0.044611119540000001</v>
      </c>
      <c r="S268" s="208"/>
      <c r="T268" s="210">
        <f>T269+T270+T271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11" t="s">
        <v>78</v>
      </c>
      <c r="AT268" s="212" t="s">
        <v>68</v>
      </c>
      <c r="AU268" s="212" t="s">
        <v>76</v>
      </c>
      <c r="AY268" s="211" t="s">
        <v>281</v>
      </c>
      <c r="BK268" s="213">
        <f>BK269+BK270+BK271</f>
        <v>0</v>
      </c>
    </row>
    <row r="269" s="2" customFormat="1" ht="78" customHeight="1">
      <c r="A269" s="41"/>
      <c r="B269" s="42"/>
      <c r="C269" s="216" t="s">
        <v>610</v>
      </c>
      <c r="D269" s="216" t="s">
        <v>284</v>
      </c>
      <c r="E269" s="217" t="s">
        <v>588</v>
      </c>
      <c r="F269" s="218" t="s">
        <v>589</v>
      </c>
      <c r="G269" s="219" t="s">
        <v>366</v>
      </c>
      <c r="H269" s="220">
        <v>0.044999999999999998</v>
      </c>
      <c r="I269" s="221"/>
      <c r="J269" s="222">
        <f>ROUND(I269*H269,2)</f>
        <v>0</v>
      </c>
      <c r="K269" s="218" t="s">
        <v>287</v>
      </c>
      <c r="L269" s="47"/>
      <c r="M269" s="223" t="s">
        <v>19</v>
      </c>
      <c r="N269" s="224" t="s">
        <v>40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305</v>
      </c>
      <c r="AT269" s="227" t="s">
        <v>284</v>
      </c>
      <c r="AU269" s="227" t="s">
        <v>78</v>
      </c>
      <c r="AY269" s="20" t="s">
        <v>281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76</v>
      </c>
      <c r="BK269" s="228">
        <f>ROUND(I269*H269,2)</f>
        <v>0</v>
      </c>
      <c r="BL269" s="20" t="s">
        <v>305</v>
      </c>
      <c r="BM269" s="227" t="s">
        <v>590</v>
      </c>
    </row>
    <row r="270" s="2" customFormat="1">
      <c r="A270" s="41"/>
      <c r="B270" s="42"/>
      <c r="C270" s="43"/>
      <c r="D270" s="229" t="s">
        <v>290</v>
      </c>
      <c r="E270" s="43"/>
      <c r="F270" s="230" t="s">
        <v>591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290</v>
      </c>
      <c r="AU270" s="20" t="s">
        <v>78</v>
      </c>
    </row>
    <row r="271" s="12" customFormat="1" ht="20.88" customHeight="1">
      <c r="A271" s="12"/>
      <c r="B271" s="200"/>
      <c r="C271" s="201"/>
      <c r="D271" s="202" t="s">
        <v>68</v>
      </c>
      <c r="E271" s="214" t="s">
        <v>592</v>
      </c>
      <c r="F271" s="214" t="s">
        <v>593</v>
      </c>
      <c r="G271" s="201"/>
      <c r="H271" s="201"/>
      <c r="I271" s="204"/>
      <c r="J271" s="215">
        <f>BK271</f>
        <v>0</v>
      </c>
      <c r="K271" s="201"/>
      <c r="L271" s="206"/>
      <c r="M271" s="207"/>
      <c r="N271" s="208"/>
      <c r="O271" s="208"/>
      <c r="P271" s="209">
        <f>SUM(P272:P297)</f>
        <v>0</v>
      </c>
      <c r="Q271" s="208"/>
      <c r="R271" s="209">
        <f>SUM(R272:R297)</f>
        <v>0.044611119540000001</v>
      </c>
      <c r="S271" s="208"/>
      <c r="T271" s="210">
        <f>SUM(T272:T297)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11" t="s">
        <v>78</v>
      </c>
      <c r="AT271" s="212" t="s">
        <v>68</v>
      </c>
      <c r="AU271" s="212" t="s">
        <v>78</v>
      </c>
      <c r="AY271" s="211" t="s">
        <v>281</v>
      </c>
      <c r="BK271" s="213">
        <f>SUM(BK272:BK297)</f>
        <v>0</v>
      </c>
    </row>
    <row r="272" s="2" customFormat="1" ht="49.05" customHeight="1">
      <c r="A272" s="41"/>
      <c r="B272" s="42"/>
      <c r="C272" s="216" t="s">
        <v>614</v>
      </c>
      <c r="D272" s="216" t="s">
        <v>284</v>
      </c>
      <c r="E272" s="217" t="s">
        <v>595</v>
      </c>
      <c r="F272" s="218" t="s">
        <v>596</v>
      </c>
      <c r="G272" s="219" t="s">
        <v>197</v>
      </c>
      <c r="H272" s="220">
        <v>2.7269999999999999</v>
      </c>
      <c r="I272" s="221"/>
      <c r="J272" s="222">
        <f>ROUND(I272*H272,2)</f>
        <v>0</v>
      </c>
      <c r="K272" s="218" t="s">
        <v>287</v>
      </c>
      <c r="L272" s="47"/>
      <c r="M272" s="223" t="s">
        <v>19</v>
      </c>
      <c r="N272" s="224" t="s">
        <v>40</v>
      </c>
      <c r="O272" s="87"/>
      <c r="P272" s="225">
        <f>O272*H272</f>
        <v>0</v>
      </c>
      <c r="Q272" s="225">
        <v>0.01259502</v>
      </c>
      <c r="R272" s="225">
        <f>Q272*H272</f>
        <v>0.034346619539999998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305</v>
      </c>
      <c r="AT272" s="227" t="s">
        <v>284</v>
      </c>
      <c r="AU272" s="227" t="s">
        <v>199</v>
      </c>
      <c r="AY272" s="20" t="s">
        <v>281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76</v>
      </c>
      <c r="BK272" s="228">
        <f>ROUND(I272*H272,2)</f>
        <v>0</v>
      </c>
      <c r="BL272" s="20" t="s">
        <v>305</v>
      </c>
      <c r="BM272" s="227" t="s">
        <v>1919</v>
      </c>
    </row>
    <row r="273" s="2" customFormat="1">
      <c r="A273" s="41"/>
      <c r="B273" s="42"/>
      <c r="C273" s="43"/>
      <c r="D273" s="229" t="s">
        <v>290</v>
      </c>
      <c r="E273" s="43"/>
      <c r="F273" s="230" t="s">
        <v>598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290</v>
      </c>
      <c r="AU273" s="20" t="s">
        <v>199</v>
      </c>
    </row>
    <row r="274" s="13" customFormat="1">
      <c r="A274" s="13"/>
      <c r="B274" s="234"/>
      <c r="C274" s="235"/>
      <c r="D274" s="236" t="s">
        <v>292</v>
      </c>
      <c r="E274" s="237" t="s">
        <v>19</v>
      </c>
      <c r="F274" s="238" t="s">
        <v>235</v>
      </c>
      <c r="G274" s="235"/>
      <c r="H274" s="239">
        <v>2.7269999999999999</v>
      </c>
      <c r="I274" s="240"/>
      <c r="J274" s="235"/>
      <c r="K274" s="235"/>
      <c r="L274" s="241"/>
      <c r="M274" s="242"/>
      <c r="N274" s="243"/>
      <c r="O274" s="243"/>
      <c r="P274" s="243"/>
      <c r="Q274" s="243"/>
      <c r="R274" s="243"/>
      <c r="S274" s="243"/>
      <c r="T274" s="244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5" t="s">
        <v>292</v>
      </c>
      <c r="AU274" s="245" t="s">
        <v>199</v>
      </c>
      <c r="AV274" s="13" t="s">
        <v>78</v>
      </c>
      <c r="AW274" s="13" t="s">
        <v>31</v>
      </c>
      <c r="AX274" s="13" t="s">
        <v>76</v>
      </c>
      <c r="AY274" s="245" t="s">
        <v>281</v>
      </c>
    </row>
    <row r="275" s="2" customFormat="1" ht="37.8" customHeight="1">
      <c r="A275" s="41"/>
      <c r="B275" s="42"/>
      <c r="C275" s="216" t="s">
        <v>620</v>
      </c>
      <c r="D275" s="216" t="s">
        <v>284</v>
      </c>
      <c r="E275" s="217" t="s">
        <v>600</v>
      </c>
      <c r="F275" s="218" t="s">
        <v>601</v>
      </c>
      <c r="G275" s="219" t="s">
        <v>197</v>
      </c>
      <c r="H275" s="220">
        <v>2.7269999999999999</v>
      </c>
      <c r="I275" s="221"/>
      <c r="J275" s="222">
        <f>ROUND(I275*H275,2)</f>
        <v>0</v>
      </c>
      <c r="K275" s="218" t="s">
        <v>287</v>
      </c>
      <c r="L275" s="47"/>
      <c r="M275" s="223" t="s">
        <v>19</v>
      </c>
      <c r="N275" s="224" t="s">
        <v>40</v>
      </c>
      <c r="O275" s="87"/>
      <c r="P275" s="225">
        <f>O275*H275</f>
        <v>0</v>
      </c>
      <c r="Q275" s="225">
        <v>0.00010000000000000001</v>
      </c>
      <c r="R275" s="225">
        <f>Q275*H275</f>
        <v>0.00027270000000000001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305</v>
      </c>
      <c r="AT275" s="227" t="s">
        <v>284</v>
      </c>
      <c r="AU275" s="227" t="s">
        <v>199</v>
      </c>
      <c r="AY275" s="20" t="s">
        <v>281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76</v>
      </c>
      <c r="BK275" s="228">
        <f>ROUND(I275*H275,2)</f>
        <v>0</v>
      </c>
      <c r="BL275" s="20" t="s">
        <v>305</v>
      </c>
      <c r="BM275" s="227" t="s">
        <v>1920</v>
      </c>
    </row>
    <row r="276" s="2" customFormat="1">
      <c r="A276" s="41"/>
      <c r="B276" s="42"/>
      <c r="C276" s="43"/>
      <c r="D276" s="229" t="s">
        <v>290</v>
      </c>
      <c r="E276" s="43"/>
      <c r="F276" s="230" t="s">
        <v>603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290</v>
      </c>
      <c r="AU276" s="20" t="s">
        <v>199</v>
      </c>
    </row>
    <row r="277" s="13" customFormat="1">
      <c r="A277" s="13"/>
      <c r="B277" s="234"/>
      <c r="C277" s="235"/>
      <c r="D277" s="236" t="s">
        <v>292</v>
      </c>
      <c r="E277" s="237" t="s">
        <v>19</v>
      </c>
      <c r="F277" s="238" t="s">
        <v>235</v>
      </c>
      <c r="G277" s="235"/>
      <c r="H277" s="239">
        <v>2.7269999999999999</v>
      </c>
      <c r="I277" s="240"/>
      <c r="J277" s="235"/>
      <c r="K277" s="235"/>
      <c r="L277" s="241"/>
      <c r="M277" s="242"/>
      <c r="N277" s="243"/>
      <c r="O277" s="243"/>
      <c r="P277" s="243"/>
      <c r="Q277" s="243"/>
      <c r="R277" s="243"/>
      <c r="S277" s="243"/>
      <c r="T277" s="244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5" t="s">
        <v>292</v>
      </c>
      <c r="AU277" s="245" t="s">
        <v>199</v>
      </c>
      <c r="AV277" s="13" t="s">
        <v>78</v>
      </c>
      <c r="AW277" s="13" t="s">
        <v>31</v>
      </c>
      <c r="AX277" s="13" t="s">
        <v>69</v>
      </c>
      <c r="AY277" s="245" t="s">
        <v>281</v>
      </c>
    </row>
    <row r="278" s="14" customFormat="1">
      <c r="A278" s="14"/>
      <c r="B278" s="246"/>
      <c r="C278" s="247"/>
      <c r="D278" s="236" t="s">
        <v>292</v>
      </c>
      <c r="E278" s="248" t="s">
        <v>19</v>
      </c>
      <c r="F278" s="249" t="s">
        <v>311</v>
      </c>
      <c r="G278" s="247"/>
      <c r="H278" s="250">
        <v>2.7269999999999999</v>
      </c>
      <c r="I278" s="251"/>
      <c r="J278" s="247"/>
      <c r="K278" s="247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292</v>
      </c>
      <c r="AU278" s="256" t="s">
        <v>199</v>
      </c>
      <c r="AV278" s="14" t="s">
        <v>288</v>
      </c>
      <c r="AW278" s="14" t="s">
        <v>31</v>
      </c>
      <c r="AX278" s="14" t="s">
        <v>76</v>
      </c>
      <c r="AY278" s="256" t="s">
        <v>281</v>
      </c>
    </row>
    <row r="279" s="2" customFormat="1" ht="24.15" customHeight="1">
      <c r="A279" s="41"/>
      <c r="B279" s="42"/>
      <c r="C279" s="216" t="s">
        <v>626</v>
      </c>
      <c r="D279" s="216" t="s">
        <v>284</v>
      </c>
      <c r="E279" s="217" t="s">
        <v>1487</v>
      </c>
      <c r="F279" s="218" t="s">
        <v>1488</v>
      </c>
      <c r="G279" s="219" t="s">
        <v>197</v>
      </c>
      <c r="H279" s="220">
        <v>2.7269999999999999</v>
      </c>
      <c r="I279" s="221"/>
      <c r="J279" s="222">
        <f>ROUND(I279*H279,2)</f>
        <v>0</v>
      </c>
      <c r="K279" s="218" t="s">
        <v>287</v>
      </c>
      <c r="L279" s="47"/>
      <c r="M279" s="223" t="s">
        <v>19</v>
      </c>
      <c r="N279" s="224" t="s">
        <v>40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305</v>
      </c>
      <c r="AT279" s="227" t="s">
        <v>284</v>
      </c>
      <c r="AU279" s="227" t="s">
        <v>199</v>
      </c>
      <c r="AY279" s="20" t="s">
        <v>281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76</v>
      </c>
      <c r="BK279" s="228">
        <f>ROUND(I279*H279,2)</f>
        <v>0</v>
      </c>
      <c r="BL279" s="20" t="s">
        <v>305</v>
      </c>
      <c r="BM279" s="227" t="s">
        <v>1921</v>
      </c>
    </row>
    <row r="280" s="2" customFormat="1">
      <c r="A280" s="41"/>
      <c r="B280" s="42"/>
      <c r="C280" s="43"/>
      <c r="D280" s="229" t="s">
        <v>290</v>
      </c>
      <c r="E280" s="43"/>
      <c r="F280" s="230" t="s">
        <v>1490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290</v>
      </c>
      <c r="AU280" s="20" t="s">
        <v>199</v>
      </c>
    </row>
    <row r="281" s="13" customFormat="1">
      <c r="A281" s="13"/>
      <c r="B281" s="234"/>
      <c r="C281" s="235"/>
      <c r="D281" s="236" t="s">
        <v>292</v>
      </c>
      <c r="E281" s="237" t="s">
        <v>19</v>
      </c>
      <c r="F281" s="238" t="s">
        <v>235</v>
      </c>
      <c r="G281" s="235"/>
      <c r="H281" s="239">
        <v>2.7269999999999999</v>
      </c>
      <c r="I281" s="240"/>
      <c r="J281" s="235"/>
      <c r="K281" s="235"/>
      <c r="L281" s="241"/>
      <c r="M281" s="242"/>
      <c r="N281" s="243"/>
      <c r="O281" s="243"/>
      <c r="P281" s="243"/>
      <c r="Q281" s="243"/>
      <c r="R281" s="243"/>
      <c r="S281" s="243"/>
      <c r="T281" s="244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5" t="s">
        <v>292</v>
      </c>
      <c r="AU281" s="245" t="s">
        <v>199</v>
      </c>
      <c r="AV281" s="13" t="s">
        <v>78</v>
      </c>
      <c r="AW281" s="13" t="s">
        <v>31</v>
      </c>
      <c r="AX281" s="13" t="s">
        <v>76</v>
      </c>
      <c r="AY281" s="245" t="s">
        <v>281</v>
      </c>
    </row>
    <row r="282" s="2" customFormat="1" ht="44.25" customHeight="1">
      <c r="A282" s="41"/>
      <c r="B282" s="42"/>
      <c r="C282" s="216" t="s">
        <v>633</v>
      </c>
      <c r="D282" s="216" t="s">
        <v>284</v>
      </c>
      <c r="E282" s="217" t="s">
        <v>1922</v>
      </c>
      <c r="F282" s="218" t="s">
        <v>1923</v>
      </c>
      <c r="G282" s="219" t="s">
        <v>392</v>
      </c>
      <c r="H282" s="220">
        <v>1.21</v>
      </c>
      <c r="I282" s="221"/>
      <c r="J282" s="222">
        <f>ROUND(I282*H282,2)</f>
        <v>0</v>
      </c>
      <c r="K282" s="218" t="s">
        <v>287</v>
      </c>
      <c r="L282" s="47"/>
      <c r="M282" s="223" t="s">
        <v>19</v>
      </c>
      <c r="N282" s="224" t="s">
        <v>40</v>
      </c>
      <c r="O282" s="87"/>
      <c r="P282" s="225">
        <f>O282*H282</f>
        <v>0</v>
      </c>
      <c r="Q282" s="225">
        <v>0.0043800000000000002</v>
      </c>
      <c r="R282" s="225">
        <f>Q282*H282</f>
        <v>0.0052998000000000003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305</v>
      </c>
      <c r="AT282" s="227" t="s">
        <v>284</v>
      </c>
      <c r="AU282" s="227" t="s">
        <v>199</v>
      </c>
      <c r="AY282" s="20" t="s">
        <v>281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76</v>
      </c>
      <c r="BK282" s="228">
        <f>ROUND(I282*H282,2)</f>
        <v>0</v>
      </c>
      <c r="BL282" s="20" t="s">
        <v>305</v>
      </c>
      <c r="BM282" s="227" t="s">
        <v>1924</v>
      </c>
    </row>
    <row r="283" s="2" customFormat="1">
      <c r="A283" s="41"/>
      <c r="B283" s="42"/>
      <c r="C283" s="43"/>
      <c r="D283" s="229" t="s">
        <v>290</v>
      </c>
      <c r="E283" s="43"/>
      <c r="F283" s="230" t="s">
        <v>1925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290</v>
      </c>
      <c r="AU283" s="20" t="s">
        <v>199</v>
      </c>
    </row>
    <row r="284" s="13" customFormat="1">
      <c r="A284" s="13"/>
      <c r="B284" s="234"/>
      <c r="C284" s="235"/>
      <c r="D284" s="236" t="s">
        <v>292</v>
      </c>
      <c r="E284" s="237" t="s">
        <v>19</v>
      </c>
      <c r="F284" s="238" t="s">
        <v>1926</v>
      </c>
      <c r="G284" s="235"/>
      <c r="H284" s="239">
        <v>1.21</v>
      </c>
      <c r="I284" s="240"/>
      <c r="J284" s="235"/>
      <c r="K284" s="235"/>
      <c r="L284" s="241"/>
      <c r="M284" s="242"/>
      <c r="N284" s="243"/>
      <c r="O284" s="243"/>
      <c r="P284" s="243"/>
      <c r="Q284" s="243"/>
      <c r="R284" s="243"/>
      <c r="S284" s="243"/>
      <c r="T284" s="244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5" t="s">
        <v>292</v>
      </c>
      <c r="AU284" s="245" t="s">
        <v>199</v>
      </c>
      <c r="AV284" s="13" t="s">
        <v>78</v>
      </c>
      <c r="AW284" s="13" t="s">
        <v>31</v>
      </c>
      <c r="AX284" s="13" t="s">
        <v>76</v>
      </c>
      <c r="AY284" s="245" t="s">
        <v>281</v>
      </c>
    </row>
    <row r="285" s="2" customFormat="1" ht="37.8" customHeight="1">
      <c r="A285" s="41"/>
      <c r="B285" s="42"/>
      <c r="C285" s="216" t="s">
        <v>388</v>
      </c>
      <c r="D285" s="216" t="s">
        <v>284</v>
      </c>
      <c r="E285" s="217" t="s">
        <v>1927</v>
      </c>
      <c r="F285" s="218" t="s">
        <v>1928</v>
      </c>
      <c r="G285" s="219" t="s">
        <v>330</v>
      </c>
      <c r="H285" s="220">
        <v>1</v>
      </c>
      <c r="I285" s="221"/>
      <c r="J285" s="222">
        <f>ROUND(I285*H285,2)</f>
        <v>0</v>
      </c>
      <c r="K285" s="218" t="s">
        <v>287</v>
      </c>
      <c r="L285" s="47"/>
      <c r="M285" s="223" t="s">
        <v>19</v>
      </c>
      <c r="N285" s="224" t="s">
        <v>40</v>
      </c>
      <c r="O285" s="87"/>
      <c r="P285" s="225">
        <f>O285*H285</f>
        <v>0</v>
      </c>
      <c r="Q285" s="225">
        <v>3.0000000000000001E-05</v>
      </c>
      <c r="R285" s="225">
        <f>Q285*H285</f>
        <v>3.0000000000000001E-05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305</v>
      </c>
      <c r="AT285" s="227" t="s">
        <v>284</v>
      </c>
      <c r="AU285" s="227" t="s">
        <v>199</v>
      </c>
      <c r="AY285" s="20" t="s">
        <v>281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76</v>
      </c>
      <c r="BK285" s="228">
        <f>ROUND(I285*H285,2)</f>
        <v>0</v>
      </c>
      <c r="BL285" s="20" t="s">
        <v>305</v>
      </c>
      <c r="BM285" s="227" t="s">
        <v>1929</v>
      </c>
    </row>
    <row r="286" s="2" customFormat="1">
      <c r="A286" s="41"/>
      <c r="B286" s="42"/>
      <c r="C286" s="43"/>
      <c r="D286" s="229" t="s">
        <v>290</v>
      </c>
      <c r="E286" s="43"/>
      <c r="F286" s="230" t="s">
        <v>1930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290</v>
      </c>
      <c r="AU286" s="20" t="s">
        <v>199</v>
      </c>
    </row>
    <row r="287" s="13" customFormat="1">
      <c r="A287" s="13"/>
      <c r="B287" s="234"/>
      <c r="C287" s="235"/>
      <c r="D287" s="236" t="s">
        <v>292</v>
      </c>
      <c r="E287" s="237" t="s">
        <v>19</v>
      </c>
      <c r="F287" s="238" t="s">
        <v>1931</v>
      </c>
      <c r="G287" s="235"/>
      <c r="H287" s="239">
        <v>1</v>
      </c>
      <c r="I287" s="240"/>
      <c r="J287" s="235"/>
      <c r="K287" s="235"/>
      <c r="L287" s="241"/>
      <c r="M287" s="242"/>
      <c r="N287" s="243"/>
      <c r="O287" s="243"/>
      <c r="P287" s="243"/>
      <c r="Q287" s="243"/>
      <c r="R287" s="243"/>
      <c r="S287" s="243"/>
      <c r="T287" s="244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5" t="s">
        <v>292</v>
      </c>
      <c r="AU287" s="245" t="s">
        <v>199</v>
      </c>
      <c r="AV287" s="13" t="s">
        <v>78</v>
      </c>
      <c r="AW287" s="13" t="s">
        <v>31</v>
      </c>
      <c r="AX287" s="13" t="s">
        <v>76</v>
      </c>
      <c r="AY287" s="245" t="s">
        <v>281</v>
      </c>
    </row>
    <row r="288" s="2" customFormat="1" ht="24.15" customHeight="1">
      <c r="A288" s="41"/>
      <c r="B288" s="42"/>
      <c r="C288" s="267" t="s">
        <v>644</v>
      </c>
      <c r="D288" s="267" t="s">
        <v>396</v>
      </c>
      <c r="E288" s="268" t="s">
        <v>1932</v>
      </c>
      <c r="F288" s="269" t="s">
        <v>1933</v>
      </c>
      <c r="G288" s="270" t="s">
        <v>330</v>
      </c>
      <c r="H288" s="271">
        <v>1</v>
      </c>
      <c r="I288" s="272"/>
      <c r="J288" s="273">
        <f>ROUND(I288*H288,2)</f>
        <v>0</v>
      </c>
      <c r="K288" s="269" t="s">
        <v>287</v>
      </c>
      <c r="L288" s="274"/>
      <c r="M288" s="275" t="s">
        <v>19</v>
      </c>
      <c r="N288" s="276" t="s">
        <v>40</v>
      </c>
      <c r="O288" s="87"/>
      <c r="P288" s="225">
        <f>O288*H288</f>
        <v>0</v>
      </c>
      <c r="Q288" s="225">
        <v>0.0011999999999999999</v>
      </c>
      <c r="R288" s="225">
        <f>Q288*H288</f>
        <v>0.0011999999999999999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483</v>
      </c>
      <c r="AT288" s="227" t="s">
        <v>396</v>
      </c>
      <c r="AU288" s="227" t="s">
        <v>199</v>
      </c>
      <c r="AY288" s="20" t="s">
        <v>281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76</v>
      </c>
      <c r="BK288" s="228">
        <f>ROUND(I288*H288,2)</f>
        <v>0</v>
      </c>
      <c r="BL288" s="20" t="s">
        <v>305</v>
      </c>
      <c r="BM288" s="227" t="s">
        <v>1934</v>
      </c>
    </row>
    <row r="289" s="2" customFormat="1" ht="37.8" customHeight="1">
      <c r="A289" s="41"/>
      <c r="B289" s="42"/>
      <c r="C289" s="216" t="s">
        <v>452</v>
      </c>
      <c r="D289" s="216" t="s">
        <v>284</v>
      </c>
      <c r="E289" s="217" t="s">
        <v>1935</v>
      </c>
      <c r="F289" s="218" t="s">
        <v>1936</v>
      </c>
      <c r="G289" s="219" t="s">
        <v>330</v>
      </c>
      <c r="H289" s="220">
        <v>1</v>
      </c>
      <c r="I289" s="221"/>
      <c r="J289" s="222">
        <f>ROUND(I289*H289,2)</f>
        <v>0</v>
      </c>
      <c r="K289" s="218" t="s">
        <v>287</v>
      </c>
      <c r="L289" s="47"/>
      <c r="M289" s="223" t="s">
        <v>19</v>
      </c>
      <c r="N289" s="224" t="s">
        <v>40</v>
      </c>
      <c r="O289" s="87"/>
      <c r="P289" s="225">
        <f>O289*H289</f>
        <v>0</v>
      </c>
      <c r="Q289" s="225">
        <v>3.0000000000000001E-05</v>
      </c>
      <c r="R289" s="225">
        <f>Q289*H289</f>
        <v>3.0000000000000001E-05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305</v>
      </c>
      <c r="AT289" s="227" t="s">
        <v>284</v>
      </c>
      <c r="AU289" s="227" t="s">
        <v>199</v>
      </c>
      <c r="AY289" s="20" t="s">
        <v>281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76</v>
      </c>
      <c r="BK289" s="228">
        <f>ROUND(I289*H289,2)</f>
        <v>0</v>
      </c>
      <c r="BL289" s="20" t="s">
        <v>305</v>
      </c>
      <c r="BM289" s="227" t="s">
        <v>1937</v>
      </c>
    </row>
    <row r="290" s="2" customFormat="1">
      <c r="A290" s="41"/>
      <c r="B290" s="42"/>
      <c r="C290" s="43"/>
      <c r="D290" s="229" t="s">
        <v>290</v>
      </c>
      <c r="E290" s="43"/>
      <c r="F290" s="230" t="s">
        <v>1938</v>
      </c>
      <c r="G290" s="43"/>
      <c r="H290" s="43"/>
      <c r="I290" s="231"/>
      <c r="J290" s="43"/>
      <c r="K290" s="43"/>
      <c r="L290" s="47"/>
      <c r="M290" s="232"/>
      <c r="N290" s="233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290</v>
      </c>
      <c r="AU290" s="20" t="s">
        <v>199</v>
      </c>
    </row>
    <row r="291" s="15" customFormat="1">
      <c r="A291" s="15"/>
      <c r="B291" s="257"/>
      <c r="C291" s="258"/>
      <c r="D291" s="236" t="s">
        <v>292</v>
      </c>
      <c r="E291" s="259" t="s">
        <v>19</v>
      </c>
      <c r="F291" s="260" t="s">
        <v>1939</v>
      </c>
      <c r="G291" s="258"/>
      <c r="H291" s="259" t="s">
        <v>19</v>
      </c>
      <c r="I291" s="261"/>
      <c r="J291" s="258"/>
      <c r="K291" s="258"/>
      <c r="L291" s="262"/>
      <c r="M291" s="263"/>
      <c r="N291" s="264"/>
      <c r="O291" s="264"/>
      <c r="P291" s="264"/>
      <c r="Q291" s="264"/>
      <c r="R291" s="264"/>
      <c r="S291" s="264"/>
      <c r="T291" s="26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6" t="s">
        <v>292</v>
      </c>
      <c r="AU291" s="266" t="s">
        <v>199</v>
      </c>
      <c r="AV291" s="15" t="s">
        <v>76</v>
      </c>
      <c r="AW291" s="15" t="s">
        <v>31</v>
      </c>
      <c r="AX291" s="15" t="s">
        <v>69</v>
      </c>
      <c r="AY291" s="266" t="s">
        <v>281</v>
      </c>
    </row>
    <row r="292" s="13" customFormat="1">
      <c r="A292" s="13"/>
      <c r="B292" s="234"/>
      <c r="C292" s="235"/>
      <c r="D292" s="236" t="s">
        <v>292</v>
      </c>
      <c r="E292" s="237" t="s">
        <v>19</v>
      </c>
      <c r="F292" s="238" t="s">
        <v>76</v>
      </c>
      <c r="G292" s="235"/>
      <c r="H292" s="239">
        <v>1</v>
      </c>
      <c r="I292" s="240"/>
      <c r="J292" s="235"/>
      <c r="K292" s="235"/>
      <c r="L292" s="241"/>
      <c r="M292" s="242"/>
      <c r="N292" s="243"/>
      <c r="O292" s="243"/>
      <c r="P292" s="243"/>
      <c r="Q292" s="243"/>
      <c r="R292" s="243"/>
      <c r="S292" s="243"/>
      <c r="T292" s="244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5" t="s">
        <v>292</v>
      </c>
      <c r="AU292" s="245" t="s">
        <v>199</v>
      </c>
      <c r="AV292" s="13" t="s">
        <v>78</v>
      </c>
      <c r="AW292" s="13" t="s">
        <v>31</v>
      </c>
      <c r="AX292" s="13" t="s">
        <v>76</v>
      </c>
      <c r="AY292" s="245" t="s">
        <v>281</v>
      </c>
    </row>
    <row r="293" s="2" customFormat="1" ht="24.15" customHeight="1">
      <c r="A293" s="41"/>
      <c r="B293" s="42"/>
      <c r="C293" s="267" t="s">
        <v>465</v>
      </c>
      <c r="D293" s="267" t="s">
        <v>396</v>
      </c>
      <c r="E293" s="268" t="s">
        <v>1940</v>
      </c>
      <c r="F293" s="269" t="s">
        <v>1941</v>
      </c>
      <c r="G293" s="270" t="s">
        <v>330</v>
      </c>
      <c r="H293" s="271">
        <v>1</v>
      </c>
      <c r="I293" s="272"/>
      <c r="J293" s="273">
        <f>ROUND(I293*H293,2)</f>
        <v>0</v>
      </c>
      <c r="K293" s="269" t="s">
        <v>287</v>
      </c>
      <c r="L293" s="274"/>
      <c r="M293" s="275" t="s">
        <v>19</v>
      </c>
      <c r="N293" s="276" t="s">
        <v>40</v>
      </c>
      <c r="O293" s="87"/>
      <c r="P293" s="225">
        <f>O293*H293</f>
        <v>0</v>
      </c>
      <c r="Q293" s="225">
        <v>0.0014</v>
      </c>
      <c r="R293" s="225">
        <f>Q293*H293</f>
        <v>0.0014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483</v>
      </c>
      <c r="AT293" s="227" t="s">
        <v>396</v>
      </c>
      <c r="AU293" s="227" t="s">
        <v>199</v>
      </c>
      <c r="AY293" s="20" t="s">
        <v>281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76</v>
      </c>
      <c r="BK293" s="228">
        <f>ROUND(I293*H293,2)</f>
        <v>0</v>
      </c>
      <c r="BL293" s="20" t="s">
        <v>305</v>
      </c>
      <c r="BM293" s="227" t="s">
        <v>1942</v>
      </c>
    </row>
    <row r="294" s="2" customFormat="1" ht="37.8" customHeight="1">
      <c r="A294" s="41"/>
      <c r="B294" s="42"/>
      <c r="C294" s="216" t="s">
        <v>657</v>
      </c>
      <c r="D294" s="216" t="s">
        <v>284</v>
      </c>
      <c r="E294" s="217" t="s">
        <v>615</v>
      </c>
      <c r="F294" s="218" t="s">
        <v>616</v>
      </c>
      <c r="G294" s="219" t="s">
        <v>330</v>
      </c>
      <c r="H294" s="220">
        <v>1</v>
      </c>
      <c r="I294" s="221"/>
      <c r="J294" s="222">
        <f>ROUND(I294*H294,2)</f>
        <v>0</v>
      </c>
      <c r="K294" s="218" t="s">
        <v>287</v>
      </c>
      <c r="L294" s="47"/>
      <c r="M294" s="223" t="s">
        <v>19</v>
      </c>
      <c r="N294" s="224" t="s">
        <v>40</v>
      </c>
      <c r="O294" s="87"/>
      <c r="P294" s="225">
        <f>O294*H294</f>
        <v>0</v>
      </c>
      <c r="Q294" s="225">
        <v>3.1999999999999999E-05</v>
      </c>
      <c r="R294" s="225">
        <f>Q294*H294</f>
        <v>3.1999999999999999E-05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305</v>
      </c>
      <c r="AT294" s="227" t="s">
        <v>284</v>
      </c>
      <c r="AU294" s="227" t="s">
        <v>199</v>
      </c>
      <c r="AY294" s="20" t="s">
        <v>281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76</v>
      </c>
      <c r="BK294" s="228">
        <f>ROUND(I294*H294,2)</f>
        <v>0</v>
      </c>
      <c r="BL294" s="20" t="s">
        <v>305</v>
      </c>
      <c r="BM294" s="227" t="s">
        <v>1943</v>
      </c>
    </row>
    <row r="295" s="2" customFormat="1">
      <c r="A295" s="41"/>
      <c r="B295" s="42"/>
      <c r="C295" s="43"/>
      <c r="D295" s="229" t="s">
        <v>290</v>
      </c>
      <c r="E295" s="43"/>
      <c r="F295" s="230" t="s">
        <v>618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290</v>
      </c>
      <c r="AU295" s="20" t="s">
        <v>199</v>
      </c>
    </row>
    <row r="296" s="13" customFormat="1">
      <c r="A296" s="13"/>
      <c r="B296" s="234"/>
      <c r="C296" s="235"/>
      <c r="D296" s="236" t="s">
        <v>292</v>
      </c>
      <c r="E296" s="237" t="s">
        <v>19</v>
      </c>
      <c r="F296" s="238" t="s">
        <v>1944</v>
      </c>
      <c r="G296" s="235"/>
      <c r="H296" s="239">
        <v>1</v>
      </c>
      <c r="I296" s="240"/>
      <c r="J296" s="235"/>
      <c r="K296" s="235"/>
      <c r="L296" s="241"/>
      <c r="M296" s="242"/>
      <c r="N296" s="243"/>
      <c r="O296" s="243"/>
      <c r="P296" s="243"/>
      <c r="Q296" s="243"/>
      <c r="R296" s="243"/>
      <c r="S296" s="243"/>
      <c r="T296" s="244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5" t="s">
        <v>292</v>
      </c>
      <c r="AU296" s="245" t="s">
        <v>199</v>
      </c>
      <c r="AV296" s="13" t="s">
        <v>78</v>
      </c>
      <c r="AW296" s="13" t="s">
        <v>31</v>
      </c>
      <c r="AX296" s="13" t="s">
        <v>76</v>
      </c>
      <c r="AY296" s="245" t="s">
        <v>281</v>
      </c>
    </row>
    <row r="297" s="2" customFormat="1" ht="24.15" customHeight="1">
      <c r="A297" s="41"/>
      <c r="B297" s="42"/>
      <c r="C297" s="267" t="s">
        <v>661</v>
      </c>
      <c r="D297" s="267" t="s">
        <v>396</v>
      </c>
      <c r="E297" s="268" t="s">
        <v>1945</v>
      </c>
      <c r="F297" s="269" t="s">
        <v>1946</v>
      </c>
      <c r="G297" s="270" t="s">
        <v>330</v>
      </c>
      <c r="H297" s="271">
        <v>1</v>
      </c>
      <c r="I297" s="272"/>
      <c r="J297" s="273">
        <f>ROUND(I297*H297,2)</f>
        <v>0</v>
      </c>
      <c r="K297" s="269" t="s">
        <v>287</v>
      </c>
      <c r="L297" s="274"/>
      <c r="M297" s="275" t="s">
        <v>19</v>
      </c>
      <c r="N297" s="276" t="s">
        <v>40</v>
      </c>
      <c r="O297" s="87"/>
      <c r="P297" s="225">
        <f>O297*H297</f>
        <v>0</v>
      </c>
      <c r="Q297" s="225">
        <v>0.002</v>
      </c>
      <c r="R297" s="225">
        <f>Q297*H297</f>
        <v>0.002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483</v>
      </c>
      <c r="AT297" s="227" t="s">
        <v>396</v>
      </c>
      <c r="AU297" s="227" t="s">
        <v>199</v>
      </c>
      <c r="AY297" s="20" t="s">
        <v>281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76</v>
      </c>
      <c r="BK297" s="228">
        <f>ROUND(I297*H297,2)</f>
        <v>0</v>
      </c>
      <c r="BL297" s="20" t="s">
        <v>305</v>
      </c>
      <c r="BM297" s="227" t="s">
        <v>1947</v>
      </c>
    </row>
    <row r="298" s="12" customFormat="1" ht="22.8" customHeight="1">
      <c r="A298" s="12"/>
      <c r="B298" s="200"/>
      <c r="C298" s="201"/>
      <c r="D298" s="202" t="s">
        <v>68</v>
      </c>
      <c r="E298" s="214" t="s">
        <v>638</v>
      </c>
      <c r="F298" s="214" t="s">
        <v>639</v>
      </c>
      <c r="G298" s="201"/>
      <c r="H298" s="201"/>
      <c r="I298" s="204"/>
      <c r="J298" s="215">
        <f>BK298</f>
        <v>0</v>
      </c>
      <c r="K298" s="201"/>
      <c r="L298" s="206"/>
      <c r="M298" s="207"/>
      <c r="N298" s="208"/>
      <c r="O298" s="208"/>
      <c r="P298" s="209">
        <f>SUM(P299:P315)</f>
        <v>0</v>
      </c>
      <c r="Q298" s="208"/>
      <c r="R298" s="209">
        <f>SUM(R299:R315)</f>
        <v>0.041700000000000001</v>
      </c>
      <c r="S298" s="208"/>
      <c r="T298" s="210">
        <f>SUM(T299:T315)</f>
        <v>0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R298" s="211" t="s">
        <v>78</v>
      </c>
      <c r="AT298" s="212" t="s">
        <v>68</v>
      </c>
      <c r="AU298" s="212" t="s">
        <v>76</v>
      </c>
      <c r="AY298" s="211" t="s">
        <v>281</v>
      </c>
      <c r="BK298" s="213">
        <f>SUM(BK299:BK315)</f>
        <v>0</v>
      </c>
    </row>
    <row r="299" s="2" customFormat="1" ht="55.5" customHeight="1">
      <c r="A299" s="41"/>
      <c r="B299" s="42"/>
      <c r="C299" s="216" t="s">
        <v>666</v>
      </c>
      <c r="D299" s="216" t="s">
        <v>284</v>
      </c>
      <c r="E299" s="217" t="s">
        <v>640</v>
      </c>
      <c r="F299" s="218" t="s">
        <v>641</v>
      </c>
      <c r="G299" s="219" t="s">
        <v>366</v>
      </c>
      <c r="H299" s="220">
        <v>0.042000000000000003</v>
      </c>
      <c r="I299" s="221"/>
      <c r="J299" s="222">
        <f>ROUND(I299*H299,2)</f>
        <v>0</v>
      </c>
      <c r="K299" s="218" t="s">
        <v>287</v>
      </c>
      <c r="L299" s="47"/>
      <c r="M299" s="223" t="s">
        <v>19</v>
      </c>
      <c r="N299" s="224" t="s">
        <v>40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305</v>
      </c>
      <c r="AT299" s="227" t="s">
        <v>284</v>
      </c>
      <c r="AU299" s="227" t="s">
        <v>78</v>
      </c>
      <c r="AY299" s="20" t="s">
        <v>281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76</v>
      </c>
      <c r="BK299" s="228">
        <f>ROUND(I299*H299,2)</f>
        <v>0</v>
      </c>
      <c r="BL299" s="20" t="s">
        <v>305</v>
      </c>
      <c r="BM299" s="227" t="s">
        <v>642</v>
      </c>
    </row>
    <row r="300" s="2" customFormat="1">
      <c r="A300" s="41"/>
      <c r="B300" s="42"/>
      <c r="C300" s="43"/>
      <c r="D300" s="229" t="s">
        <v>290</v>
      </c>
      <c r="E300" s="43"/>
      <c r="F300" s="230" t="s">
        <v>643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290</v>
      </c>
      <c r="AU300" s="20" t="s">
        <v>78</v>
      </c>
    </row>
    <row r="301" s="2" customFormat="1" ht="37.8" customHeight="1">
      <c r="A301" s="41"/>
      <c r="B301" s="42"/>
      <c r="C301" s="216" t="s">
        <v>672</v>
      </c>
      <c r="D301" s="216" t="s">
        <v>284</v>
      </c>
      <c r="E301" s="217" t="s">
        <v>645</v>
      </c>
      <c r="F301" s="218" t="s">
        <v>646</v>
      </c>
      <c r="G301" s="219" t="s">
        <v>330</v>
      </c>
      <c r="H301" s="220">
        <v>2</v>
      </c>
      <c r="I301" s="221"/>
      <c r="J301" s="222">
        <f>ROUND(I301*H301,2)</f>
        <v>0</v>
      </c>
      <c r="K301" s="218" t="s">
        <v>287</v>
      </c>
      <c r="L301" s="47"/>
      <c r="M301" s="223" t="s">
        <v>19</v>
      </c>
      <c r="N301" s="224" t="s">
        <v>40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305</v>
      </c>
      <c r="AT301" s="227" t="s">
        <v>284</v>
      </c>
      <c r="AU301" s="227" t="s">
        <v>78</v>
      </c>
      <c r="AY301" s="20" t="s">
        <v>281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76</v>
      </c>
      <c r="BK301" s="228">
        <f>ROUND(I301*H301,2)</f>
        <v>0</v>
      </c>
      <c r="BL301" s="20" t="s">
        <v>305</v>
      </c>
      <c r="BM301" s="227" t="s">
        <v>647</v>
      </c>
    </row>
    <row r="302" s="2" customFormat="1">
      <c r="A302" s="41"/>
      <c r="B302" s="42"/>
      <c r="C302" s="43"/>
      <c r="D302" s="229" t="s">
        <v>290</v>
      </c>
      <c r="E302" s="43"/>
      <c r="F302" s="230" t="s">
        <v>648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290</v>
      </c>
      <c r="AU302" s="20" t="s">
        <v>78</v>
      </c>
    </row>
    <row r="303" s="2" customFormat="1" ht="24.15" customHeight="1">
      <c r="A303" s="41"/>
      <c r="B303" s="42"/>
      <c r="C303" s="267" t="s">
        <v>677</v>
      </c>
      <c r="D303" s="267" t="s">
        <v>396</v>
      </c>
      <c r="E303" s="268" t="s">
        <v>650</v>
      </c>
      <c r="F303" s="269" t="s">
        <v>651</v>
      </c>
      <c r="G303" s="270" t="s">
        <v>330</v>
      </c>
      <c r="H303" s="271">
        <v>1</v>
      </c>
      <c r="I303" s="272"/>
      <c r="J303" s="273">
        <f>ROUND(I303*H303,2)</f>
        <v>0</v>
      </c>
      <c r="K303" s="269" t="s">
        <v>287</v>
      </c>
      <c r="L303" s="274"/>
      <c r="M303" s="275" t="s">
        <v>19</v>
      </c>
      <c r="N303" s="276" t="s">
        <v>40</v>
      </c>
      <c r="O303" s="87"/>
      <c r="P303" s="225">
        <f>O303*H303</f>
        <v>0</v>
      </c>
      <c r="Q303" s="225">
        <v>0.0195</v>
      </c>
      <c r="R303" s="225">
        <f>Q303*H303</f>
        <v>0.0195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483</v>
      </c>
      <c r="AT303" s="227" t="s">
        <v>396</v>
      </c>
      <c r="AU303" s="227" t="s">
        <v>78</v>
      </c>
      <c r="AY303" s="20" t="s">
        <v>281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76</v>
      </c>
      <c r="BK303" s="228">
        <f>ROUND(I303*H303,2)</f>
        <v>0</v>
      </c>
      <c r="BL303" s="20" t="s">
        <v>305</v>
      </c>
      <c r="BM303" s="227" t="s">
        <v>652</v>
      </c>
    </row>
    <row r="304" s="13" customFormat="1">
      <c r="A304" s="13"/>
      <c r="B304" s="234"/>
      <c r="C304" s="235"/>
      <c r="D304" s="236" t="s">
        <v>292</v>
      </c>
      <c r="E304" s="237" t="s">
        <v>19</v>
      </c>
      <c r="F304" s="238" t="s">
        <v>1948</v>
      </c>
      <c r="G304" s="235"/>
      <c r="H304" s="239">
        <v>1</v>
      </c>
      <c r="I304" s="240"/>
      <c r="J304" s="235"/>
      <c r="K304" s="235"/>
      <c r="L304" s="241"/>
      <c r="M304" s="242"/>
      <c r="N304" s="243"/>
      <c r="O304" s="243"/>
      <c r="P304" s="243"/>
      <c r="Q304" s="243"/>
      <c r="R304" s="243"/>
      <c r="S304" s="243"/>
      <c r="T304" s="24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5" t="s">
        <v>292</v>
      </c>
      <c r="AU304" s="245" t="s">
        <v>78</v>
      </c>
      <c r="AV304" s="13" t="s">
        <v>78</v>
      </c>
      <c r="AW304" s="13" t="s">
        <v>31</v>
      </c>
      <c r="AX304" s="13" t="s">
        <v>76</v>
      </c>
      <c r="AY304" s="245" t="s">
        <v>281</v>
      </c>
    </row>
    <row r="305" s="2" customFormat="1" ht="24.15" customHeight="1">
      <c r="A305" s="41"/>
      <c r="B305" s="42"/>
      <c r="C305" s="267" t="s">
        <v>679</v>
      </c>
      <c r="D305" s="267" t="s">
        <v>396</v>
      </c>
      <c r="E305" s="268" t="s">
        <v>1521</v>
      </c>
      <c r="F305" s="269" t="s">
        <v>1522</v>
      </c>
      <c r="G305" s="270" t="s">
        <v>330</v>
      </c>
      <c r="H305" s="271">
        <v>1</v>
      </c>
      <c r="I305" s="272"/>
      <c r="J305" s="273">
        <f>ROUND(I305*H305,2)</f>
        <v>0</v>
      </c>
      <c r="K305" s="269" t="s">
        <v>287</v>
      </c>
      <c r="L305" s="274"/>
      <c r="M305" s="275" t="s">
        <v>19</v>
      </c>
      <c r="N305" s="276" t="s">
        <v>40</v>
      </c>
      <c r="O305" s="87"/>
      <c r="P305" s="225">
        <f>O305*H305</f>
        <v>0</v>
      </c>
      <c r="Q305" s="225">
        <v>0.017500000000000002</v>
      </c>
      <c r="R305" s="225">
        <f>Q305*H305</f>
        <v>0.017500000000000002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483</v>
      </c>
      <c r="AT305" s="227" t="s">
        <v>396</v>
      </c>
      <c r="AU305" s="227" t="s">
        <v>78</v>
      </c>
      <c r="AY305" s="20" t="s">
        <v>281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76</v>
      </c>
      <c r="BK305" s="228">
        <f>ROUND(I305*H305,2)</f>
        <v>0</v>
      </c>
      <c r="BL305" s="20" t="s">
        <v>305</v>
      </c>
      <c r="BM305" s="227" t="s">
        <v>1949</v>
      </c>
    </row>
    <row r="306" s="13" customFormat="1">
      <c r="A306" s="13"/>
      <c r="B306" s="234"/>
      <c r="C306" s="235"/>
      <c r="D306" s="236" t="s">
        <v>292</v>
      </c>
      <c r="E306" s="237" t="s">
        <v>19</v>
      </c>
      <c r="F306" s="238" t="s">
        <v>1950</v>
      </c>
      <c r="G306" s="235"/>
      <c r="H306" s="239">
        <v>1</v>
      </c>
      <c r="I306" s="240"/>
      <c r="J306" s="235"/>
      <c r="K306" s="235"/>
      <c r="L306" s="241"/>
      <c r="M306" s="242"/>
      <c r="N306" s="243"/>
      <c r="O306" s="243"/>
      <c r="P306" s="243"/>
      <c r="Q306" s="243"/>
      <c r="R306" s="243"/>
      <c r="S306" s="243"/>
      <c r="T306" s="244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5" t="s">
        <v>292</v>
      </c>
      <c r="AU306" s="245" t="s">
        <v>78</v>
      </c>
      <c r="AV306" s="13" t="s">
        <v>78</v>
      </c>
      <c r="AW306" s="13" t="s">
        <v>31</v>
      </c>
      <c r="AX306" s="13" t="s">
        <v>76</v>
      </c>
      <c r="AY306" s="245" t="s">
        <v>281</v>
      </c>
    </row>
    <row r="307" s="2" customFormat="1" ht="16.5" customHeight="1">
      <c r="A307" s="41"/>
      <c r="B307" s="42"/>
      <c r="C307" s="216" t="s">
        <v>684</v>
      </c>
      <c r="D307" s="216" t="s">
        <v>284</v>
      </c>
      <c r="E307" s="217" t="s">
        <v>1951</v>
      </c>
      <c r="F307" s="218" t="s">
        <v>1952</v>
      </c>
      <c r="G307" s="219" t="s">
        <v>321</v>
      </c>
      <c r="H307" s="220">
        <v>1</v>
      </c>
      <c r="I307" s="221"/>
      <c r="J307" s="222">
        <f>ROUND(I307*H307,2)</f>
        <v>0</v>
      </c>
      <c r="K307" s="218" t="s">
        <v>316</v>
      </c>
      <c r="L307" s="47"/>
      <c r="M307" s="223" t="s">
        <v>19</v>
      </c>
      <c r="N307" s="224" t="s">
        <v>40</v>
      </c>
      <c r="O307" s="87"/>
      <c r="P307" s="225">
        <f>O307*H307</f>
        <v>0</v>
      </c>
      <c r="Q307" s="225">
        <v>0</v>
      </c>
      <c r="R307" s="225">
        <f>Q307*H307</f>
        <v>0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305</v>
      </c>
      <c r="AT307" s="227" t="s">
        <v>284</v>
      </c>
      <c r="AU307" s="227" t="s">
        <v>78</v>
      </c>
      <c r="AY307" s="20" t="s">
        <v>281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76</v>
      </c>
      <c r="BK307" s="228">
        <f>ROUND(I307*H307,2)</f>
        <v>0</v>
      </c>
      <c r="BL307" s="20" t="s">
        <v>305</v>
      </c>
      <c r="BM307" s="227" t="s">
        <v>1953</v>
      </c>
    </row>
    <row r="308" s="2" customFormat="1" ht="24.15" customHeight="1">
      <c r="A308" s="41"/>
      <c r="B308" s="42"/>
      <c r="C308" s="216" t="s">
        <v>689</v>
      </c>
      <c r="D308" s="216" t="s">
        <v>284</v>
      </c>
      <c r="E308" s="217" t="s">
        <v>653</v>
      </c>
      <c r="F308" s="218" t="s">
        <v>654</v>
      </c>
      <c r="G308" s="219" t="s">
        <v>330</v>
      </c>
      <c r="H308" s="220">
        <v>2</v>
      </c>
      <c r="I308" s="221"/>
      <c r="J308" s="222">
        <f>ROUND(I308*H308,2)</f>
        <v>0</v>
      </c>
      <c r="K308" s="218" t="s">
        <v>287</v>
      </c>
      <c r="L308" s="47"/>
      <c r="M308" s="223" t="s">
        <v>19</v>
      </c>
      <c r="N308" s="224" t="s">
        <v>40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305</v>
      </c>
      <c r="AT308" s="227" t="s">
        <v>284</v>
      </c>
      <c r="AU308" s="227" t="s">
        <v>78</v>
      </c>
      <c r="AY308" s="20" t="s">
        <v>281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76</v>
      </c>
      <c r="BK308" s="228">
        <f>ROUND(I308*H308,2)</f>
        <v>0</v>
      </c>
      <c r="BL308" s="20" t="s">
        <v>305</v>
      </c>
      <c r="BM308" s="227" t="s">
        <v>655</v>
      </c>
    </row>
    <row r="309" s="2" customFormat="1">
      <c r="A309" s="41"/>
      <c r="B309" s="42"/>
      <c r="C309" s="43"/>
      <c r="D309" s="229" t="s">
        <v>290</v>
      </c>
      <c r="E309" s="43"/>
      <c r="F309" s="230" t="s">
        <v>656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290</v>
      </c>
      <c r="AU309" s="20" t="s">
        <v>78</v>
      </c>
    </row>
    <row r="310" s="2" customFormat="1" ht="24.15" customHeight="1">
      <c r="A310" s="41"/>
      <c r="B310" s="42"/>
      <c r="C310" s="267" t="s">
        <v>696</v>
      </c>
      <c r="D310" s="267" t="s">
        <v>396</v>
      </c>
      <c r="E310" s="268" t="s">
        <v>658</v>
      </c>
      <c r="F310" s="269" t="s">
        <v>659</v>
      </c>
      <c r="G310" s="270" t="s">
        <v>330</v>
      </c>
      <c r="H310" s="271">
        <v>1</v>
      </c>
      <c r="I310" s="272"/>
      <c r="J310" s="273">
        <f>ROUND(I310*H310,2)</f>
        <v>0</v>
      </c>
      <c r="K310" s="269" t="s">
        <v>287</v>
      </c>
      <c r="L310" s="274"/>
      <c r="M310" s="275" t="s">
        <v>19</v>
      </c>
      <c r="N310" s="276" t="s">
        <v>40</v>
      </c>
      <c r="O310" s="87"/>
      <c r="P310" s="225">
        <f>O310*H310</f>
        <v>0</v>
      </c>
      <c r="Q310" s="225">
        <v>0.00014999999999999999</v>
      </c>
      <c r="R310" s="225">
        <f>Q310*H310</f>
        <v>0.00014999999999999999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483</v>
      </c>
      <c r="AT310" s="227" t="s">
        <v>396</v>
      </c>
      <c r="AU310" s="227" t="s">
        <v>78</v>
      </c>
      <c r="AY310" s="20" t="s">
        <v>281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76</v>
      </c>
      <c r="BK310" s="228">
        <f>ROUND(I310*H310,2)</f>
        <v>0</v>
      </c>
      <c r="BL310" s="20" t="s">
        <v>305</v>
      </c>
      <c r="BM310" s="227" t="s">
        <v>660</v>
      </c>
    </row>
    <row r="311" s="2" customFormat="1" ht="24.15" customHeight="1">
      <c r="A311" s="41"/>
      <c r="B311" s="42"/>
      <c r="C311" s="267" t="s">
        <v>1540</v>
      </c>
      <c r="D311" s="267" t="s">
        <v>396</v>
      </c>
      <c r="E311" s="268" t="s">
        <v>920</v>
      </c>
      <c r="F311" s="269" t="s">
        <v>921</v>
      </c>
      <c r="G311" s="270" t="s">
        <v>330</v>
      </c>
      <c r="H311" s="271">
        <v>1</v>
      </c>
      <c r="I311" s="272"/>
      <c r="J311" s="273">
        <f>ROUND(I311*H311,2)</f>
        <v>0</v>
      </c>
      <c r="K311" s="269" t="s">
        <v>287</v>
      </c>
      <c r="L311" s="274"/>
      <c r="M311" s="275" t="s">
        <v>19</v>
      </c>
      <c r="N311" s="276" t="s">
        <v>40</v>
      </c>
      <c r="O311" s="87"/>
      <c r="P311" s="225">
        <f>O311*H311</f>
        <v>0</v>
      </c>
      <c r="Q311" s="225">
        <v>0.00014999999999999999</v>
      </c>
      <c r="R311" s="225">
        <f>Q311*H311</f>
        <v>0.00014999999999999999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483</v>
      </c>
      <c r="AT311" s="227" t="s">
        <v>396</v>
      </c>
      <c r="AU311" s="227" t="s">
        <v>78</v>
      </c>
      <c r="AY311" s="20" t="s">
        <v>281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76</v>
      </c>
      <c r="BK311" s="228">
        <f>ROUND(I311*H311,2)</f>
        <v>0</v>
      </c>
      <c r="BL311" s="20" t="s">
        <v>305</v>
      </c>
      <c r="BM311" s="227" t="s">
        <v>1954</v>
      </c>
    </row>
    <row r="312" s="2" customFormat="1" ht="24.15" customHeight="1">
      <c r="A312" s="41"/>
      <c r="B312" s="42"/>
      <c r="C312" s="216" t="s">
        <v>701</v>
      </c>
      <c r="D312" s="216" t="s">
        <v>284</v>
      </c>
      <c r="E312" s="217" t="s">
        <v>662</v>
      </c>
      <c r="F312" s="218" t="s">
        <v>663</v>
      </c>
      <c r="G312" s="219" t="s">
        <v>330</v>
      </c>
      <c r="H312" s="220">
        <v>2</v>
      </c>
      <c r="I312" s="221"/>
      <c r="J312" s="222">
        <f>ROUND(I312*H312,2)</f>
        <v>0</v>
      </c>
      <c r="K312" s="218" t="s">
        <v>287</v>
      </c>
      <c r="L312" s="47"/>
      <c r="M312" s="223" t="s">
        <v>19</v>
      </c>
      <c r="N312" s="224" t="s">
        <v>40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305</v>
      </c>
      <c r="AT312" s="227" t="s">
        <v>284</v>
      </c>
      <c r="AU312" s="227" t="s">
        <v>78</v>
      </c>
      <c r="AY312" s="20" t="s">
        <v>281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76</v>
      </c>
      <c r="BK312" s="228">
        <f>ROUND(I312*H312,2)</f>
        <v>0</v>
      </c>
      <c r="BL312" s="20" t="s">
        <v>305</v>
      </c>
      <c r="BM312" s="227" t="s">
        <v>664</v>
      </c>
    </row>
    <row r="313" s="2" customFormat="1">
      <c r="A313" s="41"/>
      <c r="B313" s="42"/>
      <c r="C313" s="43"/>
      <c r="D313" s="229" t="s">
        <v>290</v>
      </c>
      <c r="E313" s="43"/>
      <c r="F313" s="230" t="s">
        <v>665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290</v>
      </c>
      <c r="AU313" s="20" t="s">
        <v>78</v>
      </c>
    </row>
    <row r="314" s="2" customFormat="1" ht="16.5" customHeight="1">
      <c r="A314" s="41"/>
      <c r="B314" s="42"/>
      <c r="C314" s="267" t="s">
        <v>707</v>
      </c>
      <c r="D314" s="267" t="s">
        <v>396</v>
      </c>
      <c r="E314" s="268" t="s">
        <v>667</v>
      </c>
      <c r="F314" s="269" t="s">
        <v>668</v>
      </c>
      <c r="G314" s="270" t="s">
        <v>330</v>
      </c>
      <c r="H314" s="271">
        <v>1</v>
      </c>
      <c r="I314" s="272"/>
      <c r="J314" s="273">
        <f>ROUND(I314*H314,2)</f>
        <v>0</v>
      </c>
      <c r="K314" s="269" t="s">
        <v>287</v>
      </c>
      <c r="L314" s="274"/>
      <c r="M314" s="275" t="s">
        <v>19</v>
      </c>
      <c r="N314" s="276" t="s">
        <v>40</v>
      </c>
      <c r="O314" s="87"/>
      <c r="P314" s="225">
        <f>O314*H314</f>
        <v>0</v>
      </c>
      <c r="Q314" s="225">
        <v>0.0022000000000000001</v>
      </c>
      <c r="R314" s="225">
        <f>Q314*H314</f>
        <v>0.0022000000000000001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483</v>
      </c>
      <c r="AT314" s="227" t="s">
        <v>396</v>
      </c>
      <c r="AU314" s="227" t="s">
        <v>78</v>
      </c>
      <c r="AY314" s="20" t="s">
        <v>281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76</v>
      </c>
      <c r="BK314" s="228">
        <f>ROUND(I314*H314,2)</f>
        <v>0</v>
      </c>
      <c r="BL314" s="20" t="s">
        <v>305</v>
      </c>
      <c r="BM314" s="227" t="s">
        <v>669</v>
      </c>
    </row>
    <row r="315" s="2" customFormat="1" ht="16.5" customHeight="1">
      <c r="A315" s="41"/>
      <c r="B315" s="42"/>
      <c r="C315" s="267" t="s">
        <v>715</v>
      </c>
      <c r="D315" s="267" t="s">
        <v>396</v>
      </c>
      <c r="E315" s="268" t="s">
        <v>923</v>
      </c>
      <c r="F315" s="269" t="s">
        <v>924</v>
      </c>
      <c r="G315" s="270" t="s">
        <v>330</v>
      </c>
      <c r="H315" s="271">
        <v>1</v>
      </c>
      <c r="I315" s="272"/>
      <c r="J315" s="273">
        <f>ROUND(I315*H315,2)</f>
        <v>0</v>
      </c>
      <c r="K315" s="269" t="s">
        <v>287</v>
      </c>
      <c r="L315" s="274"/>
      <c r="M315" s="275" t="s">
        <v>19</v>
      </c>
      <c r="N315" s="276" t="s">
        <v>40</v>
      </c>
      <c r="O315" s="87"/>
      <c r="P315" s="225">
        <f>O315*H315</f>
        <v>0</v>
      </c>
      <c r="Q315" s="225">
        <v>0.0022000000000000001</v>
      </c>
      <c r="R315" s="225">
        <f>Q315*H315</f>
        <v>0.0022000000000000001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483</v>
      </c>
      <c r="AT315" s="227" t="s">
        <v>396</v>
      </c>
      <c r="AU315" s="227" t="s">
        <v>78</v>
      </c>
      <c r="AY315" s="20" t="s">
        <v>281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76</v>
      </c>
      <c r="BK315" s="228">
        <f>ROUND(I315*H315,2)</f>
        <v>0</v>
      </c>
      <c r="BL315" s="20" t="s">
        <v>305</v>
      </c>
      <c r="BM315" s="227" t="s">
        <v>1955</v>
      </c>
    </row>
    <row r="316" s="12" customFormat="1" ht="22.8" customHeight="1">
      <c r="A316" s="12"/>
      <c r="B316" s="200"/>
      <c r="C316" s="201"/>
      <c r="D316" s="202" t="s">
        <v>68</v>
      </c>
      <c r="E316" s="214" t="s">
        <v>670</v>
      </c>
      <c r="F316" s="214" t="s">
        <v>671</v>
      </c>
      <c r="G316" s="201"/>
      <c r="H316" s="201"/>
      <c r="I316" s="204"/>
      <c r="J316" s="215">
        <f>BK316</f>
        <v>0</v>
      </c>
      <c r="K316" s="201"/>
      <c r="L316" s="206"/>
      <c r="M316" s="207"/>
      <c r="N316" s="208"/>
      <c r="O316" s="208"/>
      <c r="P316" s="209">
        <f>P317+SUM(P318:P341)</f>
        <v>0</v>
      </c>
      <c r="Q316" s="208"/>
      <c r="R316" s="209">
        <f>R317+SUM(R318:R341)</f>
        <v>0.22145212799999997</v>
      </c>
      <c r="S316" s="208"/>
      <c r="T316" s="210">
        <f>T317+SUM(T318:T341)</f>
        <v>0</v>
      </c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R316" s="211" t="s">
        <v>78</v>
      </c>
      <c r="AT316" s="212" t="s">
        <v>68</v>
      </c>
      <c r="AU316" s="212" t="s">
        <v>76</v>
      </c>
      <c r="AY316" s="211" t="s">
        <v>281</v>
      </c>
      <c r="BK316" s="213">
        <f>BK317+SUM(BK318:BK341)</f>
        <v>0</v>
      </c>
    </row>
    <row r="317" s="2" customFormat="1" ht="24.15" customHeight="1">
      <c r="A317" s="41"/>
      <c r="B317" s="42"/>
      <c r="C317" s="216" t="s">
        <v>721</v>
      </c>
      <c r="D317" s="216" t="s">
        <v>284</v>
      </c>
      <c r="E317" s="217" t="s">
        <v>673</v>
      </c>
      <c r="F317" s="218" t="s">
        <v>674</v>
      </c>
      <c r="G317" s="219" t="s">
        <v>197</v>
      </c>
      <c r="H317" s="220">
        <v>3.25</v>
      </c>
      <c r="I317" s="221"/>
      <c r="J317" s="222">
        <f>ROUND(I317*H317,2)</f>
        <v>0</v>
      </c>
      <c r="K317" s="218" t="s">
        <v>287</v>
      </c>
      <c r="L317" s="47"/>
      <c r="M317" s="223" t="s">
        <v>19</v>
      </c>
      <c r="N317" s="224" t="s">
        <v>40</v>
      </c>
      <c r="O317" s="87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305</v>
      </c>
      <c r="AT317" s="227" t="s">
        <v>284</v>
      </c>
      <c r="AU317" s="227" t="s">
        <v>78</v>
      </c>
      <c r="AY317" s="20" t="s">
        <v>281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76</v>
      </c>
      <c r="BK317" s="228">
        <f>ROUND(I317*H317,2)</f>
        <v>0</v>
      </c>
      <c r="BL317" s="20" t="s">
        <v>305</v>
      </c>
      <c r="BM317" s="227" t="s">
        <v>675</v>
      </c>
    </row>
    <row r="318" s="2" customFormat="1">
      <c r="A318" s="41"/>
      <c r="B318" s="42"/>
      <c r="C318" s="43"/>
      <c r="D318" s="229" t="s">
        <v>290</v>
      </c>
      <c r="E318" s="43"/>
      <c r="F318" s="230" t="s">
        <v>676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290</v>
      </c>
      <c r="AU318" s="20" t="s">
        <v>78</v>
      </c>
    </row>
    <row r="319" s="13" customFormat="1">
      <c r="A319" s="13"/>
      <c r="B319" s="234"/>
      <c r="C319" s="235"/>
      <c r="D319" s="236" t="s">
        <v>292</v>
      </c>
      <c r="E319" s="237" t="s">
        <v>19</v>
      </c>
      <c r="F319" s="238" t="s">
        <v>200</v>
      </c>
      <c r="G319" s="235"/>
      <c r="H319" s="239">
        <v>3.25</v>
      </c>
      <c r="I319" s="240"/>
      <c r="J319" s="235"/>
      <c r="K319" s="235"/>
      <c r="L319" s="241"/>
      <c r="M319" s="242"/>
      <c r="N319" s="243"/>
      <c r="O319" s="243"/>
      <c r="P319" s="243"/>
      <c r="Q319" s="243"/>
      <c r="R319" s="243"/>
      <c r="S319" s="243"/>
      <c r="T319" s="244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5" t="s">
        <v>292</v>
      </c>
      <c r="AU319" s="245" t="s">
        <v>78</v>
      </c>
      <c r="AV319" s="13" t="s">
        <v>78</v>
      </c>
      <c r="AW319" s="13" t="s">
        <v>31</v>
      </c>
      <c r="AX319" s="13" t="s">
        <v>76</v>
      </c>
      <c r="AY319" s="245" t="s">
        <v>281</v>
      </c>
    </row>
    <row r="320" s="2" customFormat="1" ht="24.15" customHeight="1">
      <c r="A320" s="41"/>
      <c r="B320" s="42"/>
      <c r="C320" s="216" t="s">
        <v>729</v>
      </c>
      <c r="D320" s="216" t="s">
        <v>284</v>
      </c>
      <c r="E320" s="217" t="s">
        <v>1526</v>
      </c>
      <c r="F320" s="218" t="s">
        <v>1527</v>
      </c>
      <c r="G320" s="219" t="s">
        <v>197</v>
      </c>
      <c r="H320" s="220">
        <v>3.25</v>
      </c>
      <c r="I320" s="221"/>
      <c r="J320" s="222">
        <f>ROUND(I320*H320,2)</f>
        <v>0</v>
      </c>
      <c r="K320" s="218" t="s">
        <v>287</v>
      </c>
      <c r="L320" s="47"/>
      <c r="M320" s="223" t="s">
        <v>19</v>
      </c>
      <c r="N320" s="224" t="s">
        <v>40</v>
      </c>
      <c r="O320" s="87"/>
      <c r="P320" s="225">
        <f>O320*H320</f>
        <v>0</v>
      </c>
      <c r="Q320" s="225">
        <v>0.00050000000000000001</v>
      </c>
      <c r="R320" s="225">
        <f>Q320*H320</f>
        <v>0.0016250000000000001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305</v>
      </c>
      <c r="AT320" s="227" t="s">
        <v>284</v>
      </c>
      <c r="AU320" s="227" t="s">
        <v>78</v>
      </c>
      <c r="AY320" s="20" t="s">
        <v>281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76</v>
      </c>
      <c r="BK320" s="228">
        <f>ROUND(I320*H320,2)</f>
        <v>0</v>
      </c>
      <c r="BL320" s="20" t="s">
        <v>305</v>
      </c>
      <c r="BM320" s="227" t="s">
        <v>678</v>
      </c>
    </row>
    <row r="321" s="2" customFormat="1">
      <c r="A321" s="41"/>
      <c r="B321" s="42"/>
      <c r="C321" s="43"/>
      <c r="D321" s="229" t="s">
        <v>290</v>
      </c>
      <c r="E321" s="43"/>
      <c r="F321" s="230" t="s">
        <v>1528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290</v>
      </c>
      <c r="AU321" s="20" t="s">
        <v>78</v>
      </c>
    </row>
    <row r="322" s="13" customFormat="1">
      <c r="A322" s="13"/>
      <c r="B322" s="234"/>
      <c r="C322" s="235"/>
      <c r="D322" s="236" t="s">
        <v>292</v>
      </c>
      <c r="E322" s="237" t="s">
        <v>19</v>
      </c>
      <c r="F322" s="238" t="s">
        <v>200</v>
      </c>
      <c r="G322" s="235"/>
      <c r="H322" s="239">
        <v>3.25</v>
      </c>
      <c r="I322" s="240"/>
      <c r="J322" s="235"/>
      <c r="K322" s="235"/>
      <c r="L322" s="241"/>
      <c r="M322" s="242"/>
      <c r="N322" s="243"/>
      <c r="O322" s="243"/>
      <c r="P322" s="243"/>
      <c r="Q322" s="243"/>
      <c r="R322" s="243"/>
      <c r="S322" s="243"/>
      <c r="T322" s="24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5" t="s">
        <v>292</v>
      </c>
      <c r="AU322" s="245" t="s">
        <v>78</v>
      </c>
      <c r="AV322" s="13" t="s">
        <v>78</v>
      </c>
      <c r="AW322" s="13" t="s">
        <v>31</v>
      </c>
      <c r="AX322" s="13" t="s">
        <v>69</v>
      </c>
      <c r="AY322" s="245" t="s">
        <v>281</v>
      </c>
    </row>
    <row r="323" s="14" customFormat="1">
      <c r="A323" s="14"/>
      <c r="B323" s="246"/>
      <c r="C323" s="247"/>
      <c r="D323" s="236" t="s">
        <v>292</v>
      </c>
      <c r="E323" s="248" t="s">
        <v>19</v>
      </c>
      <c r="F323" s="249" t="s">
        <v>311</v>
      </c>
      <c r="G323" s="247"/>
      <c r="H323" s="250">
        <v>3.25</v>
      </c>
      <c r="I323" s="251"/>
      <c r="J323" s="247"/>
      <c r="K323" s="247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292</v>
      </c>
      <c r="AU323" s="256" t="s">
        <v>78</v>
      </c>
      <c r="AV323" s="14" t="s">
        <v>288</v>
      </c>
      <c r="AW323" s="14" t="s">
        <v>31</v>
      </c>
      <c r="AX323" s="14" t="s">
        <v>76</v>
      </c>
      <c r="AY323" s="256" t="s">
        <v>281</v>
      </c>
    </row>
    <row r="324" s="2" customFormat="1" ht="37.8" customHeight="1">
      <c r="A324" s="41"/>
      <c r="B324" s="42"/>
      <c r="C324" s="216" t="s">
        <v>734</v>
      </c>
      <c r="D324" s="216" t="s">
        <v>284</v>
      </c>
      <c r="E324" s="217" t="s">
        <v>680</v>
      </c>
      <c r="F324" s="218" t="s">
        <v>681</v>
      </c>
      <c r="G324" s="219" t="s">
        <v>197</v>
      </c>
      <c r="H324" s="220">
        <v>18.754999999999999</v>
      </c>
      <c r="I324" s="221"/>
      <c r="J324" s="222">
        <f>ROUND(I324*H324,2)</f>
        <v>0</v>
      </c>
      <c r="K324" s="218" t="s">
        <v>287</v>
      </c>
      <c r="L324" s="47"/>
      <c r="M324" s="223" t="s">
        <v>19</v>
      </c>
      <c r="N324" s="224" t="s">
        <v>40</v>
      </c>
      <c r="O324" s="87"/>
      <c r="P324" s="225">
        <f>O324*H324</f>
        <v>0</v>
      </c>
      <c r="Q324" s="225">
        <v>0.0059959999999999996</v>
      </c>
      <c r="R324" s="225">
        <f>Q324*H324</f>
        <v>0.11245497999999998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305</v>
      </c>
      <c r="AT324" s="227" t="s">
        <v>284</v>
      </c>
      <c r="AU324" s="227" t="s">
        <v>78</v>
      </c>
      <c r="AY324" s="20" t="s">
        <v>281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76</v>
      </c>
      <c r="BK324" s="228">
        <f>ROUND(I324*H324,2)</f>
        <v>0</v>
      </c>
      <c r="BL324" s="20" t="s">
        <v>305</v>
      </c>
      <c r="BM324" s="227" t="s">
        <v>682</v>
      </c>
    </row>
    <row r="325" s="2" customFormat="1">
      <c r="A325" s="41"/>
      <c r="B325" s="42"/>
      <c r="C325" s="43"/>
      <c r="D325" s="229" t="s">
        <v>290</v>
      </c>
      <c r="E325" s="43"/>
      <c r="F325" s="230" t="s">
        <v>683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290</v>
      </c>
      <c r="AU325" s="20" t="s">
        <v>78</v>
      </c>
    </row>
    <row r="326" s="2" customFormat="1" ht="33" customHeight="1">
      <c r="A326" s="41"/>
      <c r="B326" s="42"/>
      <c r="C326" s="267" t="s">
        <v>739</v>
      </c>
      <c r="D326" s="267" t="s">
        <v>396</v>
      </c>
      <c r="E326" s="268" t="s">
        <v>685</v>
      </c>
      <c r="F326" s="269" t="s">
        <v>686</v>
      </c>
      <c r="G326" s="270" t="s">
        <v>197</v>
      </c>
      <c r="H326" s="271">
        <v>3.5750000000000002</v>
      </c>
      <c r="I326" s="272"/>
      <c r="J326" s="273">
        <f>ROUND(I326*H326,2)</f>
        <v>0</v>
      </c>
      <c r="K326" s="269" t="s">
        <v>287</v>
      </c>
      <c r="L326" s="274"/>
      <c r="M326" s="275" t="s">
        <v>19</v>
      </c>
      <c r="N326" s="276" t="s">
        <v>40</v>
      </c>
      <c r="O326" s="87"/>
      <c r="P326" s="225">
        <f>O326*H326</f>
        <v>0</v>
      </c>
      <c r="Q326" s="225">
        <v>0.021999999999999999</v>
      </c>
      <c r="R326" s="225">
        <f>Q326*H326</f>
        <v>0.078649999999999998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483</v>
      </c>
      <c r="AT326" s="227" t="s">
        <v>396</v>
      </c>
      <c r="AU326" s="227" t="s">
        <v>78</v>
      </c>
      <c r="AY326" s="20" t="s">
        <v>281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76</v>
      </c>
      <c r="BK326" s="228">
        <f>ROUND(I326*H326,2)</f>
        <v>0</v>
      </c>
      <c r="BL326" s="20" t="s">
        <v>305</v>
      </c>
      <c r="BM326" s="227" t="s">
        <v>687</v>
      </c>
    </row>
    <row r="327" s="13" customFormat="1">
      <c r="A327" s="13"/>
      <c r="B327" s="234"/>
      <c r="C327" s="235"/>
      <c r="D327" s="236" t="s">
        <v>292</v>
      </c>
      <c r="E327" s="237" t="s">
        <v>19</v>
      </c>
      <c r="F327" s="238" t="s">
        <v>200</v>
      </c>
      <c r="G327" s="235"/>
      <c r="H327" s="239">
        <v>3.25</v>
      </c>
      <c r="I327" s="240"/>
      <c r="J327" s="235"/>
      <c r="K327" s="235"/>
      <c r="L327" s="241"/>
      <c r="M327" s="242"/>
      <c r="N327" s="243"/>
      <c r="O327" s="243"/>
      <c r="P327" s="243"/>
      <c r="Q327" s="243"/>
      <c r="R327" s="243"/>
      <c r="S327" s="243"/>
      <c r="T327" s="244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5" t="s">
        <v>292</v>
      </c>
      <c r="AU327" s="245" t="s">
        <v>78</v>
      </c>
      <c r="AV327" s="13" t="s">
        <v>78</v>
      </c>
      <c r="AW327" s="13" t="s">
        <v>31</v>
      </c>
      <c r="AX327" s="13" t="s">
        <v>69</v>
      </c>
      <c r="AY327" s="245" t="s">
        <v>281</v>
      </c>
    </row>
    <row r="328" s="14" customFormat="1">
      <c r="A328" s="14"/>
      <c r="B328" s="246"/>
      <c r="C328" s="247"/>
      <c r="D328" s="236" t="s">
        <v>292</v>
      </c>
      <c r="E328" s="248" t="s">
        <v>19</v>
      </c>
      <c r="F328" s="249" t="s">
        <v>311</v>
      </c>
      <c r="G328" s="247"/>
      <c r="H328" s="250">
        <v>3.25</v>
      </c>
      <c r="I328" s="251"/>
      <c r="J328" s="247"/>
      <c r="K328" s="247"/>
      <c r="L328" s="252"/>
      <c r="M328" s="253"/>
      <c r="N328" s="254"/>
      <c r="O328" s="254"/>
      <c r="P328" s="254"/>
      <c r="Q328" s="254"/>
      <c r="R328" s="254"/>
      <c r="S328" s="254"/>
      <c r="T328" s="255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6" t="s">
        <v>292</v>
      </c>
      <c r="AU328" s="256" t="s">
        <v>78</v>
      </c>
      <c r="AV328" s="14" t="s">
        <v>288</v>
      </c>
      <c r="AW328" s="14" t="s">
        <v>31</v>
      </c>
      <c r="AX328" s="14" t="s">
        <v>76</v>
      </c>
      <c r="AY328" s="256" t="s">
        <v>281</v>
      </c>
    </row>
    <row r="329" s="13" customFormat="1">
      <c r="A329" s="13"/>
      <c r="B329" s="234"/>
      <c r="C329" s="235"/>
      <c r="D329" s="236" t="s">
        <v>292</v>
      </c>
      <c r="E329" s="235"/>
      <c r="F329" s="238" t="s">
        <v>1956</v>
      </c>
      <c r="G329" s="235"/>
      <c r="H329" s="239">
        <v>3.5750000000000002</v>
      </c>
      <c r="I329" s="240"/>
      <c r="J329" s="235"/>
      <c r="K329" s="235"/>
      <c r="L329" s="241"/>
      <c r="M329" s="242"/>
      <c r="N329" s="243"/>
      <c r="O329" s="243"/>
      <c r="P329" s="243"/>
      <c r="Q329" s="243"/>
      <c r="R329" s="243"/>
      <c r="S329" s="243"/>
      <c r="T329" s="244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5" t="s">
        <v>292</v>
      </c>
      <c r="AU329" s="245" t="s">
        <v>78</v>
      </c>
      <c r="AV329" s="13" t="s">
        <v>78</v>
      </c>
      <c r="AW329" s="13" t="s">
        <v>4</v>
      </c>
      <c r="AX329" s="13" t="s">
        <v>76</v>
      </c>
      <c r="AY329" s="245" t="s">
        <v>281</v>
      </c>
    </row>
    <row r="330" s="2" customFormat="1" ht="37.8" customHeight="1">
      <c r="A330" s="41"/>
      <c r="B330" s="42"/>
      <c r="C330" s="216" t="s">
        <v>744</v>
      </c>
      <c r="D330" s="216" t="s">
        <v>284</v>
      </c>
      <c r="E330" s="217" t="s">
        <v>1957</v>
      </c>
      <c r="F330" s="218" t="s">
        <v>1958</v>
      </c>
      <c r="G330" s="219" t="s">
        <v>392</v>
      </c>
      <c r="H330" s="220">
        <v>3.3839999999999999</v>
      </c>
      <c r="I330" s="221"/>
      <c r="J330" s="222">
        <f>ROUND(I330*H330,2)</f>
        <v>0</v>
      </c>
      <c r="K330" s="218" t="s">
        <v>895</v>
      </c>
      <c r="L330" s="47"/>
      <c r="M330" s="223" t="s">
        <v>19</v>
      </c>
      <c r="N330" s="224" t="s">
        <v>40</v>
      </c>
      <c r="O330" s="87"/>
      <c r="P330" s="225">
        <f>O330*H330</f>
        <v>0</v>
      </c>
      <c r="Q330" s="225">
        <v>0.000428</v>
      </c>
      <c r="R330" s="225">
        <f>Q330*H330</f>
        <v>0.001448352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305</v>
      </c>
      <c r="AT330" s="227" t="s">
        <v>284</v>
      </c>
      <c r="AU330" s="227" t="s">
        <v>78</v>
      </c>
      <c r="AY330" s="20" t="s">
        <v>281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76</v>
      </c>
      <c r="BK330" s="228">
        <f>ROUND(I330*H330,2)</f>
        <v>0</v>
      </c>
      <c r="BL330" s="20" t="s">
        <v>305</v>
      </c>
      <c r="BM330" s="227" t="s">
        <v>1959</v>
      </c>
    </row>
    <row r="331" s="2" customFormat="1">
      <c r="A331" s="41"/>
      <c r="B331" s="42"/>
      <c r="C331" s="43"/>
      <c r="D331" s="229" t="s">
        <v>290</v>
      </c>
      <c r="E331" s="43"/>
      <c r="F331" s="230" t="s">
        <v>1960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290</v>
      </c>
      <c r="AU331" s="20" t="s">
        <v>78</v>
      </c>
    </row>
    <row r="332" s="13" customFormat="1">
      <c r="A332" s="13"/>
      <c r="B332" s="234"/>
      <c r="C332" s="235"/>
      <c r="D332" s="236" t="s">
        <v>292</v>
      </c>
      <c r="E332" s="237" t="s">
        <v>19</v>
      </c>
      <c r="F332" s="238" t="s">
        <v>1961</v>
      </c>
      <c r="G332" s="235"/>
      <c r="H332" s="239">
        <v>3.3839999999999999</v>
      </c>
      <c r="I332" s="240"/>
      <c r="J332" s="235"/>
      <c r="K332" s="235"/>
      <c r="L332" s="241"/>
      <c r="M332" s="242"/>
      <c r="N332" s="243"/>
      <c r="O332" s="243"/>
      <c r="P332" s="243"/>
      <c r="Q332" s="243"/>
      <c r="R332" s="243"/>
      <c r="S332" s="243"/>
      <c r="T332" s="24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5" t="s">
        <v>292</v>
      </c>
      <c r="AU332" s="245" t="s">
        <v>78</v>
      </c>
      <c r="AV332" s="13" t="s">
        <v>78</v>
      </c>
      <c r="AW332" s="13" t="s">
        <v>31</v>
      </c>
      <c r="AX332" s="13" t="s">
        <v>76</v>
      </c>
      <c r="AY332" s="245" t="s">
        <v>281</v>
      </c>
    </row>
    <row r="333" s="2" customFormat="1" ht="16.5" customHeight="1">
      <c r="A333" s="41"/>
      <c r="B333" s="42"/>
      <c r="C333" s="216" t="s">
        <v>753</v>
      </c>
      <c r="D333" s="216" t="s">
        <v>284</v>
      </c>
      <c r="E333" s="217" t="s">
        <v>1962</v>
      </c>
      <c r="F333" s="218" t="s">
        <v>1963</v>
      </c>
      <c r="G333" s="219" t="s">
        <v>392</v>
      </c>
      <c r="H333" s="220">
        <v>3.3839999999999999</v>
      </c>
      <c r="I333" s="221"/>
      <c r="J333" s="222">
        <f>ROUND(I333*H333,2)</f>
        <v>0</v>
      </c>
      <c r="K333" s="218" t="s">
        <v>895</v>
      </c>
      <c r="L333" s="47"/>
      <c r="M333" s="223" t="s">
        <v>19</v>
      </c>
      <c r="N333" s="224" t="s">
        <v>40</v>
      </c>
      <c r="O333" s="87"/>
      <c r="P333" s="225">
        <f>O333*H333</f>
        <v>0</v>
      </c>
      <c r="Q333" s="225">
        <v>9.0000000000000006E-05</v>
      </c>
      <c r="R333" s="225">
        <f>Q333*H333</f>
        <v>0.00030456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305</v>
      </c>
      <c r="AT333" s="227" t="s">
        <v>284</v>
      </c>
      <c r="AU333" s="227" t="s">
        <v>78</v>
      </c>
      <c r="AY333" s="20" t="s">
        <v>281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76</v>
      </c>
      <c r="BK333" s="228">
        <f>ROUND(I333*H333,2)</f>
        <v>0</v>
      </c>
      <c r="BL333" s="20" t="s">
        <v>305</v>
      </c>
      <c r="BM333" s="227" t="s">
        <v>1964</v>
      </c>
    </row>
    <row r="334" s="2" customFormat="1">
      <c r="A334" s="41"/>
      <c r="B334" s="42"/>
      <c r="C334" s="43"/>
      <c r="D334" s="229" t="s">
        <v>290</v>
      </c>
      <c r="E334" s="43"/>
      <c r="F334" s="230" t="s">
        <v>1965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290</v>
      </c>
      <c r="AU334" s="20" t="s">
        <v>78</v>
      </c>
    </row>
    <row r="335" s="2" customFormat="1" ht="16.5" customHeight="1">
      <c r="A335" s="41"/>
      <c r="B335" s="42"/>
      <c r="C335" s="216" t="s">
        <v>758</v>
      </c>
      <c r="D335" s="216" t="s">
        <v>284</v>
      </c>
      <c r="E335" s="217" t="s">
        <v>1966</v>
      </c>
      <c r="F335" s="218" t="s">
        <v>1967</v>
      </c>
      <c r="G335" s="219" t="s">
        <v>392</v>
      </c>
      <c r="H335" s="220">
        <v>3.3839999999999999</v>
      </c>
      <c r="I335" s="221"/>
      <c r="J335" s="222">
        <f>ROUND(I335*H335,2)</f>
        <v>0</v>
      </c>
      <c r="K335" s="218" t="s">
        <v>895</v>
      </c>
      <c r="L335" s="47"/>
      <c r="M335" s="223" t="s">
        <v>19</v>
      </c>
      <c r="N335" s="224" t="s">
        <v>40</v>
      </c>
      <c r="O335" s="87"/>
      <c r="P335" s="225">
        <f>O335*H335</f>
        <v>0</v>
      </c>
      <c r="Q335" s="225">
        <v>0.00024899999999999998</v>
      </c>
      <c r="R335" s="225">
        <f>Q335*H335</f>
        <v>0.00084261599999999992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305</v>
      </c>
      <c r="AT335" s="227" t="s">
        <v>284</v>
      </c>
      <c r="AU335" s="227" t="s">
        <v>78</v>
      </c>
      <c r="AY335" s="20" t="s">
        <v>281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76</v>
      </c>
      <c r="BK335" s="228">
        <f>ROUND(I335*H335,2)</f>
        <v>0</v>
      </c>
      <c r="BL335" s="20" t="s">
        <v>305</v>
      </c>
      <c r="BM335" s="227" t="s">
        <v>1968</v>
      </c>
    </row>
    <row r="336" s="2" customFormat="1">
      <c r="A336" s="41"/>
      <c r="B336" s="42"/>
      <c r="C336" s="43"/>
      <c r="D336" s="229" t="s">
        <v>290</v>
      </c>
      <c r="E336" s="43"/>
      <c r="F336" s="230" t="s">
        <v>1969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290</v>
      </c>
      <c r="AU336" s="20" t="s">
        <v>78</v>
      </c>
    </row>
    <row r="337" s="2" customFormat="1" ht="24.15" customHeight="1">
      <c r="A337" s="41"/>
      <c r="B337" s="42"/>
      <c r="C337" s="267" t="s">
        <v>764</v>
      </c>
      <c r="D337" s="267" t="s">
        <v>396</v>
      </c>
      <c r="E337" s="268" t="s">
        <v>1970</v>
      </c>
      <c r="F337" s="269" t="s">
        <v>1971</v>
      </c>
      <c r="G337" s="270" t="s">
        <v>392</v>
      </c>
      <c r="H337" s="271">
        <v>3.722</v>
      </c>
      <c r="I337" s="272"/>
      <c r="J337" s="273">
        <f>ROUND(I337*H337,2)</f>
        <v>0</v>
      </c>
      <c r="K337" s="269" t="s">
        <v>895</v>
      </c>
      <c r="L337" s="274"/>
      <c r="M337" s="275" t="s">
        <v>19</v>
      </c>
      <c r="N337" s="276" t="s">
        <v>40</v>
      </c>
      <c r="O337" s="87"/>
      <c r="P337" s="225">
        <f>O337*H337</f>
        <v>0</v>
      </c>
      <c r="Q337" s="225">
        <v>0.00198</v>
      </c>
      <c r="R337" s="225">
        <f>Q337*H337</f>
        <v>0.0073695599999999998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483</v>
      </c>
      <c r="AT337" s="227" t="s">
        <v>396</v>
      </c>
      <c r="AU337" s="227" t="s">
        <v>78</v>
      </c>
      <c r="AY337" s="20" t="s">
        <v>281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76</v>
      </c>
      <c r="BK337" s="228">
        <f>ROUND(I337*H337,2)</f>
        <v>0</v>
      </c>
      <c r="BL337" s="20" t="s">
        <v>305</v>
      </c>
      <c r="BM337" s="227" t="s">
        <v>1972</v>
      </c>
    </row>
    <row r="338" s="13" customFormat="1">
      <c r="A338" s="13"/>
      <c r="B338" s="234"/>
      <c r="C338" s="235"/>
      <c r="D338" s="236" t="s">
        <v>292</v>
      </c>
      <c r="E338" s="235"/>
      <c r="F338" s="238" t="s">
        <v>1973</v>
      </c>
      <c r="G338" s="235"/>
      <c r="H338" s="239">
        <v>3.722</v>
      </c>
      <c r="I338" s="240"/>
      <c r="J338" s="235"/>
      <c r="K338" s="235"/>
      <c r="L338" s="241"/>
      <c r="M338" s="242"/>
      <c r="N338" s="243"/>
      <c r="O338" s="243"/>
      <c r="P338" s="243"/>
      <c r="Q338" s="243"/>
      <c r="R338" s="243"/>
      <c r="S338" s="243"/>
      <c r="T338" s="244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5" t="s">
        <v>292</v>
      </c>
      <c r="AU338" s="245" t="s">
        <v>78</v>
      </c>
      <c r="AV338" s="13" t="s">
        <v>78</v>
      </c>
      <c r="AW338" s="13" t="s">
        <v>4</v>
      </c>
      <c r="AX338" s="13" t="s">
        <v>76</v>
      </c>
      <c r="AY338" s="245" t="s">
        <v>281</v>
      </c>
    </row>
    <row r="339" s="2" customFormat="1" ht="55.5" customHeight="1">
      <c r="A339" s="41"/>
      <c r="B339" s="42"/>
      <c r="C339" s="216" t="s">
        <v>771</v>
      </c>
      <c r="D339" s="216" t="s">
        <v>284</v>
      </c>
      <c r="E339" s="217" t="s">
        <v>690</v>
      </c>
      <c r="F339" s="218" t="s">
        <v>691</v>
      </c>
      <c r="G339" s="219" t="s">
        <v>366</v>
      </c>
      <c r="H339" s="220">
        <v>0.221</v>
      </c>
      <c r="I339" s="221"/>
      <c r="J339" s="222">
        <f>ROUND(I339*H339,2)</f>
        <v>0</v>
      </c>
      <c r="K339" s="218" t="s">
        <v>287</v>
      </c>
      <c r="L339" s="47"/>
      <c r="M339" s="223" t="s">
        <v>19</v>
      </c>
      <c r="N339" s="224" t="s">
        <v>40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305</v>
      </c>
      <c r="AT339" s="227" t="s">
        <v>284</v>
      </c>
      <c r="AU339" s="227" t="s">
        <v>78</v>
      </c>
      <c r="AY339" s="20" t="s">
        <v>281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76</v>
      </c>
      <c r="BK339" s="228">
        <f>ROUND(I339*H339,2)</f>
        <v>0</v>
      </c>
      <c r="BL339" s="20" t="s">
        <v>305</v>
      </c>
      <c r="BM339" s="227" t="s">
        <v>692</v>
      </c>
    </row>
    <row r="340" s="2" customFormat="1">
      <c r="A340" s="41"/>
      <c r="B340" s="42"/>
      <c r="C340" s="43"/>
      <c r="D340" s="229" t="s">
        <v>290</v>
      </c>
      <c r="E340" s="43"/>
      <c r="F340" s="230" t="s">
        <v>693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290</v>
      </c>
      <c r="AU340" s="20" t="s">
        <v>78</v>
      </c>
    </row>
    <row r="341" s="12" customFormat="1" ht="20.88" customHeight="1">
      <c r="A341" s="12"/>
      <c r="B341" s="200"/>
      <c r="C341" s="201"/>
      <c r="D341" s="202" t="s">
        <v>68</v>
      </c>
      <c r="E341" s="214" t="s">
        <v>694</v>
      </c>
      <c r="F341" s="214" t="s">
        <v>695</v>
      </c>
      <c r="G341" s="201"/>
      <c r="H341" s="201"/>
      <c r="I341" s="204"/>
      <c r="J341" s="215">
        <f>BK341</f>
        <v>0</v>
      </c>
      <c r="K341" s="201"/>
      <c r="L341" s="206"/>
      <c r="M341" s="207"/>
      <c r="N341" s="208"/>
      <c r="O341" s="208"/>
      <c r="P341" s="209">
        <f>SUM(P342:P359)</f>
        <v>0</v>
      </c>
      <c r="Q341" s="208"/>
      <c r="R341" s="209">
        <f>SUM(R342:R359)</f>
        <v>0.018757059999999999</v>
      </c>
      <c r="S341" s="208"/>
      <c r="T341" s="210">
        <f>SUM(T342:T359)</f>
        <v>0</v>
      </c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R341" s="211" t="s">
        <v>78</v>
      </c>
      <c r="AT341" s="212" t="s">
        <v>68</v>
      </c>
      <c r="AU341" s="212" t="s">
        <v>78</v>
      </c>
      <c r="AY341" s="211" t="s">
        <v>281</v>
      </c>
      <c r="BK341" s="213">
        <f>SUM(BK342:BK359)</f>
        <v>0</v>
      </c>
    </row>
    <row r="342" s="2" customFormat="1" ht="24.15" customHeight="1">
      <c r="A342" s="41"/>
      <c r="B342" s="42"/>
      <c r="C342" s="216" t="s">
        <v>777</v>
      </c>
      <c r="D342" s="216" t="s">
        <v>284</v>
      </c>
      <c r="E342" s="217" t="s">
        <v>697</v>
      </c>
      <c r="F342" s="218" t="s">
        <v>698</v>
      </c>
      <c r="G342" s="219" t="s">
        <v>197</v>
      </c>
      <c r="H342" s="220">
        <v>3.25</v>
      </c>
      <c r="I342" s="221"/>
      <c r="J342" s="222">
        <f>ROUND(I342*H342,2)</f>
        <v>0</v>
      </c>
      <c r="K342" s="218" t="s">
        <v>287</v>
      </c>
      <c r="L342" s="47"/>
      <c r="M342" s="223" t="s">
        <v>19</v>
      </c>
      <c r="N342" s="224" t="s">
        <v>40</v>
      </c>
      <c r="O342" s="87"/>
      <c r="P342" s="225">
        <f>O342*H342</f>
        <v>0</v>
      </c>
      <c r="Q342" s="225">
        <v>0</v>
      </c>
      <c r="R342" s="225">
        <f>Q342*H342</f>
        <v>0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305</v>
      </c>
      <c r="AT342" s="227" t="s">
        <v>284</v>
      </c>
      <c r="AU342" s="227" t="s">
        <v>199</v>
      </c>
      <c r="AY342" s="20" t="s">
        <v>281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76</v>
      </c>
      <c r="BK342" s="228">
        <f>ROUND(I342*H342,2)</f>
        <v>0</v>
      </c>
      <c r="BL342" s="20" t="s">
        <v>305</v>
      </c>
      <c r="BM342" s="227" t="s">
        <v>699</v>
      </c>
    </row>
    <row r="343" s="2" customFormat="1">
      <c r="A343" s="41"/>
      <c r="B343" s="42"/>
      <c r="C343" s="43"/>
      <c r="D343" s="229" t="s">
        <v>290</v>
      </c>
      <c r="E343" s="43"/>
      <c r="F343" s="230" t="s">
        <v>700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290</v>
      </c>
      <c r="AU343" s="20" t="s">
        <v>199</v>
      </c>
    </row>
    <row r="344" s="13" customFormat="1">
      <c r="A344" s="13"/>
      <c r="B344" s="234"/>
      <c r="C344" s="235"/>
      <c r="D344" s="236" t="s">
        <v>292</v>
      </c>
      <c r="E344" s="237" t="s">
        <v>19</v>
      </c>
      <c r="F344" s="238" t="s">
        <v>200</v>
      </c>
      <c r="G344" s="235"/>
      <c r="H344" s="239">
        <v>3.25</v>
      </c>
      <c r="I344" s="240"/>
      <c r="J344" s="235"/>
      <c r="K344" s="235"/>
      <c r="L344" s="241"/>
      <c r="M344" s="242"/>
      <c r="N344" s="243"/>
      <c r="O344" s="243"/>
      <c r="P344" s="243"/>
      <c r="Q344" s="243"/>
      <c r="R344" s="243"/>
      <c r="S344" s="243"/>
      <c r="T344" s="244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5" t="s">
        <v>292</v>
      </c>
      <c r="AU344" s="245" t="s">
        <v>199</v>
      </c>
      <c r="AV344" s="13" t="s">
        <v>78</v>
      </c>
      <c r="AW344" s="13" t="s">
        <v>31</v>
      </c>
      <c r="AX344" s="13" t="s">
        <v>76</v>
      </c>
      <c r="AY344" s="245" t="s">
        <v>281</v>
      </c>
    </row>
    <row r="345" s="2" customFormat="1" ht="24.15" customHeight="1">
      <c r="A345" s="41"/>
      <c r="B345" s="42"/>
      <c r="C345" s="216" t="s">
        <v>782</v>
      </c>
      <c r="D345" s="216" t="s">
        <v>284</v>
      </c>
      <c r="E345" s="217" t="s">
        <v>702</v>
      </c>
      <c r="F345" s="218" t="s">
        <v>703</v>
      </c>
      <c r="G345" s="219" t="s">
        <v>197</v>
      </c>
      <c r="H345" s="220">
        <v>1.492</v>
      </c>
      <c r="I345" s="221"/>
      <c r="J345" s="222">
        <f>ROUND(I345*H345,2)</f>
        <v>0</v>
      </c>
      <c r="K345" s="218" t="s">
        <v>287</v>
      </c>
      <c r="L345" s="47"/>
      <c r="M345" s="223" t="s">
        <v>19</v>
      </c>
      <c r="N345" s="224" t="s">
        <v>40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305</v>
      </c>
      <c r="AT345" s="227" t="s">
        <v>284</v>
      </c>
      <c r="AU345" s="227" t="s">
        <v>199</v>
      </c>
      <c r="AY345" s="20" t="s">
        <v>281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76</v>
      </c>
      <c r="BK345" s="228">
        <f>ROUND(I345*H345,2)</f>
        <v>0</v>
      </c>
      <c r="BL345" s="20" t="s">
        <v>305</v>
      </c>
      <c r="BM345" s="227" t="s">
        <v>704</v>
      </c>
    </row>
    <row r="346" s="2" customFormat="1">
      <c r="A346" s="41"/>
      <c r="B346" s="42"/>
      <c r="C346" s="43"/>
      <c r="D346" s="229" t="s">
        <v>290</v>
      </c>
      <c r="E346" s="43"/>
      <c r="F346" s="230" t="s">
        <v>705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290</v>
      </c>
      <c r="AU346" s="20" t="s">
        <v>199</v>
      </c>
    </row>
    <row r="347" s="13" customFormat="1">
      <c r="A347" s="13"/>
      <c r="B347" s="234"/>
      <c r="C347" s="235"/>
      <c r="D347" s="236" t="s">
        <v>292</v>
      </c>
      <c r="E347" s="237" t="s">
        <v>19</v>
      </c>
      <c r="F347" s="238" t="s">
        <v>1974</v>
      </c>
      <c r="G347" s="235"/>
      <c r="H347" s="239">
        <v>1.492</v>
      </c>
      <c r="I347" s="240"/>
      <c r="J347" s="235"/>
      <c r="K347" s="235"/>
      <c r="L347" s="241"/>
      <c r="M347" s="242"/>
      <c r="N347" s="243"/>
      <c r="O347" s="243"/>
      <c r="P347" s="243"/>
      <c r="Q347" s="243"/>
      <c r="R347" s="243"/>
      <c r="S347" s="243"/>
      <c r="T347" s="244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5" t="s">
        <v>292</v>
      </c>
      <c r="AU347" s="245" t="s">
        <v>199</v>
      </c>
      <c r="AV347" s="13" t="s">
        <v>78</v>
      </c>
      <c r="AW347" s="13" t="s">
        <v>31</v>
      </c>
      <c r="AX347" s="13" t="s">
        <v>69</v>
      </c>
      <c r="AY347" s="245" t="s">
        <v>281</v>
      </c>
    </row>
    <row r="348" s="14" customFormat="1">
      <c r="A348" s="14"/>
      <c r="B348" s="246"/>
      <c r="C348" s="247"/>
      <c r="D348" s="236" t="s">
        <v>292</v>
      </c>
      <c r="E348" s="248" t="s">
        <v>19</v>
      </c>
      <c r="F348" s="249" t="s">
        <v>311</v>
      </c>
      <c r="G348" s="247"/>
      <c r="H348" s="250">
        <v>1.492</v>
      </c>
      <c r="I348" s="251"/>
      <c r="J348" s="247"/>
      <c r="K348" s="247"/>
      <c r="L348" s="252"/>
      <c r="M348" s="253"/>
      <c r="N348" s="254"/>
      <c r="O348" s="254"/>
      <c r="P348" s="254"/>
      <c r="Q348" s="254"/>
      <c r="R348" s="254"/>
      <c r="S348" s="254"/>
      <c r="T348" s="25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6" t="s">
        <v>292</v>
      </c>
      <c r="AU348" s="256" t="s">
        <v>199</v>
      </c>
      <c r="AV348" s="14" t="s">
        <v>288</v>
      </c>
      <c r="AW348" s="14" t="s">
        <v>31</v>
      </c>
      <c r="AX348" s="14" t="s">
        <v>76</v>
      </c>
      <c r="AY348" s="256" t="s">
        <v>281</v>
      </c>
    </row>
    <row r="349" s="2" customFormat="1" ht="24.15" customHeight="1">
      <c r="A349" s="41"/>
      <c r="B349" s="42"/>
      <c r="C349" s="267" t="s">
        <v>787</v>
      </c>
      <c r="D349" s="267" t="s">
        <v>396</v>
      </c>
      <c r="E349" s="268" t="s">
        <v>708</v>
      </c>
      <c r="F349" s="269" t="s">
        <v>709</v>
      </c>
      <c r="G349" s="270" t="s">
        <v>710</v>
      </c>
      <c r="H349" s="271">
        <v>7.1130000000000004</v>
      </c>
      <c r="I349" s="272"/>
      <c r="J349" s="273">
        <f>ROUND(I349*H349,2)</f>
        <v>0</v>
      </c>
      <c r="K349" s="269" t="s">
        <v>287</v>
      </c>
      <c r="L349" s="274"/>
      <c r="M349" s="275" t="s">
        <v>19</v>
      </c>
      <c r="N349" s="276" t="s">
        <v>40</v>
      </c>
      <c r="O349" s="87"/>
      <c r="P349" s="225">
        <f>O349*H349</f>
        <v>0</v>
      </c>
      <c r="Q349" s="225">
        <v>0.001</v>
      </c>
      <c r="R349" s="225">
        <f>Q349*H349</f>
        <v>0.0071130000000000004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483</v>
      </c>
      <c r="AT349" s="227" t="s">
        <v>396</v>
      </c>
      <c r="AU349" s="227" t="s">
        <v>199</v>
      </c>
      <c r="AY349" s="20" t="s">
        <v>281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76</v>
      </c>
      <c r="BK349" s="228">
        <f>ROUND(I349*H349,2)</f>
        <v>0</v>
      </c>
      <c r="BL349" s="20" t="s">
        <v>305</v>
      </c>
      <c r="BM349" s="227" t="s">
        <v>711</v>
      </c>
    </row>
    <row r="350" s="2" customFormat="1">
      <c r="A350" s="41"/>
      <c r="B350" s="42"/>
      <c r="C350" s="43"/>
      <c r="D350" s="236" t="s">
        <v>712</v>
      </c>
      <c r="E350" s="43"/>
      <c r="F350" s="290" t="s">
        <v>713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712</v>
      </c>
      <c r="AU350" s="20" t="s">
        <v>199</v>
      </c>
    </row>
    <row r="351" s="13" customFormat="1">
      <c r="A351" s="13"/>
      <c r="B351" s="234"/>
      <c r="C351" s="235"/>
      <c r="D351" s="236" t="s">
        <v>292</v>
      </c>
      <c r="E351" s="235"/>
      <c r="F351" s="238" t="s">
        <v>1975</v>
      </c>
      <c r="G351" s="235"/>
      <c r="H351" s="239">
        <v>7.1130000000000004</v>
      </c>
      <c r="I351" s="240"/>
      <c r="J351" s="235"/>
      <c r="K351" s="235"/>
      <c r="L351" s="241"/>
      <c r="M351" s="242"/>
      <c r="N351" s="243"/>
      <c r="O351" s="243"/>
      <c r="P351" s="243"/>
      <c r="Q351" s="243"/>
      <c r="R351" s="243"/>
      <c r="S351" s="243"/>
      <c r="T351" s="244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5" t="s">
        <v>292</v>
      </c>
      <c r="AU351" s="245" t="s">
        <v>199</v>
      </c>
      <c r="AV351" s="13" t="s">
        <v>78</v>
      </c>
      <c r="AW351" s="13" t="s">
        <v>4</v>
      </c>
      <c r="AX351" s="13" t="s">
        <v>76</v>
      </c>
      <c r="AY351" s="245" t="s">
        <v>281</v>
      </c>
    </row>
    <row r="352" s="2" customFormat="1" ht="24.15" customHeight="1">
      <c r="A352" s="41"/>
      <c r="B352" s="42"/>
      <c r="C352" s="216" t="s">
        <v>791</v>
      </c>
      <c r="D352" s="216" t="s">
        <v>284</v>
      </c>
      <c r="E352" s="217" t="s">
        <v>716</v>
      </c>
      <c r="F352" s="218" t="s">
        <v>717</v>
      </c>
      <c r="G352" s="219" t="s">
        <v>392</v>
      </c>
      <c r="H352" s="220">
        <v>9.9440000000000008</v>
      </c>
      <c r="I352" s="221"/>
      <c r="J352" s="222">
        <f>ROUND(I352*H352,2)</f>
        <v>0</v>
      </c>
      <c r="K352" s="218" t="s">
        <v>287</v>
      </c>
      <c r="L352" s="47"/>
      <c r="M352" s="223" t="s">
        <v>19</v>
      </c>
      <c r="N352" s="224" t="s">
        <v>40</v>
      </c>
      <c r="O352" s="87"/>
      <c r="P352" s="225">
        <f>O352*H352</f>
        <v>0</v>
      </c>
      <c r="Q352" s="225">
        <v>0.00017000000000000001</v>
      </c>
      <c r="R352" s="225">
        <f>Q352*H352</f>
        <v>0.0016904800000000003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305</v>
      </c>
      <c r="AT352" s="227" t="s">
        <v>284</v>
      </c>
      <c r="AU352" s="227" t="s">
        <v>199</v>
      </c>
      <c r="AY352" s="20" t="s">
        <v>281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76</v>
      </c>
      <c r="BK352" s="228">
        <f>ROUND(I352*H352,2)</f>
        <v>0</v>
      </c>
      <c r="BL352" s="20" t="s">
        <v>305</v>
      </c>
      <c r="BM352" s="227" t="s">
        <v>718</v>
      </c>
    </row>
    <row r="353" s="2" customFormat="1">
      <c r="A353" s="41"/>
      <c r="B353" s="42"/>
      <c r="C353" s="43"/>
      <c r="D353" s="229" t="s">
        <v>290</v>
      </c>
      <c r="E353" s="43"/>
      <c r="F353" s="230" t="s">
        <v>719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290</v>
      </c>
      <c r="AU353" s="20" t="s">
        <v>199</v>
      </c>
    </row>
    <row r="354" s="15" customFormat="1">
      <c r="A354" s="15"/>
      <c r="B354" s="257"/>
      <c r="C354" s="258"/>
      <c r="D354" s="236" t="s">
        <v>292</v>
      </c>
      <c r="E354" s="259" t="s">
        <v>19</v>
      </c>
      <c r="F354" s="260" t="s">
        <v>720</v>
      </c>
      <c r="G354" s="258"/>
      <c r="H354" s="259" t="s">
        <v>19</v>
      </c>
      <c r="I354" s="261"/>
      <c r="J354" s="258"/>
      <c r="K354" s="258"/>
      <c r="L354" s="262"/>
      <c r="M354" s="263"/>
      <c r="N354" s="264"/>
      <c r="O354" s="264"/>
      <c r="P354" s="264"/>
      <c r="Q354" s="264"/>
      <c r="R354" s="264"/>
      <c r="S354" s="264"/>
      <c r="T354" s="26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66" t="s">
        <v>292</v>
      </c>
      <c r="AU354" s="266" t="s">
        <v>199</v>
      </c>
      <c r="AV354" s="15" t="s">
        <v>76</v>
      </c>
      <c r="AW354" s="15" t="s">
        <v>31</v>
      </c>
      <c r="AX354" s="15" t="s">
        <v>69</v>
      </c>
      <c r="AY354" s="266" t="s">
        <v>281</v>
      </c>
    </row>
    <row r="355" s="13" customFormat="1">
      <c r="A355" s="13"/>
      <c r="B355" s="234"/>
      <c r="C355" s="235"/>
      <c r="D355" s="236" t="s">
        <v>292</v>
      </c>
      <c r="E355" s="237" t="s">
        <v>19</v>
      </c>
      <c r="F355" s="238" t="s">
        <v>1976</v>
      </c>
      <c r="G355" s="235"/>
      <c r="H355" s="239">
        <v>9.9440000000000008</v>
      </c>
      <c r="I355" s="240"/>
      <c r="J355" s="235"/>
      <c r="K355" s="235"/>
      <c r="L355" s="241"/>
      <c r="M355" s="242"/>
      <c r="N355" s="243"/>
      <c r="O355" s="243"/>
      <c r="P355" s="243"/>
      <c r="Q355" s="243"/>
      <c r="R355" s="243"/>
      <c r="S355" s="243"/>
      <c r="T355" s="244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5" t="s">
        <v>292</v>
      </c>
      <c r="AU355" s="245" t="s">
        <v>199</v>
      </c>
      <c r="AV355" s="13" t="s">
        <v>78</v>
      </c>
      <c r="AW355" s="13" t="s">
        <v>31</v>
      </c>
      <c r="AX355" s="13" t="s">
        <v>69</v>
      </c>
      <c r="AY355" s="245" t="s">
        <v>281</v>
      </c>
    </row>
    <row r="356" s="14" customFormat="1">
      <c r="A356" s="14"/>
      <c r="B356" s="246"/>
      <c r="C356" s="247"/>
      <c r="D356" s="236" t="s">
        <v>292</v>
      </c>
      <c r="E356" s="248" t="s">
        <v>19</v>
      </c>
      <c r="F356" s="249" t="s">
        <v>311</v>
      </c>
      <c r="G356" s="247"/>
      <c r="H356" s="250">
        <v>9.9440000000000008</v>
      </c>
      <c r="I356" s="251"/>
      <c r="J356" s="247"/>
      <c r="K356" s="247"/>
      <c r="L356" s="252"/>
      <c r="M356" s="253"/>
      <c r="N356" s="254"/>
      <c r="O356" s="254"/>
      <c r="P356" s="254"/>
      <c r="Q356" s="254"/>
      <c r="R356" s="254"/>
      <c r="S356" s="254"/>
      <c r="T356" s="255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6" t="s">
        <v>292</v>
      </c>
      <c r="AU356" s="256" t="s">
        <v>199</v>
      </c>
      <c r="AV356" s="14" t="s">
        <v>288</v>
      </c>
      <c r="AW356" s="14" t="s">
        <v>31</v>
      </c>
      <c r="AX356" s="14" t="s">
        <v>76</v>
      </c>
      <c r="AY356" s="256" t="s">
        <v>281</v>
      </c>
    </row>
    <row r="357" s="2" customFormat="1" ht="16.5" customHeight="1">
      <c r="A357" s="41"/>
      <c r="B357" s="42"/>
      <c r="C357" s="267" t="s">
        <v>795</v>
      </c>
      <c r="D357" s="267" t="s">
        <v>396</v>
      </c>
      <c r="E357" s="268" t="s">
        <v>722</v>
      </c>
      <c r="F357" s="269" t="s">
        <v>723</v>
      </c>
      <c r="G357" s="270" t="s">
        <v>392</v>
      </c>
      <c r="H357" s="271">
        <v>10.938000000000001</v>
      </c>
      <c r="I357" s="272"/>
      <c r="J357" s="273">
        <f>ROUND(I357*H357,2)</f>
        <v>0</v>
      </c>
      <c r="K357" s="269" t="s">
        <v>287</v>
      </c>
      <c r="L357" s="274"/>
      <c r="M357" s="275" t="s">
        <v>19</v>
      </c>
      <c r="N357" s="276" t="s">
        <v>40</v>
      </c>
      <c r="O357" s="87"/>
      <c r="P357" s="225">
        <f>O357*H357</f>
        <v>0</v>
      </c>
      <c r="Q357" s="225">
        <v>0.00091</v>
      </c>
      <c r="R357" s="225">
        <f>Q357*H357</f>
        <v>0.0099535800000000001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483</v>
      </c>
      <c r="AT357" s="227" t="s">
        <v>396</v>
      </c>
      <c r="AU357" s="227" t="s">
        <v>199</v>
      </c>
      <c r="AY357" s="20" t="s">
        <v>281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76</v>
      </c>
      <c r="BK357" s="228">
        <f>ROUND(I357*H357,2)</f>
        <v>0</v>
      </c>
      <c r="BL357" s="20" t="s">
        <v>305</v>
      </c>
      <c r="BM357" s="227" t="s">
        <v>724</v>
      </c>
    </row>
    <row r="358" s="2" customFormat="1">
      <c r="A358" s="41"/>
      <c r="B358" s="42"/>
      <c r="C358" s="43"/>
      <c r="D358" s="236" t="s">
        <v>712</v>
      </c>
      <c r="E358" s="43"/>
      <c r="F358" s="290" t="s">
        <v>725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712</v>
      </c>
      <c r="AU358" s="20" t="s">
        <v>199</v>
      </c>
    </row>
    <row r="359" s="13" customFormat="1">
      <c r="A359" s="13"/>
      <c r="B359" s="234"/>
      <c r="C359" s="235"/>
      <c r="D359" s="236" t="s">
        <v>292</v>
      </c>
      <c r="E359" s="235"/>
      <c r="F359" s="238" t="s">
        <v>1977</v>
      </c>
      <c r="G359" s="235"/>
      <c r="H359" s="239">
        <v>10.938000000000001</v>
      </c>
      <c r="I359" s="240"/>
      <c r="J359" s="235"/>
      <c r="K359" s="235"/>
      <c r="L359" s="241"/>
      <c r="M359" s="242"/>
      <c r="N359" s="243"/>
      <c r="O359" s="243"/>
      <c r="P359" s="243"/>
      <c r="Q359" s="243"/>
      <c r="R359" s="243"/>
      <c r="S359" s="243"/>
      <c r="T359" s="244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5" t="s">
        <v>292</v>
      </c>
      <c r="AU359" s="245" t="s">
        <v>199</v>
      </c>
      <c r="AV359" s="13" t="s">
        <v>78</v>
      </c>
      <c r="AW359" s="13" t="s">
        <v>4</v>
      </c>
      <c r="AX359" s="13" t="s">
        <v>76</v>
      </c>
      <c r="AY359" s="245" t="s">
        <v>281</v>
      </c>
    </row>
    <row r="360" s="12" customFormat="1" ht="22.8" customHeight="1">
      <c r="A360" s="12"/>
      <c r="B360" s="200"/>
      <c r="C360" s="201"/>
      <c r="D360" s="202" t="s">
        <v>68</v>
      </c>
      <c r="E360" s="214" t="s">
        <v>727</v>
      </c>
      <c r="F360" s="214" t="s">
        <v>728</v>
      </c>
      <c r="G360" s="201"/>
      <c r="H360" s="201"/>
      <c r="I360" s="204"/>
      <c r="J360" s="215">
        <f>BK360</f>
        <v>0</v>
      </c>
      <c r="K360" s="201"/>
      <c r="L360" s="206"/>
      <c r="M360" s="207"/>
      <c r="N360" s="208"/>
      <c r="O360" s="208"/>
      <c r="P360" s="209">
        <f>SUM(P361:P395)</f>
        <v>0</v>
      </c>
      <c r="Q360" s="208"/>
      <c r="R360" s="209">
        <f>SUM(R361:R395)</f>
        <v>0.22688041000000001</v>
      </c>
      <c r="S360" s="208"/>
      <c r="T360" s="210">
        <f>SUM(T361:T395)</f>
        <v>0</v>
      </c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R360" s="211" t="s">
        <v>78</v>
      </c>
      <c r="AT360" s="212" t="s">
        <v>68</v>
      </c>
      <c r="AU360" s="212" t="s">
        <v>76</v>
      </c>
      <c r="AY360" s="211" t="s">
        <v>281</v>
      </c>
      <c r="BK360" s="213">
        <f>SUM(BK361:BK395)</f>
        <v>0</v>
      </c>
    </row>
    <row r="361" s="2" customFormat="1" ht="24.15" customHeight="1">
      <c r="A361" s="41"/>
      <c r="B361" s="42"/>
      <c r="C361" s="216" t="s">
        <v>798</v>
      </c>
      <c r="D361" s="216" t="s">
        <v>284</v>
      </c>
      <c r="E361" s="217" t="s">
        <v>730</v>
      </c>
      <c r="F361" s="218" t="s">
        <v>731</v>
      </c>
      <c r="G361" s="219" t="s">
        <v>197</v>
      </c>
      <c r="H361" s="220">
        <v>9.0719999999999992</v>
      </c>
      <c r="I361" s="221"/>
      <c r="J361" s="222">
        <f>ROUND(I361*H361,2)</f>
        <v>0</v>
      </c>
      <c r="K361" s="218" t="s">
        <v>287</v>
      </c>
      <c r="L361" s="47"/>
      <c r="M361" s="223" t="s">
        <v>19</v>
      </c>
      <c r="N361" s="224" t="s">
        <v>40</v>
      </c>
      <c r="O361" s="87"/>
      <c r="P361" s="225">
        <f>O361*H361</f>
        <v>0</v>
      </c>
      <c r="Q361" s="225">
        <v>0.00029999999999999997</v>
      </c>
      <c r="R361" s="225">
        <f>Q361*H361</f>
        <v>0.0027215999999999994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305</v>
      </c>
      <c r="AT361" s="227" t="s">
        <v>284</v>
      </c>
      <c r="AU361" s="227" t="s">
        <v>78</v>
      </c>
      <c r="AY361" s="20" t="s">
        <v>281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76</v>
      </c>
      <c r="BK361" s="228">
        <f>ROUND(I361*H361,2)</f>
        <v>0</v>
      </c>
      <c r="BL361" s="20" t="s">
        <v>305</v>
      </c>
      <c r="BM361" s="227" t="s">
        <v>732</v>
      </c>
    </row>
    <row r="362" s="2" customFormat="1">
      <c r="A362" s="41"/>
      <c r="B362" s="42"/>
      <c r="C362" s="43"/>
      <c r="D362" s="229" t="s">
        <v>290</v>
      </c>
      <c r="E362" s="43"/>
      <c r="F362" s="230" t="s">
        <v>733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290</v>
      </c>
      <c r="AU362" s="20" t="s">
        <v>78</v>
      </c>
    </row>
    <row r="363" s="13" customFormat="1">
      <c r="A363" s="13"/>
      <c r="B363" s="234"/>
      <c r="C363" s="235"/>
      <c r="D363" s="236" t="s">
        <v>292</v>
      </c>
      <c r="E363" s="237" t="s">
        <v>19</v>
      </c>
      <c r="F363" s="238" t="s">
        <v>208</v>
      </c>
      <c r="G363" s="235"/>
      <c r="H363" s="239">
        <v>9.0719999999999992</v>
      </c>
      <c r="I363" s="240"/>
      <c r="J363" s="235"/>
      <c r="K363" s="235"/>
      <c r="L363" s="241"/>
      <c r="M363" s="242"/>
      <c r="N363" s="243"/>
      <c r="O363" s="243"/>
      <c r="P363" s="243"/>
      <c r="Q363" s="243"/>
      <c r="R363" s="243"/>
      <c r="S363" s="243"/>
      <c r="T363" s="244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5" t="s">
        <v>292</v>
      </c>
      <c r="AU363" s="245" t="s">
        <v>78</v>
      </c>
      <c r="AV363" s="13" t="s">
        <v>78</v>
      </c>
      <c r="AW363" s="13" t="s">
        <v>31</v>
      </c>
      <c r="AX363" s="13" t="s">
        <v>76</v>
      </c>
      <c r="AY363" s="245" t="s">
        <v>281</v>
      </c>
    </row>
    <row r="364" s="2" customFormat="1" ht="37.8" customHeight="1">
      <c r="A364" s="41"/>
      <c r="B364" s="42"/>
      <c r="C364" s="216" t="s">
        <v>805</v>
      </c>
      <c r="D364" s="216" t="s">
        <v>284</v>
      </c>
      <c r="E364" s="217" t="s">
        <v>735</v>
      </c>
      <c r="F364" s="218" t="s">
        <v>736</v>
      </c>
      <c r="G364" s="219" t="s">
        <v>197</v>
      </c>
      <c r="H364" s="220">
        <v>9.0719999999999992</v>
      </c>
      <c r="I364" s="221"/>
      <c r="J364" s="222">
        <f>ROUND(I364*H364,2)</f>
        <v>0</v>
      </c>
      <c r="K364" s="218" t="s">
        <v>287</v>
      </c>
      <c r="L364" s="47"/>
      <c r="M364" s="223" t="s">
        <v>19</v>
      </c>
      <c r="N364" s="224" t="s">
        <v>40</v>
      </c>
      <c r="O364" s="87"/>
      <c r="P364" s="225">
        <f>O364*H364</f>
        <v>0</v>
      </c>
      <c r="Q364" s="225">
        <v>0.0055799999999999999</v>
      </c>
      <c r="R364" s="225">
        <f>Q364*H364</f>
        <v>0.050621759999999995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305</v>
      </c>
      <c r="AT364" s="227" t="s">
        <v>284</v>
      </c>
      <c r="AU364" s="227" t="s">
        <v>78</v>
      </c>
      <c r="AY364" s="20" t="s">
        <v>281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76</v>
      </c>
      <c r="BK364" s="228">
        <f>ROUND(I364*H364,2)</f>
        <v>0</v>
      </c>
      <c r="BL364" s="20" t="s">
        <v>305</v>
      </c>
      <c r="BM364" s="227" t="s">
        <v>737</v>
      </c>
    </row>
    <row r="365" s="2" customFormat="1">
      <c r="A365" s="41"/>
      <c r="B365" s="42"/>
      <c r="C365" s="43"/>
      <c r="D365" s="229" t="s">
        <v>290</v>
      </c>
      <c r="E365" s="43"/>
      <c r="F365" s="230" t="s">
        <v>738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290</v>
      </c>
      <c r="AU365" s="20" t="s">
        <v>78</v>
      </c>
    </row>
    <row r="366" s="2" customFormat="1" ht="33" customHeight="1">
      <c r="A366" s="41"/>
      <c r="B366" s="42"/>
      <c r="C366" s="267" t="s">
        <v>812</v>
      </c>
      <c r="D366" s="267" t="s">
        <v>396</v>
      </c>
      <c r="E366" s="268" t="s">
        <v>740</v>
      </c>
      <c r="F366" s="269" t="s">
        <v>741</v>
      </c>
      <c r="G366" s="270" t="s">
        <v>197</v>
      </c>
      <c r="H366" s="271">
        <v>9.9789999999999992</v>
      </c>
      <c r="I366" s="272"/>
      <c r="J366" s="273">
        <f>ROUND(I366*H366,2)</f>
        <v>0</v>
      </c>
      <c r="K366" s="269" t="s">
        <v>287</v>
      </c>
      <c r="L366" s="274"/>
      <c r="M366" s="275" t="s">
        <v>19</v>
      </c>
      <c r="N366" s="276" t="s">
        <v>40</v>
      </c>
      <c r="O366" s="87"/>
      <c r="P366" s="225">
        <f>O366*H366</f>
        <v>0</v>
      </c>
      <c r="Q366" s="225">
        <v>0.014290000000000001</v>
      </c>
      <c r="R366" s="225">
        <f>Q366*H366</f>
        <v>0.14259991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483</v>
      </c>
      <c r="AT366" s="227" t="s">
        <v>396</v>
      </c>
      <c r="AU366" s="227" t="s">
        <v>78</v>
      </c>
      <c r="AY366" s="20" t="s">
        <v>281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76</v>
      </c>
      <c r="BK366" s="228">
        <f>ROUND(I366*H366,2)</f>
        <v>0</v>
      </c>
      <c r="BL366" s="20" t="s">
        <v>305</v>
      </c>
      <c r="BM366" s="227" t="s">
        <v>742</v>
      </c>
    </row>
    <row r="367" s="13" customFormat="1">
      <c r="A367" s="13"/>
      <c r="B367" s="234"/>
      <c r="C367" s="235"/>
      <c r="D367" s="236" t="s">
        <v>292</v>
      </c>
      <c r="E367" s="235"/>
      <c r="F367" s="238" t="s">
        <v>1978</v>
      </c>
      <c r="G367" s="235"/>
      <c r="H367" s="239">
        <v>9.9789999999999992</v>
      </c>
      <c r="I367" s="240"/>
      <c r="J367" s="235"/>
      <c r="K367" s="235"/>
      <c r="L367" s="241"/>
      <c r="M367" s="242"/>
      <c r="N367" s="243"/>
      <c r="O367" s="243"/>
      <c r="P367" s="243"/>
      <c r="Q367" s="243"/>
      <c r="R367" s="243"/>
      <c r="S367" s="243"/>
      <c r="T367" s="244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5" t="s">
        <v>292</v>
      </c>
      <c r="AU367" s="245" t="s">
        <v>78</v>
      </c>
      <c r="AV367" s="13" t="s">
        <v>78</v>
      </c>
      <c r="AW367" s="13" t="s">
        <v>4</v>
      </c>
      <c r="AX367" s="13" t="s">
        <v>76</v>
      </c>
      <c r="AY367" s="245" t="s">
        <v>281</v>
      </c>
    </row>
    <row r="368" s="2" customFormat="1" ht="33" customHeight="1">
      <c r="A368" s="41"/>
      <c r="B368" s="42"/>
      <c r="C368" s="216" t="s">
        <v>506</v>
      </c>
      <c r="D368" s="216" t="s">
        <v>284</v>
      </c>
      <c r="E368" s="217" t="s">
        <v>745</v>
      </c>
      <c r="F368" s="218" t="s">
        <v>746</v>
      </c>
      <c r="G368" s="219" t="s">
        <v>392</v>
      </c>
      <c r="H368" s="220">
        <v>2.52</v>
      </c>
      <c r="I368" s="221"/>
      <c r="J368" s="222">
        <f>ROUND(I368*H368,2)</f>
        <v>0</v>
      </c>
      <c r="K368" s="218" t="s">
        <v>287</v>
      </c>
      <c r="L368" s="47"/>
      <c r="M368" s="223" t="s">
        <v>19</v>
      </c>
      <c r="N368" s="224" t="s">
        <v>40</v>
      </c>
      <c r="O368" s="87"/>
      <c r="P368" s="225">
        <f>O368*H368</f>
        <v>0</v>
      </c>
      <c r="Q368" s="225">
        <v>0.00020000000000000001</v>
      </c>
      <c r="R368" s="225">
        <f>Q368*H368</f>
        <v>0.000504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305</v>
      </c>
      <c r="AT368" s="227" t="s">
        <v>284</v>
      </c>
      <c r="AU368" s="227" t="s">
        <v>78</v>
      </c>
      <c r="AY368" s="20" t="s">
        <v>281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76</v>
      </c>
      <c r="BK368" s="228">
        <f>ROUND(I368*H368,2)</f>
        <v>0</v>
      </c>
      <c r="BL368" s="20" t="s">
        <v>305</v>
      </c>
      <c r="BM368" s="227" t="s">
        <v>747</v>
      </c>
    </row>
    <row r="369" s="2" customFormat="1">
      <c r="A369" s="41"/>
      <c r="B369" s="42"/>
      <c r="C369" s="43"/>
      <c r="D369" s="229" t="s">
        <v>290</v>
      </c>
      <c r="E369" s="43"/>
      <c r="F369" s="230" t="s">
        <v>748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290</v>
      </c>
      <c r="AU369" s="20" t="s">
        <v>78</v>
      </c>
    </row>
    <row r="370" s="15" customFormat="1">
      <c r="A370" s="15"/>
      <c r="B370" s="257"/>
      <c r="C370" s="258"/>
      <c r="D370" s="236" t="s">
        <v>292</v>
      </c>
      <c r="E370" s="259" t="s">
        <v>19</v>
      </c>
      <c r="F370" s="260" t="s">
        <v>749</v>
      </c>
      <c r="G370" s="258"/>
      <c r="H370" s="259" t="s">
        <v>19</v>
      </c>
      <c r="I370" s="261"/>
      <c r="J370" s="258"/>
      <c r="K370" s="258"/>
      <c r="L370" s="262"/>
      <c r="M370" s="263"/>
      <c r="N370" s="264"/>
      <c r="O370" s="264"/>
      <c r="P370" s="264"/>
      <c r="Q370" s="264"/>
      <c r="R370" s="264"/>
      <c r="S370" s="264"/>
      <c r="T370" s="26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66" t="s">
        <v>292</v>
      </c>
      <c r="AU370" s="266" t="s">
        <v>78</v>
      </c>
      <c r="AV370" s="15" t="s">
        <v>76</v>
      </c>
      <c r="AW370" s="15" t="s">
        <v>31</v>
      </c>
      <c r="AX370" s="15" t="s">
        <v>69</v>
      </c>
      <c r="AY370" s="266" t="s">
        <v>281</v>
      </c>
    </row>
    <row r="371" s="13" customFormat="1">
      <c r="A371" s="13"/>
      <c r="B371" s="234"/>
      <c r="C371" s="235"/>
      <c r="D371" s="236" t="s">
        <v>292</v>
      </c>
      <c r="E371" s="237" t="s">
        <v>19</v>
      </c>
      <c r="F371" s="238" t="s">
        <v>226</v>
      </c>
      <c r="G371" s="235"/>
      <c r="H371" s="239">
        <v>2.52</v>
      </c>
      <c r="I371" s="240"/>
      <c r="J371" s="235"/>
      <c r="K371" s="235"/>
      <c r="L371" s="241"/>
      <c r="M371" s="242"/>
      <c r="N371" s="243"/>
      <c r="O371" s="243"/>
      <c r="P371" s="243"/>
      <c r="Q371" s="243"/>
      <c r="R371" s="243"/>
      <c r="S371" s="243"/>
      <c r="T371" s="244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5" t="s">
        <v>292</v>
      </c>
      <c r="AU371" s="245" t="s">
        <v>78</v>
      </c>
      <c r="AV371" s="13" t="s">
        <v>78</v>
      </c>
      <c r="AW371" s="13" t="s">
        <v>31</v>
      </c>
      <c r="AX371" s="13" t="s">
        <v>69</v>
      </c>
      <c r="AY371" s="245" t="s">
        <v>281</v>
      </c>
    </row>
    <row r="372" s="14" customFormat="1">
      <c r="A372" s="14"/>
      <c r="B372" s="246"/>
      <c r="C372" s="247"/>
      <c r="D372" s="236" t="s">
        <v>292</v>
      </c>
      <c r="E372" s="248" t="s">
        <v>19</v>
      </c>
      <c r="F372" s="249" t="s">
        <v>311</v>
      </c>
      <c r="G372" s="247"/>
      <c r="H372" s="250">
        <v>2.52</v>
      </c>
      <c r="I372" s="251"/>
      <c r="J372" s="247"/>
      <c r="K372" s="247"/>
      <c r="L372" s="252"/>
      <c r="M372" s="253"/>
      <c r="N372" s="254"/>
      <c r="O372" s="254"/>
      <c r="P372" s="254"/>
      <c r="Q372" s="254"/>
      <c r="R372" s="254"/>
      <c r="S372" s="254"/>
      <c r="T372" s="255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6" t="s">
        <v>292</v>
      </c>
      <c r="AU372" s="256" t="s">
        <v>78</v>
      </c>
      <c r="AV372" s="14" t="s">
        <v>288</v>
      </c>
      <c r="AW372" s="14" t="s">
        <v>31</v>
      </c>
      <c r="AX372" s="14" t="s">
        <v>76</v>
      </c>
      <c r="AY372" s="256" t="s">
        <v>281</v>
      </c>
    </row>
    <row r="373" s="2" customFormat="1" ht="24.15" customHeight="1">
      <c r="A373" s="41"/>
      <c r="B373" s="42"/>
      <c r="C373" s="267" t="s">
        <v>820</v>
      </c>
      <c r="D373" s="267" t="s">
        <v>396</v>
      </c>
      <c r="E373" s="268" t="s">
        <v>754</v>
      </c>
      <c r="F373" s="269" t="s">
        <v>755</v>
      </c>
      <c r="G373" s="270" t="s">
        <v>392</v>
      </c>
      <c r="H373" s="271">
        <v>2.7719999999999998</v>
      </c>
      <c r="I373" s="272"/>
      <c r="J373" s="273">
        <f>ROUND(I373*H373,2)</f>
        <v>0</v>
      </c>
      <c r="K373" s="269" t="s">
        <v>287</v>
      </c>
      <c r="L373" s="274"/>
      <c r="M373" s="275" t="s">
        <v>19</v>
      </c>
      <c r="N373" s="276" t="s">
        <v>40</v>
      </c>
      <c r="O373" s="87"/>
      <c r="P373" s="225">
        <f>O373*H373</f>
        <v>0</v>
      </c>
      <c r="Q373" s="225">
        <v>0.00025999999999999998</v>
      </c>
      <c r="R373" s="225">
        <f>Q373*H373</f>
        <v>0.00072071999999999989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483</v>
      </c>
      <c r="AT373" s="227" t="s">
        <v>396</v>
      </c>
      <c r="AU373" s="227" t="s">
        <v>78</v>
      </c>
      <c r="AY373" s="20" t="s">
        <v>281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76</v>
      </c>
      <c r="BK373" s="228">
        <f>ROUND(I373*H373,2)</f>
        <v>0</v>
      </c>
      <c r="BL373" s="20" t="s">
        <v>305</v>
      </c>
      <c r="BM373" s="227" t="s">
        <v>756</v>
      </c>
    </row>
    <row r="374" s="13" customFormat="1">
      <c r="A374" s="13"/>
      <c r="B374" s="234"/>
      <c r="C374" s="235"/>
      <c r="D374" s="236" t="s">
        <v>292</v>
      </c>
      <c r="E374" s="235"/>
      <c r="F374" s="238" t="s">
        <v>1979</v>
      </c>
      <c r="G374" s="235"/>
      <c r="H374" s="239">
        <v>2.7719999999999998</v>
      </c>
      <c r="I374" s="240"/>
      <c r="J374" s="235"/>
      <c r="K374" s="235"/>
      <c r="L374" s="241"/>
      <c r="M374" s="242"/>
      <c r="N374" s="243"/>
      <c r="O374" s="243"/>
      <c r="P374" s="243"/>
      <c r="Q374" s="243"/>
      <c r="R374" s="243"/>
      <c r="S374" s="243"/>
      <c r="T374" s="244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5" t="s">
        <v>292</v>
      </c>
      <c r="AU374" s="245" t="s">
        <v>78</v>
      </c>
      <c r="AV374" s="13" t="s">
        <v>78</v>
      </c>
      <c r="AW374" s="13" t="s">
        <v>4</v>
      </c>
      <c r="AX374" s="13" t="s">
        <v>76</v>
      </c>
      <c r="AY374" s="245" t="s">
        <v>281</v>
      </c>
    </row>
    <row r="375" s="2" customFormat="1" ht="24.15" customHeight="1">
      <c r="A375" s="41"/>
      <c r="B375" s="42"/>
      <c r="C375" s="216" t="s">
        <v>827</v>
      </c>
      <c r="D375" s="216" t="s">
        <v>284</v>
      </c>
      <c r="E375" s="217" t="s">
        <v>759</v>
      </c>
      <c r="F375" s="218" t="s">
        <v>760</v>
      </c>
      <c r="G375" s="219" t="s">
        <v>392</v>
      </c>
      <c r="H375" s="220">
        <v>14.060000000000001</v>
      </c>
      <c r="I375" s="221"/>
      <c r="J375" s="222">
        <f>ROUND(I375*H375,2)</f>
        <v>0</v>
      </c>
      <c r="K375" s="218" t="s">
        <v>287</v>
      </c>
      <c r="L375" s="47"/>
      <c r="M375" s="223" t="s">
        <v>19</v>
      </c>
      <c r="N375" s="224" t="s">
        <v>40</v>
      </c>
      <c r="O375" s="87"/>
      <c r="P375" s="225">
        <f>O375*H375</f>
        <v>0</v>
      </c>
      <c r="Q375" s="225">
        <v>9.0000000000000006E-05</v>
      </c>
      <c r="R375" s="225">
        <f>Q375*H375</f>
        <v>0.0012654000000000001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305</v>
      </c>
      <c r="AT375" s="227" t="s">
        <v>284</v>
      </c>
      <c r="AU375" s="227" t="s">
        <v>78</v>
      </c>
      <c r="AY375" s="20" t="s">
        <v>281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76</v>
      </c>
      <c r="BK375" s="228">
        <f>ROUND(I375*H375,2)</f>
        <v>0</v>
      </c>
      <c r="BL375" s="20" t="s">
        <v>305</v>
      </c>
      <c r="BM375" s="227" t="s">
        <v>761</v>
      </c>
    </row>
    <row r="376" s="2" customFormat="1">
      <c r="A376" s="41"/>
      <c r="B376" s="42"/>
      <c r="C376" s="43"/>
      <c r="D376" s="229" t="s">
        <v>290</v>
      </c>
      <c r="E376" s="43"/>
      <c r="F376" s="230" t="s">
        <v>762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290</v>
      </c>
      <c r="AU376" s="20" t="s">
        <v>78</v>
      </c>
    </row>
    <row r="377" s="13" customFormat="1">
      <c r="A377" s="13"/>
      <c r="B377" s="234"/>
      <c r="C377" s="235"/>
      <c r="D377" s="236" t="s">
        <v>292</v>
      </c>
      <c r="E377" s="237" t="s">
        <v>19</v>
      </c>
      <c r="F377" s="238" t="s">
        <v>214</v>
      </c>
      <c r="G377" s="235"/>
      <c r="H377" s="239">
        <v>5.0599999999999996</v>
      </c>
      <c r="I377" s="240"/>
      <c r="J377" s="235"/>
      <c r="K377" s="235"/>
      <c r="L377" s="241"/>
      <c r="M377" s="242"/>
      <c r="N377" s="243"/>
      <c r="O377" s="243"/>
      <c r="P377" s="243"/>
      <c r="Q377" s="243"/>
      <c r="R377" s="243"/>
      <c r="S377" s="243"/>
      <c r="T377" s="244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5" t="s">
        <v>292</v>
      </c>
      <c r="AU377" s="245" t="s">
        <v>78</v>
      </c>
      <c r="AV377" s="13" t="s">
        <v>78</v>
      </c>
      <c r="AW377" s="13" t="s">
        <v>31</v>
      </c>
      <c r="AX377" s="13" t="s">
        <v>69</v>
      </c>
      <c r="AY377" s="245" t="s">
        <v>281</v>
      </c>
    </row>
    <row r="378" s="13" customFormat="1">
      <c r="A378" s="13"/>
      <c r="B378" s="234"/>
      <c r="C378" s="235"/>
      <c r="D378" s="236" t="s">
        <v>292</v>
      </c>
      <c r="E378" s="237" t="s">
        <v>19</v>
      </c>
      <c r="F378" s="238" t="s">
        <v>1980</v>
      </c>
      <c r="G378" s="235"/>
      <c r="H378" s="239">
        <v>9</v>
      </c>
      <c r="I378" s="240"/>
      <c r="J378" s="235"/>
      <c r="K378" s="235"/>
      <c r="L378" s="241"/>
      <c r="M378" s="242"/>
      <c r="N378" s="243"/>
      <c r="O378" s="243"/>
      <c r="P378" s="243"/>
      <c r="Q378" s="243"/>
      <c r="R378" s="243"/>
      <c r="S378" s="243"/>
      <c r="T378" s="244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5" t="s">
        <v>292</v>
      </c>
      <c r="AU378" s="245" t="s">
        <v>78</v>
      </c>
      <c r="AV378" s="13" t="s">
        <v>78</v>
      </c>
      <c r="AW378" s="13" t="s">
        <v>31</v>
      </c>
      <c r="AX378" s="13" t="s">
        <v>69</v>
      </c>
      <c r="AY378" s="245" t="s">
        <v>281</v>
      </c>
    </row>
    <row r="379" s="14" customFormat="1">
      <c r="A379" s="14"/>
      <c r="B379" s="246"/>
      <c r="C379" s="247"/>
      <c r="D379" s="236" t="s">
        <v>292</v>
      </c>
      <c r="E379" s="248" t="s">
        <v>19</v>
      </c>
      <c r="F379" s="249" t="s">
        <v>311</v>
      </c>
      <c r="G379" s="247"/>
      <c r="H379" s="250">
        <v>14.059999999999999</v>
      </c>
      <c r="I379" s="251"/>
      <c r="J379" s="247"/>
      <c r="K379" s="247"/>
      <c r="L379" s="252"/>
      <c r="M379" s="253"/>
      <c r="N379" s="254"/>
      <c r="O379" s="254"/>
      <c r="P379" s="254"/>
      <c r="Q379" s="254"/>
      <c r="R379" s="254"/>
      <c r="S379" s="254"/>
      <c r="T379" s="25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6" t="s">
        <v>292</v>
      </c>
      <c r="AU379" s="256" t="s">
        <v>78</v>
      </c>
      <c r="AV379" s="14" t="s">
        <v>288</v>
      </c>
      <c r="AW379" s="14" t="s">
        <v>31</v>
      </c>
      <c r="AX379" s="14" t="s">
        <v>76</v>
      </c>
      <c r="AY379" s="256" t="s">
        <v>281</v>
      </c>
    </row>
    <row r="380" s="2" customFormat="1" ht="24.15" customHeight="1">
      <c r="A380" s="41"/>
      <c r="B380" s="42"/>
      <c r="C380" s="216" t="s">
        <v>830</v>
      </c>
      <c r="D380" s="216" t="s">
        <v>284</v>
      </c>
      <c r="E380" s="217" t="s">
        <v>765</v>
      </c>
      <c r="F380" s="218" t="s">
        <v>766</v>
      </c>
      <c r="G380" s="219" t="s">
        <v>330</v>
      </c>
      <c r="H380" s="220">
        <v>8</v>
      </c>
      <c r="I380" s="221"/>
      <c r="J380" s="222">
        <f>ROUND(I380*H380,2)</f>
        <v>0</v>
      </c>
      <c r="K380" s="218" t="s">
        <v>287</v>
      </c>
      <c r="L380" s="47"/>
      <c r="M380" s="223" t="s">
        <v>19</v>
      </c>
      <c r="N380" s="224" t="s">
        <v>40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305</v>
      </c>
      <c r="AT380" s="227" t="s">
        <v>284</v>
      </c>
      <c r="AU380" s="227" t="s">
        <v>78</v>
      </c>
      <c r="AY380" s="20" t="s">
        <v>281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76</v>
      </c>
      <c r="BK380" s="228">
        <f>ROUND(I380*H380,2)</f>
        <v>0</v>
      </c>
      <c r="BL380" s="20" t="s">
        <v>305</v>
      </c>
      <c r="BM380" s="227" t="s">
        <v>767</v>
      </c>
    </row>
    <row r="381" s="2" customFormat="1">
      <c r="A381" s="41"/>
      <c r="B381" s="42"/>
      <c r="C381" s="43"/>
      <c r="D381" s="229" t="s">
        <v>290</v>
      </c>
      <c r="E381" s="43"/>
      <c r="F381" s="230" t="s">
        <v>768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290</v>
      </c>
      <c r="AU381" s="20" t="s">
        <v>78</v>
      </c>
    </row>
    <row r="382" s="13" customFormat="1">
      <c r="A382" s="13"/>
      <c r="B382" s="234"/>
      <c r="C382" s="235"/>
      <c r="D382" s="236" t="s">
        <v>292</v>
      </c>
      <c r="E382" s="237" t="s">
        <v>19</v>
      </c>
      <c r="F382" s="238" t="s">
        <v>1981</v>
      </c>
      <c r="G382" s="235"/>
      <c r="H382" s="239">
        <v>3</v>
      </c>
      <c r="I382" s="240"/>
      <c r="J382" s="235"/>
      <c r="K382" s="235"/>
      <c r="L382" s="241"/>
      <c r="M382" s="242"/>
      <c r="N382" s="243"/>
      <c r="O382" s="243"/>
      <c r="P382" s="243"/>
      <c r="Q382" s="243"/>
      <c r="R382" s="243"/>
      <c r="S382" s="243"/>
      <c r="T382" s="244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5" t="s">
        <v>292</v>
      </c>
      <c r="AU382" s="245" t="s">
        <v>78</v>
      </c>
      <c r="AV382" s="13" t="s">
        <v>78</v>
      </c>
      <c r="AW382" s="13" t="s">
        <v>31</v>
      </c>
      <c r="AX382" s="13" t="s">
        <v>69</v>
      </c>
      <c r="AY382" s="245" t="s">
        <v>281</v>
      </c>
    </row>
    <row r="383" s="13" customFormat="1">
      <c r="A383" s="13"/>
      <c r="B383" s="234"/>
      <c r="C383" s="235"/>
      <c r="D383" s="236" t="s">
        <v>292</v>
      </c>
      <c r="E383" s="237" t="s">
        <v>19</v>
      </c>
      <c r="F383" s="238" t="s">
        <v>770</v>
      </c>
      <c r="G383" s="235"/>
      <c r="H383" s="239">
        <v>5</v>
      </c>
      <c r="I383" s="240"/>
      <c r="J383" s="235"/>
      <c r="K383" s="235"/>
      <c r="L383" s="241"/>
      <c r="M383" s="242"/>
      <c r="N383" s="243"/>
      <c r="O383" s="243"/>
      <c r="P383" s="243"/>
      <c r="Q383" s="243"/>
      <c r="R383" s="243"/>
      <c r="S383" s="243"/>
      <c r="T383" s="244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5" t="s">
        <v>292</v>
      </c>
      <c r="AU383" s="245" t="s">
        <v>78</v>
      </c>
      <c r="AV383" s="13" t="s">
        <v>78</v>
      </c>
      <c r="AW383" s="13" t="s">
        <v>31</v>
      </c>
      <c r="AX383" s="13" t="s">
        <v>69</v>
      </c>
      <c r="AY383" s="245" t="s">
        <v>281</v>
      </c>
    </row>
    <row r="384" s="14" customFormat="1">
      <c r="A384" s="14"/>
      <c r="B384" s="246"/>
      <c r="C384" s="247"/>
      <c r="D384" s="236" t="s">
        <v>292</v>
      </c>
      <c r="E384" s="248" t="s">
        <v>19</v>
      </c>
      <c r="F384" s="249" t="s">
        <v>311</v>
      </c>
      <c r="G384" s="247"/>
      <c r="H384" s="250">
        <v>8</v>
      </c>
      <c r="I384" s="251"/>
      <c r="J384" s="247"/>
      <c r="K384" s="247"/>
      <c r="L384" s="252"/>
      <c r="M384" s="253"/>
      <c r="N384" s="254"/>
      <c r="O384" s="254"/>
      <c r="P384" s="254"/>
      <c r="Q384" s="254"/>
      <c r="R384" s="254"/>
      <c r="S384" s="254"/>
      <c r="T384" s="255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6" t="s">
        <v>292</v>
      </c>
      <c r="AU384" s="256" t="s">
        <v>78</v>
      </c>
      <c r="AV384" s="14" t="s">
        <v>288</v>
      </c>
      <c r="AW384" s="14" t="s">
        <v>31</v>
      </c>
      <c r="AX384" s="14" t="s">
        <v>76</v>
      </c>
      <c r="AY384" s="256" t="s">
        <v>281</v>
      </c>
    </row>
    <row r="385" s="2" customFormat="1" ht="24.15" customHeight="1">
      <c r="A385" s="41"/>
      <c r="B385" s="42"/>
      <c r="C385" s="216" t="s">
        <v>835</v>
      </c>
      <c r="D385" s="216" t="s">
        <v>284</v>
      </c>
      <c r="E385" s="217" t="s">
        <v>772</v>
      </c>
      <c r="F385" s="218" t="s">
        <v>773</v>
      </c>
      <c r="G385" s="219" t="s">
        <v>330</v>
      </c>
      <c r="H385" s="220">
        <v>1</v>
      </c>
      <c r="I385" s="221"/>
      <c r="J385" s="222">
        <f>ROUND(I385*H385,2)</f>
        <v>0</v>
      </c>
      <c r="K385" s="218" t="s">
        <v>287</v>
      </c>
      <c r="L385" s="47"/>
      <c r="M385" s="223" t="s">
        <v>19</v>
      </c>
      <c r="N385" s="224" t="s">
        <v>40</v>
      </c>
      <c r="O385" s="87"/>
      <c r="P385" s="225">
        <f>O385*H385</f>
        <v>0</v>
      </c>
      <c r="Q385" s="225">
        <v>0</v>
      </c>
      <c r="R385" s="225">
        <f>Q385*H385</f>
        <v>0</v>
      </c>
      <c r="S385" s="225">
        <v>0</v>
      </c>
      <c r="T385" s="226">
        <f>S385*H385</f>
        <v>0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7" t="s">
        <v>305</v>
      </c>
      <c r="AT385" s="227" t="s">
        <v>284</v>
      </c>
      <c r="AU385" s="227" t="s">
        <v>78</v>
      </c>
      <c r="AY385" s="20" t="s">
        <v>281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20" t="s">
        <v>76</v>
      </c>
      <c r="BK385" s="228">
        <f>ROUND(I385*H385,2)</f>
        <v>0</v>
      </c>
      <c r="BL385" s="20" t="s">
        <v>305</v>
      </c>
      <c r="BM385" s="227" t="s">
        <v>774</v>
      </c>
    </row>
    <row r="386" s="2" customFormat="1">
      <c r="A386" s="41"/>
      <c r="B386" s="42"/>
      <c r="C386" s="43"/>
      <c r="D386" s="229" t="s">
        <v>290</v>
      </c>
      <c r="E386" s="43"/>
      <c r="F386" s="230" t="s">
        <v>775</v>
      </c>
      <c r="G386" s="43"/>
      <c r="H386" s="43"/>
      <c r="I386" s="231"/>
      <c r="J386" s="43"/>
      <c r="K386" s="43"/>
      <c r="L386" s="47"/>
      <c r="M386" s="232"/>
      <c r="N386" s="233"/>
      <c r="O386" s="87"/>
      <c r="P386" s="87"/>
      <c r="Q386" s="87"/>
      <c r="R386" s="87"/>
      <c r="S386" s="87"/>
      <c r="T386" s="88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T386" s="20" t="s">
        <v>290</v>
      </c>
      <c r="AU386" s="20" t="s">
        <v>78</v>
      </c>
    </row>
    <row r="387" s="13" customFormat="1">
      <c r="A387" s="13"/>
      <c r="B387" s="234"/>
      <c r="C387" s="235"/>
      <c r="D387" s="236" t="s">
        <v>292</v>
      </c>
      <c r="E387" s="237" t="s">
        <v>19</v>
      </c>
      <c r="F387" s="238" t="s">
        <v>1982</v>
      </c>
      <c r="G387" s="235"/>
      <c r="H387" s="239">
        <v>1</v>
      </c>
      <c r="I387" s="240"/>
      <c r="J387" s="235"/>
      <c r="K387" s="235"/>
      <c r="L387" s="241"/>
      <c r="M387" s="242"/>
      <c r="N387" s="243"/>
      <c r="O387" s="243"/>
      <c r="P387" s="243"/>
      <c r="Q387" s="243"/>
      <c r="R387" s="243"/>
      <c r="S387" s="243"/>
      <c r="T387" s="244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5" t="s">
        <v>292</v>
      </c>
      <c r="AU387" s="245" t="s">
        <v>78</v>
      </c>
      <c r="AV387" s="13" t="s">
        <v>78</v>
      </c>
      <c r="AW387" s="13" t="s">
        <v>31</v>
      </c>
      <c r="AX387" s="13" t="s">
        <v>76</v>
      </c>
      <c r="AY387" s="245" t="s">
        <v>281</v>
      </c>
    </row>
    <row r="388" s="2" customFormat="1" ht="37.8" customHeight="1">
      <c r="A388" s="41"/>
      <c r="B388" s="42"/>
      <c r="C388" s="216" t="s">
        <v>935</v>
      </c>
      <c r="D388" s="216" t="s">
        <v>284</v>
      </c>
      <c r="E388" s="217" t="s">
        <v>778</v>
      </c>
      <c r="F388" s="218" t="s">
        <v>779</v>
      </c>
      <c r="G388" s="219" t="s">
        <v>392</v>
      </c>
      <c r="H388" s="220">
        <v>2.52</v>
      </c>
      <c r="I388" s="221"/>
      <c r="J388" s="222">
        <f>ROUND(I388*H388,2)</f>
        <v>0</v>
      </c>
      <c r="K388" s="218" t="s">
        <v>287</v>
      </c>
      <c r="L388" s="47"/>
      <c r="M388" s="223" t="s">
        <v>19</v>
      </c>
      <c r="N388" s="224" t="s">
        <v>40</v>
      </c>
      <c r="O388" s="87"/>
      <c r="P388" s="225">
        <f>O388*H388</f>
        <v>0</v>
      </c>
      <c r="Q388" s="225">
        <v>0.002</v>
      </c>
      <c r="R388" s="225">
        <f>Q388*H388</f>
        <v>0.0050400000000000002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305</v>
      </c>
      <c r="AT388" s="227" t="s">
        <v>284</v>
      </c>
      <c r="AU388" s="227" t="s">
        <v>78</v>
      </c>
      <c r="AY388" s="20" t="s">
        <v>281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76</v>
      </c>
      <c r="BK388" s="228">
        <f>ROUND(I388*H388,2)</f>
        <v>0</v>
      </c>
      <c r="BL388" s="20" t="s">
        <v>305</v>
      </c>
      <c r="BM388" s="227" t="s">
        <v>780</v>
      </c>
    </row>
    <row r="389" s="2" customFormat="1">
      <c r="A389" s="41"/>
      <c r="B389" s="42"/>
      <c r="C389" s="43"/>
      <c r="D389" s="229" t="s">
        <v>290</v>
      </c>
      <c r="E389" s="43"/>
      <c r="F389" s="230" t="s">
        <v>781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290</v>
      </c>
      <c r="AU389" s="20" t="s">
        <v>78</v>
      </c>
    </row>
    <row r="390" s="13" customFormat="1">
      <c r="A390" s="13"/>
      <c r="B390" s="234"/>
      <c r="C390" s="235"/>
      <c r="D390" s="236" t="s">
        <v>292</v>
      </c>
      <c r="E390" s="237" t="s">
        <v>19</v>
      </c>
      <c r="F390" s="238" t="s">
        <v>226</v>
      </c>
      <c r="G390" s="235"/>
      <c r="H390" s="239">
        <v>2.52</v>
      </c>
      <c r="I390" s="240"/>
      <c r="J390" s="235"/>
      <c r="K390" s="235"/>
      <c r="L390" s="241"/>
      <c r="M390" s="242"/>
      <c r="N390" s="243"/>
      <c r="O390" s="243"/>
      <c r="P390" s="243"/>
      <c r="Q390" s="243"/>
      <c r="R390" s="243"/>
      <c r="S390" s="243"/>
      <c r="T390" s="244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5" t="s">
        <v>292</v>
      </c>
      <c r="AU390" s="245" t="s">
        <v>78</v>
      </c>
      <c r="AV390" s="13" t="s">
        <v>78</v>
      </c>
      <c r="AW390" s="13" t="s">
        <v>31</v>
      </c>
      <c r="AX390" s="13" t="s">
        <v>69</v>
      </c>
      <c r="AY390" s="245" t="s">
        <v>281</v>
      </c>
    </row>
    <row r="391" s="14" customFormat="1">
      <c r="A391" s="14"/>
      <c r="B391" s="246"/>
      <c r="C391" s="247"/>
      <c r="D391" s="236" t="s">
        <v>292</v>
      </c>
      <c r="E391" s="248" t="s">
        <v>19</v>
      </c>
      <c r="F391" s="249" t="s">
        <v>311</v>
      </c>
      <c r="G391" s="247"/>
      <c r="H391" s="250">
        <v>2.52</v>
      </c>
      <c r="I391" s="251"/>
      <c r="J391" s="247"/>
      <c r="K391" s="247"/>
      <c r="L391" s="252"/>
      <c r="M391" s="253"/>
      <c r="N391" s="254"/>
      <c r="O391" s="254"/>
      <c r="P391" s="254"/>
      <c r="Q391" s="254"/>
      <c r="R391" s="254"/>
      <c r="S391" s="254"/>
      <c r="T391" s="255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6" t="s">
        <v>292</v>
      </c>
      <c r="AU391" s="256" t="s">
        <v>78</v>
      </c>
      <c r="AV391" s="14" t="s">
        <v>288</v>
      </c>
      <c r="AW391" s="14" t="s">
        <v>31</v>
      </c>
      <c r="AX391" s="14" t="s">
        <v>76</v>
      </c>
      <c r="AY391" s="256" t="s">
        <v>281</v>
      </c>
    </row>
    <row r="392" s="2" customFormat="1" ht="33" customHeight="1">
      <c r="A392" s="41"/>
      <c r="B392" s="42"/>
      <c r="C392" s="267" t="s">
        <v>936</v>
      </c>
      <c r="D392" s="267" t="s">
        <v>396</v>
      </c>
      <c r="E392" s="268" t="s">
        <v>740</v>
      </c>
      <c r="F392" s="269" t="s">
        <v>741</v>
      </c>
      <c r="G392" s="270" t="s">
        <v>197</v>
      </c>
      <c r="H392" s="271">
        <v>1.6379999999999999</v>
      </c>
      <c r="I392" s="272"/>
      <c r="J392" s="273">
        <f>ROUND(I392*H392,2)</f>
        <v>0</v>
      </c>
      <c r="K392" s="269" t="s">
        <v>287</v>
      </c>
      <c r="L392" s="274"/>
      <c r="M392" s="275" t="s">
        <v>19</v>
      </c>
      <c r="N392" s="276" t="s">
        <v>40</v>
      </c>
      <c r="O392" s="87"/>
      <c r="P392" s="225">
        <f>O392*H392</f>
        <v>0</v>
      </c>
      <c r="Q392" s="225">
        <v>0.014290000000000001</v>
      </c>
      <c r="R392" s="225">
        <f>Q392*H392</f>
        <v>0.023407020000000001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483</v>
      </c>
      <c r="AT392" s="227" t="s">
        <v>396</v>
      </c>
      <c r="AU392" s="227" t="s">
        <v>78</v>
      </c>
      <c r="AY392" s="20" t="s">
        <v>281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76</v>
      </c>
      <c r="BK392" s="228">
        <f>ROUND(I392*H392,2)</f>
        <v>0</v>
      </c>
      <c r="BL392" s="20" t="s">
        <v>305</v>
      </c>
      <c r="BM392" s="227" t="s">
        <v>796</v>
      </c>
    </row>
    <row r="393" s="13" customFormat="1">
      <c r="A393" s="13"/>
      <c r="B393" s="234"/>
      <c r="C393" s="235"/>
      <c r="D393" s="236" t="s">
        <v>292</v>
      </c>
      <c r="E393" s="235"/>
      <c r="F393" s="238" t="s">
        <v>1983</v>
      </c>
      <c r="G393" s="235"/>
      <c r="H393" s="239">
        <v>1.6379999999999999</v>
      </c>
      <c r="I393" s="240"/>
      <c r="J393" s="235"/>
      <c r="K393" s="235"/>
      <c r="L393" s="241"/>
      <c r="M393" s="242"/>
      <c r="N393" s="243"/>
      <c r="O393" s="243"/>
      <c r="P393" s="243"/>
      <c r="Q393" s="243"/>
      <c r="R393" s="243"/>
      <c r="S393" s="243"/>
      <c r="T393" s="244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5" t="s">
        <v>292</v>
      </c>
      <c r="AU393" s="245" t="s">
        <v>78</v>
      </c>
      <c r="AV393" s="13" t="s">
        <v>78</v>
      </c>
      <c r="AW393" s="13" t="s">
        <v>4</v>
      </c>
      <c r="AX393" s="13" t="s">
        <v>76</v>
      </c>
      <c r="AY393" s="245" t="s">
        <v>281</v>
      </c>
    </row>
    <row r="394" s="2" customFormat="1" ht="55.5" customHeight="1">
      <c r="A394" s="41"/>
      <c r="B394" s="42"/>
      <c r="C394" s="216" t="s">
        <v>938</v>
      </c>
      <c r="D394" s="216" t="s">
        <v>284</v>
      </c>
      <c r="E394" s="217" t="s">
        <v>799</v>
      </c>
      <c r="F394" s="218" t="s">
        <v>800</v>
      </c>
      <c r="G394" s="219" t="s">
        <v>366</v>
      </c>
      <c r="H394" s="220">
        <v>0.22700000000000001</v>
      </c>
      <c r="I394" s="221"/>
      <c r="J394" s="222">
        <f>ROUND(I394*H394,2)</f>
        <v>0</v>
      </c>
      <c r="K394" s="218" t="s">
        <v>287</v>
      </c>
      <c r="L394" s="47"/>
      <c r="M394" s="223" t="s">
        <v>19</v>
      </c>
      <c r="N394" s="224" t="s">
        <v>40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305</v>
      </c>
      <c r="AT394" s="227" t="s">
        <v>284</v>
      </c>
      <c r="AU394" s="227" t="s">
        <v>78</v>
      </c>
      <c r="AY394" s="20" t="s">
        <v>281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76</v>
      </c>
      <c r="BK394" s="228">
        <f>ROUND(I394*H394,2)</f>
        <v>0</v>
      </c>
      <c r="BL394" s="20" t="s">
        <v>305</v>
      </c>
      <c r="BM394" s="227" t="s">
        <v>801</v>
      </c>
    </row>
    <row r="395" s="2" customFormat="1">
      <c r="A395" s="41"/>
      <c r="B395" s="42"/>
      <c r="C395" s="43"/>
      <c r="D395" s="229" t="s">
        <v>290</v>
      </c>
      <c r="E395" s="43"/>
      <c r="F395" s="230" t="s">
        <v>802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290</v>
      </c>
      <c r="AU395" s="20" t="s">
        <v>78</v>
      </c>
    </row>
    <row r="396" s="12" customFormat="1" ht="22.8" customHeight="1">
      <c r="A396" s="12"/>
      <c r="B396" s="200"/>
      <c r="C396" s="201"/>
      <c r="D396" s="202" t="s">
        <v>68</v>
      </c>
      <c r="E396" s="214" t="s">
        <v>803</v>
      </c>
      <c r="F396" s="214" t="s">
        <v>804</v>
      </c>
      <c r="G396" s="201"/>
      <c r="H396" s="201"/>
      <c r="I396" s="204"/>
      <c r="J396" s="215">
        <f>BK396</f>
        <v>0</v>
      </c>
      <c r="K396" s="201"/>
      <c r="L396" s="206"/>
      <c r="M396" s="207"/>
      <c r="N396" s="208"/>
      <c r="O396" s="208"/>
      <c r="P396" s="209">
        <f>SUM(P397:P417)</f>
        <v>0</v>
      </c>
      <c r="Q396" s="208"/>
      <c r="R396" s="209">
        <f>SUM(R397:R417)</f>
        <v>0.016716616</v>
      </c>
      <c r="S396" s="208"/>
      <c r="T396" s="210">
        <f>SUM(T397:T417)</f>
        <v>0.00023654999999999998</v>
      </c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R396" s="211" t="s">
        <v>78</v>
      </c>
      <c r="AT396" s="212" t="s">
        <v>68</v>
      </c>
      <c r="AU396" s="212" t="s">
        <v>76</v>
      </c>
      <c r="AY396" s="211" t="s">
        <v>281</v>
      </c>
      <c r="BK396" s="213">
        <f>SUM(BK397:BK417)</f>
        <v>0</v>
      </c>
    </row>
    <row r="397" s="2" customFormat="1" ht="24.15" customHeight="1">
      <c r="A397" s="41"/>
      <c r="B397" s="42"/>
      <c r="C397" s="216" t="s">
        <v>939</v>
      </c>
      <c r="D397" s="216" t="s">
        <v>284</v>
      </c>
      <c r="E397" s="217" t="s">
        <v>806</v>
      </c>
      <c r="F397" s="218" t="s">
        <v>807</v>
      </c>
      <c r="G397" s="219" t="s">
        <v>197</v>
      </c>
      <c r="H397" s="220">
        <v>33.731999999999999</v>
      </c>
      <c r="I397" s="221"/>
      <c r="J397" s="222">
        <f>ROUND(I397*H397,2)</f>
        <v>0</v>
      </c>
      <c r="K397" s="218" t="s">
        <v>287</v>
      </c>
      <c r="L397" s="47"/>
      <c r="M397" s="223" t="s">
        <v>19</v>
      </c>
      <c r="N397" s="224" t="s">
        <v>40</v>
      </c>
      <c r="O397" s="87"/>
      <c r="P397" s="225">
        <f>O397*H397</f>
        <v>0</v>
      </c>
      <c r="Q397" s="225">
        <v>0</v>
      </c>
      <c r="R397" s="225">
        <f>Q397*H397</f>
        <v>0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305</v>
      </c>
      <c r="AT397" s="227" t="s">
        <v>284</v>
      </c>
      <c r="AU397" s="227" t="s">
        <v>78</v>
      </c>
      <c r="AY397" s="20" t="s">
        <v>281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76</v>
      </c>
      <c r="BK397" s="228">
        <f>ROUND(I397*H397,2)</f>
        <v>0</v>
      </c>
      <c r="BL397" s="20" t="s">
        <v>305</v>
      </c>
      <c r="BM397" s="227" t="s">
        <v>808</v>
      </c>
    </row>
    <row r="398" s="2" customFormat="1">
      <c r="A398" s="41"/>
      <c r="B398" s="42"/>
      <c r="C398" s="43"/>
      <c r="D398" s="229" t="s">
        <v>290</v>
      </c>
      <c r="E398" s="43"/>
      <c r="F398" s="230" t="s">
        <v>809</v>
      </c>
      <c r="G398" s="43"/>
      <c r="H398" s="43"/>
      <c r="I398" s="231"/>
      <c r="J398" s="43"/>
      <c r="K398" s="43"/>
      <c r="L398" s="47"/>
      <c r="M398" s="232"/>
      <c r="N398" s="233"/>
      <c r="O398" s="87"/>
      <c r="P398" s="87"/>
      <c r="Q398" s="87"/>
      <c r="R398" s="87"/>
      <c r="S398" s="87"/>
      <c r="T398" s="88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T398" s="20" t="s">
        <v>290</v>
      </c>
      <c r="AU398" s="20" t="s">
        <v>78</v>
      </c>
    </row>
    <row r="399" s="13" customFormat="1">
      <c r="A399" s="13"/>
      <c r="B399" s="234"/>
      <c r="C399" s="235"/>
      <c r="D399" s="236" t="s">
        <v>292</v>
      </c>
      <c r="E399" s="237" t="s">
        <v>19</v>
      </c>
      <c r="F399" s="238" t="s">
        <v>195</v>
      </c>
      <c r="G399" s="235"/>
      <c r="H399" s="239">
        <v>3.0899999999999999</v>
      </c>
      <c r="I399" s="240"/>
      <c r="J399" s="235"/>
      <c r="K399" s="235"/>
      <c r="L399" s="241"/>
      <c r="M399" s="242"/>
      <c r="N399" s="243"/>
      <c r="O399" s="243"/>
      <c r="P399" s="243"/>
      <c r="Q399" s="243"/>
      <c r="R399" s="243"/>
      <c r="S399" s="243"/>
      <c r="T399" s="244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5" t="s">
        <v>292</v>
      </c>
      <c r="AU399" s="245" t="s">
        <v>78</v>
      </c>
      <c r="AV399" s="13" t="s">
        <v>78</v>
      </c>
      <c r="AW399" s="13" t="s">
        <v>31</v>
      </c>
      <c r="AX399" s="13" t="s">
        <v>69</v>
      </c>
      <c r="AY399" s="245" t="s">
        <v>281</v>
      </c>
    </row>
    <row r="400" s="13" customFormat="1">
      <c r="A400" s="13"/>
      <c r="B400" s="234"/>
      <c r="C400" s="235"/>
      <c r="D400" s="236" t="s">
        <v>292</v>
      </c>
      <c r="E400" s="237" t="s">
        <v>19</v>
      </c>
      <c r="F400" s="238" t="s">
        <v>810</v>
      </c>
      <c r="G400" s="235"/>
      <c r="H400" s="239">
        <v>10.642</v>
      </c>
      <c r="I400" s="240"/>
      <c r="J400" s="235"/>
      <c r="K400" s="235"/>
      <c r="L400" s="241"/>
      <c r="M400" s="242"/>
      <c r="N400" s="243"/>
      <c r="O400" s="243"/>
      <c r="P400" s="243"/>
      <c r="Q400" s="243"/>
      <c r="R400" s="243"/>
      <c r="S400" s="243"/>
      <c r="T400" s="244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5" t="s">
        <v>292</v>
      </c>
      <c r="AU400" s="245" t="s">
        <v>78</v>
      </c>
      <c r="AV400" s="13" t="s">
        <v>78</v>
      </c>
      <c r="AW400" s="13" t="s">
        <v>31</v>
      </c>
      <c r="AX400" s="13" t="s">
        <v>69</v>
      </c>
      <c r="AY400" s="245" t="s">
        <v>281</v>
      </c>
    </row>
    <row r="401" s="13" customFormat="1">
      <c r="A401" s="13"/>
      <c r="B401" s="234"/>
      <c r="C401" s="235"/>
      <c r="D401" s="236" t="s">
        <v>292</v>
      </c>
      <c r="E401" s="237" t="s">
        <v>19</v>
      </c>
      <c r="F401" s="238" t="s">
        <v>811</v>
      </c>
      <c r="G401" s="235"/>
      <c r="H401" s="239">
        <v>20</v>
      </c>
      <c r="I401" s="240"/>
      <c r="J401" s="235"/>
      <c r="K401" s="235"/>
      <c r="L401" s="241"/>
      <c r="M401" s="242"/>
      <c r="N401" s="243"/>
      <c r="O401" s="243"/>
      <c r="P401" s="243"/>
      <c r="Q401" s="243"/>
      <c r="R401" s="243"/>
      <c r="S401" s="243"/>
      <c r="T401" s="244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5" t="s">
        <v>292</v>
      </c>
      <c r="AU401" s="245" t="s">
        <v>78</v>
      </c>
      <c r="AV401" s="13" t="s">
        <v>78</v>
      </c>
      <c r="AW401" s="13" t="s">
        <v>31</v>
      </c>
      <c r="AX401" s="13" t="s">
        <v>69</v>
      </c>
      <c r="AY401" s="245" t="s">
        <v>281</v>
      </c>
    </row>
    <row r="402" s="14" customFormat="1">
      <c r="A402" s="14"/>
      <c r="B402" s="246"/>
      <c r="C402" s="247"/>
      <c r="D402" s="236" t="s">
        <v>292</v>
      </c>
      <c r="E402" s="248" t="s">
        <v>19</v>
      </c>
      <c r="F402" s="249" t="s">
        <v>311</v>
      </c>
      <c r="G402" s="247"/>
      <c r="H402" s="250">
        <v>33.731999999999999</v>
      </c>
      <c r="I402" s="251"/>
      <c r="J402" s="247"/>
      <c r="K402" s="247"/>
      <c r="L402" s="252"/>
      <c r="M402" s="253"/>
      <c r="N402" s="254"/>
      <c r="O402" s="254"/>
      <c r="P402" s="254"/>
      <c r="Q402" s="254"/>
      <c r="R402" s="254"/>
      <c r="S402" s="254"/>
      <c r="T402" s="255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6" t="s">
        <v>292</v>
      </c>
      <c r="AU402" s="256" t="s">
        <v>78</v>
      </c>
      <c r="AV402" s="14" t="s">
        <v>288</v>
      </c>
      <c r="AW402" s="14" t="s">
        <v>31</v>
      </c>
      <c r="AX402" s="14" t="s">
        <v>76</v>
      </c>
      <c r="AY402" s="256" t="s">
        <v>281</v>
      </c>
    </row>
    <row r="403" s="2" customFormat="1" ht="24.15" customHeight="1">
      <c r="A403" s="41"/>
      <c r="B403" s="42"/>
      <c r="C403" s="216" t="s">
        <v>940</v>
      </c>
      <c r="D403" s="216" t="s">
        <v>284</v>
      </c>
      <c r="E403" s="217" t="s">
        <v>813</v>
      </c>
      <c r="F403" s="218" t="s">
        <v>814</v>
      </c>
      <c r="G403" s="219" t="s">
        <v>197</v>
      </c>
      <c r="H403" s="220">
        <v>3.25</v>
      </c>
      <c r="I403" s="221"/>
      <c r="J403" s="222">
        <f>ROUND(I403*H403,2)</f>
        <v>0</v>
      </c>
      <c r="K403" s="218" t="s">
        <v>287</v>
      </c>
      <c r="L403" s="47"/>
      <c r="M403" s="223" t="s">
        <v>19</v>
      </c>
      <c r="N403" s="224" t="s">
        <v>40</v>
      </c>
      <c r="O403" s="87"/>
      <c r="P403" s="225">
        <f>O403*H403</f>
        <v>0</v>
      </c>
      <c r="Q403" s="225">
        <v>0</v>
      </c>
      <c r="R403" s="225">
        <f>Q403*H403</f>
        <v>0</v>
      </c>
      <c r="S403" s="225">
        <v>3.0000000000000001E-05</v>
      </c>
      <c r="T403" s="226">
        <f>S403*H403</f>
        <v>9.7499999999999998E-05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27" t="s">
        <v>305</v>
      </c>
      <c r="AT403" s="227" t="s">
        <v>284</v>
      </c>
      <c r="AU403" s="227" t="s">
        <v>78</v>
      </c>
      <c r="AY403" s="20" t="s">
        <v>281</v>
      </c>
      <c r="BE403" s="228">
        <f>IF(N403="základní",J403,0)</f>
        <v>0</v>
      </c>
      <c r="BF403" s="228">
        <f>IF(N403="snížená",J403,0)</f>
        <v>0</v>
      </c>
      <c r="BG403" s="228">
        <f>IF(N403="zákl. přenesená",J403,0)</f>
        <v>0</v>
      </c>
      <c r="BH403" s="228">
        <f>IF(N403="sníž. přenesená",J403,0)</f>
        <v>0</v>
      </c>
      <c r="BI403" s="228">
        <f>IF(N403="nulová",J403,0)</f>
        <v>0</v>
      </c>
      <c r="BJ403" s="20" t="s">
        <v>76</v>
      </c>
      <c r="BK403" s="228">
        <f>ROUND(I403*H403,2)</f>
        <v>0</v>
      </c>
      <c r="BL403" s="20" t="s">
        <v>305</v>
      </c>
      <c r="BM403" s="227" t="s">
        <v>815</v>
      </c>
    </row>
    <row r="404" s="2" customFormat="1">
      <c r="A404" s="41"/>
      <c r="B404" s="42"/>
      <c r="C404" s="43"/>
      <c r="D404" s="229" t="s">
        <v>290</v>
      </c>
      <c r="E404" s="43"/>
      <c r="F404" s="230" t="s">
        <v>816</v>
      </c>
      <c r="G404" s="43"/>
      <c r="H404" s="43"/>
      <c r="I404" s="231"/>
      <c r="J404" s="43"/>
      <c r="K404" s="43"/>
      <c r="L404" s="47"/>
      <c r="M404" s="232"/>
      <c r="N404" s="233"/>
      <c r="O404" s="87"/>
      <c r="P404" s="87"/>
      <c r="Q404" s="87"/>
      <c r="R404" s="87"/>
      <c r="S404" s="87"/>
      <c r="T404" s="88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T404" s="20" t="s">
        <v>290</v>
      </c>
      <c r="AU404" s="20" t="s">
        <v>78</v>
      </c>
    </row>
    <row r="405" s="13" customFormat="1">
      <c r="A405" s="13"/>
      <c r="B405" s="234"/>
      <c r="C405" s="235"/>
      <c r="D405" s="236" t="s">
        <v>292</v>
      </c>
      <c r="E405" s="237" t="s">
        <v>19</v>
      </c>
      <c r="F405" s="238" t="s">
        <v>200</v>
      </c>
      <c r="G405" s="235"/>
      <c r="H405" s="239">
        <v>3.25</v>
      </c>
      <c r="I405" s="240"/>
      <c r="J405" s="235"/>
      <c r="K405" s="235"/>
      <c r="L405" s="241"/>
      <c r="M405" s="242"/>
      <c r="N405" s="243"/>
      <c r="O405" s="243"/>
      <c r="P405" s="243"/>
      <c r="Q405" s="243"/>
      <c r="R405" s="243"/>
      <c r="S405" s="243"/>
      <c r="T405" s="244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5" t="s">
        <v>292</v>
      </c>
      <c r="AU405" s="245" t="s">
        <v>78</v>
      </c>
      <c r="AV405" s="13" t="s">
        <v>78</v>
      </c>
      <c r="AW405" s="13" t="s">
        <v>31</v>
      </c>
      <c r="AX405" s="13" t="s">
        <v>76</v>
      </c>
      <c r="AY405" s="245" t="s">
        <v>281</v>
      </c>
    </row>
    <row r="406" s="2" customFormat="1" ht="16.5" customHeight="1">
      <c r="A406" s="41"/>
      <c r="B406" s="42"/>
      <c r="C406" s="267" t="s">
        <v>941</v>
      </c>
      <c r="D406" s="267" t="s">
        <v>396</v>
      </c>
      <c r="E406" s="268" t="s">
        <v>817</v>
      </c>
      <c r="F406" s="269" t="s">
        <v>818</v>
      </c>
      <c r="G406" s="270" t="s">
        <v>197</v>
      </c>
      <c r="H406" s="271">
        <v>3.5750000000000002</v>
      </c>
      <c r="I406" s="272"/>
      <c r="J406" s="273">
        <f>ROUND(I406*H406,2)</f>
        <v>0</v>
      </c>
      <c r="K406" s="269" t="s">
        <v>287</v>
      </c>
      <c r="L406" s="274"/>
      <c r="M406" s="275" t="s">
        <v>19</v>
      </c>
      <c r="N406" s="276" t="s">
        <v>40</v>
      </c>
      <c r="O406" s="87"/>
      <c r="P406" s="225">
        <f>O406*H406</f>
        <v>0</v>
      </c>
      <c r="Q406" s="225">
        <v>1.0000000000000001E-05</v>
      </c>
      <c r="R406" s="225">
        <f>Q406*H406</f>
        <v>3.5750000000000002E-05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483</v>
      </c>
      <c r="AT406" s="227" t="s">
        <v>396</v>
      </c>
      <c r="AU406" s="227" t="s">
        <v>78</v>
      </c>
      <c r="AY406" s="20" t="s">
        <v>281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76</v>
      </c>
      <c r="BK406" s="228">
        <f>ROUND(I406*H406,2)</f>
        <v>0</v>
      </c>
      <c r="BL406" s="20" t="s">
        <v>305</v>
      </c>
      <c r="BM406" s="227" t="s">
        <v>819</v>
      </c>
    </row>
    <row r="407" s="13" customFormat="1">
      <c r="A407" s="13"/>
      <c r="B407" s="234"/>
      <c r="C407" s="235"/>
      <c r="D407" s="236" t="s">
        <v>292</v>
      </c>
      <c r="E407" s="235"/>
      <c r="F407" s="238" t="s">
        <v>1956</v>
      </c>
      <c r="G407" s="235"/>
      <c r="H407" s="239">
        <v>3.5750000000000002</v>
      </c>
      <c r="I407" s="240"/>
      <c r="J407" s="235"/>
      <c r="K407" s="235"/>
      <c r="L407" s="241"/>
      <c r="M407" s="242"/>
      <c r="N407" s="243"/>
      <c r="O407" s="243"/>
      <c r="P407" s="243"/>
      <c r="Q407" s="243"/>
      <c r="R407" s="243"/>
      <c r="S407" s="243"/>
      <c r="T407" s="244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5" t="s">
        <v>292</v>
      </c>
      <c r="AU407" s="245" t="s">
        <v>78</v>
      </c>
      <c r="AV407" s="13" t="s">
        <v>78</v>
      </c>
      <c r="AW407" s="13" t="s">
        <v>4</v>
      </c>
      <c r="AX407" s="13" t="s">
        <v>76</v>
      </c>
      <c r="AY407" s="245" t="s">
        <v>281</v>
      </c>
    </row>
    <row r="408" s="2" customFormat="1" ht="55.5" customHeight="1">
      <c r="A408" s="41"/>
      <c r="B408" s="42"/>
      <c r="C408" s="216" t="s">
        <v>942</v>
      </c>
      <c r="D408" s="216" t="s">
        <v>284</v>
      </c>
      <c r="E408" s="217" t="s">
        <v>821</v>
      </c>
      <c r="F408" s="218" t="s">
        <v>822</v>
      </c>
      <c r="G408" s="219" t="s">
        <v>197</v>
      </c>
      <c r="H408" s="220">
        <v>4.6349999999999998</v>
      </c>
      <c r="I408" s="221"/>
      <c r="J408" s="222">
        <f>ROUND(I408*H408,2)</f>
        <v>0</v>
      </c>
      <c r="K408" s="218" t="s">
        <v>287</v>
      </c>
      <c r="L408" s="47"/>
      <c r="M408" s="223" t="s">
        <v>19</v>
      </c>
      <c r="N408" s="224" t="s">
        <v>40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3.0000000000000001E-05</v>
      </c>
      <c r="T408" s="226">
        <f>S408*H408</f>
        <v>0.00013904999999999999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305</v>
      </c>
      <c r="AT408" s="227" t="s">
        <v>284</v>
      </c>
      <c r="AU408" s="227" t="s">
        <v>78</v>
      </c>
      <c r="AY408" s="20" t="s">
        <v>281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76</v>
      </c>
      <c r="BK408" s="228">
        <f>ROUND(I408*H408,2)</f>
        <v>0</v>
      </c>
      <c r="BL408" s="20" t="s">
        <v>305</v>
      </c>
      <c r="BM408" s="227" t="s">
        <v>823</v>
      </c>
    </row>
    <row r="409" s="2" customFormat="1">
      <c r="A409" s="41"/>
      <c r="B409" s="42"/>
      <c r="C409" s="43"/>
      <c r="D409" s="229" t="s">
        <v>290</v>
      </c>
      <c r="E409" s="43"/>
      <c r="F409" s="230" t="s">
        <v>824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290</v>
      </c>
      <c r="AU409" s="20" t="s">
        <v>78</v>
      </c>
    </row>
    <row r="410" s="15" customFormat="1">
      <c r="A410" s="15"/>
      <c r="B410" s="257"/>
      <c r="C410" s="258"/>
      <c r="D410" s="236" t="s">
        <v>292</v>
      </c>
      <c r="E410" s="259" t="s">
        <v>19</v>
      </c>
      <c r="F410" s="260" t="s">
        <v>825</v>
      </c>
      <c r="G410" s="258"/>
      <c r="H410" s="259" t="s">
        <v>19</v>
      </c>
      <c r="I410" s="261"/>
      <c r="J410" s="258"/>
      <c r="K410" s="258"/>
      <c r="L410" s="262"/>
      <c r="M410" s="263"/>
      <c r="N410" s="264"/>
      <c r="O410" s="264"/>
      <c r="P410" s="264"/>
      <c r="Q410" s="264"/>
      <c r="R410" s="264"/>
      <c r="S410" s="264"/>
      <c r="T410" s="26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66" t="s">
        <v>292</v>
      </c>
      <c r="AU410" s="266" t="s">
        <v>78</v>
      </c>
      <c r="AV410" s="15" t="s">
        <v>76</v>
      </c>
      <c r="AW410" s="15" t="s">
        <v>31</v>
      </c>
      <c r="AX410" s="15" t="s">
        <v>69</v>
      </c>
      <c r="AY410" s="266" t="s">
        <v>281</v>
      </c>
    </row>
    <row r="411" s="13" customFormat="1">
      <c r="A411" s="13"/>
      <c r="B411" s="234"/>
      <c r="C411" s="235"/>
      <c r="D411" s="236" t="s">
        <v>292</v>
      </c>
      <c r="E411" s="237" t="s">
        <v>19</v>
      </c>
      <c r="F411" s="238" t="s">
        <v>826</v>
      </c>
      <c r="G411" s="235"/>
      <c r="H411" s="239">
        <v>4.6349999999999998</v>
      </c>
      <c r="I411" s="240"/>
      <c r="J411" s="235"/>
      <c r="K411" s="235"/>
      <c r="L411" s="241"/>
      <c r="M411" s="242"/>
      <c r="N411" s="243"/>
      <c r="O411" s="243"/>
      <c r="P411" s="243"/>
      <c r="Q411" s="243"/>
      <c r="R411" s="243"/>
      <c r="S411" s="243"/>
      <c r="T411" s="244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5" t="s">
        <v>292</v>
      </c>
      <c r="AU411" s="245" t="s">
        <v>78</v>
      </c>
      <c r="AV411" s="13" t="s">
        <v>78</v>
      </c>
      <c r="AW411" s="13" t="s">
        <v>31</v>
      </c>
      <c r="AX411" s="13" t="s">
        <v>76</v>
      </c>
      <c r="AY411" s="245" t="s">
        <v>281</v>
      </c>
    </row>
    <row r="412" s="2" customFormat="1" ht="16.5" customHeight="1">
      <c r="A412" s="41"/>
      <c r="B412" s="42"/>
      <c r="C412" s="267" t="s">
        <v>943</v>
      </c>
      <c r="D412" s="267" t="s">
        <v>396</v>
      </c>
      <c r="E412" s="268" t="s">
        <v>817</v>
      </c>
      <c r="F412" s="269" t="s">
        <v>818</v>
      </c>
      <c r="G412" s="270" t="s">
        <v>197</v>
      </c>
      <c r="H412" s="271">
        <v>5.0990000000000002</v>
      </c>
      <c r="I412" s="272"/>
      <c r="J412" s="273">
        <f>ROUND(I412*H412,2)</f>
        <v>0</v>
      </c>
      <c r="K412" s="269" t="s">
        <v>287</v>
      </c>
      <c r="L412" s="274"/>
      <c r="M412" s="275" t="s">
        <v>19</v>
      </c>
      <c r="N412" s="276" t="s">
        <v>40</v>
      </c>
      <c r="O412" s="87"/>
      <c r="P412" s="225">
        <f>O412*H412</f>
        <v>0</v>
      </c>
      <c r="Q412" s="225">
        <v>1.0000000000000001E-05</v>
      </c>
      <c r="R412" s="225">
        <f>Q412*H412</f>
        <v>5.0990000000000005E-05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483</v>
      </c>
      <c r="AT412" s="227" t="s">
        <v>396</v>
      </c>
      <c r="AU412" s="227" t="s">
        <v>78</v>
      </c>
      <c r="AY412" s="20" t="s">
        <v>281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76</v>
      </c>
      <c r="BK412" s="228">
        <f>ROUND(I412*H412,2)</f>
        <v>0</v>
      </c>
      <c r="BL412" s="20" t="s">
        <v>305</v>
      </c>
      <c r="BM412" s="227" t="s">
        <v>828</v>
      </c>
    </row>
    <row r="413" s="13" customFormat="1">
      <c r="A413" s="13"/>
      <c r="B413" s="234"/>
      <c r="C413" s="235"/>
      <c r="D413" s="236" t="s">
        <v>292</v>
      </c>
      <c r="E413" s="235"/>
      <c r="F413" s="238" t="s">
        <v>1984</v>
      </c>
      <c r="G413" s="235"/>
      <c r="H413" s="239">
        <v>5.0990000000000002</v>
      </c>
      <c r="I413" s="240"/>
      <c r="J413" s="235"/>
      <c r="K413" s="235"/>
      <c r="L413" s="241"/>
      <c r="M413" s="242"/>
      <c r="N413" s="243"/>
      <c r="O413" s="243"/>
      <c r="P413" s="243"/>
      <c r="Q413" s="243"/>
      <c r="R413" s="243"/>
      <c r="S413" s="243"/>
      <c r="T413" s="244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5" t="s">
        <v>292</v>
      </c>
      <c r="AU413" s="245" t="s">
        <v>78</v>
      </c>
      <c r="AV413" s="13" t="s">
        <v>78</v>
      </c>
      <c r="AW413" s="13" t="s">
        <v>4</v>
      </c>
      <c r="AX413" s="13" t="s">
        <v>76</v>
      </c>
      <c r="AY413" s="245" t="s">
        <v>281</v>
      </c>
    </row>
    <row r="414" s="2" customFormat="1" ht="33" customHeight="1">
      <c r="A414" s="41"/>
      <c r="B414" s="42"/>
      <c r="C414" s="216" t="s">
        <v>945</v>
      </c>
      <c r="D414" s="216" t="s">
        <v>284</v>
      </c>
      <c r="E414" s="217" t="s">
        <v>831</v>
      </c>
      <c r="F414" s="218" t="s">
        <v>832</v>
      </c>
      <c r="G414" s="219" t="s">
        <v>197</v>
      </c>
      <c r="H414" s="220">
        <v>33.731999999999999</v>
      </c>
      <c r="I414" s="221"/>
      <c r="J414" s="222">
        <f>ROUND(I414*H414,2)</f>
        <v>0</v>
      </c>
      <c r="K414" s="218" t="s">
        <v>287</v>
      </c>
      <c r="L414" s="47"/>
      <c r="M414" s="223" t="s">
        <v>19</v>
      </c>
      <c r="N414" s="224" t="s">
        <v>40</v>
      </c>
      <c r="O414" s="87"/>
      <c r="P414" s="225">
        <f>O414*H414</f>
        <v>0</v>
      </c>
      <c r="Q414" s="225">
        <v>0.00020799999999999999</v>
      </c>
      <c r="R414" s="225">
        <f>Q414*H414</f>
        <v>0.0070162559999999994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305</v>
      </c>
      <c r="AT414" s="227" t="s">
        <v>284</v>
      </c>
      <c r="AU414" s="227" t="s">
        <v>78</v>
      </c>
      <c r="AY414" s="20" t="s">
        <v>281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76</v>
      </c>
      <c r="BK414" s="228">
        <f>ROUND(I414*H414,2)</f>
        <v>0</v>
      </c>
      <c r="BL414" s="20" t="s">
        <v>305</v>
      </c>
      <c r="BM414" s="227" t="s">
        <v>833</v>
      </c>
    </row>
    <row r="415" s="2" customFormat="1">
      <c r="A415" s="41"/>
      <c r="B415" s="42"/>
      <c r="C415" s="43"/>
      <c r="D415" s="229" t="s">
        <v>290</v>
      </c>
      <c r="E415" s="43"/>
      <c r="F415" s="230" t="s">
        <v>834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290</v>
      </c>
      <c r="AU415" s="20" t="s">
        <v>78</v>
      </c>
    </row>
    <row r="416" s="2" customFormat="1" ht="37.8" customHeight="1">
      <c r="A416" s="41"/>
      <c r="B416" s="42"/>
      <c r="C416" s="216" t="s">
        <v>946</v>
      </c>
      <c r="D416" s="216" t="s">
        <v>284</v>
      </c>
      <c r="E416" s="217" t="s">
        <v>836</v>
      </c>
      <c r="F416" s="218" t="s">
        <v>837</v>
      </c>
      <c r="G416" s="219" t="s">
        <v>197</v>
      </c>
      <c r="H416" s="220">
        <v>33.731999999999999</v>
      </c>
      <c r="I416" s="221"/>
      <c r="J416" s="222">
        <f>ROUND(I416*H416,2)</f>
        <v>0</v>
      </c>
      <c r="K416" s="218" t="s">
        <v>287</v>
      </c>
      <c r="L416" s="47"/>
      <c r="M416" s="223" t="s">
        <v>19</v>
      </c>
      <c r="N416" s="224" t="s">
        <v>40</v>
      </c>
      <c r="O416" s="87"/>
      <c r="P416" s="225">
        <f>O416*H416</f>
        <v>0</v>
      </c>
      <c r="Q416" s="225">
        <v>0.00028499999999999999</v>
      </c>
      <c r="R416" s="225">
        <f>Q416*H416</f>
        <v>0.0096136199999999998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305</v>
      </c>
      <c r="AT416" s="227" t="s">
        <v>284</v>
      </c>
      <c r="AU416" s="227" t="s">
        <v>78</v>
      </c>
      <c r="AY416" s="20" t="s">
        <v>281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76</v>
      </c>
      <c r="BK416" s="228">
        <f>ROUND(I416*H416,2)</f>
        <v>0</v>
      </c>
      <c r="BL416" s="20" t="s">
        <v>305</v>
      </c>
      <c r="BM416" s="227" t="s">
        <v>838</v>
      </c>
    </row>
    <row r="417" s="2" customFormat="1">
      <c r="A417" s="41"/>
      <c r="B417" s="42"/>
      <c r="C417" s="43"/>
      <c r="D417" s="229" t="s">
        <v>290</v>
      </c>
      <c r="E417" s="43"/>
      <c r="F417" s="230" t="s">
        <v>839</v>
      </c>
      <c r="G417" s="43"/>
      <c r="H417" s="43"/>
      <c r="I417" s="231"/>
      <c r="J417" s="43"/>
      <c r="K417" s="43"/>
      <c r="L417" s="47"/>
      <c r="M417" s="291"/>
      <c r="N417" s="292"/>
      <c r="O417" s="293"/>
      <c r="P417" s="293"/>
      <c r="Q417" s="293"/>
      <c r="R417" s="293"/>
      <c r="S417" s="293"/>
      <c r="T417" s="294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290</v>
      </c>
      <c r="AU417" s="20" t="s">
        <v>78</v>
      </c>
    </row>
    <row r="418" s="2" customFormat="1" ht="6.96" customHeight="1">
      <c r="A418" s="41"/>
      <c r="B418" s="62"/>
      <c r="C418" s="63"/>
      <c r="D418" s="63"/>
      <c r="E418" s="63"/>
      <c r="F418" s="63"/>
      <c r="G418" s="63"/>
      <c r="H418" s="63"/>
      <c r="I418" s="63"/>
      <c r="J418" s="63"/>
      <c r="K418" s="63"/>
      <c r="L418" s="47"/>
      <c r="M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</row>
  </sheetData>
  <sheetProtection sheet="1" autoFilter="0" formatColumns="0" formatRows="0" objects="1" scenarios="1" spinCount="100000" saltValue="4c4ka8bvruyQ7+O/DNlLSYmOL/tD9rTDAdGmRHn7wtO15Z16aRa3ZCJGIYmIZZpQggsSYBQ6G9bk5AsKlX7MEQ==" hashValue="CTJa6cUHHByp+x22hjZN2pVobdIbT836jggyev6NPqSxvUD5E24ZhRA/Llmv2XpIf71XGkbBA+1r7vtHABabIw==" algorithmName="SHA-512" password="DDA6"/>
  <autoFilter ref="C109:K41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8:H98"/>
    <mergeCell ref="E100:H100"/>
    <mergeCell ref="E102:H102"/>
    <mergeCell ref="L2:V2"/>
  </mergeCells>
  <hyperlinks>
    <hyperlink ref="F114" r:id="rId1" display="https://podminky.urs.cz/item/CS_URS_2025_01/965046111"/>
    <hyperlink ref="F117" r:id="rId2" display="https://podminky.urs.cz/item/CS_URS_2025_01/965046119"/>
    <hyperlink ref="F119" r:id="rId3" display="https://podminky.urs.cz/item/CS_URS_2025_01/965081611"/>
    <hyperlink ref="F124" r:id="rId4" display="https://podminky.urs.cz/item/CS_URS_2025_01/776201812"/>
    <hyperlink ref="F128" r:id="rId5" display="https://podminky.urs.cz/item/CS_URS_2025_01/968072455"/>
    <hyperlink ref="F135" r:id="rId6" display="https://podminky.urs.cz/item/CS_URS_2025_01/766691812"/>
    <hyperlink ref="F139" r:id="rId7" display="https://podminky.urs.cz/item/CS_URS_2025_01/978035127"/>
    <hyperlink ref="F142" r:id="rId8" display="https://podminky.urs.cz/item/CS_URS_2025_01/978013141"/>
    <hyperlink ref="F150" r:id="rId9" display="https://podminky.urs.cz/item/CS_URS_2025_01/971033521"/>
    <hyperlink ref="F154" r:id="rId10" display="https://podminky.urs.cz/item/CS_URS_2025_01/997013212"/>
    <hyperlink ref="F156" r:id="rId11" display="https://podminky.urs.cz/item/CS_URS_2025_01/997013501"/>
    <hyperlink ref="F158" r:id="rId12" display="https://podminky.urs.cz/item/CS_URS_2025_01/997013509"/>
    <hyperlink ref="F161" r:id="rId13" display="https://podminky.urs.cz/item/CS_URS_2025_01/997013631"/>
    <hyperlink ref="F165" r:id="rId14" display="https://podminky.urs.cz/item/CS_URS_2025_01/340271021"/>
    <hyperlink ref="F171" r:id="rId15" display="https://podminky.urs.cz/item/CS_URS_2025_01/622143004"/>
    <hyperlink ref="F178" r:id="rId16" display="https://podminky.urs.cz/item/CS_URS_2025_01/622143005"/>
    <hyperlink ref="F185" r:id="rId17" display="https://podminky.urs.cz/item/CS_URS_2025_01/629991012"/>
    <hyperlink ref="F190" r:id="rId18" display="https://podminky.urs.cz/item/CS_URS_2025_01/612341121"/>
    <hyperlink ref="F193" r:id="rId19" display="https://podminky.urs.cz/item/CS_URS_2025_01/612341191"/>
    <hyperlink ref="F195" r:id="rId20" display="https://podminky.urs.cz/item/CS_URS_2025_01/619995001"/>
    <hyperlink ref="F198" r:id="rId21" display="https://podminky.urs.cz/item/CS_URS_2025_01/612321111"/>
    <hyperlink ref="F204" r:id="rId22" display="https://podminky.urs.cz/item/CS_URS_2025_01/612321191"/>
    <hyperlink ref="F206" r:id="rId23" display="https://podminky.urs.cz/item/CS_URS_2025_01/612131121"/>
    <hyperlink ref="F209" r:id="rId24" display="https://podminky.urs.cz/item/CS_URS_2025_01/611131121"/>
    <hyperlink ref="F212" r:id="rId25" display="https://podminky.urs.cz/item/CS_URS_2025_01/611311131"/>
    <hyperlink ref="F215" r:id="rId26" display="https://podminky.urs.cz/item/CS_URS_2025_01/632451101"/>
    <hyperlink ref="F219" r:id="rId27" display="https://podminky.urs.cz/item/CS_URS_2025_01/771121015"/>
    <hyperlink ref="F222" r:id="rId28" display="https://podminky.urs.cz/item/CS_URS_2025_01/642944121"/>
    <hyperlink ref="F226" r:id="rId29" display="https://podminky.urs.cz/item/CS_URS_2025_01/783301313"/>
    <hyperlink ref="F230" r:id="rId30" display="https://podminky.urs.cz/item/CS_URS_2025_01/783314101"/>
    <hyperlink ref="F232" r:id="rId31" display="https://podminky.urs.cz/item/CS_URS_2025_01/783315101"/>
    <hyperlink ref="F234" r:id="rId32" display="https://podminky.urs.cz/item/CS_URS_2025_01/783317101"/>
    <hyperlink ref="F237" r:id="rId33" display="https://podminky.urs.cz/item/CS_URS_2025_01/952901111"/>
    <hyperlink ref="F243" r:id="rId34" display="https://podminky.urs.cz/item/CS_URS_2025_01/949101111"/>
    <hyperlink ref="F247" r:id="rId35" display="https://podminky.urs.cz/item/CS_URS_2025_01/998018002"/>
    <hyperlink ref="F251" r:id="rId36" display="https://podminky.urs.cz/item/CS_URS_2025_01/998725122"/>
    <hyperlink ref="F253" r:id="rId37" display="https://podminky.urs.cz/item/CS_URS_2025_01/725291667"/>
    <hyperlink ref="F256" r:id="rId38" display="https://podminky.urs.cz/item/CS_URS_2025_01/725291652"/>
    <hyperlink ref="F259" r:id="rId39" display="https://podminky.urs.cz/item/CS_URS_2025_01/725291653"/>
    <hyperlink ref="F266" r:id="rId40" display="https://podminky.urs.cz/item/CS_URS_2025_01/725291680"/>
    <hyperlink ref="F270" r:id="rId41" display="https://podminky.urs.cz/item/CS_URS_2025_01/998763332"/>
    <hyperlink ref="F273" r:id="rId42" display="https://podminky.urs.cz/item/CS_URS_2025_01/763131451"/>
    <hyperlink ref="F276" r:id="rId43" display="https://podminky.urs.cz/item/CS_URS_2025_01/763131714"/>
    <hyperlink ref="F280" r:id="rId44" display="https://podminky.urs.cz/item/CS_URS_2025_01/763131761"/>
    <hyperlink ref="F283" r:id="rId45" display="https://podminky.urs.cz/item/CS_URS_2025_01/763131721"/>
    <hyperlink ref="F286" r:id="rId46" display="https://podminky.urs.cz/item/CS_URS_2025_01/763172322"/>
    <hyperlink ref="F290" r:id="rId47" display="https://podminky.urs.cz/item/CS_URS_2025_01/763172352"/>
    <hyperlink ref="F295" r:id="rId48" display="https://podminky.urs.cz/item/CS_URS_2025_01/763172353"/>
    <hyperlink ref="F300" r:id="rId49" display="https://podminky.urs.cz/item/CS_URS_2025_01/998766122"/>
    <hyperlink ref="F302" r:id="rId50" display="https://podminky.urs.cz/item/CS_URS_2025_01/766660001"/>
    <hyperlink ref="F309" r:id="rId51" display="https://podminky.urs.cz/item/CS_URS_2025_01/766660728"/>
    <hyperlink ref="F313" r:id="rId52" display="https://podminky.urs.cz/item/CS_URS_2025_01/766660729"/>
    <hyperlink ref="F318" r:id="rId53" display="https://podminky.urs.cz/item/CS_URS_2025_01/771111011"/>
    <hyperlink ref="F321" r:id="rId54" display="https://podminky.urs.cz/item/CS_URS_2025_01/771121015"/>
    <hyperlink ref="F325" r:id="rId55" display="https://podminky.urs.cz/item/CS_URS_2025_01/771574416"/>
    <hyperlink ref="F331" r:id="rId56" display="https://podminky.urs.cz/item/CS_URS_2024_02/771474112"/>
    <hyperlink ref="F334" r:id="rId57" display="https://podminky.urs.cz/item/CS_URS_2024_02/771591115"/>
    <hyperlink ref="F336" r:id="rId58" display="https://podminky.urs.cz/item/CS_URS_2024_02/771591117"/>
    <hyperlink ref="F340" r:id="rId59" display="https://podminky.urs.cz/item/CS_URS_2025_01/998771122"/>
    <hyperlink ref="F343" r:id="rId60" display="https://podminky.urs.cz/item/CS_URS_2025_01/771591207"/>
    <hyperlink ref="F346" r:id="rId61" display="https://podminky.urs.cz/item/CS_URS_2025_01/781131207"/>
    <hyperlink ref="F353" r:id="rId62" display="https://podminky.urs.cz/item/CS_URS_2025_01/781131237"/>
    <hyperlink ref="F362" r:id="rId63" display="https://podminky.urs.cz/item/CS_URS_2025_01/781121011"/>
    <hyperlink ref="F365" r:id="rId64" display="https://podminky.urs.cz/item/CS_URS_2025_01/781472221"/>
    <hyperlink ref="F369" r:id="rId65" display="https://podminky.urs.cz/item/CS_URS_2025_01/781492211"/>
    <hyperlink ref="F376" r:id="rId66" display="https://podminky.urs.cz/item/CS_URS_2025_01/781495115"/>
    <hyperlink ref="F381" r:id="rId67" display="https://podminky.urs.cz/item/CS_URS_2025_01/781495142"/>
    <hyperlink ref="F386" r:id="rId68" display="https://podminky.urs.cz/item/CS_URS_2025_01/781495143"/>
    <hyperlink ref="F389" r:id="rId69" display="https://podminky.urs.cz/item/CS_URS_2025_01/781571121"/>
    <hyperlink ref="F395" r:id="rId70" display="https://podminky.urs.cz/item/CS_URS_2025_01/998781122"/>
    <hyperlink ref="F398" r:id="rId71" display="https://podminky.urs.cz/item/CS_URS_2025_01/784111001"/>
    <hyperlink ref="F404" r:id="rId72" display="https://podminky.urs.cz/item/CS_URS_2025_01/784171101"/>
    <hyperlink ref="F409" r:id="rId73" display="https://podminky.urs.cz/item/CS_URS_2025_01/784171121"/>
    <hyperlink ref="F415" r:id="rId74" display="https://podminky.urs.cz/item/CS_URS_2025_01/784181101"/>
    <hyperlink ref="F417" r:id="rId75" display="https://podminky.urs.cz/item/CS_URS_2025_01/7842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76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1883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1985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ROUND((SUM(BE86:BE132)),  2)</f>
        <v>0</v>
      </c>
      <c r="G35" s="41"/>
      <c r="H35" s="41"/>
      <c r="I35" s="161">
        <v>0.20999999999999999</v>
      </c>
      <c r="J35" s="160">
        <f>ROUND(((SUM(BE86:BE132))*I35),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ROUND((SUM(BF86:BF132)),  2)</f>
        <v>0</v>
      </c>
      <c r="G36" s="41"/>
      <c r="H36" s="41"/>
      <c r="I36" s="161">
        <v>0.12</v>
      </c>
      <c r="J36" s="160">
        <f>ROUND(((SUM(BF86:BF132))*I36),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ROUND((SUM(BG86:BG132)),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ROUND((SUM(BH86:BH132)),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ROUND((SUM(BI86:BI132)),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1883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C2 - Elektroinstalace- WC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967</v>
      </c>
      <c r="E64" s="181"/>
      <c r="F64" s="181"/>
      <c r="G64" s="181"/>
      <c r="H64" s="181"/>
      <c r="I64" s="181"/>
      <c r="J64" s="182">
        <f>J87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266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3" t="str">
        <f>E7</f>
        <v>Rekonstrukce sociálního zařízení včetně rozvodů vody a kanalizace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217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3" t="s">
        <v>1883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225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C2 - Elektroinstalace- WC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F14</f>
        <v xml:space="preserve"> </v>
      </c>
      <c r="G80" s="43"/>
      <c r="H80" s="43"/>
      <c r="I80" s="35" t="s">
        <v>23</v>
      </c>
      <c r="J80" s="75" t="str">
        <f>IF(J14="","",J14)</f>
        <v>6. 6. 2025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E17</f>
        <v xml:space="preserve"> </v>
      </c>
      <c r="G82" s="43"/>
      <c r="H82" s="43"/>
      <c r="I82" s="35" t="s">
        <v>30</v>
      </c>
      <c r="J82" s="39" t="str">
        <f>E23</f>
        <v xml:space="preserve"> 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28</v>
      </c>
      <c r="D83" s="43"/>
      <c r="E83" s="43"/>
      <c r="F83" s="30" t="str">
        <f>IF(E20="","",E20)</f>
        <v>Vyplň údaj</v>
      </c>
      <c r="G83" s="43"/>
      <c r="H83" s="43"/>
      <c r="I83" s="35" t="s">
        <v>32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267</v>
      </c>
      <c r="D85" s="192" t="s">
        <v>54</v>
      </c>
      <c r="E85" s="192" t="s">
        <v>50</v>
      </c>
      <c r="F85" s="192" t="s">
        <v>51</v>
      </c>
      <c r="G85" s="192" t="s">
        <v>268</v>
      </c>
      <c r="H85" s="192" t="s">
        <v>269</v>
      </c>
      <c r="I85" s="192" t="s">
        <v>270</v>
      </c>
      <c r="J85" s="192" t="s">
        <v>239</v>
      </c>
      <c r="K85" s="193" t="s">
        <v>271</v>
      </c>
      <c r="L85" s="194"/>
      <c r="M85" s="95" t="s">
        <v>19</v>
      </c>
      <c r="N85" s="96" t="s">
        <v>39</v>
      </c>
      <c r="O85" s="96" t="s">
        <v>272</v>
      </c>
      <c r="P85" s="96" t="s">
        <v>273</v>
      </c>
      <c r="Q85" s="96" t="s">
        <v>274</v>
      </c>
      <c r="R85" s="96" t="s">
        <v>275</v>
      </c>
      <c r="S85" s="96" t="s">
        <v>276</v>
      </c>
      <c r="T85" s="97" t="s">
        <v>277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68</v>
      </c>
      <c r="AU86" s="20" t="s">
        <v>240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68</v>
      </c>
      <c r="E87" s="203" t="s">
        <v>968</v>
      </c>
      <c r="F87" s="203" t="s">
        <v>969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SUM(P88:P132)</f>
        <v>0</v>
      </c>
      <c r="Q87" s="208"/>
      <c r="R87" s="209">
        <f>SUM(R88:R132)</f>
        <v>0</v>
      </c>
      <c r="S87" s="208"/>
      <c r="T87" s="210">
        <f>SUM(T88:T132)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76</v>
      </c>
      <c r="AT87" s="212" t="s">
        <v>68</v>
      </c>
      <c r="AU87" s="212" t="s">
        <v>69</v>
      </c>
      <c r="AY87" s="211" t="s">
        <v>281</v>
      </c>
      <c r="BK87" s="213">
        <f>SUM(BK88:BK132)</f>
        <v>0</v>
      </c>
    </row>
    <row r="88" s="2" customFormat="1" ht="21.75" customHeight="1">
      <c r="A88" s="41"/>
      <c r="B88" s="42"/>
      <c r="C88" s="216" t="s">
        <v>76</v>
      </c>
      <c r="D88" s="216" t="s">
        <v>284</v>
      </c>
      <c r="E88" s="217" t="s">
        <v>1986</v>
      </c>
      <c r="F88" s="218" t="s">
        <v>1987</v>
      </c>
      <c r="G88" s="219" t="s">
        <v>330</v>
      </c>
      <c r="H88" s="220">
        <v>1</v>
      </c>
      <c r="I88" s="221"/>
      <c r="J88" s="222">
        <f>ROUND(I88*H88,2)</f>
        <v>0</v>
      </c>
      <c r="K88" s="218" t="s">
        <v>979</v>
      </c>
      <c r="L88" s="47"/>
      <c r="M88" s="223" t="s">
        <v>19</v>
      </c>
      <c r="N88" s="224" t="s">
        <v>40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288</v>
      </c>
      <c r="AT88" s="227" t="s">
        <v>284</v>
      </c>
      <c r="AU88" s="227" t="s">
        <v>76</v>
      </c>
      <c r="AY88" s="20" t="s">
        <v>281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76</v>
      </c>
      <c r="BK88" s="228">
        <f>ROUND(I88*H88,2)</f>
        <v>0</v>
      </c>
      <c r="BL88" s="20" t="s">
        <v>288</v>
      </c>
      <c r="BM88" s="227" t="s">
        <v>78</v>
      </c>
    </row>
    <row r="89" s="2" customFormat="1" ht="24.15" customHeight="1">
      <c r="A89" s="41"/>
      <c r="B89" s="42"/>
      <c r="C89" s="216" t="s">
        <v>78</v>
      </c>
      <c r="D89" s="216" t="s">
        <v>284</v>
      </c>
      <c r="E89" s="217" t="s">
        <v>1988</v>
      </c>
      <c r="F89" s="218" t="s">
        <v>1989</v>
      </c>
      <c r="G89" s="219" t="s">
        <v>392</v>
      </c>
      <c r="H89" s="220">
        <v>50</v>
      </c>
      <c r="I89" s="221"/>
      <c r="J89" s="222">
        <f>ROUND(I89*H89,2)</f>
        <v>0</v>
      </c>
      <c r="K89" s="218" t="s">
        <v>972</v>
      </c>
      <c r="L89" s="47"/>
      <c r="M89" s="223" t="s">
        <v>19</v>
      </c>
      <c r="N89" s="224" t="s">
        <v>40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288</v>
      </c>
      <c r="AT89" s="227" t="s">
        <v>284</v>
      </c>
      <c r="AU89" s="227" t="s">
        <v>76</v>
      </c>
      <c r="AY89" s="20" t="s">
        <v>281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76</v>
      </c>
      <c r="BK89" s="228">
        <f>ROUND(I89*H89,2)</f>
        <v>0</v>
      </c>
      <c r="BL89" s="20" t="s">
        <v>288</v>
      </c>
      <c r="BM89" s="227" t="s">
        <v>288</v>
      </c>
    </row>
    <row r="90" s="2" customFormat="1" ht="24.15" customHeight="1">
      <c r="A90" s="41"/>
      <c r="B90" s="42"/>
      <c r="C90" s="216" t="s">
        <v>199</v>
      </c>
      <c r="D90" s="216" t="s">
        <v>284</v>
      </c>
      <c r="E90" s="217" t="s">
        <v>1990</v>
      </c>
      <c r="F90" s="218" t="s">
        <v>1991</v>
      </c>
      <c r="G90" s="219" t="s">
        <v>392</v>
      </c>
      <c r="H90" s="220">
        <v>65</v>
      </c>
      <c r="I90" s="221"/>
      <c r="J90" s="222">
        <f>ROUND(I90*H90,2)</f>
        <v>0</v>
      </c>
      <c r="K90" s="218" t="s">
        <v>972</v>
      </c>
      <c r="L90" s="47"/>
      <c r="M90" s="223" t="s">
        <v>19</v>
      </c>
      <c r="N90" s="224" t="s">
        <v>40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288</v>
      </c>
      <c r="AT90" s="227" t="s">
        <v>284</v>
      </c>
      <c r="AU90" s="227" t="s">
        <v>76</v>
      </c>
      <c r="AY90" s="20" t="s">
        <v>281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76</v>
      </c>
      <c r="BK90" s="228">
        <f>ROUND(I90*H90,2)</f>
        <v>0</v>
      </c>
      <c r="BL90" s="20" t="s">
        <v>288</v>
      </c>
      <c r="BM90" s="227" t="s">
        <v>318</v>
      </c>
    </row>
    <row r="91" s="2" customFormat="1" ht="24.15" customHeight="1">
      <c r="A91" s="41"/>
      <c r="B91" s="42"/>
      <c r="C91" s="216" t="s">
        <v>288</v>
      </c>
      <c r="D91" s="216" t="s">
        <v>284</v>
      </c>
      <c r="E91" s="217" t="s">
        <v>1992</v>
      </c>
      <c r="F91" s="218" t="s">
        <v>1993</v>
      </c>
      <c r="G91" s="219" t="s">
        <v>392</v>
      </c>
      <c r="H91" s="220">
        <v>35</v>
      </c>
      <c r="I91" s="221"/>
      <c r="J91" s="222">
        <f>ROUND(I91*H91,2)</f>
        <v>0</v>
      </c>
      <c r="K91" s="218" t="s">
        <v>972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288</v>
      </c>
      <c r="AT91" s="227" t="s">
        <v>284</v>
      </c>
      <c r="AU91" s="227" t="s">
        <v>76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288</v>
      </c>
      <c r="BM91" s="227" t="s">
        <v>327</v>
      </c>
    </row>
    <row r="92" s="2" customFormat="1" ht="24.15" customHeight="1">
      <c r="A92" s="41"/>
      <c r="B92" s="42"/>
      <c r="C92" s="216" t="s">
        <v>312</v>
      </c>
      <c r="D92" s="216" t="s">
        <v>284</v>
      </c>
      <c r="E92" s="217" t="s">
        <v>1994</v>
      </c>
      <c r="F92" s="218" t="s">
        <v>1995</v>
      </c>
      <c r="G92" s="219" t="s">
        <v>392</v>
      </c>
      <c r="H92" s="220">
        <v>15</v>
      </c>
      <c r="I92" s="221"/>
      <c r="J92" s="222">
        <f>ROUND(I92*H92,2)</f>
        <v>0</v>
      </c>
      <c r="K92" s="218" t="s">
        <v>972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288</v>
      </c>
      <c r="AT92" s="227" t="s">
        <v>284</v>
      </c>
      <c r="AU92" s="227" t="s">
        <v>76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288</v>
      </c>
      <c r="BM92" s="227" t="s">
        <v>347</v>
      </c>
    </row>
    <row r="93" s="2" customFormat="1" ht="24.15" customHeight="1">
      <c r="A93" s="41"/>
      <c r="B93" s="42"/>
      <c r="C93" s="216" t="s">
        <v>318</v>
      </c>
      <c r="D93" s="216" t="s">
        <v>284</v>
      </c>
      <c r="E93" s="217" t="s">
        <v>1996</v>
      </c>
      <c r="F93" s="218" t="s">
        <v>1997</v>
      </c>
      <c r="G93" s="219" t="s">
        <v>392</v>
      </c>
      <c r="H93" s="220">
        <v>15</v>
      </c>
      <c r="I93" s="221"/>
      <c r="J93" s="222">
        <f>ROUND(I93*H93,2)</f>
        <v>0</v>
      </c>
      <c r="K93" s="218" t="s">
        <v>972</v>
      </c>
      <c r="L93" s="47"/>
      <c r="M93" s="223" t="s">
        <v>19</v>
      </c>
      <c r="N93" s="224" t="s">
        <v>40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288</v>
      </c>
      <c r="AT93" s="227" t="s">
        <v>284</v>
      </c>
      <c r="AU93" s="227" t="s">
        <v>76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288</v>
      </c>
      <c r="BM93" s="227" t="s">
        <v>8</v>
      </c>
    </row>
    <row r="94" s="2" customFormat="1" ht="24.15" customHeight="1">
      <c r="A94" s="41"/>
      <c r="B94" s="42"/>
      <c r="C94" s="216" t="s">
        <v>323</v>
      </c>
      <c r="D94" s="216" t="s">
        <v>284</v>
      </c>
      <c r="E94" s="217" t="s">
        <v>1998</v>
      </c>
      <c r="F94" s="218" t="s">
        <v>1999</v>
      </c>
      <c r="G94" s="219" t="s">
        <v>392</v>
      </c>
      <c r="H94" s="220">
        <v>15</v>
      </c>
      <c r="I94" s="221"/>
      <c r="J94" s="222">
        <f>ROUND(I94*H94,2)</f>
        <v>0</v>
      </c>
      <c r="K94" s="218" t="s">
        <v>972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288</v>
      </c>
      <c r="AT94" s="227" t="s">
        <v>284</v>
      </c>
      <c r="AU94" s="227" t="s">
        <v>76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288</v>
      </c>
      <c r="BM94" s="227" t="s">
        <v>374</v>
      </c>
    </row>
    <row r="95" s="2" customFormat="1" ht="24.15" customHeight="1">
      <c r="A95" s="41"/>
      <c r="B95" s="42"/>
      <c r="C95" s="216" t="s">
        <v>327</v>
      </c>
      <c r="D95" s="216" t="s">
        <v>284</v>
      </c>
      <c r="E95" s="217" t="s">
        <v>984</v>
      </c>
      <c r="F95" s="218" t="s">
        <v>985</v>
      </c>
      <c r="G95" s="219" t="s">
        <v>330</v>
      </c>
      <c r="H95" s="220">
        <v>3</v>
      </c>
      <c r="I95" s="221"/>
      <c r="J95" s="222">
        <f>ROUND(I95*H95,2)</f>
        <v>0</v>
      </c>
      <c r="K95" s="218" t="s">
        <v>972</v>
      </c>
      <c r="L95" s="47"/>
      <c r="M95" s="223" t="s">
        <v>19</v>
      </c>
      <c r="N95" s="224" t="s">
        <v>40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288</v>
      </c>
      <c r="AT95" s="227" t="s">
        <v>284</v>
      </c>
      <c r="AU95" s="227" t="s">
        <v>76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288</v>
      </c>
      <c r="BM95" s="227" t="s">
        <v>305</v>
      </c>
    </row>
    <row r="96" s="2" customFormat="1" ht="44.25" customHeight="1">
      <c r="A96" s="41"/>
      <c r="B96" s="42"/>
      <c r="C96" s="216" t="s">
        <v>336</v>
      </c>
      <c r="D96" s="216" t="s">
        <v>284</v>
      </c>
      <c r="E96" s="217" t="s">
        <v>986</v>
      </c>
      <c r="F96" s="218" t="s">
        <v>987</v>
      </c>
      <c r="G96" s="219" t="s">
        <v>330</v>
      </c>
      <c r="H96" s="220">
        <v>3</v>
      </c>
      <c r="I96" s="221"/>
      <c r="J96" s="222">
        <f>ROUND(I96*H96,2)</f>
        <v>0</v>
      </c>
      <c r="K96" s="218" t="s">
        <v>972</v>
      </c>
      <c r="L96" s="47"/>
      <c r="M96" s="223" t="s">
        <v>19</v>
      </c>
      <c r="N96" s="224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288</v>
      </c>
      <c r="AT96" s="227" t="s">
        <v>284</v>
      </c>
      <c r="AU96" s="227" t="s">
        <v>76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288</v>
      </c>
      <c r="BM96" s="227" t="s">
        <v>401</v>
      </c>
    </row>
    <row r="97" s="2" customFormat="1" ht="24.15" customHeight="1">
      <c r="A97" s="41"/>
      <c r="B97" s="42"/>
      <c r="C97" s="216" t="s">
        <v>347</v>
      </c>
      <c r="D97" s="216" t="s">
        <v>284</v>
      </c>
      <c r="E97" s="217" t="s">
        <v>988</v>
      </c>
      <c r="F97" s="218" t="s">
        <v>989</v>
      </c>
      <c r="G97" s="219" t="s">
        <v>330</v>
      </c>
      <c r="H97" s="220">
        <v>1</v>
      </c>
      <c r="I97" s="221"/>
      <c r="J97" s="222">
        <f>ROUND(I97*H97,2)</f>
        <v>0</v>
      </c>
      <c r="K97" s="218" t="s">
        <v>972</v>
      </c>
      <c r="L97" s="47"/>
      <c r="M97" s="223" t="s">
        <v>19</v>
      </c>
      <c r="N97" s="224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288</v>
      </c>
      <c r="AT97" s="227" t="s">
        <v>284</v>
      </c>
      <c r="AU97" s="227" t="s">
        <v>76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288</v>
      </c>
      <c r="BM97" s="227" t="s">
        <v>412</v>
      </c>
    </row>
    <row r="98" s="2" customFormat="1" ht="55.5" customHeight="1">
      <c r="A98" s="41"/>
      <c r="B98" s="42"/>
      <c r="C98" s="216" t="s">
        <v>355</v>
      </c>
      <c r="D98" s="216" t="s">
        <v>284</v>
      </c>
      <c r="E98" s="217" t="s">
        <v>991</v>
      </c>
      <c r="F98" s="218" t="s">
        <v>992</v>
      </c>
      <c r="G98" s="219" t="s">
        <v>330</v>
      </c>
      <c r="H98" s="220">
        <v>1</v>
      </c>
      <c r="I98" s="221"/>
      <c r="J98" s="222">
        <f>ROUND(I98*H98,2)</f>
        <v>0</v>
      </c>
      <c r="K98" s="218" t="s">
        <v>972</v>
      </c>
      <c r="L98" s="47"/>
      <c r="M98" s="223" t="s">
        <v>19</v>
      </c>
      <c r="N98" s="224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288</v>
      </c>
      <c r="AT98" s="227" t="s">
        <v>284</v>
      </c>
      <c r="AU98" s="227" t="s">
        <v>76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288</v>
      </c>
      <c r="BM98" s="227" t="s">
        <v>424</v>
      </c>
    </row>
    <row r="99" s="2" customFormat="1" ht="16.5" customHeight="1">
      <c r="A99" s="41"/>
      <c r="B99" s="42"/>
      <c r="C99" s="216" t="s">
        <v>8</v>
      </c>
      <c r="D99" s="216" t="s">
        <v>284</v>
      </c>
      <c r="E99" s="217" t="s">
        <v>995</v>
      </c>
      <c r="F99" s="218" t="s">
        <v>996</v>
      </c>
      <c r="G99" s="219" t="s">
        <v>330</v>
      </c>
      <c r="H99" s="220">
        <v>4</v>
      </c>
      <c r="I99" s="221"/>
      <c r="J99" s="222">
        <f>ROUND(I99*H99,2)</f>
        <v>0</v>
      </c>
      <c r="K99" s="218" t="s">
        <v>979</v>
      </c>
      <c r="L99" s="47"/>
      <c r="M99" s="223" t="s">
        <v>19</v>
      </c>
      <c r="N99" s="224" t="s">
        <v>40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288</v>
      </c>
      <c r="AT99" s="227" t="s">
        <v>284</v>
      </c>
      <c r="AU99" s="227" t="s">
        <v>76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288</v>
      </c>
      <c r="BM99" s="227" t="s">
        <v>436</v>
      </c>
    </row>
    <row r="100" s="13" customFormat="1">
      <c r="A100" s="13"/>
      <c r="B100" s="234"/>
      <c r="C100" s="235"/>
      <c r="D100" s="236" t="s">
        <v>292</v>
      </c>
      <c r="E100" s="237" t="s">
        <v>19</v>
      </c>
      <c r="F100" s="238" t="s">
        <v>2000</v>
      </c>
      <c r="G100" s="235"/>
      <c r="H100" s="239">
        <v>4</v>
      </c>
      <c r="I100" s="240"/>
      <c r="J100" s="235"/>
      <c r="K100" s="235"/>
      <c r="L100" s="241"/>
      <c r="M100" s="242"/>
      <c r="N100" s="243"/>
      <c r="O100" s="243"/>
      <c r="P100" s="243"/>
      <c r="Q100" s="243"/>
      <c r="R100" s="243"/>
      <c r="S100" s="243"/>
      <c r="T100" s="244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5" t="s">
        <v>292</v>
      </c>
      <c r="AU100" s="245" t="s">
        <v>76</v>
      </c>
      <c r="AV100" s="13" t="s">
        <v>78</v>
      </c>
      <c r="AW100" s="13" t="s">
        <v>31</v>
      </c>
      <c r="AX100" s="13" t="s">
        <v>69</v>
      </c>
      <c r="AY100" s="245" t="s">
        <v>281</v>
      </c>
    </row>
    <row r="101" s="14" customFormat="1">
      <c r="A101" s="14"/>
      <c r="B101" s="246"/>
      <c r="C101" s="247"/>
      <c r="D101" s="236" t="s">
        <v>292</v>
      </c>
      <c r="E101" s="248" t="s">
        <v>19</v>
      </c>
      <c r="F101" s="249" t="s">
        <v>311</v>
      </c>
      <c r="G101" s="247"/>
      <c r="H101" s="250">
        <v>4</v>
      </c>
      <c r="I101" s="251"/>
      <c r="J101" s="247"/>
      <c r="K101" s="247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292</v>
      </c>
      <c r="AU101" s="256" t="s">
        <v>76</v>
      </c>
      <c r="AV101" s="14" t="s">
        <v>288</v>
      </c>
      <c r="AW101" s="14" t="s">
        <v>31</v>
      </c>
      <c r="AX101" s="14" t="s">
        <v>76</v>
      </c>
      <c r="AY101" s="256" t="s">
        <v>281</v>
      </c>
    </row>
    <row r="102" s="2" customFormat="1" ht="37.8" customHeight="1">
      <c r="A102" s="41"/>
      <c r="B102" s="42"/>
      <c r="C102" s="216" t="s">
        <v>369</v>
      </c>
      <c r="D102" s="216" t="s">
        <v>284</v>
      </c>
      <c r="E102" s="217" t="s">
        <v>998</v>
      </c>
      <c r="F102" s="218" t="s">
        <v>999</v>
      </c>
      <c r="G102" s="219" t="s">
        <v>330</v>
      </c>
      <c r="H102" s="220">
        <v>2</v>
      </c>
      <c r="I102" s="221"/>
      <c r="J102" s="222">
        <f>ROUND(I102*H102,2)</f>
        <v>0</v>
      </c>
      <c r="K102" s="218" t="s">
        <v>972</v>
      </c>
      <c r="L102" s="47"/>
      <c r="M102" s="223" t="s">
        <v>19</v>
      </c>
      <c r="N102" s="224" t="s">
        <v>40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288</v>
      </c>
      <c r="AT102" s="227" t="s">
        <v>284</v>
      </c>
      <c r="AU102" s="227" t="s">
        <v>76</v>
      </c>
      <c r="AY102" s="20" t="s">
        <v>281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76</v>
      </c>
      <c r="BK102" s="228">
        <f>ROUND(I102*H102,2)</f>
        <v>0</v>
      </c>
      <c r="BL102" s="20" t="s">
        <v>288</v>
      </c>
      <c r="BM102" s="227" t="s">
        <v>447</v>
      </c>
    </row>
    <row r="103" s="2" customFormat="1" ht="37.8" customHeight="1">
      <c r="A103" s="41"/>
      <c r="B103" s="42"/>
      <c r="C103" s="216" t="s">
        <v>374</v>
      </c>
      <c r="D103" s="216" t="s">
        <v>284</v>
      </c>
      <c r="E103" s="217" t="s">
        <v>1000</v>
      </c>
      <c r="F103" s="218" t="s">
        <v>1001</v>
      </c>
      <c r="G103" s="219" t="s">
        <v>330</v>
      </c>
      <c r="H103" s="220">
        <v>2</v>
      </c>
      <c r="I103" s="221"/>
      <c r="J103" s="222">
        <f>ROUND(I103*H103,2)</f>
        <v>0</v>
      </c>
      <c r="K103" s="218" t="s">
        <v>972</v>
      </c>
      <c r="L103" s="47"/>
      <c r="M103" s="223" t="s">
        <v>19</v>
      </c>
      <c r="N103" s="224" t="s">
        <v>40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288</v>
      </c>
      <c r="AT103" s="227" t="s">
        <v>284</v>
      </c>
      <c r="AU103" s="227" t="s">
        <v>76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288</v>
      </c>
      <c r="BM103" s="227" t="s">
        <v>460</v>
      </c>
    </row>
    <row r="104" s="2" customFormat="1" ht="44.25" customHeight="1">
      <c r="A104" s="41"/>
      <c r="B104" s="42"/>
      <c r="C104" s="216" t="s">
        <v>380</v>
      </c>
      <c r="D104" s="216" t="s">
        <v>284</v>
      </c>
      <c r="E104" s="217" t="s">
        <v>1002</v>
      </c>
      <c r="F104" s="218" t="s">
        <v>1003</v>
      </c>
      <c r="G104" s="219" t="s">
        <v>330</v>
      </c>
      <c r="H104" s="220">
        <v>3</v>
      </c>
      <c r="I104" s="221"/>
      <c r="J104" s="222">
        <f>ROUND(I104*H104,2)</f>
        <v>0</v>
      </c>
      <c r="K104" s="218" t="s">
        <v>972</v>
      </c>
      <c r="L104" s="47"/>
      <c r="M104" s="223" t="s">
        <v>19</v>
      </c>
      <c r="N104" s="224" t="s">
        <v>40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288</v>
      </c>
      <c r="AT104" s="227" t="s">
        <v>284</v>
      </c>
      <c r="AU104" s="227" t="s">
        <v>76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288</v>
      </c>
      <c r="BM104" s="227" t="s">
        <v>472</v>
      </c>
    </row>
    <row r="105" s="2" customFormat="1">
      <c r="A105" s="41"/>
      <c r="B105" s="42"/>
      <c r="C105" s="43"/>
      <c r="D105" s="236" t="s">
        <v>712</v>
      </c>
      <c r="E105" s="43"/>
      <c r="F105" s="290" t="s">
        <v>1004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712</v>
      </c>
      <c r="AU105" s="20" t="s">
        <v>76</v>
      </c>
    </row>
    <row r="106" s="2" customFormat="1" ht="44.25" customHeight="1">
      <c r="A106" s="41"/>
      <c r="B106" s="42"/>
      <c r="C106" s="216" t="s">
        <v>305</v>
      </c>
      <c r="D106" s="216" t="s">
        <v>284</v>
      </c>
      <c r="E106" s="217" t="s">
        <v>1005</v>
      </c>
      <c r="F106" s="218" t="s">
        <v>1006</v>
      </c>
      <c r="G106" s="219" t="s">
        <v>330</v>
      </c>
      <c r="H106" s="220">
        <v>1</v>
      </c>
      <c r="I106" s="221"/>
      <c r="J106" s="222">
        <f>ROUND(I106*H106,2)</f>
        <v>0</v>
      </c>
      <c r="K106" s="218" t="s">
        <v>972</v>
      </c>
      <c r="L106" s="47"/>
      <c r="M106" s="223" t="s">
        <v>19</v>
      </c>
      <c r="N106" s="224" t="s">
        <v>40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288</v>
      </c>
      <c r="AT106" s="227" t="s">
        <v>284</v>
      </c>
      <c r="AU106" s="227" t="s">
        <v>76</v>
      </c>
      <c r="AY106" s="20" t="s">
        <v>281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76</v>
      </c>
      <c r="BK106" s="228">
        <f>ROUND(I106*H106,2)</f>
        <v>0</v>
      </c>
      <c r="BL106" s="20" t="s">
        <v>288</v>
      </c>
      <c r="BM106" s="227" t="s">
        <v>483</v>
      </c>
    </row>
    <row r="107" s="2" customFormat="1">
      <c r="A107" s="41"/>
      <c r="B107" s="42"/>
      <c r="C107" s="43"/>
      <c r="D107" s="236" t="s">
        <v>712</v>
      </c>
      <c r="E107" s="43"/>
      <c r="F107" s="290" t="s">
        <v>1004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712</v>
      </c>
      <c r="AU107" s="20" t="s">
        <v>76</v>
      </c>
    </row>
    <row r="108" s="2" customFormat="1" ht="24.15" customHeight="1">
      <c r="A108" s="41"/>
      <c r="B108" s="42"/>
      <c r="C108" s="216" t="s">
        <v>395</v>
      </c>
      <c r="D108" s="216" t="s">
        <v>284</v>
      </c>
      <c r="E108" s="217" t="s">
        <v>1009</v>
      </c>
      <c r="F108" s="218" t="s">
        <v>1010</v>
      </c>
      <c r="G108" s="219" t="s">
        <v>392</v>
      </c>
      <c r="H108" s="220">
        <v>10</v>
      </c>
      <c r="I108" s="221"/>
      <c r="J108" s="222">
        <f>ROUND(I108*H108,2)</f>
        <v>0</v>
      </c>
      <c r="K108" s="218" t="s">
        <v>972</v>
      </c>
      <c r="L108" s="47"/>
      <c r="M108" s="223" t="s">
        <v>19</v>
      </c>
      <c r="N108" s="224" t="s">
        <v>40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288</v>
      </c>
      <c r="AT108" s="227" t="s">
        <v>284</v>
      </c>
      <c r="AU108" s="227" t="s">
        <v>76</v>
      </c>
      <c r="AY108" s="20" t="s">
        <v>281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76</v>
      </c>
      <c r="BK108" s="228">
        <f>ROUND(I108*H108,2)</f>
        <v>0</v>
      </c>
      <c r="BL108" s="20" t="s">
        <v>288</v>
      </c>
      <c r="BM108" s="227" t="s">
        <v>493</v>
      </c>
    </row>
    <row r="109" s="2" customFormat="1">
      <c r="A109" s="41"/>
      <c r="B109" s="42"/>
      <c r="C109" s="43"/>
      <c r="D109" s="236" t="s">
        <v>712</v>
      </c>
      <c r="E109" s="43"/>
      <c r="F109" s="290" t="s">
        <v>1004</v>
      </c>
      <c r="G109" s="43"/>
      <c r="H109" s="43"/>
      <c r="I109" s="231"/>
      <c r="J109" s="43"/>
      <c r="K109" s="43"/>
      <c r="L109" s="47"/>
      <c r="M109" s="232"/>
      <c r="N109" s="233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712</v>
      </c>
      <c r="AU109" s="20" t="s">
        <v>76</v>
      </c>
    </row>
    <row r="110" s="2" customFormat="1" ht="24.15" customHeight="1">
      <c r="A110" s="41"/>
      <c r="B110" s="42"/>
      <c r="C110" s="216" t="s">
        <v>401</v>
      </c>
      <c r="D110" s="216" t="s">
        <v>284</v>
      </c>
      <c r="E110" s="217" t="s">
        <v>1011</v>
      </c>
      <c r="F110" s="218" t="s">
        <v>1012</v>
      </c>
      <c r="G110" s="219" t="s">
        <v>197</v>
      </c>
      <c r="H110" s="220">
        <v>0.33000000000000002</v>
      </c>
      <c r="I110" s="221"/>
      <c r="J110" s="222">
        <f>ROUND(I110*H110,2)</f>
        <v>0</v>
      </c>
      <c r="K110" s="218" t="s">
        <v>972</v>
      </c>
      <c r="L110" s="47"/>
      <c r="M110" s="223" t="s">
        <v>19</v>
      </c>
      <c r="N110" s="224" t="s">
        <v>40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288</v>
      </c>
      <c r="AT110" s="227" t="s">
        <v>284</v>
      </c>
      <c r="AU110" s="227" t="s">
        <v>76</v>
      </c>
      <c r="AY110" s="20" t="s">
        <v>281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76</v>
      </c>
      <c r="BK110" s="228">
        <f>ROUND(I110*H110,2)</f>
        <v>0</v>
      </c>
      <c r="BL110" s="20" t="s">
        <v>288</v>
      </c>
      <c r="BM110" s="227" t="s">
        <v>508</v>
      </c>
    </row>
    <row r="111" s="2" customFormat="1">
      <c r="A111" s="41"/>
      <c r="B111" s="42"/>
      <c r="C111" s="43"/>
      <c r="D111" s="236" t="s">
        <v>712</v>
      </c>
      <c r="E111" s="43"/>
      <c r="F111" s="290" t="s">
        <v>1013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712</v>
      </c>
      <c r="AU111" s="20" t="s">
        <v>76</v>
      </c>
    </row>
    <row r="112" s="15" customFormat="1">
      <c r="A112" s="15"/>
      <c r="B112" s="257"/>
      <c r="C112" s="258"/>
      <c r="D112" s="236" t="s">
        <v>292</v>
      </c>
      <c r="E112" s="259" t="s">
        <v>19</v>
      </c>
      <c r="F112" s="260" t="s">
        <v>1014</v>
      </c>
      <c r="G112" s="258"/>
      <c r="H112" s="259" t="s">
        <v>19</v>
      </c>
      <c r="I112" s="261"/>
      <c r="J112" s="258"/>
      <c r="K112" s="258"/>
      <c r="L112" s="262"/>
      <c r="M112" s="263"/>
      <c r="N112" s="264"/>
      <c r="O112" s="264"/>
      <c r="P112" s="264"/>
      <c r="Q112" s="264"/>
      <c r="R112" s="264"/>
      <c r="S112" s="264"/>
      <c r="T112" s="26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6" t="s">
        <v>292</v>
      </c>
      <c r="AU112" s="266" t="s">
        <v>76</v>
      </c>
      <c r="AV112" s="15" t="s">
        <v>76</v>
      </c>
      <c r="AW112" s="15" t="s">
        <v>31</v>
      </c>
      <c r="AX112" s="15" t="s">
        <v>69</v>
      </c>
      <c r="AY112" s="266" t="s">
        <v>281</v>
      </c>
    </row>
    <row r="113" s="13" customFormat="1">
      <c r="A113" s="13"/>
      <c r="B113" s="234"/>
      <c r="C113" s="235"/>
      <c r="D113" s="236" t="s">
        <v>292</v>
      </c>
      <c r="E113" s="237" t="s">
        <v>19</v>
      </c>
      <c r="F113" s="238" t="s">
        <v>2001</v>
      </c>
      <c r="G113" s="235"/>
      <c r="H113" s="239">
        <v>0.33000000000000002</v>
      </c>
      <c r="I113" s="240"/>
      <c r="J113" s="235"/>
      <c r="K113" s="235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292</v>
      </c>
      <c r="AU113" s="245" t="s">
        <v>76</v>
      </c>
      <c r="AV113" s="13" t="s">
        <v>78</v>
      </c>
      <c r="AW113" s="13" t="s">
        <v>31</v>
      </c>
      <c r="AX113" s="13" t="s">
        <v>69</v>
      </c>
      <c r="AY113" s="245" t="s">
        <v>281</v>
      </c>
    </row>
    <row r="114" s="14" customFormat="1">
      <c r="A114" s="14"/>
      <c r="B114" s="246"/>
      <c r="C114" s="247"/>
      <c r="D114" s="236" t="s">
        <v>292</v>
      </c>
      <c r="E114" s="248" t="s">
        <v>19</v>
      </c>
      <c r="F114" s="249" t="s">
        <v>311</v>
      </c>
      <c r="G114" s="247"/>
      <c r="H114" s="250">
        <v>0.33000000000000002</v>
      </c>
      <c r="I114" s="251"/>
      <c r="J114" s="247"/>
      <c r="K114" s="247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292</v>
      </c>
      <c r="AU114" s="256" t="s">
        <v>76</v>
      </c>
      <c r="AV114" s="14" t="s">
        <v>288</v>
      </c>
      <c r="AW114" s="14" t="s">
        <v>31</v>
      </c>
      <c r="AX114" s="14" t="s">
        <v>76</v>
      </c>
      <c r="AY114" s="256" t="s">
        <v>281</v>
      </c>
    </row>
    <row r="115" s="2" customFormat="1" ht="49.05" customHeight="1">
      <c r="A115" s="41"/>
      <c r="B115" s="42"/>
      <c r="C115" s="216" t="s">
        <v>406</v>
      </c>
      <c r="D115" s="216" t="s">
        <v>284</v>
      </c>
      <c r="E115" s="217" t="s">
        <v>1017</v>
      </c>
      <c r="F115" s="218" t="s">
        <v>1018</v>
      </c>
      <c r="G115" s="219" t="s">
        <v>330</v>
      </c>
      <c r="H115" s="220">
        <v>2</v>
      </c>
      <c r="I115" s="221"/>
      <c r="J115" s="222">
        <f>ROUND(I115*H115,2)</f>
        <v>0</v>
      </c>
      <c r="K115" s="218" t="s">
        <v>972</v>
      </c>
      <c r="L115" s="47"/>
      <c r="M115" s="223" t="s">
        <v>19</v>
      </c>
      <c r="N115" s="224" t="s">
        <v>40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288</v>
      </c>
      <c r="AT115" s="227" t="s">
        <v>284</v>
      </c>
      <c r="AU115" s="227" t="s">
        <v>76</v>
      </c>
      <c r="AY115" s="20" t="s">
        <v>281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76</v>
      </c>
      <c r="BK115" s="228">
        <f>ROUND(I115*H115,2)</f>
        <v>0</v>
      </c>
      <c r="BL115" s="20" t="s">
        <v>288</v>
      </c>
      <c r="BM115" s="227" t="s">
        <v>524</v>
      </c>
    </row>
    <row r="116" s="2" customFormat="1">
      <c r="A116" s="41"/>
      <c r="B116" s="42"/>
      <c r="C116" s="43"/>
      <c r="D116" s="236" t="s">
        <v>712</v>
      </c>
      <c r="E116" s="43"/>
      <c r="F116" s="290" t="s">
        <v>1019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712</v>
      </c>
      <c r="AU116" s="20" t="s">
        <v>76</v>
      </c>
    </row>
    <row r="117" s="2" customFormat="1" ht="49.05" customHeight="1">
      <c r="A117" s="41"/>
      <c r="B117" s="42"/>
      <c r="C117" s="216" t="s">
        <v>412</v>
      </c>
      <c r="D117" s="216" t="s">
        <v>284</v>
      </c>
      <c r="E117" s="217" t="s">
        <v>1020</v>
      </c>
      <c r="F117" s="218" t="s">
        <v>1021</v>
      </c>
      <c r="G117" s="219" t="s">
        <v>330</v>
      </c>
      <c r="H117" s="220">
        <v>1</v>
      </c>
      <c r="I117" s="221"/>
      <c r="J117" s="222">
        <f>ROUND(I117*H117,2)</f>
        <v>0</v>
      </c>
      <c r="K117" s="218" t="s">
        <v>972</v>
      </c>
      <c r="L117" s="47"/>
      <c r="M117" s="223" t="s">
        <v>19</v>
      </c>
      <c r="N117" s="224" t="s">
        <v>40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288</v>
      </c>
      <c r="AT117" s="227" t="s">
        <v>284</v>
      </c>
      <c r="AU117" s="227" t="s">
        <v>76</v>
      </c>
      <c r="AY117" s="20" t="s">
        <v>281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76</v>
      </c>
      <c r="BK117" s="228">
        <f>ROUND(I117*H117,2)</f>
        <v>0</v>
      </c>
      <c r="BL117" s="20" t="s">
        <v>288</v>
      </c>
      <c r="BM117" s="227" t="s">
        <v>534</v>
      </c>
    </row>
    <row r="118" s="2" customFormat="1" ht="24.15" customHeight="1">
      <c r="A118" s="41"/>
      <c r="B118" s="42"/>
      <c r="C118" s="216" t="s">
        <v>7</v>
      </c>
      <c r="D118" s="216" t="s">
        <v>284</v>
      </c>
      <c r="E118" s="217" t="s">
        <v>2002</v>
      </c>
      <c r="F118" s="218" t="s">
        <v>2003</v>
      </c>
      <c r="G118" s="219" t="s">
        <v>330</v>
      </c>
      <c r="H118" s="220">
        <v>1</v>
      </c>
      <c r="I118" s="221"/>
      <c r="J118" s="222">
        <f>ROUND(I118*H118,2)</f>
        <v>0</v>
      </c>
      <c r="K118" s="218" t="s">
        <v>979</v>
      </c>
      <c r="L118" s="47"/>
      <c r="M118" s="223" t="s">
        <v>19</v>
      </c>
      <c r="N118" s="224" t="s">
        <v>40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288</v>
      </c>
      <c r="AT118" s="227" t="s">
        <v>284</v>
      </c>
      <c r="AU118" s="227" t="s">
        <v>76</v>
      </c>
      <c r="AY118" s="20" t="s">
        <v>281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76</v>
      </c>
      <c r="BK118" s="228">
        <f>ROUND(I118*H118,2)</f>
        <v>0</v>
      </c>
      <c r="BL118" s="20" t="s">
        <v>288</v>
      </c>
      <c r="BM118" s="227" t="s">
        <v>543</v>
      </c>
    </row>
    <row r="119" s="2" customFormat="1" ht="24.15" customHeight="1">
      <c r="A119" s="41"/>
      <c r="B119" s="42"/>
      <c r="C119" s="216" t="s">
        <v>424</v>
      </c>
      <c r="D119" s="216" t="s">
        <v>284</v>
      </c>
      <c r="E119" s="217" t="s">
        <v>1024</v>
      </c>
      <c r="F119" s="218" t="s">
        <v>1025</v>
      </c>
      <c r="G119" s="219" t="s">
        <v>330</v>
      </c>
      <c r="H119" s="220">
        <v>2</v>
      </c>
      <c r="I119" s="221"/>
      <c r="J119" s="222">
        <f>ROUND(I119*H119,2)</f>
        <v>0</v>
      </c>
      <c r="K119" s="218" t="s">
        <v>979</v>
      </c>
      <c r="L119" s="47"/>
      <c r="M119" s="223" t="s">
        <v>19</v>
      </c>
      <c r="N119" s="224" t="s">
        <v>40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288</v>
      </c>
      <c r="AT119" s="227" t="s">
        <v>284</v>
      </c>
      <c r="AU119" s="227" t="s">
        <v>76</v>
      </c>
      <c r="AY119" s="20" t="s">
        <v>281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76</v>
      </c>
      <c r="BK119" s="228">
        <f>ROUND(I119*H119,2)</f>
        <v>0</v>
      </c>
      <c r="BL119" s="20" t="s">
        <v>288</v>
      </c>
      <c r="BM119" s="227" t="s">
        <v>552</v>
      </c>
    </row>
    <row r="120" s="2" customFormat="1" ht="16.5" customHeight="1">
      <c r="A120" s="41"/>
      <c r="B120" s="42"/>
      <c r="C120" s="216" t="s">
        <v>431</v>
      </c>
      <c r="D120" s="216" t="s">
        <v>284</v>
      </c>
      <c r="E120" s="217" t="s">
        <v>1028</v>
      </c>
      <c r="F120" s="218" t="s">
        <v>1029</v>
      </c>
      <c r="G120" s="219" t="s">
        <v>330</v>
      </c>
      <c r="H120" s="220">
        <v>3</v>
      </c>
      <c r="I120" s="221"/>
      <c r="J120" s="222">
        <f>ROUND(I120*H120,2)</f>
        <v>0</v>
      </c>
      <c r="K120" s="218" t="s">
        <v>979</v>
      </c>
      <c r="L120" s="47"/>
      <c r="M120" s="223" t="s">
        <v>19</v>
      </c>
      <c r="N120" s="224" t="s">
        <v>40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288</v>
      </c>
      <c r="AT120" s="227" t="s">
        <v>284</v>
      </c>
      <c r="AU120" s="227" t="s">
        <v>76</v>
      </c>
      <c r="AY120" s="20" t="s">
        <v>281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76</v>
      </c>
      <c r="BK120" s="228">
        <f>ROUND(I120*H120,2)</f>
        <v>0</v>
      </c>
      <c r="BL120" s="20" t="s">
        <v>288</v>
      </c>
      <c r="BM120" s="227" t="s">
        <v>560</v>
      </c>
    </row>
    <row r="121" s="13" customFormat="1">
      <c r="A121" s="13"/>
      <c r="B121" s="234"/>
      <c r="C121" s="235"/>
      <c r="D121" s="236" t="s">
        <v>292</v>
      </c>
      <c r="E121" s="237" t="s">
        <v>19</v>
      </c>
      <c r="F121" s="238" t="s">
        <v>2004</v>
      </c>
      <c r="G121" s="235"/>
      <c r="H121" s="239">
        <v>3</v>
      </c>
      <c r="I121" s="240"/>
      <c r="J121" s="235"/>
      <c r="K121" s="235"/>
      <c r="L121" s="241"/>
      <c r="M121" s="242"/>
      <c r="N121" s="243"/>
      <c r="O121" s="243"/>
      <c r="P121" s="243"/>
      <c r="Q121" s="243"/>
      <c r="R121" s="243"/>
      <c r="S121" s="243"/>
      <c r="T121" s="244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5" t="s">
        <v>292</v>
      </c>
      <c r="AU121" s="245" t="s">
        <v>76</v>
      </c>
      <c r="AV121" s="13" t="s">
        <v>78</v>
      </c>
      <c r="AW121" s="13" t="s">
        <v>31</v>
      </c>
      <c r="AX121" s="13" t="s">
        <v>69</v>
      </c>
      <c r="AY121" s="245" t="s">
        <v>281</v>
      </c>
    </row>
    <row r="122" s="14" customFormat="1">
      <c r="A122" s="14"/>
      <c r="B122" s="246"/>
      <c r="C122" s="247"/>
      <c r="D122" s="236" t="s">
        <v>292</v>
      </c>
      <c r="E122" s="248" t="s">
        <v>19</v>
      </c>
      <c r="F122" s="249" t="s">
        <v>311</v>
      </c>
      <c r="G122" s="247"/>
      <c r="H122" s="250">
        <v>3</v>
      </c>
      <c r="I122" s="251"/>
      <c r="J122" s="247"/>
      <c r="K122" s="247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292</v>
      </c>
      <c r="AU122" s="256" t="s">
        <v>76</v>
      </c>
      <c r="AV122" s="14" t="s">
        <v>288</v>
      </c>
      <c r="AW122" s="14" t="s">
        <v>31</v>
      </c>
      <c r="AX122" s="14" t="s">
        <v>76</v>
      </c>
      <c r="AY122" s="256" t="s">
        <v>281</v>
      </c>
    </row>
    <row r="123" s="2" customFormat="1" ht="16.5" customHeight="1">
      <c r="A123" s="41"/>
      <c r="B123" s="42"/>
      <c r="C123" s="216" t="s">
        <v>436</v>
      </c>
      <c r="D123" s="216" t="s">
        <v>284</v>
      </c>
      <c r="E123" s="217" t="s">
        <v>1687</v>
      </c>
      <c r="F123" s="218" t="s">
        <v>1688</v>
      </c>
      <c r="G123" s="219" t="s">
        <v>330</v>
      </c>
      <c r="H123" s="220">
        <v>2</v>
      </c>
      <c r="I123" s="221"/>
      <c r="J123" s="222">
        <f>ROUND(I123*H123,2)</f>
        <v>0</v>
      </c>
      <c r="K123" s="218" t="s">
        <v>979</v>
      </c>
      <c r="L123" s="47"/>
      <c r="M123" s="223" t="s">
        <v>19</v>
      </c>
      <c r="N123" s="224" t="s">
        <v>40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288</v>
      </c>
      <c r="AT123" s="227" t="s">
        <v>284</v>
      </c>
      <c r="AU123" s="227" t="s">
        <v>76</v>
      </c>
      <c r="AY123" s="20" t="s">
        <v>281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76</v>
      </c>
      <c r="BK123" s="228">
        <f>ROUND(I123*H123,2)</f>
        <v>0</v>
      </c>
      <c r="BL123" s="20" t="s">
        <v>288</v>
      </c>
      <c r="BM123" s="227" t="s">
        <v>568</v>
      </c>
    </row>
    <row r="124" s="2" customFormat="1" ht="24.15" customHeight="1">
      <c r="A124" s="41"/>
      <c r="B124" s="42"/>
      <c r="C124" s="216" t="s">
        <v>442</v>
      </c>
      <c r="D124" s="216" t="s">
        <v>284</v>
      </c>
      <c r="E124" s="217" t="s">
        <v>1041</v>
      </c>
      <c r="F124" s="218" t="s">
        <v>1042</v>
      </c>
      <c r="G124" s="219" t="s">
        <v>330</v>
      </c>
      <c r="H124" s="220">
        <v>1</v>
      </c>
      <c r="I124" s="221"/>
      <c r="J124" s="222">
        <f>ROUND(I124*H124,2)</f>
        <v>0</v>
      </c>
      <c r="K124" s="218" t="s">
        <v>979</v>
      </c>
      <c r="L124" s="47"/>
      <c r="M124" s="223" t="s">
        <v>19</v>
      </c>
      <c r="N124" s="224" t="s">
        <v>40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288</v>
      </c>
      <c r="AT124" s="227" t="s">
        <v>284</v>
      </c>
      <c r="AU124" s="227" t="s">
        <v>76</v>
      </c>
      <c r="AY124" s="20" t="s">
        <v>281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76</v>
      </c>
      <c r="BK124" s="228">
        <f>ROUND(I124*H124,2)</f>
        <v>0</v>
      </c>
      <c r="BL124" s="20" t="s">
        <v>288</v>
      </c>
      <c r="BM124" s="227" t="s">
        <v>576</v>
      </c>
    </row>
    <row r="125" s="2" customFormat="1" ht="37.8" customHeight="1">
      <c r="A125" s="41"/>
      <c r="B125" s="42"/>
      <c r="C125" s="216" t="s">
        <v>447</v>
      </c>
      <c r="D125" s="216" t="s">
        <v>284</v>
      </c>
      <c r="E125" s="217" t="s">
        <v>1043</v>
      </c>
      <c r="F125" s="218" t="s">
        <v>1044</v>
      </c>
      <c r="G125" s="219" t="s">
        <v>392</v>
      </c>
      <c r="H125" s="220">
        <v>5</v>
      </c>
      <c r="I125" s="221"/>
      <c r="J125" s="222">
        <f>ROUND(I125*H125,2)</f>
        <v>0</v>
      </c>
      <c r="K125" s="218" t="s">
        <v>972</v>
      </c>
      <c r="L125" s="47"/>
      <c r="M125" s="223" t="s">
        <v>19</v>
      </c>
      <c r="N125" s="224" t="s">
        <v>40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288</v>
      </c>
      <c r="AT125" s="227" t="s">
        <v>284</v>
      </c>
      <c r="AU125" s="227" t="s">
        <v>76</v>
      </c>
      <c r="AY125" s="20" t="s">
        <v>281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76</v>
      </c>
      <c r="BK125" s="228">
        <f>ROUND(I125*H125,2)</f>
        <v>0</v>
      </c>
      <c r="BL125" s="20" t="s">
        <v>288</v>
      </c>
      <c r="BM125" s="227" t="s">
        <v>587</v>
      </c>
    </row>
    <row r="126" s="2" customFormat="1" ht="37.8" customHeight="1">
      <c r="A126" s="41"/>
      <c r="B126" s="42"/>
      <c r="C126" s="216" t="s">
        <v>454</v>
      </c>
      <c r="D126" s="216" t="s">
        <v>284</v>
      </c>
      <c r="E126" s="217" t="s">
        <v>1045</v>
      </c>
      <c r="F126" s="218" t="s">
        <v>1046</v>
      </c>
      <c r="G126" s="219" t="s">
        <v>392</v>
      </c>
      <c r="H126" s="220">
        <v>5</v>
      </c>
      <c r="I126" s="221"/>
      <c r="J126" s="222">
        <f>ROUND(I126*H126,2)</f>
        <v>0</v>
      </c>
      <c r="K126" s="218" t="s">
        <v>972</v>
      </c>
      <c r="L126" s="47"/>
      <c r="M126" s="223" t="s">
        <v>19</v>
      </c>
      <c r="N126" s="224" t="s">
        <v>40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288</v>
      </c>
      <c r="AT126" s="227" t="s">
        <v>284</v>
      </c>
      <c r="AU126" s="227" t="s">
        <v>76</v>
      </c>
      <c r="AY126" s="20" t="s">
        <v>281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76</v>
      </c>
      <c r="BK126" s="228">
        <f>ROUND(I126*H126,2)</f>
        <v>0</v>
      </c>
      <c r="BL126" s="20" t="s">
        <v>288</v>
      </c>
      <c r="BM126" s="227" t="s">
        <v>599</v>
      </c>
    </row>
    <row r="127" s="2" customFormat="1" ht="24.15" customHeight="1">
      <c r="A127" s="41"/>
      <c r="B127" s="42"/>
      <c r="C127" s="216" t="s">
        <v>460</v>
      </c>
      <c r="D127" s="216" t="s">
        <v>284</v>
      </c>
      <c r="E127" s="217" t="s">
        <v>1047</v>
      </c>
      <c r="F127" s="218" t="s">
        <v>1048</v>
      </c>
      <c r="G127" s="219" t="s">
        <v>1049</v>
      </c>
      <c r="H127" s="220">
        <v>1</v>
      </c>
      <c r="I127" s="221"/>
      <c r="J127" s="222">
        <f>ROUND(I127*H127,2)</f>
        <v>0</v>
      </c>
      <c r="K127" s="218" t="s">
        <v>979</v>
      </c>
      <c r="L127" s="47"/>
      <c r="M127" s="223" t="s">
        <v>19</v>
      </c>
      <c r="N127" s="224" t="s">
        <v>40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288</v>
      </c>
      <c r="AT127" s="227" t="s">
        <v>284</v>
      </c>
      <c r="AU127" s="227" t="s">
        <v>76</v>
      </c>
      <c r="AY127" s="20" t="s">
        <v>281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76</v>
      </c>
      <c r="BK127" s="228">
        <f>ROUND(I127*H127,2)</f>
        <v>0</v>
      </c>
      <c r="BL127" s="20" t="s">
        <v>288</v>
      </c>
      <c r="BM127" s="227" t="s">
        <v>610</v>
      </c>
    </row>
    <row r="128" s="2" customFormat="1" ht="37.8" customHeight="1">
      <c r="A128" s="41"/>
      <c r="B128" s="42"/>
      <c r="C128" s="216" t="s">
        <v>467</v>
      </c>
      <c r="D128" s="216" t="s">
        <v>284</v>
      </c>
      <c r="E128" s="217" t="s">
        <v>2005</v>
      </c>
      <c r="F128" s="218" t="s">
        <v>2006</v>
      </c>
      <c r="G128" s="219" t="s">
        <v>392</v>
      </c>
      <c r="H128" s="220">
        <v>12</v>
      </c>
      <c r="I128" s="221"/>
      <c r="J128" s="222">
        <f>ROUND(I128*H128,2)</f>
        <v>0</v>
      </c>
      <c r="K128" s="218" t="s">
        <v>979</v>
      </c>
      <c r="L128" s="47"/>
      <c r="M128" s="223" t="s">
        <v>19</v>
      </c>
      <c r="N128" s="224" t="s">
        <v>40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288</v>
      </c>
      <c r="AT128" s="227" t="s">
        <v>284</v>
      </c>
      <c r="AU128" s="227" t="s">
        <v>76</v>
      </c>
      <c r="AY128" s="20" t="s">
        <v>281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76</v>
      </c>
      <c r="BK128" s="228">
        <f>ROUND(I128*H128,2)</f>
        <v>0</v>
      </c>
      <c r="BL128" s="20" t="s">
        <v>288</v>
      </c>
      <c r="BM128" s="227" t="s">
        <v>620</v>
      </c>
    </row>
    <row r="129" s="2" customFormat="1" ht="16.5" customHeight="1">
      <c r="A129" s="41"/>
      <c r="B129" s="42"/>
      <c r="C129" s="216" t="s">
        <v>472</v>
      </c>
      <c r="D129" s="216" t="s">
        <v>284</v>
      </c>
      <c r="E129" s="217" t="s">
        <v>1052</v>
      </c>
      <c r="F129" s="218" t="s">
        <v>1053</v>
      </c>
      <c r="G129" s="219" t="s">
        <v>330</v>
      </c>
      <c r="H129" s="220">
        <v>1</v>
      </c>
      <c r="I129" s="221"/>
      <c r="J129" s="222">
        <f>ROUND(I129*H129,2)</f>
        <v>0</v>
      </c>
      <c r="K129" s="218" t="s">
        <v>979</v>
      </c>
      <c r="L129" s="47"/>
      <c r="M129" s="223" t="s">
        <v>19</v>
      </c>
      <c r="N129" s="224" t="s">
        <v>40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288</v>
      </c>
      <c r="AT129" s="227" t="s">
        <v>284</v>
      </c>
      <c r="AU129" s="227" t="s">
        <v>76</v>
      </c>
      <c r="AY129" s="20" t="s">
        <v>281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76</v>
      </c>
      <c r="BK129" s="228">
        <f>ROUND(I129*H129,2)</f>
        <v>0</v>
      </c>
      <c r="BL129" s="20" t="s">
        <v>288</v>
      </c>
      <c r="BM129" s="227" t="s">
        <v>633</v>
      </c>
    </row>
    <row r="130" s="2" customFormat="1" ht="24.15" customHeight="1">
      <c r="A130" s="41"/>
      <c r="B130" s="42"/>
      <c r="C130" s="216" t="s">
        <v>477</v>
      </c>
      <c r="D130" s="216" t="s">
        <v>284</v>
      </c>
      <c r="E130" s="217" t="s">
        <v>1054</v>
      </c>
      <c r="F130" s="218" t="s">
        <v>1055</v>
      </c>
      <c r="G130" s="219" t="s">
        <v>330</v>
      </c>
      <c r="H130" s="220">
        <v>1</v>
      </c>
      <c r="I130" s="221"/>
      <c r="J130" s="222">
        <f>ROUND(I130*H130,2)</f>
        <v>0</v>
      </c>
      <c r="K130" s="218" t="s">
        <v>979</v>
      </c>
      <c r="L130" s="47"/>
      <c r="M130" s="223" t="s">
        <v>19</v>
      </c>
      <c r="N130" s="224" t="s">
        <v>40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288</v>
      </c>
      <c r="AT130" s="227" t="s">
        <v>284</v>
      </c>
      <c r="AU130" s="227" t="s">
        <v>76</v>
      </c>
      <c r="AY130" s="20" t="s">
        <v>281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76</v>
      </c>
      <c r="BK130" s="228">
        <f>ROUND(I130*H130,2)</f>
        <v>0</v>
      </c>
      <c r="BL130" s="20" t="s">
        <v>288</v>
      </c>
      <c r="BM130" s="227" t="s">
        <v>644</v>
      </c>
    </row>
    <row r="131" s="2" customFormat="1" ht="16.5" customHeight="1">
      <c r="A131" s="41"/>
      <c r="B131" s="42"/>
      <c r="C131" s="216" t="s">
        <v>483</v>
      </c>
      <c r="D131" s="216" t="s">
        <v>284</v>
      </c>
      <c r="E131" s="217" t="s">
        <v>1056</v>
      </c>
      <c r="F131" s="218" t="s">
        <v>1057</v>
      </c>
      <c r="G131" s="219" t="s">
        <v>330</v>
      </c>
      <c r="H131" s="220">
        <v>1</v>
      </c>
      <c r="I131" s="221"/>
      <c r="J131" s="222">
        <f>ROUND(I131*H131,2)</f>
        <v>0</v>
      </c>
      <c r="K131" s="218" t="s">
        <v>979</v>
      </c>
      <c r="L131" s="47"/>
      <c r="M131" s="223" t="s">
        <v>19</v>
      </c>
      <c r="N131" s="224" t="s">
        <v>40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288</v>
      </c>
      <c r="AT131" s="227" t="s">
        <v>284</v>
      </c>
      <c r="AU131" s="227" t="s">
        <v>76</v>
      </c>
      <c r="AY131" s="20" t="s">
        <v>281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76</v>
      </c>
      <c r="BK131" s="228">
        <f>ROUND(I131*H131,2)</f>
        <v>0</v>
      </c>
      <c r="BL131" s="20" t="s">
        <v>288</v>
      </c>
      <c r="BM131" s="227" t="s">
        <v>465</v>
      </c>
    </row>
    <row r="132" s="2" customFormat="1" ht="24.15" customHeight="1">
      <c r="A132" s="41"/>
      <c r="B132" s="42"/>
      <c r="C132" s="216" t="s">
        <v>488</v>
      </c>
      <c r="D132" s="216" t="s">
        <v>284</v>
      </c>
      <c r="E132" s="217" t="s">
        <v>1058</v>
      </c>
      <c r="F132" s="218" t="s">
        <v>2007</v>
      </c>
      <c r="G132" s="219" t="s">
        <v>330</v>
      </c>
      <c r="H132" s="220">
        <v>1</v>
      </c>
      <c r="I132" s="221"/>
      <c r="J132" s="222">
        <f>ROUND(I132*H132,2)</f>
        <v>0</v>
      </c>
      <c r="K132" s="218" t="s">
        <v>979</v>
      </c>
      <c r="L132" s="47"/>
      <c r="M132" s="295" t="s">
        <v>19</v>
      </c>
      <c r="N132" s="296" t="s">
        <v>40</v>
      </c>
      <c r="O132" s="293"/>
      <c r="P132" s="297">
        <f>O132*H132</f>
        <v>0</v>
      </c>
      <c r="Q132" s="297">
        <v>0</v>
      </c>
      <c r="R132" s="297">
        <f>Q132*H132</f>
        <v>0</v>
      </c>
      <c r="S132" s="297">
        <v>0</v>
      </c>
      <c r="T132" s="29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288</v>
      </c>
      <c r="AT132" s="227" t="s">
        <v>284</v>
      </c>
      <c r="AU132" s="227" t="s">
        <v>76</v>
      </c>
      <c r="AY132" s="20" t="s">
        <v>281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76</v>
      </c>
      <c r="BK132" s="228">
        <f>ROUND(I132*H132,2)</f>
        <v>0</v>
      </c>
      <c r="BL132" s="20" t="s">
        <v>288</v>
      </c>
      <c r="BM132" s="227" t="s">
        <v>661</v>
      </c>
    </row>
    <row r="133" s="2" customFormat="1" ht="6.96" customHeight="1">
      <c r="A133" s="41"/>
      <c r="B133" s="62"/>
      <c r="C133" s="63"/>
      <c r="D133" s="63"/>
      <c r="E133" s="63"/>
      <c r="F133" s="63"/>
      <c r="G133" s="63"/>
      <c r="H133" s="63"/>
      <c r="I133" s="63"/>
      <c r="J133" s="63"/>
      <c r="K133" s="63"/>
      <c r="L133" s="47"/>
      <c r="M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</row>
  </sheetData>
  <sheetProtection sheet="1" autoFilter="0" formatColumns="0" formatRows="0" objects="1" scenarios="1" spinCount="100000" saltValue="ipPtq1tv7ektPWZKiI8wlIuJ9XX0jbUv4X2dVL2JWc04RgU29JiEPKp1LzHD3VrUCxn49w0DR5Ky/kO2AbaMeA==" hashValue="+Lh/j46NlN/wO8r+ljUA4tiLa5MpbRfh3JYdz+3+v/uBJ4RjG9U3v8SO4nhsLL/UnhtYSsg4gMc+dhVmWirT6A==" algorithmName="SHA-512" password="DDA6"/>
  <autoFilter ref="C85:K13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1883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2008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ROUND((SUM(BE86:BE105)),  2)</f>
        <v>0</v>
      </c>
      <c r="G35" s="41"/>
      <c r="H35" s="41"/>
      <c r="I35" s="161">
        <v>0.20999999999999999</v>
      </c>
      <c r="J35" s="160">
        <f>ROUND(((SUM(BE86:BE105))*I35),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ROUND((SUM(BF86:BF105)),  2)</f>
        <v>0</v>
      </c>
      <c r="G36" s="41"/>
      <c r="H36" s="41"/>
      <c r="I36" s="161">
        <v>0.12</v>
      </c>
      <c r="J36" s="160">
        <f>ROUND(((SUM(BF86:BF105))*I36),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ROUND((SUM(BG86:BG105)),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ROUND((SUM(BH86:BH105)),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ROUND((SUM(BI86:BI105)),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1883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C3 - Vytápění- WC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1061</v>
      </c>
      <c r="E64" s="181"/>
      <c r="F64" s="181"/>
      <c r="G64" s="181"/>
      <c r="H64" s="181"/>
      <c r="I64" s="181"/>
      <c r="J64" s="182">
        <f>J87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266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3" t="str">
        <f>E7</f>
        <v>Rekonstrukce sociálního zařízení včetně rozvodů vody a kanalizace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217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3" t="s">
        <v>1883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225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C3 - Vytápění- WC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F14</f>
        <v xml:space="preserve"> </v>
      </c>
      <c r="G80" s="43"/>
      <c r="H80" s="43"/>
      <c r="I80" s="35" t="s">
        <v>23</v>
      </c>
      <c r="J80" s="75" t="str">
        <f>IF(J14="","",J14)</f>
        <v>6. 6. 2025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E17</f>
        <v xml:space="preserve"> </v>
      </c>
      <c r="G82" s="43"/>
      <c r="H82" s="43"/>
      <c r="I82" s="35" t="s">
        <v>30</v>
      </c>
      <c r="J82" s="39" t="str">
        <f>E23</f>
        <v xml:space="preserve"> 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28</v>
      </c>
      <c r="D83" s="43"/>
      <c r="E83" s="43"/>
      <c r="F83" s="30" t="str">
        <f>IF(E20="","",E20)</f>
        <v>Vyplň údaj</v>
      </c>
      <c r="G83" s="43"/>
      <c r="H83" s="43"/>
      <c r="I83" s="35" t="s">
        <v>32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267</v>
      </c>
      <c r="D85" s="192" t="s">
        <v>54</v>
      </c>
      <c r="E85" s="192" t="s">
        <v>50</v>
      </c>
      <c r="F85" s="192" t="s">
        <v>51</v>
      </c>
      <c r="G85" s="192" t="s">
        <v>268</v>
      </c>
      <c r="H85" s="192" t="s">
        <v>269</v>
      </c>
      <c r="I85" s="192" t="s">
        <v>270</v>
      </c>
      <c r="J85" s="192" t="s">
        <v>239</v>
      </c>
      <c r="K85" s="193" t="s">
        <v>271</v>
      </c>
      <c r="L85" s="194"/>
      <c r="M85" s="95" t="s">
        <v>19</v>
      </c>
      <c r="N85" s="96" t="s">
        <v>39</v>
      </c>
      <c r="O85" s="96" t="s">
        <v>272</v>
      </c>
      <c r="P85" s="96" t="s">
        <v>273</v>
      </c>
      <c r="Q85" s="96" t="s">
        <v>274</v>
      </c>
      <c r="R85" s="96" t="s">
        <v>275</v>
      </c>
      <c r="S85" s="96" t="s">
        <v>276</v>
      </c>
      <c r="T85" s="97" t="s">
        <v>277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68</v>
      </c>
      <c r="AU86" s="20" t="s">
        <v>240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68</v>
      </c>
      <c r="E87" s="203" t="s">
        <v>76</v>
      </c>
      <c r="F87" s="203" t="s">
        <v>123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SUM(P88:P105)</f>
        <v>0</v>
      </c>
      <c r="Q87" s="208"/>
      <c r="R87" s="209">
        <f>SUM(R88:R105)</f>
        <v>0</v>
      </c>
      <c r="S87" s="208"/>
      <c r="T87" s="210">
        <f>SUM(T88:T105)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288</v>
      </c>
      <c r="AT87" s="212" t="s">
        <v>68</v>
      </c>
      <c r="AU87" s="212" t="s">
        <v>69</v>
      </c>
      <c r="AY87" s="211" t="s">
        <v>281</v>
      </c>
      <c r="BK87" s="213">
        <f>SUM(BK88:BK105)</f>
        <v>0</v>
      </c>
    </row>
    <row r="88" s="2" customFormat="1" ht="37.8" customHeight="1">
      <c r="A88" s="41"/>
      <c r="B88" s="42"/>
      <c r="C88" s="216" t="s">
        <v>76</v>
      </c>
      <c r="D88" s="216" t="s">
        <v>284</v>
      </c>
      <c r="E88" s="217" t="s">
        <v>2009</v>
      </c>
      <c r="F88" s="218" t="s">
        <v>2010</v>
      </c>
      <c r="G88" s="219" t="s">
        <v>321</v>
      </c>
      <c r="H88" s="220">
        <v>1</v>
      </c>
      <c r="I88" s="221"/>
      <c r="J88" s="222">
        <f>ROUND(I88*H88,2)</f>
        <v>0</v>
      </c>
      <c r="K88" s="218" t="s">
        <v>1804</v>
      </c>
      <c r="L88" s="47"/>
      <c r="M88" s="223" t="s">
        <v>19</v>
      </c>
      <c r="N88" s="224" t="s">
        <v>40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1111</v>
      </c>
      <c r="AT88" s="227" t="s">
        <v>284</v>
      </c>
      <c r="AU88" s="227" t="s">
        <v>76</v>
      </c>
      <c r="AY88" s="20" t="s">
        <v>281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76</v>
      </c>
      <c r="BK88" s="228">
        <f>ROUND(I88*H88,2)</f>
        <v>0</v>
      </c>
      <c r="BL88" s="20" t="s">
        <v>1111</v>
      </c>
      <c r="BM88" s="227" t="s">
        <v>2011</v>
      </c>
    </row>
    <row r="89" s="2" customFormat="1" ht="21.75" customHeight="1">
      <c r="A89" s="41"/>
      <c r="B89" s="42"/>
      <c r="C89" s="216" t="s">
        <v>78</v>
      </c>
      <c r="D89" s="216" t="s">
        <v>284</v>
      </c>
      <c r="E89" s="217" t="s">
        <v>1068</v>
      </c>
      <c r="F89" s="218" t="s">
        <v>1069</v>
      </c>
      <c r="G89" s="219" t="s">
        <v>321</v>
      </c>
      <c r="H89" s="220">
        <v>2</v>
      </c>
      <c r="I89" s="221"/>
      <c r="J89" s="222">
        <f>ROUND(I89*H89,2)</f>
        <v>0</v>
      </c>
      <c r="K89" s="218" t="s">
        <v>1804</v>
      </c>
      <c r="L89" s="47"/>
      <c r="M89" s="223" t="s">
        <v>19</v>
      </c>
      <c r="N89" s="224" t="s">
        <v>40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1111</v>
      </c>
      <c r="AT89" s="227" t="s">
        <v>284</v>
      </c>
      <c r="AU89" s="227" t="s">
        <v>76</v>
      </c>
      <c r="AY89" s="20" t="s">
        <v>281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76</v>
      </c>
      <c r="BK89" s="228">
        <f>ROUND(I89*H89,2)</f>
        <v>0</v>
      </c>
      <c r="BL89" s="20" t="s">
        <v>1111</v>
      </c>
      <c r="BM89" s="227" t="s">
        <v>2012</v>
      </c>
    </row>
    <row r="90" s="2" customFormat="1" ht="21.75" customHeight="1">
      <c r="A90" s="41"/>
      <c r="B90" s="42"/>
      <c r="C90" s="216" t="s">
        <v>199</v>
      </c>
      <c r="D90" s="216" t="s">
        <v>284</v>
      </c>
      <c r="E90" s="217" t="s">
        <v>1071</v>
      </c>
      <c r="F90" s="218" t="s">
        <v>1072</v>
      </c>
      <c r="G90" s="219" t="s">
        <v>321</v>
      </c>
      <c r="H90" s="220">
        <v>1</v>
      </c>
      <c r="I90" s="221"/>
      <c r="J90" s="222">
        <f>ROUND(I90*H90,2)</f>
        <v>0</v>
      </c>
      <c r="K90" s="218" t="s">
        <v>1804</v>
      </c>
      <c r="L90" s="47"/>
      <c r="M90" s="223" t="s">
        <v>19</v>
      </c>
      <c r="N90" s="224" t="s">
        <v>40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1111</v>
      </c>
      <c r="AT90" s="227" t="s">
        <v>284</v>
      </c>
      <c r="AU90" s="227" t="s">
        <v>76</v>
      </c>
      <c r="AY90" s="20" t="s">
        <v>281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76</v>
      </c>
      <c r="BK90" s="228">
        <f>ROUND(I90*H90,2)</f>
        <v>0</v>
      </c>
      <c r="BL90" s="20" t="s">
        <v>1111</v>
      </c>
      <c r="BM90" s="227" t="s">
        <v>2013</v>
      </c>
    </row>
    <row r="91" s="2" customFormat="1" ht="33" customHeight="1">
      <c r="A91" s="41"/>
      <c r="B91" s="42"/>
      <c r="C91" s="216" t="s">
        <v>288</v>
      </c>
      <c r="D91" s="216" t="s">
        <v>284</v>
      </c>
      <c r="E91" s="217" t="s">
        <v>1074</v>
      </c>
      <c r="F91" s="218" t="s">
        <v>1075</v>
      </c>
      <c r="G91" s="219" t="s">
        <v>321</v>
      </c>
      <c r="H91" s="220">
        <v>1</v>
      </c>
      <c r="I91" s="221"/>
      <c r="J91" s="222">
        <f>ROUND(I91*H91,2)</f>
        <v>0</v>
      </c>
      <c r="K91" s="218" t="s">
        <v>1804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1111</v>
      </c>
      <c r="AT91" s="227" t="s">
        <v>284</v>
      </c>
      <c r="AU91" s="227" t="s">
        <v>76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1111</v>
      </c>
      <c r="BM91" s="227" t="s">
        <v>2014</v>
      </c>
    </row>
    <row r="92" s="2" customFormat="1" ht="24.15" customHeight="1">
      <c r="A92" s="41"/>
      <c r="B92" s="42"/>
      <c r="C92" s="216" t="s">
        <v>312</v>
      </c>
      <c r="D92" s="216" t="s">
        <v>284</v>
      </c>
      <c r="E92" s="217" t="s">
        <v>1077</v>
      </c>
      <c r="F92" s="218" t="s">
        <v>1078</v>
      </c>
      <c r="G92" s="219" t="s">
        <v>321</v>
      </c>
      <c r="H92" s="220">
        <v>1</v>
      </c>
      <c r="I92" s="221"/>
      <c r="J92" s="222">
        <f>ROUND(I92*H92,2)</f>
        <v>0</v>
      </c>
      <c r="K92" s="218" t="s">
        <v>1804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1111</v>
      </c>
      <c r="AT92" s="227" t="s">
        <v>284</v>
      </c>
      <c r="AU92" s="227" t="s">
        <v>76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1111</v>
      </c>
      <c r="BM92" s="227" t="s">
        <v>2015</v>
      </c>
    </row>
    <row r="93" s="2" customFormat="1" ht="16.5" customHeight="1">
      <c r="A93" s="41"/>
      <c r="B93" s="42"/>
      <c r="C93" s="216" t="s">
        <v>318</v>
      </c>
      <c r="D93" s="216" t="s">
        <v>284</v>
      </c>
      <c r="E93" s="217" t="s">
        <v>1080</v>
      </c>
      <c r="F93" s="218" t="s">
        <v>1081</v>
      </c>
      <c r="G93" s="219" t="s">
        <v>321</v>
      </c>
      <c r="H93" s="220">
        <v>2</v>
      </c>
      <c r="I93" s="221"/>
      <c r="J93" s="222">
        <f>ROUND(I93*H93,2)</f>
        <v>0</v>
      </c>
      <c r="K93" s="218" t="s">
        <v>1804</v>
      </c>
      <c r="L93" s="47"/>
      <c r="M93" s="223" t="s">
        <v>19</v>
      </c>
      <c r="N93" s="224" t="s">
        <v>40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1111</v>
      </c>
      <c r="AT93" s="227" t="s">
        <v>284</v>
      </c>
      <c r="AU93" s="227" t="s">
        <v>76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1111</v>
      </c>
      <c r="BM93" s="227" t="s">
        <v>2016</v>
      </c>
    </row>
    <row r="94" s="2" customFormat="1" ht="24.15" customHeight="1">
      <c r="A94" s="41"/>
      <c r="B94" s="42"/>
      <c r="C94" s="216" t="s">
        <v>323</v>
      </c>
      <c r="D94" s="216" t="s">
        <v>284</v>
      </c>
      <c r="E94" s="217" t="s">
        <v>1083</v>
      </c>
      <c r="F94" s="218" t="s">
        <v>1084</v>
      </c>
      <c r="G94" s="219" t="s">
        <v>321</v>
      </c>
      <c r="H94" s="220">
        <v>1</v>
      </c>
      <c r="I94" s="221"/>
      <c r="J94" s="222">
        <f>ROUND(I94*H94,2)</f>
        <v>0</v>
      </c>
      <c r="K94" s="218" t="s">
        <v>1804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1111</v>
      </c>
      <c r="AT94" s="227" t="s">
        <v>284</v>
      </c>
      <c r="AU94" s="227" t="s">
        <v>76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1111</v>
      </c>
      <c r="BM94" s="227" t="s">
        <v>2017</v>
      </c>
    </row>
    <row r="95" s="2" customFormat="1" ht="24.15" customHeight="1">
      <c r="A95" s="41"/>
      <c r="B95" s="42"/>
      <c r="C95" s="216" t="s">
        <v>327</v>
      </c>
      <c r="D95" s="216" t="s">
        <v>284</v>
      </c>
      <c r="E95" s="217" t="s">
        <v>1086</v>
      </c>
      <c r="F95" s="218" t="s">
        <v>1087</v>
      </c>
      <c r="G95" s="219" t="s">
        <v>321</v>
      </c>
      <c r="H95" s="220">
        <v>2</v>
      </c>
      <c r="I95" s="221"/>
      <c r="J95" s="222">
        <f>ROUND(I95*H95,2)</f>
        <v>0</v>
      </c>
      <c r="K95" s="218" t="s">
        <v>1804</v>
      </c>
      <c r="L95" s="47"/>
      <c r="M95" s="223" t="s">
        <v>19</v>
      </c>
      <c r="N95" s="224" t="s">
        <v>40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1111</v>
      </c>
      <c r="AT95" s="227" t="s">
        <v>284</v>
      </c>
      <c r="AU95" s="227" t="s">
        <v>76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1111</v>
      </c>
      <c r="BM95" s="227" t="s">
        <v>2018</v>
      </c>
    </row>
    <row r="96" s="2" customFormat="1" ht="16.5" customHeight="1">
      <c r="A96" s="41"/>
      <c r="B96" s="42"/>
      <c r="C96" s="216" t="s">
        <v>336</v>
      </c>
      <c r="D96" s="216" t="s">
        <v>284</v>
      </c>
      <c r="E96" s="217" t="s">
        <v>1089</v>
      </c>
      <c r="F96" s="218" t="s">
        <v>1090</v>
      </c>
      <c r="G96" s="219" t="s">
        <v>197</v>
      </c>
      <c r="H96" s="220">
        <v>1.53</v>
      </c>
      <c r="I96" s="221"/>
      <c r="J96" s="222">
        <f>ROUND(I96*H96,2)</f>
        <v>0</v>
      </c>
      <c r="K96" s="218" t="s">
        <v>1804</v>
      </c>
      <c r="L96" s="47"/>
      <c r="M96" s="223" t="s">
        <v>19</v>
      </c>
      <c r="N96" s="224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1111</v>
      </c>
      <c r="AT96" s="227" t="s">
        <v>284</v>
      </c>
      <c r="AU96" s="227" t="s">
        <v>76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1111</v>
      </c>
      <c r="BM96" s="227" t="s">
        <v>2019</v>
      </c>
    </row>
    <row r="97" s="2" customFormat="1" ht="16.5" customHeight="1">
      <c r="A97" s="41"/>
      <c r="B97" s="42"/>
      <c r="C97" s="216" t="s">
        <v>347</v>
      </c>
      <c r="D97" s="216" t="s">
        <v>284</v>
      </c>
      <c r="E97" s="217" t="s">
        <v>1092</v>
      </c>
      <c r="F97" s="218" t="s">
        <v>1093</v>
      </c>
      <c r="G97" s="219" t="s">
        <v>197</v>
      </c>
      <c r="H97" s="220">
        <v>1.53</v>
      </c>
      <c r="I97" s="221"/>
      <c r="J97" s="222">
        <f>ROUND(I97*H97,2)</f>
        <v>0</v>
      </c>
      <c r="K97" s="218" t="s">
        <v>1804</v>
      </c>
      <c r="L97" s="47"/>
      <c r="M97" s="223" t="s">
        <v>19</v>
      </c>
      <c r="N97" s="224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1111</v>
      </c>
      <c r="AT97" s="227" t="s">
        <v>284</v>
      </c>
      <c r="AU97" s="227" t="s">
        <v>76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1111</v>
      </c>
      <c r="BM97" s="227" t="s">
        <v>2020</v>
      </c>
    </row>
    <row r="98" s="2" customFormat="1" ht="33" customHeight="1">
      <c r="A98" s="41"/>
      <c r="B98" s="42"/>
      <c r="C98" s="216" t="s">
        <v>355</v>
      </c>
      <c r="D98" s="216" t="s">
        <v>284</v>
      </c>
      <c r="E98" s="217" t="s">
        <v>1095</v>
      </c>
      <c r="F98" s="218" t="s">
        <v>1096</v>
      </c>
      <c r="G98" s="219" t="s">
        <v>366</v>
      </c>
      <c r="H98" s="220">
        <v>0.051999999999999998</v>
      </c>
      <c r="I98" s="221"/>
      <c r="J98" s="222">
        <f>ROUND(I98*H98,2)</f>
        <v>0</v>
      </c>
      <c r="K98" s="218" t="s">
        <v>1804</v>
      </c>
      <c r="L98" s="47"/>
      <c r="M98" s="223" t="s">
        <v>19</v>
      </c>
      <c r="N98" s="224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1111</v>
      </c>
      <c r="AT98" s="227" t="s">
        <v>284</v>
      </c>
      <c r="AU98" s="227" t="s">
        <v>76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1111</v>
      </c>
      <c r="BM98" s="227" t="s">
        <v>2021</v>
      </c>
    </row>
    <row r="99" s="2" customFormat="1" ht="16.5" customHeight="1">
      <c r="A99" s="41"/>
      <c r="B99" s="42"/>
      <c r="C99" s="216" t="s">
        <v>8</v>
      </c>
      <c r="D99" s="216" t="s">
        <v>284</v>
      </c>
      <c r="E99" s="217" t="s">
        <v>1098</v>
      </c>
      <c r="F99" s="218" t="s">
        <v>1099</v>
      </c>
      <c r="G99" s="219" t="s">
        <v>321</v>
      </c>
      <c r="H99" s="220">
        <v>1</v>
      </c>
      <c r="I99" s="221"/>
      <c r="J99" s="222">
        <f>ROUND(I99*H99,2)</f>
        <v>0</v>
      </c>
      <c r="K99" s="218" t="s">
        <v>1804</v>
      </c>
      <c r="L99" s="47"/>
      <c r="M99" s="223" t="s">
        <v>19</v>
      </c>
      <c r="N99" s="224" t="s">
        <v>40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1111</v>
      </c>
      <c r="AT99" s="227" t="s">
        <v>284</v>
      </c>
      <c r="AU99" s="227" t="s">
        <v>76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1111</v>
      </c>
      <c r="BM99" s="227" t="s">
        <v>2022</v>
      </c>
    </row>
    <row r="100" s="2" customFormat="1" ht="16.5" customHeight="1">
      <c r="A100" s="41"/>
      <c r="B100" s="42"/>
      <c r="C100" s="216" t="s">
        <v>369</v>
      </c>
      <c r="D100" s="216" t="s">
        <v>284</v>
      </c>
      <c r="E100" s="217" t="s">
        <v>1101</v>
      </c>
      <c r="F100" s="218" t="s">
        <v>1102</v>
      </c>
      <c r="G100" s="219" t="s">
        <v>321</v>
      </c>
      <c r="H100" s="220">
        <v>1</v>
      </c>
      <c r="I100" s="221"/>
      <c r="J100" s="222">
        <f>ROUND(I100*H100,2)</f>
        <v>0</v>
      </c>
      <c r="K100" s="218" t="s">
        <v>1804</v>
      </c>
      <c r="L100" s="47"/>
      <c r="M100" s="223" t="s">
        <v>19</v>
      </c>
      <c r="N100" s="224" t="s">
        <v>40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1111</v>
      </c>
      <c r="AT100" s="227" t="s">
        <v>284</v>
      </c>
      <c r="AU100" s="227" t="s">
        <v>76</v>
      </c>
      <c r="AY100" s="20" t="s">
        <v>281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76</v>
      </c>
      <c r="BK100" s="228">
        <f>ROUND(I100*H100,2)</f>
        <v>0</v>
      </c>
      <c r="BL100" s="20" t="s">
        <v>1111</v>
      </c>
      <c r="BM100" s="227" t="s">
        <v>2023</v>
      </c>
    </row>
    <row r="101" s="2" customFormat="1" ht="24.15" customHeight="1">
      <c r="A101" s="41"/>
      <c r="B101" s="42"/>
      <c r="C101" s="216" t="s">
        <v>374</v>
      </c>
      <c r="D101" s="216" t="s">
        <v>284</v>
      </c>
      <c r="E101" s="217" t="s">
        <v>1104</v>
      </c>
      <c r="F101" s="218" t="s">
        <v>1105</v>
      </c>
      <c r="G101" s="219" t="s">
        <v>1106</v>
      </c>
      <c r="H101" s="220">
        <v>3</v>
      </c>
      <c r="I101" s="221"/>
      <c r="J101" s="222">
        <f>ROUND(I101*H101,2)</f>
        <v>0</v>
      </c>
      <c r="K101" s="218" t="s">
        <v>1804</v>
      </c>
      <c r="L101" s="47"/>
      <c r="M101" s="223" t="s">
        <v>19</v>
      </c>
      <c r="N101" s="224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1111</v>
      </c>
      <c r="AT101" s="227" t="s">
        <v>284</v>
      </c>
      <c r="AU101" s="227" t="s">
        <v>76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1111</v>
      </c>
      <c r="BM101" s="227" t="s">
        <v>2024</v>
      </c>
    </row>
    <row r="102" s="2" customFormat="1" ht="16.5" customHeight="1">
      <c r="A102" s="41"/>
      <c r="B102" s="42"/>
      <c r="C102" s="216" t="s">
        <v>380</v>
      </c>
      <c r="D102" s="216" t="s">
        <v>284</v>
      </c>
      <c r="E102" s="217" t="s">
        <v>1108</v>
      </c>
      <c r="F102" s="218" t="s">
        <v>1109</v>
      </c>
      <c r="G102" s="219" t="s">
        <v>1110</v>
      </c>
      <c r="H102" s="220">
        <v>1</v>
      </c>
      <c r="I102" s="221"/>
      <c r="J102" s="222">
        <f>ROUND(I102*H102,2)</f>
        <v>0</v>
      </c>
      <c r="K102" s="218" t="s">
        <v>1804</v>
      </c>
      <c r="L102" s="47"/>
      <c r="M102" s="223" t="s">
        <v>19</v>
      </c>
      <c r="N102" s="224" t="s">
        <v>40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1111</v>
      </c>
      <c r="AT102" s="227" t="s">
        <v>284</v>
      </c>
      <c r="AU102" s="227" t="s">
        <v>76</v>
      </c>
      <c r="AY102" s="20" t="s">
        <v>281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76</v>
      </c>
      <c r="BK102" s="228">
        <f>ROUND(I102*H102,2)</f>
        <v>0</v>
      </c>
      <c r="BL102" s="20" t="s">
        <v>1111</v>
      </c>
      <c r="BM102" s="227" t="s">
        <v>2025</v>
      </c>
    </row>
    <row r="103" s="2" customFormat="1" ht="16.5" customHeight="1">
      <c r="A103" s="41"/>
      <c r="B103" s="42"/>
      <c r="C103" s="216" t="s">
        <v>305</v>
      </c>
      <c r="D103" s="216" t="s">
        <v>284</v>
      </c>
      <c r="E103" s="217" t="s">
        <v>1113</v>
      </c>
      <c r="F103" s="218" t="s">
        <v>1114</v>
      </c>
      <c r="G103" s="219" t="s">
        <v>1110</v>
      </c>
      <c r="H103" s="220">
        <v>1</v>
      </c>
      <c r="I103" s="221"/>
      <c r="J103" s="222">
        <f>ROUND(I103*H103,2)</f>
        <v>0</v>
      </c>
      <c r="K103" s="218" t="s">
        <v>1804</v>
      </c>
      <c r="L103" s="47"/>
      <c r="M103" s="223" t="s">
        <v>19</v>
      </c>
      <c r="N103" s="224" t="s">
        <v>40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1111</v>
      </c>
      <c r="AT103" s="227" t="s">
        <v>284</v>
      </c>
      <c r="AU103" s="227" t="s">
        <v>76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1111</v>
      </c>
      <c r="BM103" s="227" t="s">
        <v>2026</v>
      </c>
    </row>
    <row r="104" s="2" customFormat="1" ht="16.5" customHeight="1">
      <c r="A104" s="41"/>
      <c r="B104" s="42"/>
      <c r="C104" s="216" t="s">
        <v>395</v>
      </c>
      <c r="D104" s="216" t="s">
        <v>284</v>
      </c>
      <c r="E104" s="217" t="s">
        <v>1116</v>
      </c>
      <c r="F104" s="218" t="s">
        <v>1117</v>
      </c>
      <c r="G104" s="219" t="s">
        <v>1110</v>
      </c>
      <c r="H104" s="220">
        <v>1</v>
      </c>
      <c r="I104" s="221"/>
      <c r="J104" s="222">
        <f>ROUND(I104*H104,2)</f>
        <v>0</v>
      </c>
      <c r="K104" s="218" t="s">
        <v>1804</v>
      </c>
      <c r="L104" s="47"/>
      <c r="M104" s="223" t="s">
        <v>19</v>
      </c>
      <c r="N104" s="224" t="s">
        <v>40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1111</v>
      </c>
      <c r="AT104" s="227" t="s">
        <v>284</v>
      </c>
      <c r="AU104" s="227" t="s">
        <v>76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1111</v>
      </c>
      <c r="BM104" s="227" t="s">
        <v>2027</v>
      </c>
    </row>
    <row r="105" s="2" customFormat="1" ht="16.5" customHeight="1">
      <c r="A105" s="41"/>
      <c r="B105" s="42"/>
      <c r="C105" s="216" t="s">
        <v>401</v>
      </c>
      <c r="D105" s="216" t="s">
        <v>284</v>
      </c>
      <c r="E105" s="217" t="s">
        <v>1119</v>
      </c>
      <c r="F105" s="218" t="s">
        <v>1120</v>
      </c>
      <c r="G105" s="219" t="s">
        <v>1121</v>
      </c>
      <c r="H105" s="220">
        <v>0.20000000000000001</v>
      </c>
      <c r="I105" s="221"/>
      <c r="J105" s="222">
        <f>ROUND(I105*H105,2)</f>
        <v>0</v>
      </c>
      <c r="K105" s="218" t="s">
        <v>1804</v>
      </c>
      <c r="L105" s="47"/>
      <c r="M105" s="295" t="s">
        <v>19</v>
      </c>
      <c r="N105" s="296" t="s">
        <v>40</v>
      </c>
      <c r="O105" s="293"/>
      <c r="P105" s="297">
        <f>O105*H105</f>
        <v>0</v>
      </c>
      <c r="Q105" s="297">
        <v>0</v>
      </c>
      <c r="R105" s="297">
        <f>Q105*H105</f>
        <v>0</v>
      </c>
      <c r="S105" s="297">
        <v>0</v>
      </c>
      <c r="T105" s="29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1111</v>
      </c>
      <c r="AT105" s="227" t="s">
        <v>284</v>
      </c>
      <c r="AU105" s="227" t="s">
        <v>76</v>
      </c>
      <c r="AY105" s="20" t="s">
        <v>281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76</v>
      </c>
      <c r="BK105" s="228">
        <f>ROUND(I105*H105,2)</f>
        <v>0</v>
      </c>
      <c r="BL105" s="20" t="s">
        <v>1111</v>
      </c>
      <c r="BM105" s="227" t="s">
        <v>2028</v>
      </c>
    </row>
    <row r="106" s="2" customFormat="1" ht="6.96" customHeight="1">
      <c r="A106" s="41"/>
      <c r="B106" s="62"/>
      <c r="C106" s="63"/>
      <c r="D106" s="63"/>
      <c r="E106" s="63"/>
      <c r="F106" s="63"/>
      <c r="G106" s="63"/>
      <c r="H106" s="63"/>
      <c r="I106" s="63"/>
      <c r="J106" s="63"/>
      <c r="K106" s="63"/>
      <c r="L106" s="47"/>
      <c r="M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</sheetData>
  <sheetProtection sheet="1" autoFilter="0" formatColumns="0" formatRows="0" objects="1" scenarios="1" spinCount="100000" saltValue="6FVgLpXUaS9BKcS4HE7hcojeO/5RKWfwfm39lf82DYQcdwPY/YaB0QIZqtxlPr+ZfTIu0Kf9bCkBR8DeNLpp+Q==" hashValue="iRsdTMo55auebC5NyWKcEnqR8hb8MYfwQQ0f4O8Qzat2chxk42rsvQNE70xCzn9Sn7KmHHp9jvwwhyyu9DJ67Q==" algorithmName="SHA-512" password="DDA6"/>
  <autoFilter ref="C85:K10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1883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2029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ROUND(J91,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ROUND((SUM(BE91:BE122)),  2)</f>
        <v>0</v>
      </c>
      <c r="G35" s="41"/>
      <c r="H35" s="41"/>
      <c r="I35" s="161">
        <v>0.20999999999999999</v>
      </c>
      <c r="J35" s="160">
        <f>ROUND(((SUM(BE91:BE122))*I35),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ROUND((SUM(BF91:BF122)),  2)</f>
        <v>0</v>
      </c>
      <c r="G36" s="41"/>
      <c r="H36" s="41"/>
      <c r="I36" s="161">
        <v>0.12</v>
      </c>
      <c r="J36" s="160">
        <f>ROUND(((SUM(BF91:BF122))*I36),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ROUND((SUM(BG91:BG122)),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ROUND((SUM(BH91:BH122)),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ROUND((SUM(BI91:BI122)),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1883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C4 - VZT - WC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J91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2030</v>
      </c>
      <c r="E64" s="181"/>
      <c r="F64" s="181"/>
      <c r="G64" s="181"/>
      <c r="H64" s="181"/>
      <c r="I64" s="181"/>
      <c r="J64" s="182">
        <f>J92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2031</v>
      </c>
      <c r="E65" s="186"/>
      <c r="F65" s="186"/>
      <c r="G65" s="186"/>
      <c r="H65" s="186"/>
      <c r="I65" s="186"/>
      <c r="J65" s="187">
        <f>J93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4.88" customHeight="1">
      <c r="A66" s="10"/>
      <c r="B66" s="184"/>
      <c r="C66" s="128"/>
      <c r="D66" s="185" t="s">
        <v>2032</v>
      </c>
      <c r="E66" s="186"/>
      <c r="F66" s="186"/>
      <c r="G66" s="186"/>
      <c r="H66" s="186"/>
      <c r="I66" s="186"/>
      <c r="J66" s="187">
        <f>J107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4.88" customHeight="1">
      <c r="A67" s="10"/>
      <c r="B67" s="184"/>
      <c r="C67" s="128"/>
      <c r="D67" s="185" t="s">
        <v>2033</v>
      </c>
      <c r="E67" s="186"/>
      <c r="F67" s="186"/>
      <c r="G67" s="186"/>
      <c r="H67" s="186"/>
      <c r="I67" s="186"/>
      <c r="J67" s="187">
        <f>J110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4.88" customHeight="1">
      <c r="A68" s="10"/>
      <c r="B68" s="184"/>
      <c r="C68" s="128"/>
      <c r="D68" s="185" t="s">
        <v>2034</v>
      </c>
      <c r="E68" s="186"/>
      <c r="F68" s="186"/>
      <c r="G68" s="186"/>
      <c r="H68" s="186"/>
      <c r="I68" s="186"/>
      <c r="J68" s="187">
        <f>J113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4.88" customHeight="1">
      <c r="A69" s="10"/>
      <c r="B69" s="184"/>
      <c r="C69" s="128"/>
      <c r="D69" s="185" t="s">
        <v>2035</v>
      </c>
      <c r="E69" s="186"/>
      <c r="F69" s="186"/>
      <c r="G69" s="186"/>
      <c r="H69" s="186"/>
      <c r="I69" s="186"/>
      <c r="J69" s="187">
        <f>J118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266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3" t="str">
        <f>E7</f>
        <v>Rekonstrukce sociálního zařízení včetně rozvodů vody a kanalizace</v>
      </c>
      <c r="F79" s="35"/>
      <c r="G79" s="35"/>
      <c r="H79" s="35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217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2" customFormat="1" ht="16.5" customHeight="1">
      <c r="A81" s="41"/>
      <c r="B81" s="42"/>
      <c r="C81" s="43"/>
      <c r="D81" s="43"/>
      <c r="E81" s="173" t="s">
        <v>1883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225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E11</f>
        <v>C4 - VZT - WC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21</v>
      </c>
      <c r="D85" s="43"/>
      <c r="E85" s="43"/>
      <c r="F85" s="30" t="str">
        <f>F14</f>
        <v xml:space="preserve"> </v>
      </c>
      <c r="G85" s="43"/>
      <c r="H85" s="43"/>
      <c r="I85" s="35" t="s">
        <v>23</v>
      </c>
      <c r="J85" s="75" t="str">
        <f>IF(J14="","",J14)</f>
        <v>6. 6. 2025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25</v>
      </c>
      <c r="D87" s="43"/>
      <c r="E87" s="43"/>
      <c r="F87" s="30" t="str">
        <f>E17</f>
        <v xml:space="preserve"> </v>
      </c>
      <c r="G87" s="43"/>
      <c r="H87" s="43"/>
      <c r="I87" s="35" t="s">
        <v>30</v>
      </c>
      <c r="J87" s="39" t="str">
        <f>E23</f>
        <v xml:space="preserve"> 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28</v>
      </c>
      <c r="D88" s="43"/>
      <c r="E88" s="43"/>
      <c r="F88" s="30" t="str">
        <f>IF(E20="","",E20)</f>
        <v>Vyplň údaj</v>
      </c>
      <c r="G88" s="43"/>
      <c r="H88" s="43"/>
      <c r="I88" s="35" t="s">
        <v>32</v>
      </c>
      <c r="J88" s="39" t="str">
        <f>E26</f>
        <v xml:space="preserve"> 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89"/>
      <c r="B90" s="190"/>
      <c r="C90" s="191" t="s">
        <v>267</v>
      </c>
      <c r="D90" s="192" t="s">
        <v>54</v>
      </c>
      <c r="E90" s="192" t="s">
        <v>50</v>
      </c>
      <c r="F90" s="192" t="s">
        <v>51</v>
      </c>
      <c r="G90" s="192" t="s">
        <v>268</v>
      </c>
      <c r="H90" s="192" t="s">
        <v>269</v>
      </c>
      <c r="I90" s="192" t="s">
        <v>270</v>
      </c>
      <c r="J90" s="192" t="s">
        <v>239</v>
      </c>
      <c r="K90" s="193" t="s">
        <v>271</v>
      </c>
      <c r="L90" s="194"/>
      <c r="M90" s="95" t="s">
        <v>19</v>
      </c>
      <c r="N90" s="96" t="s">
        <v>39</v>
      </c>
      <c r="O90" s="96" t="s">
        <v>272</v>
      </c>
      <c r="P90" s="96" t="s">
        <v>273</v>
      </c>
      <c r="Q90" s="96" t="s">
        <v>274</v>
      </c>
      <c r="R90" s="96" t="s">
        <v>275</v>
      </c>
      <c r="S90" s="96" t="s">
        <v>276</v>
      </c>
      <c r="T90" s="97" t="s">
        <v>277</v>
      </c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</row>
    <row r="91" s="2" customFormat="1" ht="22.8" customHeight="1">
      <c r="A91" s="41"/>
      <c r="B91" s="42"/>
      <c r="C91" s="102" t="s">
        <v>278</v>
      </c>
      <c r="D91" s="43"/>
      <c r="E91" s="43"/>
      <c r="F91" s="43"/>
      <c r="G91" s="43"/>
      <c r="H91" s="43"/>
      <c r="I91" s="43"/>
      <c r="J91" s="195">
        <f>BK91</f>
        <v>0</v>
      </c>
      <c r="K91" s="43"/>
      <c r="L91" s="47"/>
      <c r="M91" s="98"/>
      <c r="N91" s="196"/>
      <c r="O91" s="99"/>
      <c r="P91" s="197">
        <f>P92</f>
        <v>0</v>
      </c>
      <c r="Q91" s="99"/>
      <c r="R91" s="197">
        <f>R92</f>
        <v>0</v>
      </c>
      <c r="S91" s="99"/>
      <c r="T91" s="198">
        <f>T92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68</v>
      </c>
      <c r="AU91" s="20" t="s">
        <v>240</v>
      </c>
      <c r="BK91" s="199">
        <f>BK92</f>
        <v>0</v>
      </c>
    </row>
    <row r="92" s="12" customFormat="1" ht="25.92" customHeight="1">
      <c r="A92" s="12"/>
      <c r="B92" s="200"/>
      <c r="C92" s="201"/>
      <c r="D92" s="202" t="s">
        <v>68</v>
      </c>
      <c r="E92" s="203" t="s">
        <v>76</v>
      </c>
      <c r="F92" s="203" t="s">
        <v>2036</v>
      </c>
      <c r="G92" s="201"/>
      <c r="H92" s="201"/>
      <c r="I92" s="204"/>
      <c r="J92" s="205">
        <f>BK92</f>
        <v>0</v>
      </c>
      <c r="K92" s="201"/>
      <c r="L92" s="206"/>
      <c r="M92" s="207"/>
      <c r="N92" s="208"/>
      <c r="O92" s="208"/>
      <c r="P92" s="209">
        <f>P93</f>
        <v>0</v>
      </c>
      <c r="Q92" s="208"/>
      <c r="R92" s="209">
        <f>R93</f>
        <v>0</v>
      </c>
      <c r="S92" s="208"/>
      <c r="T92" s="210">
        <f>T93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288</v>
      </c>
      <c r="AT92" s="212" t="s">
        <v>68</v>
      </c>
      <c r="AU92" s="212" t="s">
        <v>69</v>
      </c>
      <c r="AY92" s="211" t="s">
        <v>281</v>
      </c>
      <c r="BK92" s="213">
        <f>BK93</f>
        <v>0</v>
      </c>
    </row>
    <row r="93" s="12" customFormat="1" ht="22.8" customHeight="1">
      <c r="A93" s="12"/>
      <c r="B93" s="200"/>
      <c r="C93" s="201"/>
      <c r="D93" s="202" t="s">
        <v>68</v>
      </c>
      <c r="E93" s="214" t="s">
        <v>355</v>
      </c>
      <c r="F93" s="214" t="s">
        <v>97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P94+SUM(P95:P107)+P110+P113+P118</f>
        <v>0</v>
      </c>
      <c r="Q93" s="208"/>
      <c r="R93" s="209">
        <f>R94+SUM(R95:R107)+R110+R113+R118</f>
        <v>0</v>
      </c>
      <c r="S93" s="208"/>
      <c r="T93" s="210">
        <f>T94+SUM(T95:T107)+T110+T113+T118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288</v>
      </c>
      <c r="AT93" s="212" t="s">
        <v>68</v>
      </c>
      <c r="AU93" s="212" t="s">
        <v>76</v>
      </c>
      <c r="AY93" s="211" t="s">
        <v>281</v>
      </c>
      <c r="BK93" s="213">
        <f>BK94+SUM(BK95:BK107)+BK110+BK113+BK118</f>
        <v>0</v>
      </c>
    </row>
    <row r="94" s="2" customFormat="1" ht="24.15" customHeight="1">
      <c r="A94" s="41"/>
      <c r="B94" s="42"/>
      <c r="C94" s="267" t="s">
        <v>76</v>
      </c>
      <c r="D94" s="267" t="s">
        <v>396</v>
      </c>
      <c r="E94" s="268" t="s">
        <v>2037</v>
      </c>
      <c r="F94" s="269" t="s">
        <v>1130</v>
      </c>
      <c r="G94" s="270" t="s">
        <v>321</v>
      </c>
      <c r="H94" s="271">
        <v>1</v>
      </c>
      <c r="I94" s="272"/>
      <c r="J94" s="273">
        <f>ROUND(I94*H94,2)</f>
        <v>0</v>
      </c>
      <c r="K94" s="269" t="s">
        <v>316</v>
      </c>
      <c r="L94" s="274"/>
      <c r="M94" s="275" t="s">
        <v>19</v>
      </c>
      <c r="N94" s="276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1111</v>
      </c>
      <c r="AT94" s="227" t="s">
        <v>396</v>
      </c>
      <c r="AU94" s="227" t="s">
        <v>78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1111</v>
      </c>
      <c r="BM94" s="227" t="s">
        <v>2038</v>
      </c>
    </row>
    <row r="95" s="2" customFormat="1" ht="21.75" customHeight="1">
      <c r="A95" s="41"/>
      <c r="B95" s="42"/>
      <c r="C95" s="267" t="s">
        <v>78</v>
      </c>
      <c r="D95" s="267" t="s">
        <v>396</v>
      </c>
      <c r="E95" s="268" t="s">
        <v>2039</v>
      </c>
      <c r="F95" s="269" t="s">
        <v>1133</v>
      </c>
      <c r="G95" s="270" t="s">
        <v>321</v>
      </c>
      <c r="H95" s="271">
        <v>1</v>
      </c>
      <c r="I95" s="272"/>
      <c r="J95" s="273">
        <f>ROUND(I95*H95,2)</f>
        <v>0</v>
      </c>
      <c r="K95" s="269" t="s">
        <v>316</v>
      </c>
      <c r="L95" s="274"/>
      <c r="M95" s="275" t="s">
        <v>19</v>
      </c>
      <c r="N95" s="276" t="s">
        <v>40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1111</v>
      </c>
      <c r="AT95" s="227" t="s">
        <v>396</v>
      </c>
      <c r="AU95" s="227" t="s">
        <v>78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1111</v>
      </c>
      <c r="BM95" s="227" t="s">
        <v>2040</v>
      </c>
    </row>
    <row r="96" s="2" customFormat="1" ht="16.5" customHeight="1">
      <c r="A96" s="41"/>
      <c r="B96" s="42"/>
      <c r="C96" s="267" t="s">
        <v>199</v>
      </c>
      <c r="D96" s="267" t="s">
        <v>396</v>
      </c>
      <c r="E96" s="268" t="s">
        <v>1135</v>
      </c>
      <c r="F96" s="269" t="s">
        <v>1136</v>
      </c>
      <c r="G96" s="270" t="s">
        <v>321</v>
      </c>
      <c r="H96" s="271">
        <v>1</v>
      </c>
      <c r="I96" s="272"/>
      <c r="J96" s="273">
        <f>ROUND(I96*H96,2)</f>
        <v>0</v>
      </c>
      <c r="K96" s="269" t="s">
        <v>316</v>
      </c>
      <c r="L96" s="274"/>
      <c r="M96" s="275" t="s">
        <v>19</v>
      </c>
      <c r="N96" s="276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1111</v>
      </c>
      <c r="AT96" s="227" t="s">
        <v>396</v>
      </c>
      <c r="AU96" s="227" t="s">
        <v>78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1111</v>
      </c>
      <c r="BM96" s="227" t="s">
        <v>2041</v>
      </c>
    </row>
    <row r="97" s="2" customFormat="1" ht="24.15" customHeight="1">
      <c r="A97" s="41"/>
      <c r="B97" s="42"/>
      <c r="C97" s="267" t="s">
        <v>288</v>
      </c>
      <c r="D97" s="267" t="s">
        <v>396</v>
      </c>
      <c r="E97" s="268" t="s">
        <v>2042</v>
      </c>
      <c r="F97" s="269" t="s">
        <v>1139</v>
      </c>
      <c r="G97" s="270" t="s">
        <v>321</v>
      </c>
      <c r="H97" s="271">
        <v>1</v>
      </c>
      <c r="I97" s="272"/>
      <c r="J97" s="273">
        <f>ROUND(I97*H97,2)</f>
        <v>0</v>
      </c>
      <c r="K97" s="269" t="s">
        <v>316</v>
      </c>
      <c r="L97" s="274"/>
      <c r="M97" s="275" t="s">
        <v>19</v>
      </c>
      <c r="N97" s="276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1111</v>
      </c>
      <c r="AT97" s="227" t="s">
        <v>396</v>
      </c>
      <c r="AU97" s="227" t="s">
        <v>78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1111</v>
      </c>
      <c r="BM97" s="227" t="s">
        <v>2043</v>
      </c>
    </row>
    <row r="98" s="2" customFormat="1" ht="16.5" customHeight="1">
      <c r="A98" s="41"/>
      <c r="B98" s="42"/>
      <c r="C98" s="267" t="s">
        <v>312</v>
      </c>
      <c r="D98" s="267" t="s">
        <v>396</v>
      </c>
      <c r="E98" s="268" t="s">
        <v>2044</v>
      </c>
      <c r="F98" s="269" t="s">
        <v>1156</v>
      </c>
      <c r="G98" s="270" t="s">
        <v>321</v>
      </c>
      <c r="H98" s="271">
        <v>1</v>
      </c>
      <c r="I98" s="272"/>
      <c r="J98" s="273">
        <f>ROUND(I98*H98,2)</f>
        <v>0</v>
      </c>
      <c r="K98" s="269" t="s">
        <v>316</v>
      </c>
      <c r="L98" s="274"/>
      <c r="M98" s="275" t="s">
        <v>19</v>
      </c>
      <c r="N98" s="276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1111</v>
      </c>
      <c r="AT98" s="227" t="s">
        <v>396</v>
      </c>
      <c r="AU98" s="227" t="s">
        <v>78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1111</v>
      </c>
      <c r="BM98" s="227" t="s">
        <v>2045</v>
      </c>
    </row>
    <row r="99" s="2" customFormat="1" ht="16.5" customHeight="1">
      <c r="A99" s="41"/>
      <c r="B99" s="42"/>
      <c r="C99" s="267" t="s">
        <v>318</v>
      </c>
      <c r="D99" s="267" t="s">
        <v>396</v>
      </c>
      <c r="E99" s="268" t="s">
        <v>2046</v>
      </c>
      <c r="F99" s="269" t="s">
        <v>1159</v>
      </c>
      <c r="G99" s="270" t="s">
        <v>321</v>
      </c>
      <c r="H99" s="271">
        <v>1</v>
      </c>
      <c r="I99" s="272"/>
      <c r="J99" s="273">
        <f>ROUND(I99*H99,2)</f>
        <v>0</v>
      </c>
      <c r="K99" s="269" t="s">
        <v>316</v>
      </c>
      <c r="L99" s="274"/>
      <c r="M99" s="275" t="s">
        <v>19</v>
      </c>
      <c r="N99" s="276" t="s">
        <v>40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1111</v>
      </c>
      <c r="AT99" s="227" t="s">
        <v>396</v>
      </c>
      <c r="AU99" s="227" t="s">
        <v>78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1111</v>
      </c>
      <c r="BM99" s="227" t="s">
        <v>2047</v>
      </c>
    </row>
    <row r="100" s="2" customFormat="1" ht="16.5" customHeight="1">
      <c r="A100" s="41"/>
      <c r="B100" s="42"/>
      <c r="C100" s="267" t="s">
        <v>323</v>
      </c>
      <c r="D100" s="267" t="s">
        <v>396</v>
      </c>
      <c r="E100" s="268" t="s">
        <v>2048</v>
      </c>
      <c r="F100" s="269" t="s">
        <v>1162</v>
      </c>
      <c r="G100" s="270" t="s">
        <v>321</v>
      </c>
      <c r="H100" s="271">
        <v>1</v>
      </c>
      <c r="I100" s="272"/>
      <c r="J100" s="273">
        <f>ROUND(I100*H100,2)</f>
        <v>0</v>
      </c>
      <c r="K100" s="269" t="s">
        <v>316</v>
      </c>
      <c r="L100" s="274"/>
      <c r="M100" s="275" t="s">
        <v>19</v>
      </c>
      <c r="N100" s="276" t="s">
        <v>40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1111</v>
      </c>
      <c r="AT100" s="227" t="s">
        <v>396</v>
      </c>
      <c r="AU100" s="227" t="s">
        <v>78</v>
      </c>
      <c r="AY100" s="20" t="s">
        <v>281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76</v>
      </c>
      <c r="BK100" s="228">
        <f>ROUND(I100*H100,2)</f>
        <v>0</v>
      </c>
      <c r="BL100" s="20" t="s">
        <v>1111</v>
      </c>
      <c r="BM100" s="227" t="s">
        <v>2049</v>
      </c>
    </row>
    <row r="101" s="2" customFormat="1" ht="16.5" customHeight="1">
      <c r="A101" s="41"/>
      <c r="B101" s="42"/>
      <c r="C101" s="267" t="s">
        <v>327</v>
      </c>
      <c r="D101" s="267" t="s">
        <v>396</v>
      </c>
      <c r="E101" s="268" t="s">
        <v>2050</v>
      </c>
      <c r="F101" s="269" t="s">
        <v>1165</v>
      </c>
      <c r="G101" s="270" t="s">
        <v>321</v>
      </c>
      <c r="H101" s="271">
        <v>1</v>
      </c>
      <c r="I101" s="272"/>
      <c r="J101" s="273">
        <f>ROUND(I101*H101,2)</f>
        <v>0</v>
      </c>
      <c r="K101" s="269" t="s">
        <v>316</v>
      </c>
      <c r="L101" s="274"/>
      <c r="M101" s="275" t="s">
        <v>19</v>
      </c>
      <c r="N101" s="276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1111</v>
      </c>
      <c r="AT101" s="227" t="s">
        <v>396</v>
      </c>
      <c r="AU101" s="227" t="s">
        <v>78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1111</v>
      </c>
      <c r="BM101" s="227" t="s">
        <v>2051</v>
      </c>
    </row>
    <row r="102" s="2" customFormat="1" ht="24.15" customHeight="1">
      <c r="A102" s="41"/>
      <c r="B102" s="42"/>
      <c r="C102" s="267" t="s">
        <v>336</v>
      </c>
      <c r="D102" s="267" t="s">
        <v>396</v>
      </c>
      <c r="E102" s="268" t="s">
        <v>2052</v>
      </c>
      <c r="F102" s="269" t="s">
        <v>2053</v>
      </c>
      <c r="G102" s="270" t="s">
        <v>321</v>
      </c>
      <c r="H102" s="271">
        <v>2</v>
      </c>
      <c r="I102" s="272"/>
      <c r="J102" s="273">
        <f>ROUND(I102*H102,2)</f>
        <v>0</v>
      </c>
      <c r="K102" s="269" t="s">
        <v>316</v>
      </c>
      <c r="L102" s="274"/>
      <c r="M102" s="275" t="s">
        <v>19</v>
      </c>
      <c r="N102" s="276" t="s">
        <v>40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1111</v>
      </c>
      <c r="AT102" s="227" t="s">
        <v>396</v>
      </c>
      <c r="AU102" s="227" t="s">
        <v>78</v>
      </c>
      <c r="AY102" s="20" t="s">
        <v>281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76</v>
      </c>
      <c r="BK102" s="228">
        <f>ROUND(I102*H102,2)</f>
        <v>0</v>
      </c>
      <c r="BL102" s="20" t="s">
        <v>1111</v>
      </c>
      <c r="BM102" s="227" t="s">
        <v>2054</v>
      </c>
    </row>
    <row r="103" s="2" customFormat="1" ht="33" customHeight="1">
      <c r="A103" s="41"/>
      <c r="B103" s="42"/>
      <c r="C103" s="267" t="s">
        <v>347</v>
      </c>
      <c r="D103" s="267" t="s">
        <v>396</v>
      </c>
      <c r="E103" s="268" t="s">
        <v>2055</v>
      </c>
      <c r="F103" s="269" t="s">
        <v>1171</v>
      </c>
      <c r="G103" s="270" t="s">
        <v>321</v>
      </c>
      <c r="H103" s="271">
        <v>2</v>
      </c>
      <c r="I103" s="272"/>
      <c r="J103" s="273">
        <f>ROUND(I103*H103,2)</f>
        <v>0</v>
      </c>
      <c r="K103" s="269" t="s">
        <v>316</v>
      </c>
      <c r="L103" s="274"/>
      <c r="M103" s="275" t="s">
        <v>19</v>
      </c>
      <c r="N103" s="276" t="s">
        <v>40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1111</v>
      </c>
      <c r="AT103" s="227" t="s">
        <v>396</v>
      </c>
      <c r="AU103" s="227" t="s">
        <v>78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1111</v>
      </c>
      <c r="BM103" s="227" t="s">
        <v>2056</v>
      </c>
    </row>
    <row r="104" s="2" customFormat="1" ht="16.5" customHeight="1">
      <c r="A104" s="41"/>
      <c r="B104" s="42"/>
      <c r="C104" s="267" t="s">
        <v>355</v>
      </c>
      <c r="D104" s="267" t="s">
        <v>396</v>
      </c>
      <c r="E104" s="268" t="s">
        <v>2057</v>
      </c>
      <c r="F104" s="269" t="s">
        <v>2058</v>
      </c>
      <c r="G104" s="270" t="s">
        <v>321</v>
      </c>
      <c r="H104" s="271">
        <v>5</v>
      </c>
      <c r="I104" s="272"/>
      <c r="J104" s="273">
        <f>ROUND(I104*H104,2)</f>
        <v>0</v>
      </c>
      <c r="K104" s="269" t="s">
        <v>316</v>
      </c>
      <c r="L104" s="274"/>
      <c r="M104" s="275" t="s">
        <v>19</v>
      </c>
      <c r="N104" s="276" t="s">
        <v>40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1111</v>
      </c>
      <c r="AT104" s="227" t="s">
        <v>396</v>
      </c>
      <c r="AU104" s="227" t="s">
        <v>78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1111</v>
      </c>
      <c r="BM104" s="227" t="s">
        <v>2059</v>
      </c>
    </row>
    <row r="105" s="2" customFormat="1" ht="16.5" customHeight="1">
      <c r="A105" s="41"/>
      <c r="B105" s="42"/>
      <c r="C105" s="267" t="s">
        <v>8</v>
      </c>
      <c r="D105" s="267" t="s">
        <v>396</v>
      </c>
      <c r="E105" s="268" t="s">
        <v>2060</v>
      </c>
      <c r="F105" s="269" t="s">
        <v>2061</v>
      </c>
      <c r="G105" s="270" t="s">
        <v>321</v>
      </c>
      <c r="H105" s="271">
        <v>1</v>
      </c>
      <c r="I105" s="272"/>
      <c r="J105" s="273">
        <f>ROUND(I105*H105,2)</f>
        <v>0</v>
      </c>
      <c r="K105" s="269" t="s">
        <v>316</v>
      </c>
      <c r="L105" s="274"/>
      <c r="M105" s="275" t="s">
        <v>19</v>
      </c>
      <c r="N105" s="276" t="s">
        <v>40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1111</v>
      </c>
      <c r="AT105" s="227" t="s">
        <v>396</v>
      </c>
      <c r="AU105" s="227" t="s">
        <v>78</v>
      </c>
      <c r="AY105" s="20" t="s">
        <v>281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76</v>
      </c>
      <c r="BK105" s="228">
        <f>ROUND(I105*H105,2)</f>
        <v>0</v>
      </c>
      <c r="BL105" s="20" t="s">
        <v>1111</v>
      </c>
      <c r="BM105" s="227" t="s">
        <v>2062</v>
      </c>
    </row>
    <row r="106" s="2" customFormat="1" ht="24.15" customHeight="1">
      <c r="A106" s="41"/>
      <c r="B106" s="42"/>
      <c r="C106" s="267" t="s">
        <v>369</v>
      </c>
      <c r="D106" s="267" t="s">
        <v>396</v>
      </c>
      <c r="E106" s="268" t="s">
        <v>2063</v>
      </c>
      <c r="F106" s="269" t="s">
        <v>1183</v>
      </c>
      <c r="G106" s="270" t="s">
        <v>321</v>
      </c>
      <c r="H106" s="271">
        <v>1</v>
      </c>
      <c r="I106" s="272"/>
      <c r="J106" s="273">
        <f>ROUND(I106*H106,2)</f>
        <v>0</v>
      </c>
      <c r="K106" s="269" t="s">
        <v>316</v>
      </c>
      <c r="L106" s="274"/>
      <c r="M106" s="275" t="s">
        <v>19</v>
      </c>
      <c r="N106" s="276" t="s">
        <v>40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1111</v>
      </c>
      <c r="AT106" s="227" t="s">
        <v>396</v>
      </c>
      <c r="AU106" s="227" t="s">
        <v>78</v>
      </c>
      <c r="AY106" s="20" t="s">
        <v>281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76</v>
      </c>
      <c r="BK106" s="228">
        <f>ROUND(I106*H106,2)</f>
        <v>0</v>
      </c>
      <c r="BL106" s="20" t="s">
        <v>1111</v>
      </c>
      <c r="BM106" s="227" t="s">
        <v>2064</v>
      </c>
    </row>
    <row r="107" s="12" customFormat="1" ht="20.88" customHeight="1">
      <c r="A107" s="12"/>
      <c r="B107" s="200"/>
      <c r="C107" s="201"/>
      <c r="D107" s="202" t="s">
        <v>68</v>
      </c>
      <c r="E107" s="214" t="s">
        <v>8</v>
      </c>
      <c r="F107" s="214" t="s">
        <v>1188</v>
      </c>
      <c r="G107" s="201"/>
      <c r="H107" s="201"/>
      <c r="I107" s="204"/>
      <c r="J107" s="215">
        <f>BK107</f>
        <v>0</v>
      </c>
      <c r="K107" s="201"/>
      <c r="L107" s="206"/>
      <c r="M107" s="207"/>
      <c r="N107" s="208"/>
      <c r="O107" s="208"/>
      <c r="P107" s="209">
        <f>SUM(P108:P109)</f>
        <v>0</v>
      </c>
      <c r="Q107" s="208"/>
      <c r="R107" s="209">
        <f>SUM(R108:R109)</f>
        <v>0</v>
      </c>
      <c r="S107" s="208"/>
      <c r="T107" s="210">
        <f>SUM(T108:T109)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288</v>
      </c>
      <c r="AT107" s="212" t="s">
        <v>68</v>
      </c>
      <c r="AU107" s="212" t="s">
        <v>78</v>
      </c>
      <c r="AY107" s="211" t="s">
        <v>281</v>
      </c>
      <c r="BK107" s="213">
        <f>SUM(BK108:BK109)</f>
        <v>0</v>
      </c>
    </row>
    <row r="108" s="2" customFormat="1" ht="33" customHeight="1">
      <c r="A108" s="41"/>
      <c r="B108" s="42"/>
      <c r="C108" s="267" t="s">
        <v>374</v>
      </c>
      <c r="D108" s="267" t="s">
        <v>396</v>
      </c>
      <c r="E108" s="268" t="s">
        <v>2065</v>
      </c>
      <c r="F108" s="269" t="s">
        <v>1199</v>
      </c>
      <c r="G108" s="270" t="s">
        <v>206</v>
      </c>
      <c r="H108" s="271">
        <v>4</v>
      </c>
      <c r="I108" s="272"/>
      <c r="J108" s="273">
        <f>ROUND(I108*H108,2)</f>
        <v>0</v>
      </c>
      <c r="K108" s="269" t="s">
        <v>316</v>
      </c>
      <c r="L108" s="274"/>
      <c r="M108" s="275" t="s">
        <v>19</v>
      </c>
      <c r="N108" s="276" t="s">
        <v>40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1111</v>
      </c>
      <c r="AT108" s="227" t="s">
        <v>396</v>
      </c>
      <c r="AU108" s="227" t="s">
        <v>199</v>
      </c>
      <c r="AY108" s="20" t="s">
        <v>281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76</v>
      </c>
      <c r="BK108" s="228">
        <f>ROUND(I108*H108,2)</f>
        <v>0</v>
      </c>
      <c r="BL108" s="20" t="s">
        <v>1111</v>
      </c>
      <c r="BM108" s="227" t="s">
        <v>2066</v>
      </c>
    </row>
    <row r="109" s="2" customFormat="1" ht="33" customHeight="1">
      <c r="A109" s="41"/>
      <c r="B109" s="42"/>
      <c r="C109" s="267" t="s">
        <v>380</v>
      </c>
      <c r="D109" s="267" t="s">
        <v>396</v>
      </c>
      <c r="E109" s="268" t="s">
        <v>1210</v>
      </c>
      <c r="F109" s="269" t="s">
        <v>1211</v>
      </c>
      <c r="G109" s="270" t="s">
        <v>206</v>
      </c>
      <c r="H109" s="271">
        <v>1</v>
      </c>
      <c r="I109" s="272"/>
      <c r="J109" s="273">
        <f>ROUND(I109*H109,2)</f>
        <v>0</v>
      </c>
      <c r="K109" s="269" t="s">
        <v>316</v>
      </c>
      <c r="L109" s="274"/>
      <c r="M109" s="275" t="s">
        <v>19</v>
      </c>
      <c r="N109" s="276" t="s">
        <v>40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1111</v>
      </c>
      <c r="AT109" s="227" t="s">
        <v>396</v>
      </c>
      <c r="AU109" s="227" t="s">
        <v>199</v>
      </c>
      <c r="AY109" s="20" t="s">
        <v>281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76</v>
      </c>
      <c r="BK109" s="228">
        <f>ROUND(I109*H109,2)</f>
        <v>0</v>
      </c>
      <c r="BL109" s="20" t="s">
        <v>1111</v>
      </c>
      <c r="BM109" s="227" t="s">
        <v>2067</v>
      </c>
    </row>
    <row r="110" s="12" customFormat="1" ht="20.88" customHeight="1">
      <c r="A110" s="12"/>
      <c r="B110" s="200"/>
      <c r="C110" s="201"/>
      <c r="D110" s="202" t="s">
        <v>68</v>
      </c>
      <c r="E110" s="214" t="s">
        <v>369</v>
      </c>
      <c r="F110" s="214" t="s">
        <v>1204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SUM(P111:P112)</f>
        <v>0</v>
      </c>
      <c r="Q110" s="208"/>
      <c r="R110" s="209">
        <f>SUM(R111:R112)</f>
        <v>0</v>
      </c>
      <c r="S110" s="208"/>
      <c r="T110" s="210">
        <f>SUM(T111:T112)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288</v>
      </c>
      <c r="AT110" s="212" t="s">
        <v>68</v>
      </c>
      <c r="AU110" s="212" t="s">
        <v>78</v>
      </c>
      <c r="AY110" s="211" t="s">
        <v>281</v>
      </c>
      <c r="BK110" s="213">
        <f>SUM(BK111:BK112)</f>
        <v>0</v>
      </c>
    </row>
    <row r="111" s="2" customFormat="1" ht="33" customHeight="1">
      <c r="A111" s="41"/>
      <c r="B111" s="42"/>
      <c r="C111" s="267" t="s">
        <v>305</v>
      </c>
      <c r="D111" s="267" t="s">
        <v>396</v>
      </c>
      <c r="E111" s="268" t="s">
        <v>2068</v>
      </c>
      <c r="F111" s="269" t="s">
        <v>2069</v>
      </c>
      <c r="G111" s="270" t="s">
        <v>206</v>
      </c>
      <c r="H111" s="271">
        <v>9</v>
      </c>
      <c r="I111" s="272"/>
      <c r="J111" s="273">
        <f>ROUND(I111*H111,2)</f>
        <v>0</v>
      </c>
      <c r="K111" s="269" t="s">
        <v>316</v>
      </c>
      <c r="L111" s="274"/>
      <c r="M111" s="275" t="s">
        <v>19</v>
      </c>
      <c r="N111" s="276" t="s">
        <v>40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1111</v>
      </c>
      <c r="AT111" s="227" t="s">
        <v>396</v>
      </c>
      <c r="AU111" s="227" t="s">
        <v>199</v>
      </c>
      <c r="AY111" s="20" t="s">
        <v>281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76</v>
      </c>
      <c r="BK111" s="228">
        <f>ROUND(I111*H111,2)</f>
        <v>0</v>
      </c>
      <c r="BL111" s="20" t="s">
        <v>1111</v>
      </c>
      <c r="BM111" s="227" t="s">
        <v>2070</v>
      </c>
    </row>
    <row r="112" s="2" customFormat="1" ht="33" customHeight="1">
      <c r="A112" s="41"/>
      <c r="B112" s="42"/>
      <c r="C112" s="267" t="s">
        <v>395</v>
      </c>
      <c r="D112" s="267" t="s">
        <v>396</v>
      </c>
      <c r="E112" s="268" t="s">
        <v>1201</v>
      </c>
      <c r="F112" s="269" t="s">
        <v>1202</v>
      </c>
      <c r="G112" s="270" t="s">
        <v>206</v>
      </c>
      <c r="H112" s="271">
        <v>2</v>
      </c>
      <c r="I112" s="272"/>
      <c r="J112" s="273">
        <f>ROUND(I112*H112,2)</f>
        <v>0</v>
      </c>
      <c r="K112" s="269" t="s">
        <v>316</v>
      </c>
      <c r="L112" s="274"/>
      <c r="M112" s="275" t="s">
        <v>19</v>
      </c>
      <c r="N112" s="276" t="s">
        <v>40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1111</v>
      </c>
      <c r="AT112" s="227" t="s">
        <v>396</v>
      </c>
      <c r="AU112" s="227" t="s">
        <v>199</v>
      </c>
      <c r="AY112" s="20" t="s">
        <v>281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76</v>
      </c>
      <c r="BK112" s="228">
        <f>ROUND(I112*H112,2)</f>
        <v>0</v>
      </c>
      <c r="BL112" s="20" t="s">
        <v>1111</v>
      </c>
      <c r="BM112" s="227" t="s">
        <v>2071</v>
      </c>
    </row>
    <row r="113" s="12" customFormat="1" ht="20.88" customHeight="1">
      <c r="A113" s="12"/>
      <c r="B113" s="200"/>
      <c r="C113" s="201"/>
      <c r="D113" s="202" t="s">
        <v>68</v>
      </c>
      <c r="E113" s="214" t="s">
        <v>374</v>
      </c>
      <c r="F113" s="214" t="s">
        <v>1213</v>
      </c>
      <c r="G113" s="201"/>
      <c r="H113" s="201"/>
      <c r="I113" s="204"/>
      <c r="J113" s="215">
        <f>BK113</f>
        <v>0</v>
      </c>
      <c r="K113" s="201"/>
      <c r="L113" s="206"/>
      <c r="M113" s="207"/>
      <c r="N113" s="208"/>
      <c r="O113" s="208"/>
      <c r="P113" s="209">
        <f>SUM(P114:P117)</f>
        <v>0</v>
      </c>
      <c r="Q113" s="208"/>
      <c r="R113" s="209">
        <f>SUM(R114:R117)</f>
        <v>0</v>
      </c>
      <c r="S113" s="208"/>
      <c r="T113" s="210">
        <f>SUM(T114:T117)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11" t="s">
        <v>288</v>
      </c>
      <c r="AT113" s="212" t="s">
        <v>68</v>
      </c>
      <c r="AU113" s="212" t="s">
        <v>78</v>
      </c>
      <c r="AY113" s="211" t="s">
        <v>281</v>
      </c>
      <c r="BK113" s="213">
        <f>SUM(BK114:BK117)</f>
        <v>0</v>
      </c>
    </row>
    <row r="114" s="2" customFormat="1" ht="21.75" customHeight="1">
      <c r="A114" s="41"/>
      <c r="B114" s="42"/>
      <c r="C114" s="267" t="s">
        <v>401</v>
      </c>
      <c r="D114" s="267" t="s">
        <v>396</v>
      </c>
      <c r="E114" s="268" t="s">
        <v>1214</v>
      </c>
      <c r="F114" s="269" t="s">
        <v>1215</v>
      </c>
      <c r="G114" s="270" t="s">
        <v>197</v>
      </c>
      <c r="H114" s="271">
        <v>1</v>
      </c>
      <c r="I114" s="272"/>
      <c r="J114" s="273">
        <f>ROUND(I114*H114,2)</f>
        <v>0</v>
      </c>
      <c r="K114" s="269" t="s">
        <v>316</v>
      </c>
      <c r="L114" s="274"/>
      <c r="M114" s="275" t="s">
        <v>19</v>
      </c>
      <c r="N114" s="276" t="s">
        <v>40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1111</v>
      </c>
      <c r="AT114" s="227" t="s">
        <v>396</v>
      </c>
      <c r="AU114" s="227" t="s">
        <v>199</v>
      </c>
      <c r="AY114" s="20" t="s">
        <v>281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76</v>
      </c>
      <c r="BK114" s="228">
        <f>ROUND(I114*H114,2)</f>
        <v>0</v>
      </c>
      <c r="BL114" s="20" t="s">
        <v>1111</v>
      </c>
      <c r="BM114" s="227" t="s">
        <v>2072</v>
      </c>
    </row>
    <row r="115" s="2" customFormat="1" ht="16.5" customHeight="1">
      <c r="A115" s="41"/>
      <c r="B115" s="42"/>
      <c r="C115" s="267" t="s">
        <v>406</v>
      </c>
      <c r="D115" s="267" t="s">
        <v>396</v>
      </c>
      <c r="E115" s="268" t="s">
        <v>2073</v>
      </c>
      <c r="F115" s="269" t="s">
        <v>1218</v>
      </c>
      <c r="G115" s="270" t="s">
        <v>197</v>
      </c>
      <c r="H115" s="271">
        <v>3</v>
      </c>
      <c r="I115" s="272"/>
      <c r="J115" s="273">
        <f>ROUND(I115*H115,2)</f>
        <v>0</v>
      </c>
      <c r="K115" s="269" t="s">
        <v>316</v>
      </c>
      <c r="L115" s="274"/>
      <c r="M115" s="275" t="s">
        <v>19</v>
      </c>
      <c r="N115" s="276" t="s">
        <v>40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1111</v>
      </c>
      <c r="AT115" s="227" t="s">
        <v>396</v>
      </c>
      <c r="AU115" s="227" t="s">
        <v>199</v>
      </c>
      <c r="AY115" s="20" t="s">
        <v>281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76</v>
      </c>
      <c r="BK115" s="228">
        <f>ROUND(I115*H115,2)</f>
        <v>0</v>
      </c>
      <c r="BL115" s="20" t="s">
        <v>1111</v>
      </c>
      <c r="BM115" s="227" t="s">
        <v>2074</v>
      </c>
    </row>
    <row r="116" s="2" customFormat="1" ht="16.5" customHeight="1">
      <c r="A116" s="41"/>
      <c r="B116" s="42"/>
      <c r="C116" s="267" t="s">
        <v>412</v>
      </c>
      <c r="D116" s="267" t="s">
        <v>396</v>
      </c>
      <c r="E116" s="268" t="s">
        <v>1220</v>
      </c>
      <c r="F116" s="269" t="s">
        <v>1221</v>
      </c>
      <c r="G116" s="270" t="s">
        <v>197</v>
      </c>
      <c r="H116" s="271">
        <v>2</v>
      </c>
      <c r="I116" s="272"/>
      <c r="J116" s="273">
        <f>ROUND(I116*H116,2)</f>
        <v>0</v>
      </c>
      <c r="K116" s="269" t="s">
        <v>316</v>
      </c>
      <c r="L116" s="274"/>
      <c r="M116" s="275" t="s">
        <v>19</v>
      </c>
      <c r="N116" s="276" t="s">
        <v>40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1111</v>
      </c>
      <c r="AT116" s="227" t="s">
        <v>396</v>
      </c>
      <c r="AU116" s="227" t="s">
        <v>199</v>
      </c>
      <c r="AY116" s="20" t="s">
        <v>281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76</v>
      </c>
      <c r="BK116" s="228">
        <f>ROUND(I116*H116,2)</f>
        <v>0</v>
      </c>
      <c r="BL116" s="20" t="s">
        <v>1111</v>
      </c>
      <c r="BM116" s="227" t="s">
        <v>2075</v>
      </c>
    </row>
    <row r="117" s="2" customFormat="1" ht="16.5" customHeight="1">
      <c r="A117" s="41"/>
      <c r="B117" s="42"/>
      <c r="C117" s="267" t="s">
        <v>7</v>
      </c>
      <c r="D117" s="267" t="s">
        <v>396</v>
      </c>
      <c r="E117" s="268" t="s">
        <v>2076</v>
      </c>
      <c r="F117" s="269" t="s">
        <v>2077</v>
      </c>
      <c r="G117" s="270" t="s">
        <v>197</v>
      </c>
      <c r="H117" s="271">
        <v>3</v>
      </c>
      <c r="I117" s="272"/>
      <c r="J117" s="273">
        <f>ROUND(I117*H117,2)</f>
        <v>0</v>
      </c>
      <c r="K117" s="269" t="s">
        <v>316</v>
      </c>
      <c r="L117" s="274"/>
      <c r="M117" s="275" t="s">
        <v>19</v>
      </c>
      <c r="N117" s="276" t="s">
        <v>40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1111</v>
      </c>
      <c r="AT117" s="227" t="s">
        <v>396</v>
      </c>
      <c r="AU117" s="227" t="s">
        <v>199</v>
      </c>
      <c r="AY117" s="20" t="s">
        <v>281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76</v>
      </c>
      <c r="BK117" s="228">
        <f>ROUND(I117*H117,2)</f>
        <v>0</v>
      </c>
      <c r="BL117" s="20" t="s">
        <v>1111</v>
      </c>
      <c r="BM117" s="227" t="s">
        <v>2078</v>
      </c>
    </row>
    <row r="118" s="12" customFormat="1" ht="20.88" customHeight="1">
      <c r="A118" s="12"/>
      <c r="B118" s="200"/>
      <c r="C118" s="201"/>
      <c r="D118" s="202" t="s">
        <v>68</v>
      </c>
      <c r="E118" s="214" t="s">
        <v>380</v>
      </c>
      <c r="F118" s="214" t="s">
        <v>1223</v>
      </c>
      <c r="G118" s="201"/>
      <c r="H118" s="201"/>
      <c r="I118" s="204"/>
      <c r="J118" s="215">
        <f>BK118</f>
        <v>0</v>
      </c>
      <c r="K118" s="201"/>
      <c r="L118" s="206"/>
      <c r="M118" s="207"/>
      <c r="N118" s="208"/>
      <c r="O118" s="208"/>
      <c r="P118" s="209">
        <f>SUM(P119:P122)</f>
        <v>0</v>
      </c>
      <c r="Q118" s="208"/>
      <c r="R118" s="209">
        <f>SUM(R119:R122)</f>
        <v>0</v>
      </c>
      <c r="S118" s="208"/>
      <c r="T118" s="210">
        <f>SUM(T119:T122)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1" t="s">
        <v>288</v>
      </c>
      <c r="AT118" s="212" t="s">
        <v>68</v>
      </c>
      <c r="AU118" s="212" t="s">
        <v>78</v>
      </c>
      <c r="AY118" s="211" t="s">
        <v>281</v>
      </c>
      <c r="BK118" s="213">
        <f>SUM(BK119:BK122)</f>
        <v>0</v>
      </c>
    </row>
    <row r="119" s="2" customFormat="1" ht="24.15" customHeight="1">
      <c r="A119" s="41"/>
      <c r="B119" s="42"/>
      <c r="C119" s="267" t="s">
        <v>424</v>
      </c>
      <c r="D119" s="267" t="s">
        <v>396</v>
      </c>
      <c r="E119" s="268" t="s">
        <v>2079</v>
      </c>
      <c r="F119" s="269" t="s">
        <v>1225</v>
      </c>
      <c r="G119" s="270" t="s">
        <v>1110</v>
      </c>
      <c r="H119" s="271">
        <v>1</v>
      </c>
      <c r="I119" s="272"/>
      <c r="J119" s="273">
        <f>ROUND(I119*H119,2)</f>
        <v>0</v>
      </c>
      <c r="K119" s="269" t="s">
        <v>316</v>
      </c>
      <c r="L119" s="274"/>
      <c r="M119" s="275" t="s">
        <v>19</v>
      </c>
      <c r="N119" s="276" t="s">
        <v>40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1111</v>
      </c>
      <c r="AT119" s="227" t="s">
        <v>396</v>
      </c>
      <c r="AU119" s="227" t="s">
        <v>199</v>
      </c>
      <c r="AY119" s="20" t="s">
        <v>281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76</v>
      </c>
      <c r="BK119" s="228">
        <f>ROUND(I119*H119,2)</f>
        <v>0</v>
      </c>
      <c r="BL119" s="20" t="s">
        <v>1111</v>
      </c>
      <c r="BM119" s="227" t="s">
        <v>2080</v>
      </c>
    </row>
    <row r="120" s="2" customFormat="1" ht="37.8" customHeight="1">
      <c r="A120" s="41"/>
      <c r="B120" s="42"/>
      <c r="C120" s="216" t="s">
        <v>431</v>
      </c>
      <c r="D120" s="216" t="s">
        <v>284</v>
      </c>
      <c r="E120" s="217" t="s">
        <v>2081</v>
      </c>
      <c r="F120" s="218" t="s">
        <v>1228</v>
      </c>
      <c r="G120" s="219" t="s">
        <v>1110</v>
      </c>
      <c r="H120" s="220">
        <v>1</v>
      </c>
      <c r="I120" s="221"/>
      <c r="J120" s="222">
        <f>ROUND(I120*H120,2)</f>
        <v>0</v>
      </c>
      <c r="K120" s="218" t="s">
        <v>316</v>
      </c>
      <c r="L120" s="47"/>
      <c r="M120" s="223" t="s">
        <v>19</v>
      </c>
      <c r="N120" s="224" t="s">
        <v>40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1111</v>
      </c>
      <c r="AT120" s="227" t="s">
        <v>284</v>
      </c>
      <c r="AU120" s="227" t="s">
        <v>199</v>
      </c>
      <c r="AY120" s="20" t="s">
        <v>281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76</v>
      </c>
      <c r="BK120" s="228">
        <f>ROUND(I120*H120,2)</f>
        <v>0</v>
      </c>
      <c r="BL120" s="20" t="s">
        <v>1111</v>
      </c>
      <c r="BM120" s="227" t="s">
        <v>2082</v>
      </c>
    </row>
    <row r="121" s="2" customFormat="1" ht="16.5" customHeight="1">
      <c r="A121" s="41"/>
      <c r="B121" s="42"/>
      <c r="C121" s="216" t="s">
        <v>436</v>
      </c>
      <c r="D121" s="216" t="s">
        <v>284</v>
      </c>
      <c r="E121" s="217" t="s">
        <v>1230</v>
      </c>
      <c r="F121" s="218" t="s">
        <v>1231</v>
      </c>
      <c r="G121" s="219" t="s">
        <v>1110</v>
      </c>
      <c r="H121" s="220">
        <v>1</v>
      </c>
      <c r="I121" s="221"/>
      <c r="J121" s="222">
        <f>ROUND(I121*H121,2)</f>
        <v>0</v>
      </c>
      <c r="K121" s="218" t="s">
        <v>316</v>
      </c>
      <c r="L121" s="47"/>
      <c r="M121" s="223" t="s">
        <v>19</v>
      </c>
      <c r="N121" s="224" t="s">
        <v>40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1111</v>
      </c>
      <c r="AT121" s="227" t="s">
        <v>284</v>
      </c>
      <c r="AU121" s="227" t="s">
        <v>199</v>
      </c>
      <c r="AY121" s="20" t="s">
        <v>281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76</v>
      </c>
      <c r="BK121" s="228">
        <f>ROUND(I121*H121,2)</f>
        <v>0</v>
      </c>
      <c r="BL121" s="20" t="s">
        <v>1111</v>
      </c>
      <c r="BM121" s="227" t="s">
        <v>2083</v>
      </c>
    </row>
    <row r="122" s="2" customFormat="1" ht="16.5" customHeight="1">
      <c r="A122" s="41"/>
      <c r="B122" s="42"/>
      <c r="C122" s="216" t="s">
        <v>442</v>
      </c>
      <c r="D122" s="216" t="s">
        <v>284</v>
      </c>
      <c r="E122" s="217" t="s">
        <v>1233</v>
      </c>
      <c r="F122" s="218" t="s">
        <v>1797</v>
      </c>
      <c r="G122" s="219" t="s">
        <v>1110</v>
      </c>
      <c r="H122" s="220">
        <v>1</v>
      </c>
      <c r="I122" s="221"/>
      <c r="J122" s="222">
        <f>ROUND(I122*H122,2)</f>
        <v>0</v>
      </c>
      <c r="K122" s="218" t="s">
        <v>316</v>
      </c>
      <c r="L122" s="47"/>
      <c r="M122" s="295" t="s">
        <v>19</v>
      </c>
      <c r="N122" s="296" t="s">
        <v>40</v>
      </c>
      <c r="O122" s="293"/>
      <c r="P122" s="297">
        <f>O122*H122</f>
        <v>0</v>
      </c>
      <c r="Q122" s="297">
        <v>0</v>
      </c>
      <c r="R122" s="297">
        <f>Q122*H122</f>
        <v>0</v>
      </c>
      <c r="S122" s="297">
        <v>0</v>
      </c>
      <c r="T122" s="29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1111</v>
      </c>
      <c r="AT122" s="227" t="s">
        <v>284</v>
      </c>
      <c r="AU122" s="227" t="s">
        <v>199</v>
      </c>
      <c r="AY122" s="20" t="s">
        <v>281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76</v>
      </c>
      <c r="BK122" s="228">
        <f>ROUND(I122*H122,2)</f>
        <v>0</v>
      </c>
      <c r="BL122" s="20" t="s">
        <v>1111</v>
      </c>
      <c r="BM122" s="227" t="s">
        <v>2084</v>
      </c>
    </row>
    <row r="123" s="2" customFormat="1" ht="6.96" customHeight="1">
      <c r="A123" s="41"/>
      <c r="B123" s="62"/>
      <c r="C123" s="63"/>
      <c r="D123" s="63"/>
      <c r="E123" s="63"/>
      <c r="F123" s="63"/>
      <c r="G123" s="63"/>
      <c r="H123" s="63"/>
      <c r="I123" s="63"/>
      <c r="J123" s="63"/>
      <c r="K123" s="63"/>
      <c r="L123" s="47"/>
      <c r="M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</row>
  </sheetData>
  <sheetProtection sheet="1" autoFilter="0" formatColumns="0" formatRows="0" objects="1" scenarios="1" spinCount="100000" saltValue="cWQZ/pfvmGXdPGPMqbn6K7Su5Gnn4R6rbqtdGo/1T7wWrDFw1BOsU9BTGDG0wFDp+4wsJUrJIfvrQxVcSXK8vA==" hashValue="Hcpfs/BdIdTyrH46KJmMoGXXNlOtI9yHhgeSApqc/ZvJO6S8slYD5J0FHoG19ohCuXkqp4H403gkH8740VkD2A==" algorithmName="SHA-512" password="DDA6"/>
  <autoFilter ref="C90:K12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1883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2085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ROUND(J88,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ROUND((SUM(BE88:BE95)),  2)</f>
        <v>0</v>
      </c>
      <c r="G35" s="41"/>
      <c r="H35" s="41"/>
      <c r="I35" s="161">
        <v>0.20999999999999999</v>
      </c>
      <c r="J35" s="160">
        <f>ROUND(((SUM(BE88:BE95))*I35),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ROUND((SUM(BF88:BF95)),  2)</f>
        <v>0</v>
      </c>
      <c r="G36" s="41"/>
      <c r="H36" s="41"/>
      <c r="I36" s="161">
        <v>0.12</v>
      </c>
      <c r="J36" s="160">
        <f>ROUND(((SUM(BF88:BF95))*I36),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ROUND((SUM(BG88:BG95)),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ROUND((SUM(BH88:BH95)),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ROUND((SUM(BI88:BI95)),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1883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C5 - VRN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J88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1373</v>
      </c>
      <c r="E64" s="181"/>
      <c r="F64" s="181"/>
      <c r="G64" s="181"/>
      <c r="H64" s="181"/>
      <c r="I64" s="181"/>
      <c r="J64" s="182">
        <f>J89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1374</v>
      </c>
      <c r="E65" s="186"/>
      <c r="F65" s="186"/>
      <c r="G65" s="186"/>
      <c r="H65" s="186"/>
      <c r="I65" s="186"/>
      <c r="J65" s="187">
        <f>J90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1375</v>
      </c>
      <c r="E66" s="186"/>
      <c r="F66" s="186"/>
      <c r="G66" s="186"/>
      <c r="H66" s="186"/>
      <c r="I66" s="186"/>
      <c r="J66" s="187">
        <f>J93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266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Rekonstrukce sociálního zařízení včetně rozvodů vody a kanalizace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217</v>
      </c>
      <c r="D77" s="25"/>
      <c r="E77" s="25"/>
      <c r="F77" s="25"/>
      <c r="G77" s="25"/>
      <c r="H77" s="25"/>
      <c r="I77" s="25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73" t="s">
        <v>1883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225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>C5 - VRN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3"/>
      <c r="E82" s="43"/>
      <c r="F82" s="30" t="str">
        <f>F14</f>
        <v xml:space="preserve"> </v>
      </c>
      <c r="G82" s="43"/>
      <c r="H82" s="43"/>
      <c r="I82" s="35" t="s">
        <v>23</v>
      </c>
      <c r="J82" s="75" t="str">
        <f>IF(J14="","",J14)</f>
        <v>6. 6. 2025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3"/>
      <c r="E84" s="43"/>
      <c r="F84" s="30" t="str">
        <f>E17</f>
        <v xml:space="preserve"> </v>
      </c>
      <c r="G84" s="43"/>
      <c r="H84" s="43"/>
      <c r="I84" s="35" t="s">
        <v>30</v>
      </c>
      <c r="J84" s="39" t="str">
        <f>E23</f>
        <v xml:space="preserve"> 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28</v>
      </c>
      <c r="D85" s="43"/>
      <c r="E85" s="43"/>
      <c r="F85" s="30" t="str">
        <f>IF(E20="","",E20)</f>
        <v>Vyplň údaj</v>
      </c>
      <c r="G85" s="43"/>
      <c r="H85" s="43"/>
      <c r="I85" s="35" t="s">
        <v>32</v>
      </c>
      <c r="J85" s="39" t="str">
        <f>E26</f>
        <v xml:space="preserve"> 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89"/>
      <c r="B87" s="190"/>
      <c r="C87" s="191" t="s">
        <v>267</v>
      </c>
      <c r="D87" s="192" t="s">
        <v>54</v>
      </c>
      <c r="E87" s="192" t="s">
        <v>50</v>
      </c>
      <c r="F87" s="192" t="s">
        <v>51</v>
      </c>
      <c r="G87" s="192" t="s">
        <v>268</v>
      </c>
      <c r="H87" s="192" t="s">
        <v>269</v>
      </c>
      <c r="I87" s="192" t="s">
        <v>270</v>
      </c>
      <c r="J87" s="192" t="s">
        <v>239</v>
      </c>
      <c r="K87" s="193" t="s">
        <v>271</v>
      </c>
      <c r="L87" s="194"/>
      <c r="M87" s="95" t="s">
        <v>19</v>
      </c>
      <c r="N87" s="96" t="s">
        <v>39</v>
      </c>
      <c r="O87" s="96" t="s">
        <v>272</v>
      </c>
      <c r="P87" s="96" t="s">
        <v>273</v>
      </c>
      <c r="Q87" s="96" t="s">
        <v>274</v>
      </c>
      <c r="R87" s="96" t="s">
        <v>275</v>
      </c>
      <c r="S87" s="96" t="s">
        <v>276</v>
      </c>
      <c r="T87" s="97" t="s">
        <v>277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</row>
    <row r="88" s="2" customFormat="1" ht="22.8" customHeight="1">
      <c r="A88" s="41"/>
      <c r="B88" s="42"/>
      <c r="C88" s="102" t="s">
        <v>278</v>
      </c>
      <c r="D88" s="43"/>
      <c r="E88" s="43"/>
      <c r="F88" s="43"/>
      <c r="G88" s="43"/>
      <c r="H88" s="43"/>
      <c r="I88" s="43"/>
      <c r="J88" s="195">
        <f>BK88</f>
        <v>0</v>
      </c>
      <c r="K88" s="43"/>
      <c r="L88" s="47"/>
      <c r="M88" s="98"/>
      <c r="N88" s="196"/>
      <c r="O88" s="99"/>
      <c r="P88" s="197">
        <f>P89</f>
        <v>0</v>
      </c>
      <c r="Q88" s="99"/>
      <c r="R88" s="197">
        <f>R89</f>
        <v>0</v>
      </c>
      <c r="S88" s="99"/>
      <c r="T88" s="198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68</v>
      </c>
      <c r="AU88" s="20" t="s">
        <v>240</v>
      </c>
      <c r="BK88" s="199">
        <f>BK89</f>
        <v>0</v>
      </c>
    </row>
    <row r="89" s="12" customFormat="1" ht="25.92" customHeight="1">
      <c r="A89" s="12"/>
      <c r="B89" s="200"/>
      <c r="C89" s="201"/>
      <c r="D89" s="202" t="s">
        <v>68</v>
      </c>
      <c r="E89" s="203" t="s">
        <v>103</v>
      </c>
      <c r="F89" s="203" t="s">
        <v>1376</v>
      </c>
      <c r="G89" s="201"/>
      <c r="H89" s="201"/>
      <c r="I89" s="204"/>
      <c r="J89" s="205">
        <f>BK89</f>
        <v>0</v>
      </c>
      <c r="K89" s="201"/>
      <c r="L89" s="206"/>
      <c r="M89" s="207"/>
      <c r="N89" s="208"/>
      <c r="O89" s="208"/>
      <c r="P89" s="209">
        <f>P90+P93</f>
        <v>0</v>
      </c>
      <c r="Q89" s="208"/>
      <c r="R89" s="209">
        <f>R90+R93</f>
        <v>0</v>
      </c>
      <c r="S89" s="208"/>
      <c r="T89" s="210">
        <f>T90+T93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312</v>
      </c>
      <c r="AT89" s="212" t="s">
        <v>68</v>
      </c>
      <c r="AU89" s="212" t="s">
        <v>69</v>
      </c>
      <c r="AY89" s="211" t="s">
        <v>281</v>
      </c>
      <c r="BK89" s="213">
        <f>BK90+BK93</f>
        <v>0</v>
      </c>
    </row>
    <row r="90" s="12" customFormat="1" ht="22.8" customHeight="1">
      <c r="A90" s="12"/>
      <c r="B90" s="200"/>
      <c r="C90" s="201"/>
      <c r="D90" s="202" t="s">
        <v>68</v>
      </c>
      <c r="E90" s="214" t="s">
        <v>1377</v>
      </c>
      <c r="F90" s="214" t="s">
        <v>1378</v>
      </c>
      <c r="G90" s="201"/>
      <c r="H90" s="201"/>
      <c r="I90" s="204"/>
      <c r="J90" s="215">
        <f>BK90</f>
        <v>0</v>
      </c>
      <c r="K90" s="201"/>
      <c r="L90" s="206"/>
      <c r="M90" s="207"/>
      <c r="N90" s="208"/>
      <c r="O90" s="208"/>
      <c r="P90" s="209">
        <f>SUM(P91:P92)</f>
        <v>0</v>
      </c>
      <c r="Q90" s="208"/>
      <c r="R90" s="209">
        <f>SUM(R91:R92)</f>
        <v>0</v>
      </c>
      <c r="S90" s="208"/>
      <c r="T90" s="210">
        <f>SUM(T91:T92)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312</v>
      </c>
      <c r="AT90" s="212" t="s">
        <v>68</v>
      </c>
      <c r="AU90" s="212" t="s">
        <v>76</v>
      </c>
      <c r="AY90" s="211" t="s">
        <v>281</v>
      </c>
      <c r="BK90" s="213">
        <f>SUM(BK91:BK92)</f>
        <v>0</v>
      </c>
    </row>
    <row r="91" s="2" customFormat="1" ht="16.5" customHeight="1">
      <c r="A91" s="41"/>
      <c r="B91" s="42"/>
      <c r="C91" s="216" t="s">
        <v>76</v>
      </c>
      <c r="D91" s="216" t="s">
        <v>284</v>
      </c>
      <c r="E91" s="217" t="s">
        <v>1379</v>
      </c>
      <c r="F91" s="218" t="s">
        <v>1378</v>
      </c>
      <c r="G91" s="219" t="s">
        <v>1110</v>
      </c>
      <c r="H91" s="220">
        <v>1</v>
      </c>
      <c r="I91" s="221"/>
      <c r="J91" s="222">
        <f>ROUND(I91*H91,2)</f>
        <v>0</v>
      </c>
      <c r="K91" s="218" t="s">
        <v>287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1380</v>
      </c>
      <c r="AT91" s="227" t="s">
        <v>284</v>
      </c>
      <c r="AU91" s="227" t="s">
        <v>78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1380</v>
      </c>
      <c r="BM91" s="227" t="s">
        <v>1381</v>
      </c>
    </row>
    <row r="92" s="2" customFormat="1">
      <c r="A92" s="41"/>
      <c r="B92" s="42"/>
      <c r="C92" s="43"/>
      <c r="D92" s="229" t="s">
        <v>290</v>
      </c>
      <c r="E92" s="43"/>
      <c r="F92" s="230" t="s">
        <v>1382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290</v>
      </c>
      <c r="AU92" s="20" t="s">
        <v>78</v>
      </c>
    </row>
    <row r="93" s="12" customFormat="1" ht="22.8" customHeight="1">
      <c r="A93" s="12"/>
      <c r="B93" s="200"/>
      <c r="C93" s="201"/>
      <c r="D93" s="202" t="s">
        <v>68</v>
      </c>
      <c r="E93" s="214" t="s">
        <v>1383</v>
      </c>
      <c r="F93" s="214" t="s">
        <v>1384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SUM(P94:P95)</f>
        <v>0</v>
      </c>
      <c r="Q93" s="208"/>
      <c r="R93" s="209">
        <f>SUM(R94:R95)</f>
        <v>0</v>
      </c>
      <c r="S93" s="208"/>
      <c r="T93" s="210">
        <f>SUM(T94:T95)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312</v>
      </c>
      <c r="AT93" s="212" t="s">
        <v>68</v>
      </c>
      <c r="AU93" s="212" t="s">
        <v>76</v>
      </c>
      <c r="AY93" s="211" t="s">
        <v>281</v>
      </c>
      <c r="BK93" s="213">
        <f>SUM(BK94:BK95)</f>
        <v>0</v>
      </c>
    </row>
    <row r="94" s="2" customFormat="1" ht="24.15" customHeight="1">
      <c r="A94" s="41"/>
      <c r="B94" s="42"/>
      <c r="C94" s="216" t="s">
        <v>78</v>
      </c>
      <c r="D94" s="216" t="s">
        <v>284</v>
      </c>
      <c r="E94" s="217" t="s">
        <v>1385</v>
      </c>
      <c r="F94" s="218" t="s">
        <v>1386</v>
      </c>
      <c r="G94" s="219" t="s">
        <v>1110</v>
      </c>
      <c r="H94" s="220">
        <v>1</v>
      </c>
      <c r="I94" s="221"/>
      <c r="J94" s="222">
        <f>ROUND(I94*H94,2)</f>
        <v>0</v>
      </c>
      <c r="K94" s="218" t="s">
        <v>287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1380</v>
      </c>
      <c r="AT94" s="227" t="s">
        <v>284</v>
      </c>
      <c r="AU94" s="227" t="s">
        <v>78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1380</v>
      </c>
      <c r="BM94" s="227" t="s">
        <v>1387</v>
      </c>
    </row>
    <row r="95" s="2" customFormat="1">
      <c r="A95" s="41"/>
      <c r="B95" s="42"/>
      <c r="C95" s="43"/>
      <c r="D95" s="229" t="s">
        <v>290</v>
      </c>
      <c r="E95" s="43"/>
      <c r="F95" s="230" t="s">
        <v>1388</v>
      </c>
      <c r="G95" s="43"/>
      <c r="H95" s="43"/>
      <c r="I95" s="231"/>
      <c r="J95" s="43"/>
      <c r="K95" s="43"/>
      <c r="L95" s="47"/>
      <c r="M95" s="291"/>
      <c r="N95" s="292"/>
      <c r="O95" s="293"/>
      <c r="P95" s="293"/>
      <c r="Q95" s="293"/>
      <c r="R95" s="293"/>
      <c r="S95" s="293"/>
      <c r="T95" s="294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290</v>
      </c>
      <c r="AU95" s="20" t="s">
        <v>78</v>
      </c>
    </row>
    <row r="96" s="2" customFormat="1" ht="6.96" customHeight="1">
      <c r="A96" s="41"/>
      <c r="B96" s="62"/>
      <c r="C96" s="63"/>
      <c r="D96" s="63"/>
      <c r="E96" s="63"/>
      <c r="F96" s="63"/>
      <c r="G96" s="63"/>
      <c r="H96" s="63"/>
      <c r="I96" s="63"/>
      <c r="J96" s="63"/>
      <c r="K96" s="63"/>
      <c r="L96" s="47"/>
      <c r="M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</sheetData>
  <sheetProtection sheet="1" autoFilter="0" formatColumns="0" formatRows="0" objects="1" scenarios="1" spinCount="100000" saltValue="a241KWXkgJUmyvzSlAGvMOfhOnQTzvaNXumF/UxP7Q1ESmG/ExQMfGkJK/aw8vOiySGTTqXkEJbnnh/0Q0mnvQ==" hashValue="zpVyNFOwR6ye/aDO6AEt4rK8MZim1yMVl93APl6zJK0v6chQ3oQm2dswzPYGAzh2ZYTfayo6fAkFrq/xouFCiA==" algorithmName="SHA-512" password="DDA6"/>
  <autoFilter ref="C87:K9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hyperlinks>
    <hyperlink ref="F92" r:id="rId1" display="https://podminky.urs.cz/item/CS_URS_2025_01/030001000"/>
    <hyperlink ref="F95" r:id="rId2" display="https://podminky.urs.cz/item/CS_URS_2025_01/070001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1883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2086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ROUND((SUM(BE87:BE94)),  2)</f>
        <v>0</v>
      </c>
      <c r="G35" s="41"/>
      <c r="H35" s="41"/>
      <c r="I35" s="161">
        <v>0.20999999999999999</v>
      </c>
      <c r="J35" s="160">
        <f>ROUND(((SUM(BE87:BE94))*I35),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ROUND((SUM(BF87:BF94)),  2)</f>
        <v>0</v>
      </c>
      <c r="G36" s="41"/>
      <c r="H36" s="41"/>
      <c r="I36" s="161">
        <v>0.12</v>
      </c>
      <c r="J36" s="160">
        <f>ROUND(((SUM(BF87:BF94))*I36),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ROUND((SUM(BG87:BG94)),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ROUND((SUM(BH87:BH94)),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ROUND((SUM(BI87:BI94)),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1883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 xml:space="preserve">C6 - Doplnění 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1390</v>
      </c>
      <c r="E64" s="181"/>
      <c r="F64" s="181"/>
      <c r="G64" s="181"/>
      <c r="H64" s="181"/>
      <c r="I64" s="181"/>
      <c r="J64" s="182">
        <f>J88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2087</v>
      </c>
      <c r="E65" s="186"/>
      <c r="F65" s="186"/>
      <c r="G65" s="186"/>
      <c r="H65" s="186"/>
      <c r="I65" s="186"/>
      <c r="J65" s="187">
        <f>J89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65"/>
      <c r="J71" s="65"/>
      <c r="K71" s="65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266</v>
      </c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</v>
      </c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173" t="str">
        <f>E7</f>
        <v>Rekonstrukce sociálního zařízení včetně rozvodů vody a kanalizace</v>
      </c>
      <c r="F75" s="35"/>
      <c r="G75" s="35"/>
      <c r="H75" s="35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1" customFormat="1" ht="12" customHeight="1">
      <c r="B76" s="24"/>
      <c r="C76" s="35" t="s">
        <v>217</v>
      </c>
      <c r="D76" s="25"/>
      <c r="E76" s="25"/>
      <c r="F76" s="25"/>
      <c r="G76" s="25"/>
      <c r="H76" s="25"/>
      <c r="I76" s="25"/>
      <c r="J76" s="25"/>
      <c r="K76" s="25"/>
      <c r="L76" s="23"/>
    </row>
    <row r="77" s="2" customFormat="1" ht="16.5" customHeight="1">
      <c r="A77" s="41"/>
      <c r="B77" s="42"/>
      <c r="C77" s="43"/>
      <c r="D77" s="43"/>
      <c r="E77" s="173" t="s">
        <v>1883</v>
      </c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225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E11</f>
        <v xml:space="preserve">C6 - Doplnění </v>
      </c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21</v>
      </c>
      <c r="D81" s="43"/>
      <c r="E81" s="43"/>
      <c r="F81" s="30" t="str">
        <f>F14</f>
        <v xml:space="preserve"> </v>
      </c>
      <c r="G81" s="43"/>
      <c r="H81" s="43"/>
      <c r="I81" s="35" t="s">
        <v>23</v>
      </c>
      <c r="J81" s="75" t="str">
        <f>IF(J14="","",J14)</f>
        <v>6. 6. 2025</v>
      </c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25</v>
      </c>
      <c r="D83" s="43"/>
      <c r="E83" s="43"/>
      <c r="F83" s="30" t="str">
        <f>E17</f>
        <v xml:space="preserve"> </v>
      </c>
      <c r="G83" s="43"/>
      <c r="H83" s="43"/>
      <c r="I83" s="35" t="s">
        <v>30</v>
      </c>
      <c r="J83" s="39" t="str">
        <f>E23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28</v>
      </c>
      <c r="D84" s="43"/>
      <c r="E84" s="43"/>
      <c r="F84" s="30" t="str">
        <f>IF(E20="","",E20)</f>
        <v>Vyplň údaj</v>
      </c>
      <c r="G84" s="43"/>
      <c r="H84" s="43"/>
      <c r="I84" s="35" t="s">
        <v>32</v>
      </c>
      <c r="J84" s="39" t="str">
        <f>E26</f>
        <v xml:space="preserve"> 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1" customFormat="1" ht="29.28" customHeight="1">
      <c r="A86" s="189"/>
      <c r="B86" s="190"/>
      <c r="C86" s="191" t="s">
        <v>267</v>
      </c>
      <c r="D86" s="192" t="s">
        <v>54</v>
      </c>
      <c r="E86" s="192" t="s">
        <v>50</v>
      </c>
      <c r="F86" s="192" t="s">
        <v>51</v>
      </c>
      <c r="G86" s="192" t="s">
        <v>268</v>
      </c>
      <c r="H86" s="192" t="s">
        <v>269</v>
      </c>
      <c r="I86" s="192" t="s">
        <v>270</v>
      </c>
      <c r="J86" s="192" t="s">
        <v>239</v>
      </c>
      <c r="K86" s="193" t="s">
        <v>271</v>
      </c>
      <c r="L86" s="194"/>
      <c r="M86" s="95" t="s">
        <v>19</v>
      </c>
      <c r="N86" s="96" t="s">
        <v>39</v>
      </c>
      <c r="O86" s="96" t="s">
        <v>272</v>
      </c>
      <c r="P86" s="96" t="s">
        <v>273</v>
      </c>
      <c r="Q86" s="96" t="s">
        <v>274</v>
      </c>
      <c r="R86" s="96" t="s">
        <v>275</v>
      </c>
      <c r="S86" s="96" t="s">
        <v>276</v>
      </c>
      <c r="T86" s="97" t="s">
        <v>277</v>
      </c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</row>
    <row r="87" s="2" customFormat="1" ht="22.8" customHeight="1">
      <c r="A87" s="41"/>
      <c r="B87" s="42"/>
      <c r="C87" s="102" t="s">
        <v>278</v>
      </c>
      <c r="D87" s="43"/>
      <c r="E87" s="43"/>
      <c r="F87" s="43"/>
      <c r="G87" s="43"/>
      <c r="H87" s="43"/>
      <c r="I87" s="43"/>
      <c r="J87" s="195">
        <f>BK87</f>
        <v>0</v>
      </c>
      <c r="K87" s="43"/>
      <c r="L87" s="47"/>
      <c r="M87" s="98"/>
      <c r="N87" s="196"/>
      <c r="O87" s="99"/>
      <c r="P87" s="197">
        <f>P88</f>
        <v>0</v>
      </c>
      <c r="Q87" s="99"/>
      <c r="R87" s="197">
        <f>R88</f>
        <v>0</v>
      </c>
      <c r="S87" s="99"/>
      <c r="T87" s="198">
        <f>T88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68</v>
      </c>
      <c r="AU87" s="20" t="s">
        <v>240</v>
      </c>
      <c r="BK87" s="199">
        <f>BK88</f>
        <v>0</v>
      </c>
    </row>
    <row r="88" s="12" customFormat="1" ht="25.92" customHeight="1">
      <c r="A88" s="12"/>
      <c r="B88" s="200"/>
      <c r="C88" s="201"/>
      <c r="D88" s="202" t="s">
        <v>68</v>
      </c>
      <c r="E88" s="203" t="s">
        <v>1394</v>
      </c>
      <c r="F88" s="203" t="s">
        <v>1395</v>
      </c>
      <c r="G88" s="201"/>
      <c r="H88" s="201"/>
      <c r="I88" s="204"/>
      <c r="J88" s="205">
        <f>BK88</f>
        <v>0</v>
      </c>
      <c r="K88" s="201"/>
      <c r="L88" s="206"/>
      <c r="M88" s="207"/>
      <c r="N88" s="208"/>
      <c r="O88" s="208"/>
      <c r="P88" s="209">
        <f>P89</f>
        <v>0</v>
      </c>
      <c r="Q88" s="208"/>
      <c r="R88" s="209">
        <f>R89</f>
        <v>0</v>
      </c>
      <c r="S88" s="208"/>
      <c r="T88" s="210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1" t="s">
        <v>288</v>
      </c>
      <c r="AT88" s="212" t="s">
        <v>68</v>
      </c>
      <c r="AU88" s="212" t="s">
        <v>69</v>
      </c>
      <c r="AY88" s="211" t="s">
        <v>281</v>
      </c>
      <c r="BK88" s="213">
        <f>BK89</f>
        <v>0</v>
      </c>
    </row>
    <row r="89" s="12" customFormat="1" ht="22.8" customHeight="1">
      <c r="A89" s="12"/>
      <c r="B89" s="200"/>
      <c r="C89" s="201"/>
      <c r="D89" s="202" t="s">
        <v>68</v>
      </c>
      <c r="E89" s="214" t="s">
        <v>76</v>
      </c>
      <c r="F89" s="214" t="s">
        <v>2088</v>
      </c>
      <c r="G89" s="201"/>
      <c r="H89" s="201"/>
      <c r="I89" s="204"/>
      <c r="J89" s="215">
        <f>BK89</f>
        <v>0</v>
      </c>
      <c r="K89" s="201"/>
      <c r="L89" s="206"/>
      <c r="M89" s="207"/>
      <c r="N89" s="208"/>
      <c r="O89" s="208"/>
      <c r="P89" s="209">
        <f>SUM(P90:P94)</f>
        <v>0</v>
      </c>
      <c r="Q89" s="208"/>
      <c r="R89" s="209">
        <f>SUM(R90:R94)</f>
        <v>0</v>
      </c>
      <c r="S89" s="208"/>
      <c r="T89" s="210">
        <f>SUM(T90:T94)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288</v>
      </c>
      <c r="AT89" s="212" t="s">
        <v>68</v>
      </c>
      <c r="AU89" s="212" t="s">
        <v>76</v>
      </c>
      <c r="AY89" s="211" t="s">
        <v>281</v>
      </c>
      <c r="BK89" s="213">
        <f>SUM(BK90:BK94)</f>
        <v>0</v>
      </c>
    </row>
    <row r="90" s="2" customFormat="1" ht="37.8" customHeight="1">
      <c r="A90" s="41"/>
      <c r="B90" s="42"/>
      <c r="C90" s="216" t="s">
        <v>76</v>
      </c>
      <c r="D90" s="216" t="s">
        <v>284</v>
      </c>
      <c r="E90" s="217" t="s">
        <v>1402</v>
      </c>
      <c r="F90" s="218" t="s">
        <v>1403</v>
      </c>
      <c r="G90" s="219" t="s">
        <v>197</v>
      </c>
      <c r="H90" s="220">
        <v>3.2000000000000002</v>
      </c>
      <c r="I90" s="221"/>
      <c r="J90" s="222">
        <f>ROUND(I90*H90,2)</f>
        <v>0</v>
      </c>
      <c r="K90" s="218" t="s">
        <v>287</v>
      </c>
      <c r="L90" s="47"/>
      <c r="M90" s="223" t="s">
        <v>19</v>
      </c>
      <c r="N90" s="224" t="s">
        <v>40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1111</v>
      </c>
      <c r="AT90" s="227" t="s">
        <v>284</v>
      </c>
      <c r="AU90" s="227" t="s">
        <v>78</v>
      </c>
      <c r="AY90" s="20" t="s">
        <v>281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76</v>
      </c>
      <c r="BK90" s="228">
        <f>ROUND(I90*H90,2)</f>
        <v>0</v>
      </c>
      <c r="BL90" s="20" t="s">
        <v>1111</v>
      </c>
      <c r="BM90" s="227" t="s">
        <v>1871</v>
      </c>
    </row>
    <row r="91" s="2" customFormat="1">
      <c r="A91" s="41"/>
      <c r="B91" s="42"/>
      <c r="C91" s="43"/>
      <c r="D91" s="229" t="s">
        <v>290</v>
      </c>
      <c r="E91" s="43"/>
      <c r="F91" s="230" t="s">
        <v>1405</v>
      </c>
      <c r="G91" s="43"/>
      <c r="H91" s="43"/>
      <c r="I91" s="231"/>
      <c r="J91" s="43"/>
      <c r="K91" s="43"/>
      <c r="L91" s="47"/>
      <c r="M91" s="232"/>
      <c r="N91" s="233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290</v>
      </c>
      <c r="AU91" s="20" t="s">
        <v>78</v>
      </c>
    </row>
    <row r="92" s="2" customFormat="1" ht="37.8" customHeight="1">
      <c r="A92" s="41"/>
      <c r="B92" s="42"/>
      <c r="C92" s="216" t="s">
        <v>78</v>
      </c>
      <c r="D92" s="216" t="s">
        <v>284</v>
      </c>
      <c r="E92" s="217" t="s">
        <v>1397</v>
      </c>
      <c r="F92" s="218" t="s">
        <v>1398</v>
      </c>
      <c r="G92" s="219" t="s">
        <v>197</v>
      </c>
      <c r="H92" s="220">
        <v>9.0719999999999992</v>
      </c>
      <c r="I92" s="221"/>
      <c r="J92" s="222">
        <f>ROUND(I92*H92,2)</f>
        <v>0</v>
      </c>
      <c r="K92" s="218" t="s">
        <v>287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1111</v>
      </c>
      <c r="AT92" s="227" t="s">
        <v>284</v>
      </c>
      <c r="AU92" s="227" t="s">
        <v>78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1111</v>
      </c>
      <c r="BM92" s="227" t="s">
        <v>1399</v>
      </c>
    </row>
    <row r="93" s="2" customFormat="1">
      <c r="A93" s="41"/>
      <c r="B93" s="42"/>
      <c r="C93" s="43"/>
      <c r="D93" s="229" t="s">
        <v>290</v>
      </c>
      <c r="E93" s="43"/>
      <c r="F93" s="230" t="s">
        <v>1400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290</v>
      </c>
      <c r="AU93" s="20" t="s">
        <v>78</v>
      </c>
    </row>
    <row r="94" s="13" customFormat="1">
      <c r="A94" s="13"/>
      <c r="B94" s="234"/>
      <c r="C94" s="235"/>
      <c r="D94" s="236" t="s">
        <v>292</v>
      </c>
      <c r="E94" s="237" t="s">
        <v>19</v>
      </c>
      <c r="F94" s="238" t="s">
        <v>1877</v>
      </c>
      <c r="G94" s="235"/>
      <c r="H94" s="239">
        <v>9.0719999999999992</v>
      </c>
      <c r="I94" s="240"/>
      <c r="J94" s="235"/>
      <c r="K94" s="235"/>
      <c r="L94" s="241"/>
      <c r="M94" s="299"/>
      <c r="N94" s="300"/>
      <c r="O94" s="300"/>
      <c r="P94" s="300"/>
      <c r="Q94" s="300"/>
      <c r="R94" s="300"/>
      <c r="S94" s="300"/>
      <c r="T94" s="301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45" t="s">
        <v>292</v>
      </c>
      <c r="AU94" s="245" t="s">
        <v>78</v>
      </c>
      <c r="AV94" s="13" t="s">
        <v>78</v>
      </c>
      <c r="AW94" s="13" t="s">
        <v>31</v>
      </c>
      <c r="AX94" s="13" t="s">
        <v>76</v>
      </c>
      <c r="AY94" s="245" t="s">
        <v>281</v>
      </c>
    </row>
    <row r="95" s="2" customFormat="1" ht="6.96" customHeight="1">
      <c r="A95" s="41"/>
      <c r="B95" s="62"/>
      <c r="C95" s="63"/>
      <c r="D95" s="63"/>
      <c r="E95" s="63"/>
      <c r="F95" s="63"/>
      <c r="G95" s="63"/>
      <c r="H95" s="63"/>
      <c r="I95" s="63"/>
      <c r="J95" s="63"/>
      <c r="K95" s="63"/>
      <c r="L95" s="47"/>
      <c r="M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</sheetData>
  <sheetProtection sheet="1" autoFilter="0" formatColumns="0" formatRows="0" objects="1" scenarios="1" spinCount="100000" saltValue="X+55MSMIZpLIP3bBUwgerOVTmrNAimgCtdS4vKezejd3T+e2UyQm+oP03mXGxnttFBtTlI5xoIYiHqhrDg13mQ==" hashValue="76V5o2dTN/MTKt8iqFvR13g3CGCsuf7aQRSbyxD78jtUHoh1VaawzRDl+TGHCXq5GVLVLJnXYZyh3Oop7wedRQ==" algorithmName="SHA-512" password="DDA6"/>
  <autoFilter ref="C86:K9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hyperlinks>
    <hyperlink ref="F91" r:id="rId1" display="https://podminky.urs.cz/item/CS_URS_2025_01/771577211"/>
    <hyperlink ref="F93" r:id="rId2" display="https://podminky.urs.cz/item/CS_URS_2025_01/78147229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156</v>
      </c>
      <c r="AZ2" s="141" t="s">
        <v>195</v>
      </c>
      <c r="BA2" s="141" t="s">
        <v>196</v>
      </c>
      <c r="BB2" s="141" t="s">
        <v>197</v>
      </c>
      <c r="BC2" s="141" t="s">
        <v>2089</v>
      </c>
      <c r="BD2" s="141" t="s">
        <v>199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  <c r="AZ3" s="141" t="s">
        <v>200</v>
      </c>
      <c r="BA3" s="141" t="s">
        <v>201</v>
      </c>
      <c r="BB3" s="141" t="s">
        <v>197</v>
      </c>
      <c r="BC3" s="141" t="s">
        <v>2090</v>
      </c>
      <c r="BD3" s="141" t="s">
        <v>199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  <c r="AZ4" s="141" t="s">
        <v>208</v>
      </c>
      <c r="BA4" s="141" t="s">
        <v>209</v>
      </c>
      <c r="BB4" s="141" t="s">
        <v>197</v>
      </c>
      <c r="BC4" s="141" t="s">
        <v>2091</v>
      </c>
      <c r="BD4" s="141" t="s">
        <v>199</v>
      </c>
    </row>
    <row r="5" s="1" customFormat="1" ht="6.96" customHeight="1">
      <c r="B5" s="23"/>
      <c r="L5" s="23"/>
      <c r="AZ5" s="141" t="s">
        <v>214</v>
      </c>
      <c r="BA5" s="141" t="s">
        <v>215</v>
      </c>
      <c r="BB5" s="141" t="s">
        <v>206</v>
      </c>
      <c r="BC5" s="141" t="s">
        <v>2092</v>
      </c>
      <c r="BD5" s="141" t="s">
        <v>199</v>
      </c>
    </row>
    <row r="6" s="1" customFormat="1" ht="12" customHeight="1">
      <c r="B6" s="23"/>
      <c r="D6" s="146" t="s">
        <v>16</v>
      </c>
      <c r="L6" s="23"/>
      <c r="AZ6" s="141" t="s">
        <v>222</v>
      </c>
      <c r="BA6" s="141" t="s">
        <v>223</v>
      </c>
      <c r="BB6" s="141" t="s">
        <v>197</v>
      </c>
      <c r="BC6" s="141" t="s">
        <v>2093</v>
      </c>
      <c r="BD6" s="141" t="s">
        <v>199</v>
      </c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  <c r="AZ7" s="141" t="s">
        <v>235</v>
      </c>
      <c r="BA7" s="141" t="s">
        <v>236</v>
      </c>
      <c r="BB7" s="141" t="s">
        <v>197</v>
      </c>
      <c r="BC7" s="141" t="s">
        <v>2089</v>
      </c>
      <c r="BD7" s="141" t="s">
        <v>199</v>
      </c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2094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2095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ROUND(J110,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ROUND((SUM(BE110:BE383)),  2)</f>
        <v>0</v>
      </c>
      <c r="G35" s="41"/>
      <c r="H35" s="41"/>
      <c r="I35" s="161">
        <v>0.20999999999999999</v>
      </c>
      <c r="J35" s="160">
        <f>ROUND(((SUM(BE110:BE383))*I35),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ROUND((SUM(BF110:BF383)),  2)</f>
        <v>0</v>
      </c>
      <c r="G36" s="41"/>
      <c r="H36" s="41"/>
      <c r="I36" s="161">
        <v>0.12</v>
      </c>
      <c r="J36" s="160">
        <f>ROUND(((SUM(BF110:BF383))*I36),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ROUND((SUM(BG110:BG383)),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ROUND((SUM(BH110:BH383)),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ROUND((SUM(BI110:BI383)),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2094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 xml:space="preserve">D1 -  WC - personál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J110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241</v>
      </c>
      <c r="E64" s="181"/>
      <c r="F64" s="181"/>
      <c r="G64" s="181"/>
      <c r="H64" s="181"/>
      <c r="I64" s="181"/>
      <c r="J64" s="182">
        <f>J111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242</v>
      </c>
      <c r="E65" s="186"/>
      <c r="F65" s="186"/>
      <c r="G65" s="186"/>
      <c r="H65" s="186"/>
      <c r="I65" s="186"/>
      <c r="J65" s="187">
        <f>J112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243</v>
      </c>
      <c r="E66" s="186"/>
      <c r="F66" s="186"/>
      <c r="G66" s="186"/>
      <c r="H66" s="186"/>
      <c r="I66" s="186"/>
      <c r="J66" s="187">
        <f>J121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244</v>
      </c>
      <c r="E67" s="186"/>
      <c r="F67" s="186"/>
      <c r="G67" s="186"/>
      <c r="H67" s="186"/>
      <c r="I67" s="186"/>
      <c r="J67" s="187">
        <f>J130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245</v>
      </c>
      <c r="E68" s="186"/>
      <c r="F68" s="186"/>
      <c r="G68" s="186"/>
      <c r="H68" s="186"/>
      <c r="I68" s="186"/>
      <c r="J68" s="187">
        <f>J142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246</v>
      </c>
      <c r="E69" s="186"/>
      <c r="F69" s="186"/>
      <c r="G69" s="186"/>
      <c r="H69" s="186"/>
      <c r="I69" s="186"/>
      <c r="J69" s="187">
        <f>J148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247</v>
      </c>
      <c r="E70" s="181"/>
      <c r="F70" s="181"/>
      <c r="G70" s="181"/>
      <c r="H70" s="181"/>
      <c r="I70" s="181"/>
      <c r="J70" s="182">
        <f>J158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1424</v>
      </c>
      <c r="E71" s="186"/>
      <c r="F71" s="186"/>
      <c r="G71" s="186"/>
      <c r="H71" s="186"/>
      <c r="I71" s="186"/>
      <c r="J71" s="187">
        <f>J159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248</v>
      </c>
      <c r="E72" s="186"/>
      <c r="F72" s="186"/>
      <c r="G72" s="186"/>
      <c r="H72" s="186"/>
      <c r="I72" s="186"/>
      <c r="J72" s="187">
        <f>J176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4"/>
      <c r="C73" s="128"/>
      <c r="D73" s="185" t="s">
        <v>249</v>
      </c>
      <c r="E73" s="186"/>
      <c r="F73" s="186"/>
      <c r="G73" s="186"/>
      <c r="H73" s="186"/>
      <c r="I73" s="186"/>
      <c r="J73" s="187">
        <f>J177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21.84" customHeight="1">
      <c r="A74" s="10"/>
      <c r="B74" s="184"/>
      <c r="C74" s="128"/>
      <c r="D74" s="185" t="s">
        <v>250</v>
      </c>
      <c r="E74" s="186"/>
      <c r="F74" s="186"/>
      <c r="G74" s="186"/>
      <c r="H74" s="186"/>
      <c r="I74" s="186"/>
      <c r="J74" s="187">
        <f>J183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4.88" customHeight="1">
      <c r="A75" s="10"/>
      <c r="B75" s="184"/>
      <c r="C75" s="128"/>
      <c r="D75" s="185" t="s">
        <v>251</v>
      </c>
      <c r="E75" s="186"/>
      <c r="F75" s="186"/>
      <c r="G75" s="186"/>
      <c r="H75" s="186"/>
      <c r="I75" s="186"/>
      <c r="J75" s="187">
        <f>J199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4.88" customHeight="1">
      <c r="A76" s="10"/>
      <c r="B76" s="184"/>
      <c r="C76" s="128"/>
      <c r="D76" s="185" t="s">
        <v>252</v>
      </c>
      <c r="E76" s="186"/>
      <c r="F76" s="186"/>
      <c r="G76" s="186"/>
      <c r="H76" s="186"/>
      <c r="I76" s="186"/>
      <c r="J76" s="187">
        <f>J206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253</v>
      </c>
      <c r="E77" s="186"/>
      <c r="F77" s="186"/>
      <c r="G77" s="186"/>
      <c r="H77" s="186"/>
      <c r="I77" s="186"/>
      <c r="J77" s="187">
        <f>J220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254</v>
      </c>
      <c r="E78" s="186"/>
      <c r="F78" s="186"/>
      <c r="G78" s="186"/>
      <c r="H78" s="186"/>
      <c r="I78" s="186"/>
      <c r="J78" s="187">
        <f>J226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255</v>
      </c>
      <c r="E79" s="186"/>
      <c r="F79" s="186"/>
      <c r="G79" s="186"/>
      <c r="H79" s="186"/>
      <c r="I79" s="186"/>
      <c r="J79" s="187">
        <f>J234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9" customFormat="1" ht="24.96" customHeight="1">
      <c r="A80" s="9"/>
      <c r="B80" s="178"/>
      <c r="C80" s="179"/>
      <c r="D80" s="180" t="s">
        <v>256</v>
      </c>
      <c r="E80" s="181"/>
      <c r="F80" s="181"/>
      <c r="G80" s="181"/>
      <c r="H80" s="181"/>
      <c r="I80" s="181"/>
      <c r="J80" s="182">
        <f>J237</f>
        <v>0</v>
      </c>
      <c r="K80" s="179"/>
      <c r="L80" s="183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10" customFormat="1" ht="19.92" customHeight="1">
      <c r="A81" s="10"/>
      <c r="B81" s="184"/>
      <c r="C81" s="128"/>
      <c r="D81" s="185" t="s">
        <v>257</v>
      </c>
      <c r="E81" s="186"/>
      <c r="F81" s="186"/>
      <c r="G81" s="186"/>
      <c r="H81" s="186"/>
      <c r="I81" s="186"/>
      <c r="J81" s="187">
        <f>J238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258</v>
      </c>
      <c r="E82" s="186"/>
      <c r="F82" s="186"/>
      <c r="G82" s="186"/>
      <c r="H82" s="186"/>
      <c r="I82" s="186"/>
      <c r="J82" s="187">
        <f>J263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4.88" customHeight="1">
      <c r="A83" s="10"/>
      <c r="B83" s="184"/>
      <c r="C83" s="128"/>
      <c r="D83" s="185" t="s">
        <v>259</v>
      </c>
      <c r="E83" s="186"/>
      <c r="F83" s="186"/>
      <c r="G83" s="186"/>
      <c r="H83" s="186"/>
      <c r="I83" s="186"/>
      <c r="J83" s="187">
        <f>J266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261</v>
      </c>
      <c r="E84" s="186"/>
      <c r="F84" s="186"/>
      <c r="G84" s="186"/>
      <c r="H84" s="186"/>
      <c r="I84" s="186"/>
      <c r="J84" s="187">
        <f>J285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262</v>
      </c>
      <c r="E85" s="186"/>
      <c r="F85" s="186"/>
      <c r="G85" s="186"/>
      <c r="H85" s="186"/>
      <c r="I85" s="186"/>
      <c r="J85" s="187">
        <f>J300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4.88" customHeight="1">
      <c r="A86" s="10"/>
      <c r="B86" s="184"/>
      <c r="C86" s="128"/>
      <c r="D86" s="185" t="s">
        <v>263</v>
      </c>
      <c r="E86" s="186"/>
      <c r="F86" s="186"/>
      <c r="G86" s="186"/>
      <c r="H86" s="186"/>
      <c r="I86" s="186"/>
      <c r="J86" s="187">
        <f>J314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264</v>
      </c>
      <c r="E87" s="186"/>
      <c r="F87" s="186"/>
      <c r="G87" s="186"/>
      <c r="H87" s="186"/>
      <c r="I87" s="186"/>
      <c r="J87" s="187">
        <f>J333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265</v>
      </c>
      <c r="E88" s="186"/>
      <c r="F88" s="186"/>
      <c r="G88" s="186"/>
      <c r="H88" s="186"/>
      <c r="I88" s="186"/>
      <c r="J88" s="187">
        <f>J362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2" customFormat="1" ht="21.84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62"/>
      <c r="C90" s="63"/>
      <c r="D90" s="63"/>
      <c r="E90" s="63"/>
      <c r="F90" s="63"/>
      <c r="G90" s="63"/>
      <c r="H90" s="63"/>
      <c r="I90" s="63"/>
      <c r="J90" s="63"/>
      <c r="K90" s="6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4" s="2" customFormat="1" ht="6.96" customHeight="1">
      <c r="A94" s="41"/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24.96" customHeight="1">
      <c r="A95" s="41"/>
      <c r="B95" s="42"/>
      <c r="C95" s="26" t="s">
        <v>266</v>
      </c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16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6.5" customHeight="1">
      <c r="A98" s="41"/>
      <c r="B98" s="42"/>
      <c r="C98" s="43"/>
      <c r="D98" s="43"/>
      <c r="E98" s="173" t="str">
        <f>E7</f>
        <v>Rekonstrukce sociálního zařízení včetně rozvodů vody a kanalizace</v>
      </c>
      <c r="F98" s="35"/>
      <c r="G98" s="35"/>
      <c r="H98" s="35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1" customFormat="1" ht="12" customHeight="1">
      <c r="B99" s="24"/>
      <c r="C99" s="35" t="s">
        <v>217</v>
      </c>
      <c r="D99" s="25"/>
      <c r="E99" s="25"/>
      <c r="F99" s="25"/>
      <c r="G99" s="25"/>
      <c r="H99" s="25"/>
      <c r="I99" s="25"/>
      <c r="J99" s="25"/>
      <c r="K99" s="25"/>
      <c r="L99" s="23"/>
    </row>
    <row r="100" s="2" customFormat="1" ht="16.5" customHeight="1">
      <c r="A100" s="41"/>
      <c r="B100" s="42"/>
      <c r="C100" s="43"/>
      <c r="D100" s="43"/>
      <c r="E100" s="173" t="s">
        <v>2094</v>
      </c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2" customHeight="1">
      <c r="A101" s="41"/>
      <c r="B101" s="42"/>
      <c r="C101" s="35" t="s">
        <v>225</v>
      </c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6.5" customHeight="1">
      <c r="A102" s="41"/>
      <c r="B102" s="42"/>
      <c r="C102" s="43"/>
      <c r="D102" s="43"/>
      <c r="E102" s="72" t="str">
        <f>E11</f>
        <v xml:space="preserve">D1 -  WC - personál</v>
      </c>
      <c r="F102" s="43"/>
      <c r="G102" s="43"/>
      <c r="H102" s="43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6.96" customHeight="1">
      <c r="A103" s="41"/>
      <c r="B103" s="42"/>
      <c r="C103" s="43"/>
      <c r="D103" s="43"/>
      <c r="E103" s="43"/>
      <c r="F103" s="43"/>
      <c r="G103" s="43"/>
      <c r="H103" s="43"/>
      <c r="I103" s="43"/>
      <c r="J103" s="43"/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2" customHeight="1">
      <c r="A104" s="41"/>
      <c r="B104" s="42"/>
      <c r="C104" s="35" t="s">
        <v>21</v>
      </c>
      <c r="D104" s="43"/>
      <c r="E104" s="43"/>
      <c r="F104" s="30" t="str">
        <f>F14</f>
        <v xml:space="preserve"> </v>
      </c>
      <c r="G104" s="43"/>
      <c r="H104" s="43"/>
      <c r="I104" s="35" t="s">
        <v>23</v>
      </c>
      <c r="J104" s="75" t="str">
        <f>IF(J14="","",J14)</f>
        <v>6. 6. 2025</v>
      </c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6.96" customHeight="1">
      <c r="A105" s="41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5.15" customHeight="1">
      <c r="A106" s="41"/>
      <c r="B106" s="42"/>
      <c r="C106" s="35" t="s">
        <v>25</v>
      </c>
      <c r="D106" s="43"/>
      <c r="E106" s="43"/>
      <c r="F106" s="30" t="str">
        <f>E17</f>
        <v xml:space="preserve"> </v>
      </c>
      <c r="G106" s="43"/>
      <c r="H106" s="43"/>
      <c r="I106" s="35" t="s">
        <v>30</v>
      </c>
      <c r="J106" s="39" t="str">
        <f>E23</f>
        <v xml:space="preserve"> </v>
      </c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5.15" customHeight="1">
      <c r="A107" s="41"/>
      <c r="B107" s="42"/>
      <c r="C107" s="35" t="s">
        <v>28</v>
      </c>
      <c r="D107" s="43"/>
      <c r="E107" s="43"/>
      <c r="F107" s="30" t="str">
        <f>IF(E20="","",E20)</f>
        <v>Vyplň údaj</v>
      </c>
      <c r="G107" s="43"/>
      <c r="H107" s="43"/>
      <c r="I107" s="35" t="s">
        <v>32</v>
      </c>
      <c r="J107" s="39" t="str">
        <f>E26</f>
        <v xml:space="preserve"> </v>
      </c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0.32" customHeight="1">
      <c r="A108" s="41"/>
      <c r="B108" s="42"/>
      <c r="C108" s="43"/>
      <c r="D108" s="43"/>
      <c r="E108" s="43"/>
      <c r="F108" s="43"/>
      <c r="G108" s="43"/>
      <c r="H108" s="43"/>
      <c r="I108" s="43"/>
      <c r="J108" s="43"/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11" customFormat="1" ht="29.28" customHeight="1">
      <c r="A109" s="189"/>
      <c r="B109" s="190"/>
      <c r="C109" s="191" t="s">
        <v>267</v>
      </c>
      <c r="D109" s="192" t="s">
        <v>54</v>
      </c>
      <c r="E109" s="192" t="s">
        <v>50</v>
      </c>
      <c r="F109" s="192" t="s">
        <v>51</v>
      </c>
      <c r="G109" s="192" t="s">
        <v>268</v>
      </c>
      <c r="H109" s="192" t="s">
        <v>269</v>
      </c>
      <c r="I109" s="192" t="s">
        <v>270</v>
      </c>
      <c r="J109" s="192" t="s">
        <v>239</v>
      </c>
      <c r="K109" s="193" t="s">
        <v>271</v>
      </c>
      <c r="L109" s="194"/>
      <c r="M109" s="95" t="s">
        <v>19</v>
      </c>
      <c r="N109" s="96" t="s">
        <v>39</v>
      </c>
      <c r="O109" s="96" t="s">
        <v>272</v>
      </c>
      <c r="P109" s="96" t="s">
        <v>273</v>
      </c>
      <c r="Q109" s="96" t="s">
        <v>274</v>
      </c>
      <c r="R109" s="96" t="s">
        <v>275</v>
      </c>
      <c r="S109" s="96" t="s">
        <v>276</v>
      </c>
      <c r="T109" s="97" t="s">
        <v>277</v>
      </c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</row>
    <row r="110" s="2" customFormat="1" ht="22.8" customHeight="1">
      <c r="A110" s="41"/>
      <c r="B110" s="42"/>
      <c r="C110" s="102" t="s">
        <v>278</v>
      </c>
      <c r="D110" s="43"/>
      <c r="E110" s="43"/>
      <c r="F110" s="43"/>
      <c r="G110" s="43"/>
      <c r="H110" s="43"/>
      <c r="I110" s="43"/>
      <c r="J110" s="195">
        <f>BK110</f>
        <v>0</v>
      </c>
      <c r="K110" s="43"/>
      <c r="L110" s="47"/>
      <c r="M110" s="98"/>
      <c r="N110" s="196"/>
      <c r="O110" s="99"/>
      <c r="P110" s="197">
        <f>P111+P158+P237</f>
        <v>0</v>
      </c>
      <c r="Q110" s="99"/>
      <c r="R110" s="197">
        <f>R111+R158+R237</f>
        <v>4.0684390057400002</v>
      </c>
      <c r="S110" s="99"/>
      <c r="T110" s="198">
        <f>T111+T158+T237</f>
        <v>9.028350549999999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68</v>
      </c>
      <c r="AU110" s="20" t="s">
        <v>240</v>
      </c>
      <c r="BK110" s="199">
        <f>BK111+BK158+BK237</f>
        <v>0</v>
      </c>
    </row>
    <row r="111" s="12" customFormat="1" ht="25.92" customHeight="1">
      <c r="A111" s="12"/>
      <c r="B111" s="200"/>
      <c r="C111" s="201"/>
      <c r="D111" s="202" t="s">
        <v>68</v>
      </c>
      <c r="E111" s="203" t="s">
        <v>279</v>
      </c>
      <c r="F111" s="203" t="s">
        <v>280</v>
      </c>
      <c r="G111" s="201"/>
      <c r="H111" s="201"/>
      <c r="I111" s="204"/>
      <c r="J111" s="205">
        <f>BK111</f>
        <v>0</v>
      </c>
      <c r="K111" s="201"/>
      <c r="L111" s="206"/>
      <c r="M111" s="207"/>
      <c r="N111" s="208"/>
      <c r="O111" s="208"/>
      <c r="P111" s="209">
        <f>P112+P121+P130+P142+P148</f>
        <v>0</v>
      </c>
      <c r="Q111" s="208"/>
      <c r="R111" s="209">
        <f>R112+R121+R130+R142+R148</f>
        <v>2.5126400000000001E-05</v>
      </c>
      <c r="S111" s="208"/>
      <c r="T111" s="210">
        <f>T112+T121+T130+T142+T148</f>
        <v>9.0279699999999998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1" t="s">
        <v>76</v>
      </c>
      <c r="AT111" s="212" t="s">
        <v>68</v>
      </c>
      <c r="AU111" s="212" t="s">
        <v>69</v>
      </c>
      <c r="AY111" s="211" t="s">
        <v>281</v>
      </c>
      <c r="BK111" s="213">
        <f>BK112+BK121+BK130+BK142+BK148</f>
        <v>0</v>
      </c>
    </row>
    <row r="112" s="12" customFormat="1" ht="22.8" customHeight="1">
      <c r="A112" s="12"/>
      <c r="B112" s="200"/>
      <c r="C112" s="201"/>
      <c r="D112" s="202" t="s">
        <v>68</v>
      </c>
      <c r="E112" s="214" t="s">
        <v>282</v>
      </c>
      <c r="F112" s="214" t="s">
        <v>283</v>
      </c>
      <c r="G112" s="201"/>
      <c r="H112" s="201"/>
      <c r="I112" s="204"/>
      <c r="J112" s="215">
        <f>BK112</f>
        <v>0</v>
      </c>
      <c r="K112" s="201"/>
      <c r="L112" s="206"/>
      <c r="M112" s="207"/>
      <c r="N112" s="208"/>
      <c r="O112" s="208"/>
      <c r="P112" s="209">
        <f>SUM(P113:P120)</f>
        <v>0</v>
      </c>
      <c r="Q112" s="208"/>
      <c r="R112" s="209">
        <f>SUM(R113:R120)</f>
        <v>2.5126400000000001E-05</v>
      </c>
      <c r="S112" s="208"/>
      <c r="T112" s="210">
        <f>SUM(T113:T120)</f>
        <v>0.18200000000000002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1" t="s">
        <v>76</v>
      </c>
      <c r="AT112" s="212" t="s">
        <v>68</v>
      </c>
      <c r="AU112" s="212" t="s">
        <v>76</v>
      </c>
      <c r="AY112" s="211" t="s">
        <v>281</v>
      </c>
      <c r="BK112" s="213">
        <f>SUM(BK113:BK120)</f>
        <v>0</v>
      </c>
    </row>
    <row r="113" s="2" customFormat="1" ht="44.25" customHeight="1">
      <c r="A113" s="41"/>
      <c r="B113" s="42"/>
      <c r="C113" s="216" t="s">
        <v>76</v>
      </c>
      <c r="D113" s="216" t="s">
        <v>284</v>
      </c>
      <c r="E113" s="217" t="s">
        <v>285</v>
      </c>
      <c r="F113" s="218" t="s">
        <v>286</v>
      </c>
      <c r="G113" s="219" t="s">
        <v>197</v>
      </c>
      <c r="H113" s="220">
        <v>5.2000000000000002</v>
      </c>
      <c r="I113" s="221"/>
      <c r="J113" s="222">
        <f>ROUND(I113*H113,2)</f>
        <v>0</v>
      </c>
      <c r="K113" s="218" t="s">
        <v>287</v>
      </c>
      <c r="L113" s="47"/>
      <c r="M113" s="223" t="s">
        <v>19</v>
      </c>
      <c r="N113" s="224" t="s">
        <v>40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0.035000000000000003</v>
      </c>
      <c r="T113" s="226">
        <f>S113*H113</f>
        <v>0.18200000000000002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288</v>
      </c>
      <c r="AT113" s="227" t="s">
        <v>284</v>
      </c>
      <c r="AU113" s="227" t="s">
        <v>78</v>
      </c>
      <c r="AY113" s="20" t="s">
        <v>281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76</v>
      </c>
      <c r="BK113" s="228">
        <f>ROUND(I113*H113,2)</f>
        <v>0</v>
      </c>
      <c r="BL113" s="20" t="s">
        <v>288</v>
      </c>
      <c r="BM113" s="227" t="s">
        <v>289</v>
      </c>
    </row>
    <row r="114" s="2" customFormat="1">
      <c r="A114" s="41"/>
      <c r="B114" s="42"/>
      <c r="C114" s="43"/>
      <c r="D114" s="229" t="s">
        <v>290</v>
      </c>
      <c r="E114" s="43"/>
      <c r="F114" s="230" t="s">
        <v>291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290</v>
      </c>
      <c r="AU114" s="20" t="s">
        <v>78</v>
      </c>
    </row>
    <row r="115" s="13" customFormat="1">
      <c r="A115" s="13"/>
      <c r="B115" s="234"/>
      <c r="C115" s="235"/>
      <c r="D115" s="236" t="s">
        <v>292</v>
      </c>
      <c r="E115" s="237" t="s">
        <v>19</v>
      </c>
      <c r="F115" s="238" t="s">
        <v>200</v>
      </c>
      <c r="G115" s="235"/>
      <c r="H115" s="239">
        <v>5.2000000000000002</v>
      </c>
      <c r="I115" s="240"/>
      <c r="J115" s="235"/>
      <c r="K115" s="235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292</v>
      </c>
      <c r="AU115" s="245" t="s">
        <v>78</v>
      </c>
      <c r="AV115" s="13" t="s">
        <v>78</v>
      </c>
      <c r="AW115" s="13" t="s">
        <v>31</v>
      </c>
      <c r="AX115" s="13" t="s">
        <v>76</v>
      </c>
      <c r="AY115" s="245" t="s">
        <v>281</v>
      </c>
    </row>
    <row r="116" s="2" customFormat="1" ht="21.75" customHeight="1">
      <c r="A116" s="41"/>
      <c r="B116" s="42"/>
      <c r="C116" s="216" t="s">
        <v>78</v>
      </c>
      <c r="D116" s="216" t="s">
        <v>284</v>
      </c>
      <c r="E116" s="217" t="s">
        <v>293</v>
      </c>
      <c r="F116" s="218" t="s">
        <v>294</v>
      </c>
      <c r="G116" s="219" t="s">
        <v>197</v>
      </c>
      <c r="H116" s="220">
        <v>5.2000000000000002</v>
      </c>
      <c r="I116" s="221"/>
      <c r="J116" s="222">
        <f>ROUND(I116*H116,2)</f>
        <v>0</v>
      </c>
      <c r="K116" s="218" t="s">
        <v>287</v>
      </c>
      <c r="L116" s="47"/>
      <c r="M116" s="223" t="s">
        <v>19</v>
      </c>
      <c r="N116" s="224" t="s">
        <v>40</v>
      </c>
      <c r="O116" s="87"/>
      <c r="P116" s="225">
        <f>O116*H116</f>
        <v>0</v>
      </c>
      <c r="Q116" s="225">
        <v>3.472E-06</v>
      </c>
      <c r="R116" s="225">
        <f>Q116*H116</f>
        <v>1.8054400000000001E-05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288</v>
      </c>
      <c r="AT116" s="227" t="s">
        <v>284</v>
      </c>
      <c r="AU116" s="227" t="s">
        <v>78</v>
      </c>
      <c r="AY116" s="20" t="s">
        <v>281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76</v>
      </c>
      <c r="BK116" s="228">
        <f>ROUND(I116*H116,2)</f>
        <v>0</v>
      </c>
      <c r="BL116" s="20" t="s">
        <v>288</v>
      </c>
      <c r="BM116" s="227" t="s">
        <v>295</v>
      </c>
    </row>
    <row r="117" s="2" customFormat="1">
      <c r="A117" s="41"/>
      <c r="B117" s="42"/>
      <c r="C117" s="43"/>
      <c r="D117" s="229" t="s">
        <v>290</v>
      </c>
      <c r="E117" s="43"/>
      <c r="F117" s="230" t="s">
        <v>296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290</v>
      </c>
      <c r="AU117" s="20" t="s">
        <v>78</v>
      </c>
    </row>
    <row r="118" s="13" customFormat="1">
      <c r="A118" s="13"/>
      <c r="B118" s="234"/>
      <c r="C118" s="235"/>
      <c r="D118" s="236" t="s">
        <v>292</v>
      </c>
      <c r="E118" s="237" t="s">
        <v>19</v>
      </c>
      <c r="F118" s="238" t="s">
        <v>200</v>
      </c>
      <c r="G118" s="235"/>
      <c r="H118" s="239">
        <v>5.2000000000000002</v>
      </c>
      <c r="I118" s="240"/>
      <c r="J118" s="235"/>
      <c r="K118" s="235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292</v>
      </c>
      <c r="AU118" s="245" t="s">
        <v>78</v>
      </c>
      <c r="AV118" s="13" t="s">
        <v>78</v>
      </c>
      <c r="AW118" s="13" t="s">
        <v>31</v>
      </c>
      <c r="AX118" s="13" t="s">
        <v>76</v>
      </c>
      <c r="AY118" s="245" t="s">
        <v>281</v>
      </c>
    </row>
    <row r="119" s="2" customFormat="1" ht="24.15" customHeight="1">
      <c r="A119" s="41"/>
      <c r="B119" s="42"/>
      <c r="C119" s="216" t="s">
        <v>199</v>
      </c>
      <c r="D119" s="216" t="s">
        <v>284</v>
      </c>
      <c r="E119" s="217" t="s">
        <v>297</v>
      </c>
      <c r="F119" s="218" t="s">
        <v>298</v>
      </c>
      <c r="G119" s="219" t="s">
        <v>197</v>
      </c>
      <c r="H119" s="220">
        <v>5.2000000000000002</v>
      </c>
      <c r="I119" s="221"/>
      <c r="J119" s="222">
        <f>ROUND(I119*H119,2)</f>
        <v>0</v>
      </c>
      <c r="K119" s="218" t="s">
        <v>287</v>
      </c>
      <c r="L119" s="47"/>
      <c r="M119" s="223" t="s">
        <v>19</v>
      </c>
      <c r="N119" s="224" t="s">
        <v>40</v>
      </c>
      <c r="O119" s="87"/>
      <c r="P119" s="225">
        <f>O119*H119</f>
        <v>0</v>
      </c>
      <c r="Q119" s="225">
        <v>1.3599999999999999E-06</v>
      </c>
      <c r="R119" s="225">
        <f>Q119*H119</f>
        <v>7.0719999999999994E-06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288</v>
      </c>
      <c r="AT119" s="227" t="s">
        <v>284</v>
      </c>
      <c r="AU119" s="227" t="s">
        <v>78</v>
      </c>
      <c r="AY119" s="20" t="s">
        <v>281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76</v>
      </c>
      <c r="BK119" s="228">
        <f>ROUND(I119*H119,2)</f>
        <v>0</v>
      </c>
      <c r="BL119" s="20" t="s">
        <v>288</v>
      </c>
      <c r="BM119" s="227" t="s">
        <v>299</v>
      </c>
    </row>
    <row r="120" s="2" customFormat="1">
      <c r="A120" s="41"/>
      <c r="B120" s="42"/>
      <c r="C120" s="43"/>
      <c r="D120" s="229" t="s">
        <v>290</v>
      </c>
      <c r="E120" s="43"/>
      <c r="F120" s="230" t="s">
        <v>300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290</v>
      </c>
      <c r="AU120" s="20" t="s">
        <v>78</v>
      </c>
    </row>
    <row r="121" s="12" customFormat="1" ht="22.8" customHeight="1">
      <c r="A121" s="12"/>
      <c r="B121" s="200"/>
      <c r="C121" s="201"/>
      <c r="D121" s="202" t="s">
        <v>68</v>
      </c>
      <c r="E121" s="214" t="s">
        <v>301</v>
      </c>
      <c r="F121" s="214" t="s">
        <v>302</v>
      </c>
      <c r="G121" s="201"/>
      <c r="H121" s="201"/>
      <c r="I121" s="204"/>
      <c r="J121" s="215">
        <f>BK121</f>
        <v>0</v>
      </c>
      <c r="K121" s="201"/>
      <c r="L121" s="206"/>
      <c r="M121" s="207"/>
      <c r="N121" s="208"/>
      <c r="O121" s="208"/>
      <c r="P121" s="209">
        <f>SUM(P122:P129)</f>
        <v>0</v>
      </c>
      <c r="Q121" s="208"/>
      <c r="R121" s="209">
        <f>SUM(R122:R129)</f>
        <v>0</v>
      </c>
      <c r="S121" s="208"/>
      <c r="T121" s="210">
        <f>SUM(T122:T129)</f>
        <v>0.33744200000000002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1" t="s">
        <v>76</v>
      </c>
      <c r="AT121" s="212" t="s">
        <v>68</v>
      </c>
      <c r="AU121" s="212" t="s">
        <v>76</v>
      </c>
      <c r="AY121" s="211" t="s">
        <v>281</v>
      </c>
      <c r="BK121" s="213">
        <f>SUM(BK122:BK129)</f>
        <v>0</v>
      </c>
    </row>
    <row r="122" s="2" customFormat="1" ht="37.8" customHeight="1">
      <c r="A122" s="41"/>
      <c r="B122" s="42"/>
      <c r="C122" s="216" t="s">
        <v>288</v>
      </c>
      <c r="D122" s="216" t="s">
        <v>284</v>
      </c>
      <c r="E122" s="217" t="s">
        <v>303</v>
      </c>
      <c r="F122" s="218" t="s">
        <v>304</v>
      </c>
      <c r="G122" s="219" t="s">
        <v>197</v>
      </c>
      <c r="H122" s="220">
        <v>4.242</v>
      </c>
      <c r="I122" s="221"/>
      <c r="J122" s="222">
        <f>ROUND(I122*H122,2)</f>
        <v>0</v>
      </c>
      <c r="K122" s="218" t="s">
        <v>287</v>
      </c>
      <c r="L122" s="47"/>
      <c r="M122" s="223" t="s">
        <v>19</v>
      </c>
      <c r="N122" s="224" t="s">
        <v>40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0.075999999999999998</v>
      </c>
      <c r="T122" s="226">
        <f>S122*H122</f>
        <v>0.32239200000000001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305</v>
      </c>
      <c r="AT122" s="227" t="s">
        <v>284</v>
      </c>
      <c r="AU122" s="227" t="s">
        <v>78</v>
      </c>
      <c r="AY122" s="20" t="s">
        <v>281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76</v>
      </c>
      <c r="BK122" s="228">
        <f>ROUND(I122*H122,2)</f>
        <v>0</v>
      </c>
      <c r="BL122" s="20" t="s">
        <v>305</v>
      </c>
      <c r="BM122" s="227" t="s">
        <v>306</v>
      </c>
    </row>
    <row r="123" s="2" customFormat="1">
      <c r="A123" s="41"/>
      <c r="B123" s="42"/>
      <c r="C123" s="43"/>
      <c r="D123" s="229" t="s">
        <v>290</v>
      </c>
      <c r="E123" s="43"/>
      <c r="F123" s="230" t="s">
        <v>307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290</v>
      </c>
      <c r="AU123" s="20" t="s">
        <v>78</v>
      </c>
    </row>
    <row r="124" s="13" customFormat="1">
      <c r="A124" s="13"/>
      <c r="B124" s="234"/>
      <c r="C124" s="235"/>
      <c r="D124" s="236" t="s">
        <v>292</v>
      </c>
      <c r="E124" s="237" t="s">
        <v>19</v>
      </c>
      <c r="F124" s="238" t="s">
        <v>2096</v>
      </c>
      <c r="G124" s="235"/>
      <c r="H124" s="239">
        <v>4.242</v>
      </c>
      <c r="I124" s="240"/>
      <c r="J124" s="235"/>
      <c r="K124" s="235"/>
      <c r="L124" s="241"/>
      <c r="M124" s="242"/>
      <c r="N124" s="243"/>
      <c r="O124" s="243"/>
      <c r="P124" s="243"/>
      <c r="Q124" s="243"/>
      <c r="R124" s="243"/>
      <c r="S124" s="243"/>
      <c r="T124" s="244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5" t="s">
        <v>292</v>
      </c>
      <c r="AU124" s="245" t="s">
        <v>78</v>
      </c>
      <c r="AV124" s="13" t="s">
        <v>78</v>
      </c>
      <c r="AW124" s="13" t="s">
        <v>31</v>
      </c>
      <c r="AX124" s="13" t="s">
        <v>76</v>
      </c>
      <c r="AY124" s="245" t="s">
        <v>281</v>
      </c>
    </row>
    <row r="125" s="2" customFormat="1" ht="16.5" customHeight="1">
      <c r="A125" s="41"/>
      <c r="B125" s="42"/>
      <c r="C125" s="216" t="s">
        <v>312</v>
      </c>
      <c r="D125" s="216" t="s">
        <v>284</v>
      </c>
      <c r="E125" s="217" t="s">
        <v>313</v>
      </c>
      <c r="F125" s="218" t="s">
        <v>314</v>
      </c>
      <c r="G125" s="219" t="s">
        <v>315</v>
      </c>
      <c r="H125" s="220">
        <v>1</v>
      </c>
      <c r="I125" s="221"/>
      <c r="J125" s="222">
        <f>ROUND(I125*H125,2)</f>
        <v>0</v>
      </c>
      <c r="K125" s="218" t="s">
        <v>316</v>
      </c>
      <c r="L125" s="47"/>
      <c r="M125" s="223" t="s">
        <v>19</v>
      </c>
      <c r="N125" s="224" t="s">
        <v>40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0.01</v>
      </c>
      <c r="T125" s="226">
        <f>S125*H125</f>
        <v>0.01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305</v>
      </c>
      <c r="AT125" s="227" t="s">
        <v>284</v>
      </c>
      <c r="AU125" s="227" t="s">
        <v>78</v>
      </c>
      <c r="AY125" s="20" t="s">
        <v>281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76</v>
      </c>
      <c r="BK125" s="228">
        <f>ROUND(I125*H125,2)</f>
        <v>0</v>
      </c>
      <c r="BL125" s="20" t="s">
        <v>305</v>
      </c>
      <c r="BM125" s="227" t="s">
        <v>317</v>
      </c>
    </row>
    <row r="126" s="2" customFormat="1" ht="16.5" customHeight="1">
      <c r="A126" s="41"/>
      <c r="B126" s="42"/>
      <c r="C126" s="216" t="s">
        <v>318</v>
      </c>
      <c r="D126" s="216" t="s">
        <v>284</v>
      </c>
      <c r="E126" s="217" t="s">
        <v>319</v>
      </c>
      <c r="F126" s="218" t="s">
        <v>320</v>
      </c>
      <c r="G126" s="219" t="s">
        <v>321</v>
      </c>
      <c r="H126" s="220">
        <v>2</v>
      </c>
      <c r="I126" s="221"/>
      <c r="J126" s="222">
        <f>ROUND(I126*H126,2)</f>
        <v>0</v>
      </c>
      <c r="K126" s="218" t="s">
        <v>316</v>
      </c>
      <c r="L126" s="47"/>
      <c r="M126" s="223" t="s">
        <v>19</v>
      </c>
      <c r="N126" s="224" t="s">
        <v>40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305</v>
      </c>
      <c r="AT126" s="227" t="s">
        <v>284</v>
      </c>
      <c r="AU126" s="227" t="s">
        <v>78</v>
      </c>
      <c r="AY126" s="20" t="s">
        <v>281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76</v>
      </c>
      <c r="BK126" s="228">
        <f>ROUND(I126*H126,2)</f>
        <v>0</v>
      </c>
      <c r="BL126" s="20" t="s">
        <v>305</v>
      </c>
      <c r="BM126" s="227" t="s">
        <v>322</v>
      </c>
    </row>
    <row r="127" s="2" customFormat="1" ht="24.15" customHeight="1">
      <c r="A127" s="41"/>
      <c r="B127" s="42"/>
      <c r="C127" s="216" t="s">
        <v>323</v>
      </c>
      <c r="D127" s="216" t="s">
        <v>284</v>
      </c>
      <c r="E127" s="217" t="s">
        <v>324</v>
      </c>
      <c r="F127" s="218" t="s">
        <v>325</v>
      </c>
      <c r="G127" s="219" t="s">
        <v>321</v>
      </c>
      <c r="H127" s="220">
        <v>1</v>
      </c>
      <c r="I127" s="221"/>
      <c r="J127" s="222">
        <f>ROUND(I127*H127,2)</f>
        <v>0</v>
      </c>
      <c r="K127" s="218" t="s">
        <v>316</v>
      </c>
      <c r="L127" s="47"/>
      <c r="M127" s="223" t="s">
        <v>19</v>
      </c>
      <c r="N127" s="224" t="s">
        <v>40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0.0050000000000000001</v>
      </c>
      <c r="T127" s="226">
        <f>S127*H127</f>
        <v>0.0050000000000000001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305</v>
      </c>
      <c r="AT127" s="227" t="s">
        <v>284</v>
      </c>
      <c r="AU127" s="227" t="s">
        <v>78</v>
      </c>
      <c r="AY127" s="20" t="s">
        <v>281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76</v>
      </c>
      <c r="BK127" s="228">
        <f>ROUND(I127*H127,2)</f>
        <v>0</v>
      </c>
      <c r="BL127" s="20" t="s">
        <v>305</v>
      </c>
      <c r="BM127" s="227" t="s">
        <v>326</v>
      </c>
    </row>
    <row r="128" s="2" customFormat="1" ht="24.15" customHeight="1">
      <c r="A128" s="41"/>
      <c r="B128" s="42"/>
      <c r="C128" s="216" t="s">
        <v>327</v>
      </c>
      <c r="D128" s="216" t="s">
        <v>284</v>
      </c>
      <c r="E128" s="217" t="s">
        <v>328</v>
      </c>
      <c r="F128" s="218" t="s">
        <v>329</v>
      </c>
      <c r="G128" s="219" t="s">
        <v>330</v>
      </c>
      <c r="H128" s="220">
        <v>1</v>
      </c>
      <c r="I128" s="221"/>
      <c r="J128" s="222">
        <f>ROUND(I128*H128,2)</f>
        <v>0</v>
      </c>
      <c r="K128" s="218" t="s">
        <v>287</v>
      </c>
      <c r="L128" s="47"/>
      <c r="M128" s="223" t="s">
        <v>19</v>
      </c>
      <c r="N128" s="224" t="s">
        <v>40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5.0000000000000002E-05</v>
      </c>
      <c r="T128" s="226">
        <f>S128*H128</f>
        <v>5.0000000000000002E-05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305</v>
      </c>
      <c r="AT128" s="227" t="s">
        <v>284</v>
      </c>
      <c r="AU128" s="227" t="s">
        <v>78</v>
      </c>
      <c r="AY128" s="20" t="s">
        <v>281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76</v>
      </c>
      <c r="BK128" s="228">
        <f>ROUND(I128*H128,2)</f>
        <v>0</v>
      </c>
      <c r="BL128" s="20" t="s">
        <v>305</v>
      </c>
      <c r="BM128" s="227" t="s">
        <v>331</v>
      </c>
    </row>
    <row r="129" s="2" customFormat="1">
      <c r="A129" s="41"/>
      <c r="B129" s="42"/>
      <c r="C129" s="43"/>
      <c r="D129" s="229" t="s">
        <v>290</v>
      </c>
      <c r="E129" s="43"/>
      <c r="F129" s="230" t="s">
        <v>332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290</v>
      </c>
      <c r="AU129" s="20" t="s">
        <v>78</v>
      </c>
    </row>
    <row r="130" s="12" customFormat="1" ht="22.8" customHeight="1">
      <c r="A130" s="12"/>
      <c r="B130" s="200"/>
      <c r="C130" s="201"/>
      <c r="D130" s="202" t="s">
        <v>68</v>
      </c>
      <c r="E130" s="214" t="s">
        <v>334</v>
      </c>
      <c r="F130" s="214" t="s">
        <v>335</v>
      </c>
      <c r="G130" s="201"/>
      <c r="H130" s="201"/>
      <c r="I130" s="204"/>
      <c r="J130" s="215">
        <f>BK130</f>
        <v>0</v>
      </c>
      <c r="K130" s="201"/>
      <c r="L130" s="206"/>
      <c r="M130" s="207"/>
      <c r="N130" s="208"/>
      <c r="O130" s="208"/>
      <c r="P130" s="209">
        <f>SUM(P131:P141)</f>
        <v>0</v>
      </c>
      <c r="Q130" s="208"/>
      <c r="R130" s="209">
        <f>SUM(R131:R141)</f>
        <v>0</v>
      </c>
      <c r="S130" s="208"/>
      <c r="T130" s="210">
        <f>SUM(T131:T141)</f>
        <v>2.6531199999999999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76</v>
      </c>
      <c r="AT130" s="212" t="s">
        <v>68</v>
      </c>
      <c r="AU130" s="212" t="s">
        <v>76</v>
      </c>
      <c r="AY130" s="211" t="s">
        <v>281</v>
      </c>
      <c r="BK130" s="213">
        <f>SUM(BK131:BK141)</f>
        <v>0</v>
      </c>
    </row>
    <row r="131" s="2" customFormat="1" ht="37.8" customHeight="1">
      <c r="A131" s="41"/>
      <c r="B131" s="42"/>
      <c r="C131" s="216" t="s">
        <v>336</v>
      </c>
      <c r="D131" s="216" t="s">
        <v>284</v>
      </c>
      <c r="E131" s="217" t="s">
        <v>337</v>
      </c>
      <c r="F131" s="218" t="s">
        <v>338</v>
      </c>
      <c r="G131" s="219" t="s">
        <v>197</v>
      </c>
      <c r="H131" s="220">
        <v>29.559999999999999</v>
      </c>
      <c r="I131" s="221"/>
      <c r="J131" s="222">
        <f>ROUND(I131*H131,2)</f>
        <v>0</v>
      </c>
      <c r="K131" s="218" t="s">
        <v>287</v>
      </c>
      <c r="L131" s="47"/>
      <c r="M131" s="223" t="s">
        <v>19</v>
      </c>
      <c r="N131" s="224" t="s">
        <v>40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0.045999999999999999</v>
      </c>
      <c r="T131" s="226">
        <f>S131*H131</f>
        <v>1.3597599999999999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288</v>
      </c>
      <c r="AT131" s="227" t="s">
        <v>284</v>
      </c>
      <c r="AU131" s="227" t="s">
        <v>78</v>
      </c>
      <c r="AY131" s="20" t="s">
        <v>281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76</v>
      </c>
      <c r="BK131" s="228">
        <f>ROUND(I131*H131,2)</f>
        <v>0</v>
      </c>
      <c r="BL131" s="20" t="s">
        <v>288</v>
      </c>
      <c r="BM131" s="227" t="s">
        <v>339</v>
      </c>
    </row>
    <row r="132" s="2" customFormat="1">
      <c r="A132" s="41"/>
      <c r="B132" s="42"/>
      <c r="C132" s="43"/>
      <c r="D132" s="229" t="s">
        <v>290</v>
      </c>
      <c r="E132" s="43"/>
      <c r="F132" s="230" t="s">
        <v>340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290</v>
      </c>
      <c r="AU132" s="20" t="s">
        <v>78</v>
      </c>
    </row>
    <row r="133" s="15" customFormat="1">
      <c r="A133" s="15"/>
      <c r="B133" s="257"/>
      <c r="C133" s="258"/>
      <c r="D133" s="236" t="s">
        <v>292</v>
      </c>
      <c r="E133" s="259" t="s">
        <v>19</v>
      </c>
      <c r="F133" s="260" t="s">
        <v>2097</v>
      </c>
      <c r="G133" s="258"/>
      <c r="H133" s="259" t="s">
        <v>19</v>
      </c>
      <c r="I133" s="261"/>
      <c r="J133" s="258"/>
      <c r="K133" s="258"/>
      <c r="L133" s="262"/>
      <c r="M133" s="263"/>
      <c r="N133" s="264"/>
      <c r="O133" s="264"/>
      <c r="P133" s="264"/>
      <c r="Q133" s="264"/>
      <c r="R133" s="264"/>
      <c r="S133" s="264"/>
      <c r="T133" s="26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6" t="s">
        <v>292</v>
      </c>
      <c r="AU133" s="266" t="s">
        <v>78</v>
      </c>
      <c r="AV133" s="15" t="s">
        <v>76</v>
      </c>
      <c r="AW133" s="15" t="s">
        <v>31</v>
      </c>
      <c r="AX133" s="15" t="s">
        <v>69</v>
      </c>
      <c r="AY133" s="266" t="s">
        <v>281</v>
      </c>
    </row>
    <row r="134" s="13" customFormat="1">
      <c r="A134" s="13"/>
      <c r="B134" s="234"/>
      <c r="C134" s="235"/>
      <c r="D134" s="236" t="s">
        <v>292</v>
      </c>
      <c r="E134" s="237" t="s">
        <v>19</v>
      </c>
      <c r="F134" s="238" t="s">
        <v>2098</v>
      </c>
      <c r="G134" s="235"/>
      <c r="H134" s="239">
        <v>30.960000000000001</v>
      </c>
      <c r="I134" s="240"/>
      <c r="J134" s="235"/>
      <c r="K134" s="235"/>
      <c r="L134" s="241"/>
      <c r="M134" s="242"/>
      <c r="N134" s="243"/>
      <c r="O134" s="243"/>
      <c r="P134" s="243"/>
      <c r="Q134" s="243"/>
      <c r="R134" s="243"/>
      <c r="S134" s="243"/>
      <c r="T134" s="24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5" t="s">
        <v>292</v>
      </c>
      <c r="AU134" s="245" t="s">
        <v>78</v>
      </c>
      <c r="AV134" s="13" t="s">
        <v>78</v>
      </c>
      <c r="AW134" s="13" t="s">
        <v>31</v>
      </c>
      <c r="AX134" s="13" t="s">
        <v>69</v>
      </c>
      <c r="AY134" s="245" t="s">
        <v>281</v>
      </c>
    </row>
    <row r="135" s="13" customFormat="1">
      <c r="A135" s="13"/>
      <c r="B135" s="234"/>
      <c r="C135" s="235"/>
      <c r="D135" s="236" t="s">
        <v>292</v>
      </c>
      <c r="E135" s="237" t="s">
        <v>19</v>
      </c>
      <c r="F135" s="238" t="s">
        <v>2099</v>
      </c>
      <c r="G135" s="235"/>
      <c r="H135" s="239">
        <v>-1.3999999999999999</v>
      </c>
      <c r="I135" s="240"/>
      <c r="J135" s="235"/>
      <c r="K135" s="235"/>
      <c r="L135" s="241"/>
      <c r="M135" s="242"/>
      <c r="N135" s="243"/>
      <c r="O135" s="243"/>
      <c r="P135" s="243"/>
      <c r="Q135" s="243"/>
      <c r="R135" s="243"/>
      <c r="S135" s="243"/>
      <c r="T135" s="244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5" t="s">
        <v>292</v>
      </c>
      <c r="AU135" s="245" t="s">
        <v>78</v>
      </c>
      <c r="AV135" s="13" t="s">
        <v>78</v>
      </c>
      <c r="AW135" s="13" t="s">
        <v>31</v>
      </c>
      <c r="AX135" s="13" t="s">
        <v>69</v>
      </c>
      <c r="AY135" s="245" t="s">
        <v>281</v>
      </c>
    </row>
    <row r="136" s="14" customFormat="1">
      <c r="A136" s="14"/>
      <c r="B136" s="246"/>
      <c r="C136" s="247"/>
      <c r="D136" s="236" t="s">
        <v>292</v>
      </c>
      <c r="E136" s="248" t="s">
        <v>19</v>
      </c>
      <c r="F136" s="249" t="s">
        <v>311</v>
      </c>
      <c r="G136" s="247"/>
      <c r="H136" s="250">
        <v>29.559999999999999</v>
      </c>
      <c r="I136" s="251"/>
      <c r="J136" s="247"/>
      <c r="K136" s="247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292</v>
      </c>
      <c r="AU136" s="256" t="s">
        <v>78</v>
      </c>
      <c r="AV136" s="14" t="s">
        <v>288</v>
      </c>
      <c r="AW136" s="14" t="s">
        <v>31</v>
      </c>
      <c r="AX136" s="14" t="s">
        <v>76</v>
      </c>
      <c r="AY136" s="256" t="s">
        <v>281</v>
      </c>
    </row>
    <row r="137" s="2" customFormat="1" ht="37.8" customHeight="1">
      <c r="A137" s="41"/>
      <c r="B137" s="42"/>
      <c r="C137" s="216" t="s">
        <v>347</v>
      </c>
      <c r="D137" s="216" t="s">
        <v>284</v>
      </c>
      <c r="E137" s="217" t="s">
        <v>348</v>
      </c>
      <c r="F137" s="218" t="s">
        <v>349</v>
      </c>
      <c r="G137" s="219" t="s">
        <v>197</v>
      </c>
      <c r="H137" s="220">
        <v>19.02</v>
      </c>
      <c r="I137" s="221"/>
      <c r="J137" s="222">
        <f>ROUND(I137*H137,2)</f>
        <v>0</v>
      </c>
      <c r="K137" s="218" t="s">
        <v>287</v>
      </c>
      <c r="L137" s="47"/>
      <c r="M137" s="223" t="s">
        <v>19</v>
      </c>
      <c r="N137" s="224" t="s">
        <v>40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0.068000000000000005</v>
      </c>
      <c r="T137" s="226">
        <f>S137*H137</f>
        <v>1.2933600000000001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288</v>
      </c>
      <c r="AT137" s="227" t="s">
        <v>284</v>
      </c>
      <c r="AU137" s="227" t="s">
        <v>78</v>
      </c>
      <c r="AY137" s="20" t="s">
        <v>281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76</v>
      </c>
      <c r="BK137" s="228">
        <f>ROUND(I137*H137,2)</f>
        <v>0</v>
      </c>
      <c r="BL137" s="20" t="s">
        <v>288</v>
      </c>
      <c r="BM137" s="227" t="s">
        <v>350</v>
      </c>
    </row>
    <row r="138" s="2" customFormat="1">
      <c r="A138" s="41"/>
      <c r="B138" s="42"/>
      <c r="C138" s="43"/>
      <c r="D138" s="229" t="s">
        <v>290</v>
      </c>
      <c r="E138" s="43"/>
      <c r="F138" s="230" t="s">
        <v>351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290</v>
      </c>
      <c r="AU138" s="20" t="s">
        <v>78</v>
      </c>
    </row>
    <row r="139" s="13" customFormat="1">
      <c r="A139" s="13"/>
      <c r="B139" s="234"/>
      <c r="C139" s="235"/>
      <c r="D139" s="236" t="s">
        <v>292</v>
      </c>
      <c r="E139" s="237" t="s">
        <v>19</v>
      </c>
      <c r="F139" s="238" t="s">
        <v>2100</v>
      </c>
      <c r="G139" s="235"/>
      <c r="H139" s="239">
        <v>23.219999999999999</v>
      </c>
      <c r="I139" s="240"/>
      <c r="J139" s="235"/>
      <c r="K139" s="235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292</v>
      </c>
      <c r="AU139" s="245" t="s">
        <v>78</v>
      </c>
      <c r="AV139" s="13" t="s">
        <v>78</v>
      </c>
      <c r="AW139" s="13" t="s">
        <v>31</v>
      </c>
      <c r="AX139" s="13" t="s">
        <v>69</v>
      </c>
      <c r="AY139" s="245" t="s">
        <v>281</v>
      </c>
    </row>
    <row r="140" s="13" customFormat="1">
      <c r="A140" s="13"/>
      <c r="B140" s="234"/>
      <c r="C140" s="235"/>
      <c r="D140" s="236" t="s">
        <v>292</v>
      </c>
      <c r="E140" s="237" t="s">
        <v>19</v>
      </c>
      <c r="F140" s="238" t="s">
        <v>2101</v>
      </c>
      <c r="G140" s="235"/>
      <c r="H140" s="239">
        <v>-4.2000000000000002</v>
      </c>
      <c r="I140" s="240"/>
      <c r="J140" s="235"/>
      <c r="K140" s="235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292</v>
      </c>
      <c r="AU140" s="245" t="s">
        <v>78</v>
      </c>
      <c r="AV140" s="13" t="s">
        <v>78</v>
      </c>
      <c r="AW140" s="13" t="s">
        <v>31</v>
      </c>
      <c r="AX140" s="13" t="s">
        <v>69</v>
      </c>
      <c r="AY140" s="245" t="s">
        <v>281</v>
      </c>
    </row>
    <row r="141" s="14" customFormat="1">
      <c r="A141" s="14"/>
      <c r="B141" s="246"/>
      <c r="C141" s="247"/>
      <c r="D141" s="236" t="s">
        <v>292</v>
      </c>
      <c r="E141" s="248" t="s">
        <v>19</v>
      </c>
      <c r="F141" s="249" t="s">
        <v>311</v>
      </c>
      <c r="G141" s="247"/>
      <c r="H141" s="250">
        <v>19.02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292</v>
      </c>
      <c r="AU141" s="256" t="s">
        <v>78</v>
      </c>
      <c r="AV141" s="14" t="s">
        <v>288</v>
      </c>
      <c r="AW141" s="14" t="s">
        <v>31</v>
      </c>
      <c r="AX141" s="14" t="s">
        <v>76</v>
      </c>
      <c r="AY141" s="256" t="s">
        <v>281</v>
      </c>
    </row>
    <row r="142" s="12" customFormat="1" ht="22.8" customHeight="1">
      <c r="A142" s="12"/>
      <c r="B142" s="200"/>
      <c r="C142" s="201"/>
      <c r="D142" s="202" t="s">
        <v>68</v>
      </c>
      <c r="E142" s="214" t="s">
        <v>353</v>
      </c>
      <c r="F142" s="214" t="s">
        <v>354</v>
      </c>
      <c r="G142" s="201"/>
      <c r="H142" s="201"/>
      <c r="I142" s="204"/>
      <c r="J142" s="215">
        <f>BK142</f>
        <v>0</v>
      </c>
      <c r="K142" s="201"/>
      <c r="L142" s="206"/>
      <c r="M142" s="207"/>
      <c r="N142" s="208"/>
      <c r="O142" s="208"/>
      <c r="P142" s="209">
        <f>SUM(P143:P147)</f>
        <v>0</v>
      </c>
      <c r="Q142" s="208"/>
      <c r="R142" s="209">
        <f>SUM(R143:R147)</f>
        <v>0</v>
      </c>
      <c r="S142" s="208"/>
      <c r="T142" s="210">
        <f>SUM(T143:T147)</f>
        <v>5.8554079999999997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11" t="s">
        <v>76</v>
      </c>
      <c r="AT142" s="212" t="s">
        <v>68</v>
      </c>
      <c r="AU142" s="212" t="s">
        <v>76</v>
      </c>
      <c r="AY142" s="211" t="s">
        <v>281</v>
      </c>
      <c r="BK142" s="213">
        <f>SUM(BK143:BK147)</f>
        <v>0</v>
      </c>
    </row>
    <row r="143" s="2" customFormat="1" ht="24.15" customHeight="1">
      <c r="A143" s="41"/>
      <c r="B143" s="42"/>
      <c r="C143" s="216" t="s">
        <v>355</v>
      </c>
      <c r="D143" s="216" t="s">
        <v>284</v>
      </c>
      <c r="E143" s="217" t="s">
        <v>356</v>
      </c>
      <c r="F143" s="218" t="s">
        <v>357</v>
      </c>
      <c r="G143" s="219" t="s">
        <v>197</v>
      </c>
      <c r="H143" s="220">
        <v>28.151</v>
      </c>
      <c r="I143" s="221"/>
      <c r="J143" s="222">
        <f>ROUND(I143*H143,2)</f>
        <v>0</v>
      </c>
      <c r="K143" s="218" t="s">
        <v>287</v>
      </c>
      <c r="L143" s="47"/>
      <c r="M143" s="223" t="s">
        <v>19</v>
      </c>
      <c r="N143" s="224" t="s">
        <v>40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0.20799999999999999</v>
      </c>
      <c r="T143" s="226">
        <f>S143*H143</f>
        <v>5.8554079999999997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288</v>
      </c>
      <c r="AT143" s="227" t="s">
        <v>284</v>
      </c>
      <c r="AU143" s="227" t="s">
        <v>78</v>
      </c>
      <c r="AY143" s="20" t="s">
        <v>281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76</v>
      </c>
      <c r="BK143" s="228">
        <f>ROUND(I143*H143,2)</f>
        <v>0</v>
      </c>
      <c r="BL143" s="20" t="s">
        <v>288</v>
      </c>
      <c r="BM143" s="227" t="s">
        <v>358</v>
      </c>
    </row>
    <row r="144" s="2" customFormat="1">
      <c r="A144" s="41"/>
      <c r="B144" s="42"/>
      <c r="C144" s="43"/>
      <c r="D144" s="229" t="s">
        <v>290</v>
      </c>
      <c r="E144" s="43"/>
      <c r="F144" s="230" t="s">
        <v>359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290</v>
      </c>
      <c r="AU144" s="20" t="s">
        <v>78</v>
      </c>
    </row>
    <row r="145" s="13" customFormat="1">
      <c r="A145" s="13"/>
      <c r="B145" s="234"/>
      <c r="C145" s="235"/>
      <c r="D145" s="236" t="s">
        <v>292</v>
      </c>
      <c r="E145" s="237" t="s">
        <v>19</v>
      </c>
      <c r="F145" s="238" t="s">
        <v>2102</v>
      </c>
      <c r="G145" s="235"/>
      <c r="H145" s="239">
        <v>32.393000000000001</v>
      </c>
      <c r="I145" s="240"/>
      <c r="J145" s="235"/>
      <c r="K145" s="235"/>
      <c r="L145" s="241"/>
      <c r="M145" s="242"/>
      <c r="N145" s="243"/>
      <c r="O145" s="243"/>
      <c r="P145" s="243"/>
      <c r="Q145" s="243"/>
      <c r="R145" s="243"/>
      <c r="S145" s="243"/>
      <c r="T145" s="24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5" t="s">
        <v>292</v>
      </c>
      <c r="AU145" s="245" t="s">
        <v>78</v>
      </c>
      <c r="AV145" s="13" t="s">
        <v>78</v>
      </c>
      <c r="AW145" s="13" t="s">
        <v>31</v>
      </c>
      <c r="AX145" s="13" t="s">
        <v>69</v>
      </c>
      <c r="AY145" s="245" t="s">
        <v>281</v>
      </c>
    </row>
    <row r="146" s="13" customFormat="1">
      <c r="A146" s="13"/>
      <c r="B146" s="234"/>
      <c r="C146" s="235"/>
      <c r="D146" s="236" t="s">
        <v>292</v>
      </c>
      <c r="E146" s="237" t="s">
        <v>19</v>
      </c>
      <c r="F146" s="238" t="s">
        <v>361</v>
      </c>
      <c r="G146" s="235"/>
      <c r="H146" s="239">
        <v>-4.242</v>
      </c>
      <c r="I146" s="240"/>
      <c r="J146" s="235"/>
      <c r="K146" s="235"/>
      <c r="L146" s="241"/>
      <c r="M146" s="242"/>
      <c r="N146" s="243"/>
      <c r="O146" s="243"/>
      <c r="P146" s="243"/>
      <c r="Q146" s="243"/>
      <c r="R146" s="243"/>
      <c r="S146" s="243"/>
      <c r="T146" s="24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5" t="s">
        <v>292</v>
      </c>
      <c r="AU146" s="245" t="s">
        <v>78</v>
      </c>
      <c r="AV146" s="13" t="s">
        <v>78</v>
      </c>
      <c r="AW146" s="13" t="s">
        <v>31</v>
      </c>
      <c r="AX146" s="13" t="s">
        <v>69</v>
      </c>
      <c r="AY146" s="245" t="s">
        <v>281</v>
      </c>
    </row>
    <row r="147" s="14" customFormat="1">
      <c r="A147" s="14"/>
      <c r="B147" s="246"/>
      <c r="C147" s="247"/>
      <c r="D147" s="236" t="s">
        <v>292</v>
      </c>
      <c r="E147" s="248" t="s">
        <v>19</v>
      </c>
      <c r="F147" s="249" t="s">
        <v>311</v>
      </c>
      <c r="G147" s="247"/>
      <c r="H147" s="250">
        <v>28.151</v>
      </c>
      <c r="I147" s="251"/>
      <c r="J147" s="247"/>
      <c r="K147" s="247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292</v>
      </c>
      <c r="AU147" s="256" t="s">
        <v>78</v>
      </c>
      <c r="AV147" s="14" t="s">
        <v>288</v>
      </c>
      <c r="AW147" s="14" t="s">
        <v>31</v>
      </c>
      <c r="AX147" s="14" t="s">
        <v>76</v>
      </c>
      <c r="AY147" s="256" t="s">
        <v>281</v>
      </c>
    </row>
    <row r="148" s="12" customFormat="1" ht="22.8" customHeight="1">
      <c r="A148" s="12"/>
      <c r="B148" s="200"/>
      <c r="C148" s="201"/>
      <c r="D148" s="202" t="s">
        <v>68</v>
      </c>
      <c r="E148" s="214" t="s">
        <v>362</v>
      </c>
      <c r="F148" s="214" t="s">
        <v>363</v>
      </c>
      <c r="G148" s="201"/>
      <c r="H148" s="201"/>
      <c r="I148" s="204"/>
      <c r="J148" s="215">
        <f>BK148</f>
        <v>0</v>
      </c>
      <c r="K148" s="201"/>
      <c r="L148" s="206"/>
      <c r="M148" s="207"/>
      <c r="N148" s="208"/>
      <c r="O148" s="208"/>
      <c r="P148" s="209">
        <f>SUM(P149:P157)</f>
        <v>0</v>
      </c>
      <c r="Q148" s="208"/>
      <c r="R148" s="209">
        <f>SUM(R149:R157)</f>
        <v>0</v>
      </c>
      <c r="S148" s="208"/>
      <c r="T148" s="210">
        <f>SUM(T149:T157)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1" t="s">
        <v>76</v>
      </c>
      <c r="AT148" s="212" t="s">
        <v>68</v>
      </c>
      <c r="AU148" s="212" t="s">
        <v>76</v>
      </c>
      <c r="AY148" s="211" t="s">
        <v>281</v>
      </c>
      <c r="BK148" s="213">
        <f>SUM(BK149:BK157)</f>
        <v>0</v>
      </c>
    </row>
    <row r="149" s="2" customFormat="1" ht="37.8" customHeight="1">
      <c r="A149" s="41"/>
      <c r="B149" s="42"/>
      <c r="C149" s="216" t="s">
        <v>8</v>
      </c>
      <c r="D149" s="216" t="s">
        <v>284</v>
      </c>
      <c r="E149" s="217" t="s">
        <v>364</v>
      </c>
      <c r="F149" s="218" t="s">
        <v>365</v>
      </c>
      <c r="G149" s="219" t="s">
        <v>366</v>
      </c>
      <c r="H149" s="220">
        <v>9.0280000000000005</v>
      </c>
      <c r="I149" s="221"/>
      <c r="J149" s="222">
        <f>ROUND(I149*H149,2)</f>
        <v>0</v>
      </c>
      <c r="K149" s="218" t="s">
        <v>287</v>
      </c>
      <c r="L149" s="47"/>
      <c r="M149" s="223" t="s">
        <v>19</v>
      </c>
      <c r="N149" s="224" t="s">
        <v>40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288</v>
      </c>
      <c r="AT149" s="227" t="s">
        <v>284</v>
      </c>
      <c r="AU149" s="227" t="s">
        <v>78</v>
      </c>
      <c r="AY149" s="20" t="s">
        <v>281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76</v>
      </c>
      <c r="BK149" s="228">
        <f>ROUND(I149*H149,2)</f>
        <v>0</v>
      </c>
      <c r="BL149" s="20" t="s">
        <v>288</v>
      </c>
      <c r="BM149" s="227" t="s">
        <v>367</v>
      </c>
    </row>
    <row r="150" s="2" customFormat="1">
      <c r="A150" s="41"/>
      <c r="B150" s="42"/>
      <c r="C150" s="43"/>
      <c r="D150" s="229" t="s">
        <v>290</v>
      </c>
      <c r="E150" s="43"/>
      <c r="F150" s="230" t="s">
        <v>368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290</v>
      </c>
      <c r="AU150" s="20" t="s">
        <v>78</v>
      </c>
    </row>
    <row r="151" s="2" customFormat="1" ht="33" customHeight="1">
      <c r="A151" s="41"/>
      <c r="B151" s="42"/>
      <c r="C151" s="216" t="s">
        <v>369</v>
      </c>
      <c r="D151" s="216" t="s">
        <v>284</v>
      </c>
      <c r="E151" s="217" t="s">
        <v>370</v>
      </c>
      <c r="F151" s="218" t="s">
        <v>371</v>
      </c>
      <c r="G151" s="219" t="s">
        <v>366</v>
      </c>
      <c r="H151" s="220">
        <v>9.0280000000000005</v>
      </c>
      <c r="I151" s="221"/>
      <c r="J151" s="222">
        <f>ROUND(I151*H151,2)</f>
        <v>0</v>
      </c>
      <c r="K151" s="218" t="s">
        <v>287</v>
      </c>
      <c r="L151" s="47"/>
      <c r="M151" s="223" t="s">
        <v>19</v>
      </c>
      <c r="N151" s="224" t="s">
        <v>40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288</v>
      </c>
      <c r="AT151" s="227" t="s">
        <v>284</v>
      </c>
      <c r="AU151" s="227" t="s">
        <v>78</v>
      </c>
      <c r="AY151" s="20" t="s">
        <v>281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76</v>
      </c>
      <c r="BK151" s="228">
        <f>ROUND(I151*H151,2)</f>
        <v>0</v>
      </c>
      <c r="BL151" s="20" t="s">
        <v>288</v>
      </c>
      <c r="BM151" s="227" t="s">
        <v>372</v>
      </c>
    </row>
    <row r="152" s="2" customFormat="1">
      <c r="A152" s="41"/>
      <c r="B152" s="42"/>
      <c r="C152" s="43"/>
      <c r="D152" s="229" t="s">
        <v>290</v>
      </c>
      <c r="E152" s="43"/>
      <c r="F152" s="230" t="s">
        <v>373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290</v>
      </c>
      <c r="AU152" s="20" t="s">
        <v>78</v>
      </c>
    </row>
    <row r="153" s="2" customFormat="1" ht="44.25" customHeight="1">
      <c r="A153" s="41"/>
      <c r="B153" s="42"/>
      <c r="C153" s="216" t="s">
        <v>374</v>
      </c>
      <c r="D153" s="216" t="s">
        <v>284</v>
      </c>
      <c r="E153" s="217" t="s">
        <v>375</v>
      </c>
      <c r="F153" s="218" t="s">
        <v>376</v>
      </c>
      <c r="G153" s="219" t="s">
        <v>366</v>
      </c>
      <c r="H153" s="220">
        <v>216.672</v>
      </c>
      <c r="I153" s="221"/>
      <c r="J153" s="222">
        <f>ROUND(I153*H153,2)</f>
        <v>0</v>
      </c>
      <c r="K153" s="218" t="s">
        <v>287</v>
      </c>
      <c r="L153" s="47"/>
      <c r="M153" s="223" t="s">
        <v>19</v>
      </c>
      <c r="N153" s="224" t="s">
        <v>40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288</v>
      </c>
      <c r="AT153" s="227" t="s">
        <v>284</v>
      </c>
      <c r="AU153" s="227" t="s">
        <v>78</v>
      </c>
      <c r="AY153" s="20" t="s">
        <v>281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76</v>
      </c>
      <c r="BK153" s="228">
        <f>ROUND(I153*H153,2)</f>
        <v>0</v>
      </c>
      <c r="BL153" s="20" t="s">
        <v>288</v>
      </c>
      <c r="BM153" s="227" t="s">
        <v>377</v>
      </c>
    </row>
    <row r="154" s="2" customFormat="1">
      <c r="A154" s="41"/>
      <c r="B154" s="42"/>
      <c r="C154" s="43"/>
      <c r="D154" s="229" t="s">
        <v>290</v>
      </c>
      <c r="E154" s="43"/>
      <c r="F154" s="230" t="s">
        <v>378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290</v>
      </c>
      <c r="AU154" s="20" t="s">
        <v>78</v>
      </c>
    </row>
    <row r="155" s="13" customFormat="1">
      <c r="A155" s="13"/>
      <c r="B155" s="234"/>
      <c r="C155" s="235"/>
      <c r="D155" s="236" t="s">
        <v>292</v>
      </c>
      <c r="E155" s="235"/>
      <c r="F155" s="238" t="s">
        <v>2103</v>
      </c>
      <c r="G155" s="235"/>
      <c r="H155" s="239">
        <v>216.672</v>
      </c>
      <c r="I155" s="240"/>
      <c r="J155" s="235"/>
      <c r="K155" s="235"/>
      <c r="L155" s="241"/>
      <c r="M155" s="242"/>
      <c r="N155" s="243"/>
      <c r="O155" s="243"/>
      <c r="P155" s="243"/>
      <c r="Q155" s="243"/>
      <c r="R155" s="243"/>
      <c r="S155" s="243"/>
      <c r="T155" s="24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5" t="s">
        <v>292</v>
      </c>
      <c r="AU155" s="245" t="s">
        <v>78</v>
      </c>
      <c r="AV155" s="13" t="s">
        <v>78</v>
      </c>
      <c r="AW155" s="13" t="s">
        <v>4</v>
      </c>
      <c r="AX155" s="13" t="s">
        <v>76</v>
      </c>
      <c r="AY155" s="245" t="s">
        <v>281</v>
      </c>
    </row>
    <row r="156" s="2" customFormat="1" ht="44.25" customHeight="1">
      <c r="A156" s="41"/>
      <c r="B156" s="42"/>
      <c r="C156" s="216" t="s">
        <v>380</v>
      </c>
      <c r="D156" s="216" t="s">
        <v>284</v>
      </c>
      <c r="E156" s="217" t="s">
        <v>381</v>
      </c>
      <c r="F156" s="218" t="s">
        <v>382</v>
      </c>
      <c r="G156" s="219" t="s">
        <v>366</v>
      </c>
      <c r="H156" s="220">
        <v>9.0280000000000005</v>
      </c>
      <c r="I156" s="221"/>
      <c r="J156" s="222">
        <f>ROUND(I156*H156,2)</f>
        <v>0</v>
      </c>
      <c r="K156" s="218" t="s">
        <v>287</v>
      </c>
      <c r="L156" s="47"/>
      <c r="M156" s="223" t="s">
        <v>19</v>
      </c>
      <c r="N156" s="224" t="s">
        <v>40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288</v>
      </c>
      <c r="AT156" s="227" t="s">
        <v>284</v>
      </c>
      <c r="AU156" s="227" t="s">
        <v>78</v>
      </c>
      <c r="AY156" s="20" t="s">
        <v>281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76</v>
      </c>
      <c r="BK156" s="228">
        <f>ROUND(I156*H156,2)</f>
        <v>0</v>
      </c>
      <c r="BL156" s="20" t="s">
        <v>288</v>
      </c>
      <c r="BM156" s="227" t="s">
        <v>383</v>
      </c>
    </row>
    <row r="157" s="2" customFormat="1">
      <c r="A157" s="41"/>
      <c r="B157" s="42"/>
      <c r="C157" s="43"/>
      <c r="D157" s="229" t="s">
        <v>290</v>
      </c>
      <c r="E157" s="43"/>
      <c r="F157" s="230" t="s">
        <v>384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290</v>
      </c>
      <c r="AU157" s="20" t="s">
        <v>78</v>
      </c>
    </row>
    <row r="158" s="12" customFormat="1" ht="25.92" customHeight="1">
      <c r="A158" s="12"/>
      <c r="B158" s="200"/>
      <c r="C158" s="201"/>
      <c r="D158" s="202" t="s">
        <v>68</v>
      </c>
      <c r="E158" s="203" t="s">
        <v>385</v>
      </c>
      <c r="F158" s="203" t="s">
        <v>386</v>
      </c>
      <c r="G158" s="201"/>
      <c r="H158" s="201"/>
      <c r="I158" s="204"/>
      <c r="J158" s="205">
        <f>BK158</f>
        <v>0</v>
      </c>
      <c r="K158" s="201"/>
      <c r="L158" s="206"/>
      <c r="M158" s="207"/>
      <c r="N158" s="208"/>
      <c r="O158" s="208"/>
      <c r="P158" s="209">
        <f>P159+P176+P220+P226+P234</f>
        <v>0</v>
      </c>
      <c r="Q158" s="208"/>
      <c r="R158" s="209">
        <f>R159+R176+R220+R226+R234</f>
        <v>3.00397189654</v>
      </c>
      <c r="S158" s="208"/>
      <c r="T158" s="210">
        <f>T159+T176+T220+T226+T234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11" t="s">
        <v>76</v>
      </c>
      <c r="AT158" s="212" t="s">
        <v>68</v>
      </c>
      <c r="AU158" s="212" t="s">
        <v>69</v>
      </c>
      <c r="AY158" s="211" t="s">
        <v>281</v>
      </c>
      <c r="BK158" s="213">
        <f>BK159+BK176+BK220+BK226+BK234</f>
        <v>0</v>
      </c>
    </row>
    <row r="159" s="12" customFormat="1" ht="22.8" customHeight="1">
      <c r="A159" s="12"/>
      <c r="B159" s="200"/>
      <c r="C159" s="201"/>
      <c r="D159" s="202" t="s">
        <v>68</v>
      </c>
      <c r="E159" s="214" t="s">
        <v>199</v>
      </c>
      <c r="F159" s="214" t="s">
        <v>1458</v>
      </c>
      <c r="G159" s="201"/>
      <c r="H159" s="201"/>
      <c r="I159" s="204"/>
      <c r="J159" s="215">
        <f>BK159</f>
        <v>0</v>
      </c>
      <c r="K159" s="201"/>
      <c r="L159" s="206"/>
      <c r="M159" s="207"/>
      <c r="N159" s="208"/>
      <c r="O159" s="208"/>
      <c r="P159" s="209">
        <f>SUM(P160:P175)</f>
        <v>0</v>
      </c>
      <c r="Q159" s="208"/>
      <c r="R159" s="209">
        <f>SUM(R160:R175)</f>
        <v>1.4296286241399998</v>
      </c>
      <c r="S159" s="208"/>
      <c r="T159" s="210">
        <f>SUM(T160:T175)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11" t="s">
        <v>76</v>
      </c>
      <c r="AT159" s="212" t="s">
        <v>68</v>
      </c>
      <c r="AU159" s="212" t="s">
        <v>76</v>
      </c>
      <c r="AY159" s="211" t="s">
        <v>281</v>
      </c>
      <c r="BK159" s="213">
        <f>SUM(BK160:BK175)</f>
        <v>0</v>
      </c>
    </row>
    <row r="160" s="2" customFormat="1" ht="44.25" customHeight="1">
      <c r="A160" s="41"/>
      <c r="B160" s="42"/>
      <c r="C160" s="216" t="s">
        <v>305</v>
      </c>
      <c r="D160" s="216" t="s">
        <v>284</v>
      </c>
      <c r="E160" s="217" t="s">
        <v>2104</v>
      </c>
      <c r="F160" s="218" t="s">
        <v>2105</v>
      </c>
      <c r="G160" s="219" t="s">
        <v>330</v>
      </c>
      <c r="H160" s="220">
        <v>4</v>
      </c>
      <c r="I160" s="221"/>
      <c r="J160" s="222">
        <f>ROUND(I160*H160,2)</f>
        <v>0</v>
      </c>
      <c r="K160" s="218" t="s">
        <v>287</v>
      </c>
      <c r="L160" s="47"/>
      <c r="M160" s="223" t="s">
        <v>19</v>
      </c>
      <c r="N160" s="224" t="s">
        <v>40</v>
      </c>
      <c r="O160" s="87"/>
      <c r="P160" s="225">
        <f>O160*H160</f>
        <v>0</v>
      </c>
      <c r="Q160" s="225">
        <v>0.026280000000000001</v>
      </c>
      <c r="R160" s="225">
        <f>Q160*H160</f>
        <v>0.10512000000000001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288</v>
      </c>
      <c r="AT160" s="227" t="s">
        <v>284</v>
      </c>
      <c r="AU160" s="227" t="s">
        <v>78</v>
      </c>
      <c r="AY160" s="20" t="s">
        <v>281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76</v>
      </c>
      <c r="BK160" s="228">
        <f>ROUND(I160*H160,2)</f>
        <v>0</v>
      </c>
      <c r="BL160" s="20" t="s">
        <v>288</v>
      </c>
      <c r="BM160" s="227" t="s">
        <v>2106</v>
      </c>
    </row>
    <row r="161" s="2" customFormat="1">
      <c r="A161" s="41"/>
      <c r="B161" s="42"/>
      <c r="C161" s="43"/>
      <c r="D161" s="229" t="s">
        <v>290</v>
      </c>
      <c r="E161" s="43"/>
      <c r="F161" s="230" t="s">
        <v>2107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290</v>
      </c>
      <c r="AU161" s="20" t="s">
        <v>78</v>
      </c>
    </row>
    <row r="162" s="13" customFormat="1">
      <c r="A162" s="13"/>
      <c r="B162" s="234"/>
      <c r="C162" s="235"/>
      <c r="D162" s="236" t="s">
        <v>292</v>
      </c>
      <c r="E162" s="237" t="s">
        <v>19</v>
      </c>
      <c r="F162" s="238" t="s">
        <v>2108</v>
      </c>
      <c r="G162" s="235"/>
      <c r="H162" s="239">
        <v>4</v>
      </c>
      <c r="I162" s="240"/>
      <c r="J162" s="235"/>
      <c r="K162" s="235"/>
      <c r="L162" s="241"/>
      <c r="M162" s="242"/>
      <c r="N162" s="243"/>
      <c r="O162" s="243"/>
      <c r="P162" s="243"/>
      <c r="Q162" s="243"/>
      <c r="R162" s="243"/>
      <c r="S162" s="243"/>
      <c r="T162" s="24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5" t="s">
        <v>292</v>
      </c>
      <c r="AU162" s="245" t="s">
        <v>78</v>
      </c>
      <c r="AV162" s="13" t="s">
        <v>78</v>
      </c>
      <c r="AW162" s="13" t="s">
        <v>31</v>
      </c>
      <c r="AX162" s="13" t="s">
        <v>76</v>
      </c>
      <c r="AY162" s="245" t="s">
        <v>281</v>
      </c>
    </row>
    <row r="163" s="2" customFormat="1" ht="37.8" customHeight="1">
      <c r="A163" s="41"/>
      <c r="B163" s="42"/>
      <c r="C163" s="216" t="s">
        <v>395</v>
      </c>
      <c r="D163" s="216" t="s">
        <v>284</v>
      </c>
      <c r="E163" s="217" t="s">
        <v>2109</v>
      </c>
      <c r="F163" s="218" t="s">
        <v>2110</v>
      </c>
      <c r="G163" s="219" t="s">
        <v>197</v>
      </c>
      <c r="H163" s="220">
        <v>21.420999999999999</v>
      </c>
      <c r="I163" s="221"/>
      <c r="J163" s="222">
        <f>ROUND(I163*H163,2)</f>
        <v>0</v>
      </c>
      <c r="K163" s="218" t="s">
        <v>287</v>
      </c>
      <c r="L163" s="47"/>
      <c r="M163" s="223" t="s">
        <v>19</v>
      </c>
      <c r="N163" s="224" t="s">
        <v>40</v>
      </c>
      <c r="O163" s="87"/>
      <c r="P163" s="225">
        <f>O163*H163</f>
        <v>0</v>
      </c>
      <c r="Q163" s="225">
        <v>0.061719999999999997</v>
      </c>
      <c r="R163" s="225">
        <f>Q163*H163</f>
        <v>1.3221041199999999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288</v>
      </c>
      <c r="AT163" s="227" t="s">
        <v>284</v>
      </c>
      <c r="AU163" s="227" t="s">
        <v>78</v>
      </c>
      <c r="AY163" s="20" t="s">
        <v>281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76</v>
      </c>
      <c r="BK163" s="228">
        <f>ROUND(I163*H163,2)</f>
        <v>0</v>
      </c>
      <c r="BL163" s="20" t="s">
        <v>288</v>
      </c>
      <c r="BM163" s="227" t="s">
        <v>2111</v>
      </c>
    </row>
    <row r="164" s="2" customFormat="1">
      <c r="A164" s="41"/>
      <c r="B164" s="42"/>
      <c r="C164" s="43"/>
      <c r="D164" s="229" t="s">
        <v>290</v>
      </c>
      <c r="E164" s="43"/>
      <c r="F164" s="230" t="s">
        <v>2112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290</v>
      </c>
      <c r="AU164" s="20" t="s">
        <v>78</v>
      </c>
    </row>
    <row r="165" s="13" customFormat="1">
      <c r="A165" s="13"/>
      <c r="B165" s="234"/>
      <c r="C165" s="235"/>
      <c r="D165" s="236" t="s">
        <v>292</v>
      </c>
      <c r="E165" s="237" t="s">
        <v>19</v>
      </c>
      <c r="F165" s="238" t="s">
        <v>2113</v>
      </c>
      <c r="G165" s="235"/>
      <c r="H165" s="239">
        <v>26.565000000000001</v>
      </c>
      <c r="I165" s="240"/>
      <c r="J165" s="235"/>
      <c r="K165" s="235"/>
      <c r="L165" s="241"/>
      <c r="M165" s="242"/>
      <c r="N165" s="243"/>
      <c r="O165" s="243"/>
      <c r="P165" s="243"/>
      <c r="Q165" s="243"/>
      <c r="R165" s="243"/>
      <c r="S165" s="243"/>
      <c r="T165" s="24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5" t="s">
        <v>292</v>
      </c>
      <c r="AU165" s="245" t="s">
        <v>78</v>
      </c>
      <c r="AV165" s="13" t="s">
        <v>78</v>
      </c>
      <c r="AW165" s="13" t="s">
        <v>31</v>
      </c>
      <c r="AX165" s="13" t="s">
        <v>69</v>
      </c>
      <c r="AY165" s="245" t="s">
        <v>281</v>
      </c>
    </row>
    <row r="166" s="13" customFormat="1">
      <c r="A166" s="13"/>
      <c r="B166" s="234"/>
      <c r="C166" s="235"/>
      <c r="D166" s="236" t="s">
        <v>292</v>
      </c>
      <c r="E166" s="237" t="s">
        <v>19</v>
      </c>
      <c r="F166" s="238" t="s">
        <v>2114</v>
      </c>
      <c r="G166" s="235"/>
      <c r="H166" s="239">
        <v>-2.3159999999999998</v>
      </c>
      <c r="I166" s="240"/>
      <c r="J166" s="235"/>
      <c r="K166" s="235"/>
      <c r="L166" s="241"/>
      <c r="M166" s="242"/>
      <c r="N166" s="243"/>
      <c r="O166" s="243"/>
      <c r="P166" s="243"/>
      <c r="Q166" s="243"/>
      <c r="R166" s="243"/>
      <c r="S166" s="243"/>
      <c r="T166" s="24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5" t="s">
        <v>292</v>
      </c>
      <c r="AU166" s="245" t="s">
        <v>78</v>
      </c>
      <c r="AV166" s="13" t="s">
        <v>78</v>
      </c>
      <c r="AW166" s="13" t="s">
        <v>31</v>
      </c>
      <c r="AX166" s="13" t="s">
        <v>69</v>
      </c>
      <c r="AY166" s="245" t="s">
        <v>281</v>
      </c>
    </row>
    <row r="167" s="15" customFormat="1">
      <c r="A167" s="15"/>
      <c r="B167" s="257"/>
      <c r="C167" s="258"/>
      <c r="D167" s="236" t="s">
        <v>292</v>
      </c>
      <c r="E167" s="259" t="s">
        <v>19</v>
      </c>
      <c r="F167" s="260" t="s">
        <v>2115</v>
      </c>
      <c r="G167" s="258"/>
      <c r="H167" s="259" t="s">
        <v>19</v>
      </c>
      <c r="I167" s="261"/>
      <c r="J167" s="258"/>
      <c r="K167" s="258"/>
      <c r="L167" s="262"/>
      <c r="M167" s="263"/>
      <c r="N167" s="264"/>
      <c r="O167" s="264"/>
      <c r="P167" s="264"/>
      <c r="Q167" s="264"/>
      <c r="R167" s="264"/>
      <c r="S167" s="264"/>
      <c r="T167" s="26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6" t="s">
        <v>292</v>
      </c>
      <c r="AU167" s="266" t="s">
        <v>78</v>
      </c>
      <c r="AV167" s="15" t="s">
        <v>76</v>
      </c>
      <c r="AW167" s="15" t="s">
        <v>31</v>
      </c>
      <c r="AX167" s="15" t="s">
        <v>69</v>
      </c>
      <c r="AY167" s="266" t="s">
        <v>281</v>
      </c>
    </row>
    <row r="168" s="13" customFormat="1">
      <c r="A168" s="13"/>
      <c r="B168" s="234"/>
      <c r="C168" s="235"/>
      <c r="D168" s="236" t="s">
        <v>292</v>
      </c>
      <c r="E168" s="237" t="s">
        <v>19</v>
      </c>
      <c r="F168" s="238" t="s">
        <v>1903</v>
      </c>
      <c r="G168" s="235"/>
      <c r="H168" s="239">
        <v>-2.8279999999999998</v>
      </c>
      <c r="I168" s="240"/>
      <c r="J168" s="235"/>
      <c r="K168" s="235"/>
      <c r="L168" s="241"/>
      <c r="M168" s="242"/>
      <c r="N168" s="243"/>
      <c r="O168" s="243"/>
      <c r="P168" s="243"/>
      <c r="Q168" s="243"/>
      <c r="R168" s="243"/>
      <c r="S168" s="243"/>
      <c r="T168" s="244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5" t="s">
        <v>292</v>
      </c>
      <c r="AU168" s="245" t="s">
        <v>78</v>
      </c>
      <c r="AV168" s="13" t="s">
        <v>78</v>
      </c>
      <c r="AW168" s="13" t="s">
        <v>31</v>
      </c>
      <c r="AX168" s="13" t="s">
        <v>69</v>
      </c>
      <c r="AY168" s="245" t="s">
        <v>281</v>
      </c>
    </row>
    <row r="169" s="14" customFormat="1">
      <c r="A169" s="14"/>
      <c r="B169" s="246"/>
      <c r="C169" s="247"/>
      <c r="D169" s="236" t="s">
        <v>292</v>
      </c>
      <c r="E169" s="248" t="s">
        <v>19</v>
      </c>
      <c r="F169" s="249" t="s">
        <v>311</v>
      </c>
      <c r="G169" s="247"/>
      <c r="H169" s="250">
        <v>21.421000000000003</v>
      </c>
      <c r="I169" s="251"/>
      <c r="J169" s="247"/>
      <c r="K169" s="247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292</v>
      </c>
      <c r="AU169" s="256" t="s">
        <v>78</v>
      </c>
      <c r="AV169" s="14" t="s">
        <v>288</v>
      </c>
      <c r="AW169" s="14" t="s">
        <v>31</v>
      </c>
      <c r="AX169" s="14" t="s">
        <v>76</v>
      </c>
      <c r="AY169" s="256" t="s">
        <v>281</v>
      </c>
    </row>
    <row r="170" s="2" customFormat="1" ht="24.15" customHeight="1">
      <c r="A170" s="41"/>
      <c r="B170" s="42"/>
      <c r="C170" s="216" t="s">
        <v>401</v>
      </c>
      <c r="D170" s="216" t="s">
        <v>284</v>
      </c>
      <c r="E170" s="217" t="s">
        <v>2116</v>
      </c>
      <c r="F170" s="218" t="s">
        <v>2117</v>
      </c>
      <c r="G170" s="219" t="s">
        <v>392</v>
      </c>
      <c r="H170" s="220">
        <v>5.0999999999999996</v>
      </c>
      <c r="I170" s="221"/>
      <c r="J170" s="222">
        <f>ROUND(I170*H170,2)</f>
        <v>0</v>
      </c>
      <c r="K170" s="218" t="s">
        <v>287</v>
      </c>
      <c r="L170" s="47"/>
      <c r="M170" s="223" t="s">
        <v>19</v>
      </c>
      <c r="N170" s="224" t="s">
        <v>40</v>
      </c>
      <c r="O170" s="87"/>
      <c r="P170" s="225">
        <f>O170*H170</f>
        <v>0</v>
      </c>
      <c r="Q170" s="225">
        <v>8.0271400000000005E-05</v>
      </c>
      <c r="R170" s="225">
        <f>Q170*H170</f>
        <v>0.00040938413999999998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288</v>
      </c>
      <c r="AT170" s="227" t="s">
        <v>284</v>
      </c>
      <c r="AU170" s="227" t="s">
        <v>78</v>
      </c>
      <c r="AY170" s="20" t="s">
        <v>281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76</v>
      </c>
      <c r="BK170" s="228">
        <f>ROUND(I170*H170,2)</f>
        <v>0</v>
      </c>
      <c r="BL170" s="20" t="s">
        <v>288</v>
      </c>
      <c r="BM170" s="227" t="s">
        <v>2118</v>
      </c>
    </row>
    <row r="171" s="2" customFormat="1">
      <c r="A171" s="41"/>
      <c r="B171" s="42"/>
      <c r="C171" s="43"/>
      <c r="D171" s="229" t="s">
        <v>290</v>
      </c>
      <c r="E171" s="43"/>
      <c r="F171" s="230" t="s">
        <v>2119</v>
      </c>
      <c r="G171" s="43"/>
      <c r="H171" s="43"/>
      <c r="I171" s="231"/>
      <c r="J171" s="43"/>
      <c r="K171" s="43"/>
      <c r="L171" s="47"/>
      <c r="M171" s="232"/>
      <c r="N171" s="233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290</v>
      </c>
      <c r="AU171" s="20" t="s">
        <v>78</v>
      </c>
    </row>
    <row r="172" s="13" customFormat="1">
      <c r="A172" s="13"/>
      <c r="B172" s="234"/>
      <c r="C172" s="235"/>
      <c r="D172" s="236" t="s">
        <v>292</v>
      </c>
      <c r="E172" s="237" t="s">
        <v>19</v>
      </c>
      <c r="F172" s="238" t="s">
        <v>2120</v>
      </c>
      <c r="G172" s="235"/>
      <c r="H172" s="239">
        <v>5.0999999999999996</v>
      </c>
      <c r="I172" s="240"/>
      <c r="J172" s="235"/>
      <c r="K172" s="235"/>
      <c r="L172" s="241"/>
      <c r="M172" s="242"/>
      <c r="N172" s="243"/>
      <c r="O172" s="243"/>
      <c r="P172" s="243"/>
      <c r="Q172" s="243"/>
      <c r="R172" s="243"/>
      <c r="S172" s="243"/>
      <c r="T172" s="244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5" t="s">
        <v>292</v>
      </c>
      <c r="AU172" s="245" t="s">
        <v>78</v>
      </c>
      <c r="AV172" s="13" t="s">
        <v>78</v>
      </c>
      <c r="AW172" s="13" t="s">
        <v>31</v>
      </c>
      <c r="AX172" s="13" t="s">
        <v>76</v>
      </c>
      <c r="AY172" s="245" t="s">
        <v>281</v>
      </c>
    </row>
    <row r="173" s="2" customFormat="1" ht="24.15" customHeight="1">
      <c r="A173" s="41"/>
      <c r="B173" s="42"/>
      <c r="C173" s="216" t="s">
        <v>406</v>
      </c>
      <c r="D173" s="216" t="s">
        <v>284</v>
      </c>
      <c r="E173" s="217" t="s">
        <v>2121</v>
      </c>
      <c r="F173" s="218" t="s">
        <v>2122</v>
      </c>
      <c r="G173" s="219" t="s">
        <v>392</v>
      </c>
      <c r="H173" s="220">
        <v>14.67</v>
      </c>
      <c r="I173" s="221"/>
      <c r="J173" s="222">
        <f>ROUND(I173*H173,2)</f>
        <v>0</v>
      </c>
      <c r="K173" s="218" t="s">
        <v>287</v>
      </c>
      <c r="L173" s="47"/>
      <c r="M173" s="223" t="s">
        <v>19</v>
      </c>
      <c r="N173" s="224" t="s">
        <v>40</v>
      </c>
      <c r="O173" s="87"/>
      <c r="P173" s="225">
        <f>O173*H173</f>
        <v>0</v>
      </c>
      <c r="Q173" s="225">
        <v>0.000136</v>
      </c>
      <c r="R173" s="225">
        <f>Q173*H173</f>
        <v>0.00199512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288</v>
      </c>
      <c r="AT173" s="227" t="s">
        <v>284</v>
      </c>
      <c r="AU173" s="227" t="s">
        <v>78</v>
      </c>
      <c r="AY173" s="20" t="s">
        <v>281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76</v>
      </c>
      <c r="BK173" s="228">
        <f>ROUND(I173*H173,2)</f>
        <v>0</v>
      </c>
      <c r="BL173" s="20" t="s">
        <v>288</v>
      </c>
      <c r="BM173" s="227" t="s">
        <v>2123</v>
      </c>
    </row>
    <row r="174" s="2" customFormat="1">
      <c r="A174" s="41"/>
      <c r="B174" s="42"/>
      <c r="C174" s="43"/>
      <c r="D174" s="229" t="s">
        <v>290</v>
      </c>
      <c r="E174" s="43"/>
      <c r="F174" s="230" t="s">
        <v>2124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290</v>
      </c>
      <c r="AU174" s="20" t="s">
        <v>78</v>
      </c>
    </row>
    <row r="175" s="13" customFormat="1">
      <c r="A175" s="13"/>
      <c r="B175" s="234"/>
      <c r="C175" s="235"/>
      <c r="D175" s="236" t="s">
        <v>292</v>
      </c>
      <c r="E175" s="237" t="s">
        <v>19</v>
      </c>
      <c r="F175" s="238" t="s">
        <v>2125</v>
      </c>
      <c r="G175" s="235"/>
      <c r="H175" s="239">
        <v>14.67</v>
      </c>
      <c r="I175" s="240"/>
      <c r="J175" s="235"/>
      <c r="K175" s="235"/>
      <c r="L175" s="241"/>
      <c r="M175" s="242"/>
      <c r="N175" s="243"/>
      <c r="O175" s="243"/>
      <c r="P175" s="243"/>
      <c r="Q175" s="243"/>
      <c r="R175" s="243"/>
      <c r="S175" s="243"/>
      <c r="T175" s="244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5" t="s">
        <v>292</v>
      </c>
      <c r="AU175" s="245" t="s">
        <v>78</v>
      </c>
      <c r="AV175" s="13" t="s">
        <v>78</v>
      </c>
      <c r="AW175" s="13" t="s">
        <v>31</v>
      </c>
      <c r="AX175" s="13" t="s">
        <v>76</v>
      </c>
      <c r="AY175" s="245" t="s">
        <v>281</v>
      </c>
    </row>
    <row r="176" s="12" customFormat="1" ht="22.8" customHeight="1">
      <c r="A176" s="12"/>
      <c r="B176" s="200"/>
      <c r="C176" s="201"/>
      <c r="D176" s="202" t="s">
        <v>68</v>
      </c>
      <c r="E176" s="214" t="s">
        <v>318</v>
      </c>
      <c r="F176" s="214" t="s">
        <v>387</v>
      </c>
      <c r="G176" s="201"/>
      <c r="H176" s="201"/>
      <c r="I176" s="204"/>
      <c r="J176" s="215">
        <f>BK176</f>
        <v>0</v>
      </c>
      <c r="K176" s="201"/>
      <c r="L176" s="206"/>
      <c r="M176" s="207"/>
      <c r="N176" s="208"/>
      <c r="O176" s="208"/>
      <c r="P176" s="209">
        <f>P177+P199+P206</f>
        <v>0</v>
      </c>
      <c r="Q176" s="208"/>
      <c r="R176" s="209">
        <f>R177+R199+R206</f>
        <v>1.5731186224</v>
      </c>
      <c r="S176" s="208"/>
      <c r="T176" s="210">
        <f>T177+T199+T206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1" t="s">
        <v>76</v>
      </c>
      <c r="AT176" s="212" t="s">
        <v>68</v>
      </c>
      <c r="AU176" s="212" t="s">
        <v>76</v>
      </c>
      <c r="AY176" s="211" t="s">
        <v>281</v>
      </c>
      <c r="BK176" s="213">
        <f>BK177+BK199+BK206</f>
        <v>0</v>
      </c>
    </row>
    <row r="177" s="12" customFormat="1" ht="20.88" customHeight="1">
      <c r="A177" s="12"/>
      <c r="B177" s="200"/>
      <c r="C177" s="201"/>
      <c r="D177" s="202" t="s">
        <v>68</v>
      </c>
      <c r="E177" s="214" t="s">
        <v>388</v>
      </c>
      <c r="F177" s="214" t="s">
        <v>389</v>
      </c>
      <c r="G177" s="201"/>
      <c r="H177" s="201"/>
      <c r="I177" s="204"/>
      <c r="J177" s="215">
        <f>BK177</f>
        <v>0</v>
      </c>
      <c r="K177" s="201"/>
      <c r="L177" s="206"/>
      <c r="M177" s="207"/>
      <c r="N177" s="208"/>
      <c r="O177" s="208"/>
      <c r="P177" s="209">
        <f>P178+SUM(P179:P183)</f>
        <v>0</v>
      </c>
      <c r="Q177" s="208"/>
      <c r="R177" s="209">
        <f>R178+SUM(R179:R183)</f>
        <v>1.4271593410000001</v>
      </c>
      <c r="S177" s="208"/>
      <c r="T177" s="210">
        <f>T178+SUM(T179:T183)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11" t="s">
        <v>76</v>
      </c>
      <c r="AT177" s="212" t="s">
        <v>68</v>
      </c>
      <c r="AU177" s="212" t="s">
        <v>78</v>
      </c>
      <c r="AY177" s="211" t="s">
        <v>281</v>
      </c>
      <c r="BK177" s="213">
        <f>BK178+SUM(BK179:BK183)</f>
        <v>0</v>
      </c>
    </row>
    <row r="178" s="2" customFormat="1" ht="44.25" customHeight="1">
      <c r="A178" s="41"/>
      <c r="B178" s="42"/>
      <c r="C178" s="216" t="s">
        <v>412</v>
      </c>
      <c r="D178" s="216" t="s">
        <v>284</v>
      </c>
      <c r="E178" s="217" t="s">
        <v>402</v>
      </c>
      <c r="F178" s="218" t="s">
        <v>403</v>
      </c>
      <c r="G178" s="219" t="s">
        <v>392</v>
      </c>
      <c r="H178" s="220">
        <v>4.0899999999999999</v>
      </c>
      <c r="I178" s="221"/>
      <c r="J178" s="222">
        <f>ROUND(I178*H178,2)</f>
        <v>0</v>
      </c>
      <c r="K178" s="218" t="s">
        <v>287</v>
      </c>
      <c r="L178" s="47"/>
      <c r="M178" s="223" t="s">
        <v>19</v>
      </c>
      <c r="N178" s="224" t="s">
        <v>40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288</v>
      </c>
      <c r="AT178" s="227" t="s">
        <v>284</v>
      </c>
      <c r="AU178" s="227" t="s">
        <v>199</v>
      </c>
      <c r="AY178" s="20" t="s">
        <v>281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76</v>
      </c>
      <c r="BK178" s="228">
        <f>ROUND(I178*H178,2)</f>
        <v>0</v>
      </c>
      <c r="BL178" s="20" t="s">
        <v>288</v>
      </c>
      <c r="BM178" s="227" t="s">
        <v>404</v>
      </c>
    </row>
    <row r="179" s="2" customFormat="1">
      <c r="A179" s="41"/>
      <c r="B179" s="42"/>
      <c r="C179" s="43"/>
      <c r="D179" s="229" t="s">
        <v>290</v>
      </c>
      <c r="E179" s="43"/>
      <c r="F179" s="230" t="s">
        <v>405</v>
      </c>
      <c r="G179" s="43"/>
      <c r="H179" s="43"/>
      <c r="I179" s="231"/>
      <c r="J179" s="43"/>
      <c r="K179" s="43"/>
      <c r="L179" s="47"/>
      <c r="M179" s="232"/>
      <c r="N179" s="233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290</v>
      </c>
      <c r="AU179" s="20" t="s">
        <v>199</v>
      </c>
    </row>
    <row r="180" s="2" customFormat="1" ht="24.15" customHeight="1">
      <c r="A180" s="41"/>
      <c r="B180" s="42"/>
      <c r="C180" s="267" t="s">
        <v>7</v>
      </c>
      <c r="D180" s="267" t="s">
        <v>396</v>
      </c>
      <c r="E180" s="268" t="s">
        <v>407</v>
      </c>
      <c r="F180" s="269" t="s">
        <v>408</v>
      </c>
      <c r="G180" s="270" t="s">
        <v>392</v>
      </c>
      <c r="H180" s="271">
        <v>4.4989999999999997</v>
      </c>
      <c r="I180" s="272"/>
      <c r="J180" s="273">
        <f>ROUND(I180*H180,2)</f>
        <v>0</v>
      </c>
      <c r="K180" s="269" t="s">
        <v>287</v>
      </c>
      <c r="L180" s="274"/>
      <c r="M180" s="275" t="s">
        <v>19</v>
      </c>
      <c r="N180" s="276" t="s">
        <v>40</v>
      </c>
      <c r="O180" s="87"/>
      <c r="P180" s="225">
        <f>O180*H180</f>
        <v>0</v>
      </c>
      <c r="Q180" s="225">
        <v>0.00010000000000000001</v>
      </c>
      <c r="R180" s="225">
        <f>Q180*H180</f>
        <v>0.00044989999999999999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327</v>
      </c>
      <c r="AT180" s="227" t="s">
        <v>396</v>
      </c>
      <c r="AU180" s="227" t="s">
        <v>199</v>
      </c>
      <c r="AY180" s="20" t="s">
        <v>281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76</v>
      </c>
      <c r="BK180" s="228">
        <f>ROUND(I180*H180,2)</f>
        <v>0</v>
      </c>
      <c r="BL180" s="20" t="s">
        <v>288</v>
      </c>
      <c r="BM180" s="227" t="s">
        <v>409</v>
      </c>
    </row>
    <row r="181" s="13" customFormat="1">
      <c r="A181" s="13"/>
      <c r="B181" s="234"/>
      <c r="C181" s="235"/>
      <c r="D181" s="236" t="s">
        <v>292</v>
      </c>
      <c r="E181" s="237" t="s">
        <v>19</v>
      </c>
      <c r="F181" s="238" t="s">
        <v>2126</v>
      </c>
      <c r="G181" s="235"/>
      <c r="H181" s="239">
        <v>4.0899999999999999</v>
      </c>
      <c r="I181" s="240"/>
      <c r="J181" s="235"/>
      <c r="K181" s="235"/>
      <c r="L181" s="241"/>
      <c r="M181" s="242"/>
      <c r="N181" s="243"/>
      <c r="O181" s="243"/>
      <c r="P181" s="243"/>
      <c r="Q181" s="243"/>
      <c r="R181" s="243"/>
      <c r="S181" s="243"/>
      <c r="T181" s="24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5" t="s">
        <v>292</v>
      </c>
      <c r="AU181" s="245" t="s">
        <v>199</v>
      </c>
      <c r="AV181" s="13" t="s">
        <v>78</v>
      </c>
      <c r="AW181" s="13" t="s">
        <v>31</v>
      </c>
      <c r="AX181" s="13" t="s">
        <v>76</v>
      </c>
      <c r="AY181" s="245" t="s">
        <v>281</v>
      </c>
    </row>
    <row r="182" s="13" customFormat="1">
      <c r="A182" s="13"/>
      <c r="B182" s="234"/>
      <c r="C182" s="235"/>
      <c r="D182" s="236" t="s">
        <v>292</v>
      </c>
      <c r="E182" s="235"/>
      <c r="F182" s="238" t="s">
        <v>2127</v>
      </c>
      <c r="G182" s="235"/>
      <c r="H182" s="239">
        <v>4.4989999999999997</v>
      </c>
      <c r="I182" s="240"/>
      <c r="J182" s="235"/>
      <c r="K182" s="235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292</v>
      </c>
      <c r="AU182" s="245" t="s">
        <v>199</v>
      </c>
      <c r="AV182" s="13" t="s">
        <v>78</v>
      </c>
      <c r="AW182" s="13" t="s">
        <v>4</v>
      </c>
      <c r="AX182" s="13" t="s">
        <v>76</v>
      </c>
      <c r="AY182" s="245" t="s">
        <v>281</v>
      </c>
    </row>
    <row r="183" s="16" customFormat="1" ht="20.88" customHeight="1">
      <c r="A183" s="16"/>
      <c r="B183" s="277"/>
      <c r="C183" s="278"/>
      <c r="D183" s="279" t="s">
        <v>68</v>
      </c>
      <c r="E183" s="279" t="s">
        <v>417</v>
      </c>
      <c r="F183" s="279" t="s">
        <v>418</v>
      </c>
      <c r="G183" s="278"/>
      <c r="H183" s="278"/>
      <c r="I183" s="280"/>
      <c r="J183" s="281">
        <f>BK183</f>
        <v>0</v>
      </c>
      <c r="K183" s="278"/>
      <c r="L183" s="282"/>
      <c r="M183" s="283"/>
      <c r="N183" s="284"/>
      <c r="O183" s="284"/>
      <c r="P183" s="285">
        <f>SUM(P184:P198)</f>
        <v>0</v>
      </c>
      <c r="Q183" s="284"/>
      <c r="R183" s="285">
        <f>SUM(R184:R198)</f>
        <v>1.4267094410000001</v>
      </c>
      <c r="S183" s="284"/>
      <c r="T183" s="286">
        <f>SUM(T184:T198)</f>
        <v>0</v>
      </c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R183" s="287" t="s">
        <v>76</v>
      </c>
      <c r="AT183" s="288" t="s">
        <v>68</v>
      </c>
      <c r="AU183" s="288" t="s">
        <v>199</v>
      </c>
      <c r="AY183" s="287" t="s">
        <v>281</v>
      </c>
      <c r="BK183" s="289">
        <f>SUM(BK184:BK198)</f>
        <v>0</v>
      </c>
    </row>
    <row r="184" s="2" customFormat="1" ht="37.8" customHeight="1">
      <c r="A184" s="41"/>
      <c r="B184" s="42"/>
      <c r="C184" s="216" t="s">
        <v>424</v>
      </c>
      <c r="D184" s="216" t="s">
        <v>284</v>
      </c>
      <c r="E184" s="217" t="s">
        <v>425</v>
      </c>
      <c r="F184" s="218" t="s">
        <v>426</v>
      </c>
      <c r="G184" s="219" t="s">
        <v>197</v>
      </c>
      <c r="H184" s="220">
        <v>31.495999999999999</v>
      </c>
      <c r="I184" s="221"/>
      <c r="J184" s="222">
        <f>ROUND(I184*H184,2)</f>
        <v>0</v>
      </c>
      <c r="K184" s="218" t="s">
        <v>287</v>
      </c>
      <c r="L184" s="47"/>
      <c r="M184" s="223" t="s">
        <v>19</v>
      </c>
      <c r="N184" s="224" t="s">
        <v>40</v>
      </c>
      <c r="O184" s="87"/>
      <c r="P184" s="225">
        <f>O184*H184</f>
        <v>0</v>
      </c>
      <c r="Q184" s="225">
        <v>0.01575</v>
      </c>
      <c r="R184" s="225">
        <f>Q184*H184</f>
        <v>0.496062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288</v>
      </c>
      <c r="AT184" s="227" t="s">
        <v>284</v>
      </c>
      <c r="AU184" s="227" t="s">
        <v>288</v>
      </c>
      <c r="AY184" s="20" t="s">
        <v>281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76</v>
      </c>
      <c r="BK184" s="228">
        <f>ROUND(I184*H184,2)</f>
        <v>0</v>
      </c>
      <c r="BL184" s="20" t="s">
        <v>288</v>
      </c>
      <c r="BM184" s="227" t="s">
        <v>427</v>
      </c>
    </row>
    <row r="185" s="2" customFormat="1">
      <c r="A185" s="41"/>
      <c r="B185" s="42"/>
      <c r="C185" s="43"/>
      <c r="D185" s="229" t="s">
        <v>290</v>
      </c>
      <c r="E185" s="43"/>
      <c r="F185" s="230" t="s">
        <v>428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290</v>
      </c>
      <c r="AU185" s="20" t="s">
        <v>288</v>
      </c>
    </row>
    <row r="186" s="15" customFormat="1">
      <c r="A186" s="15"/>
      <c r="B186" s="257"/>
      <c r="C186" s="258"/>
      <c r="D186" s="236" t="s">
        <v>292</v>
      </c>
      <c r="E186" s="259" t="s">
        <v>19</v>
      </c>
      <c r="F186" s="260" t="s">
        <v>429</v>
      </c>
      <c r="G186" s="258"/>
      <c r="H186" s="259" t="s">
        <v>19</v>
      </c>
      <c r="I186" s="261"/>
      <c r="J186" s="258"/>
      <c r="K186" s="258"/>
      <c r="L186" s="262"/>
      <c r="M186" s="263"/>
      <c r="N186" s="264"/>
      <c r="O186" s="264"/>
      <c r="P186" s="264"/>
      <c r="Q186" s="264"/>
      <c r="R186" s="264"/>
      <c r="S186" s="264"/>
      <c r="T186" s="26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6" t="s">
        <v>292</v>
      </c>
      <c r="AU186" s="266" t="s">
        <v>288</v>
      </c>
      <c r="AV186" s="15" t="s">
        <v>76</v>
      </c>
      <c r="AW186" s="15" t="s">
        <v>31</v>
      </c>
      <c r="AX186" s="15" t="s">
        <v>69</v>
      </c>
      <c r="AY186" s="266" t="s">
        <v>281</v>
      </c>
    </row>
    <row r="187" s="13" customFormat="1">
      <c r="A187" s="13"/>
      <c r="B187" s="234"/>
      <c r="C187" s="235"/>
      <c r="D187" s="236" t="s">
        <v>292</v>
      </c>
      <c r="E187" s="237" t="s">
        <v>19</v>
      </c>
      <c r="F187" s="238" t="s">
        <v>208</v>
      </c>
      <c r="G187" s="235"/>
      <c r="H187" s="239">
        <v>31.495999999999999</v>
      </c>
      <c r="I187" s="240"/>
      <c r="J187" s="235"/>
      <c r="K187" s="235"/>
      <c r="L187" s="241"/>
      <c r="M187" s="242"/>
      <c r="N187" s="243"/>
      <c r="O187" s="243"/>
      <c r="P187" s="243"/>
      <c r="Q187" s="243"/>
      <c r="R187" s="243"/>
      <c r="S187" s="243"/>
      <c r="T187" s="24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5" t="s">
        <v>292</v>
      </c>
      <c r="AU187" s="245" t="s">
        <v>288</v>
      </c>
      <c r="AV187" s="13" t="s">
        <v>78</v>
      </c>
      <c r="AW187" s="13" t="s">
        <v>31</v>
      </c>
      <c r="AX187" s="13" t="s">
        <v>69</v>
      </c>
      <c r="AY187" s="245" t="s">
        <v>281</v>
      </c>
    </row>
    <row r="188" s="14" customFormat="1">
      <c r="A188" s="14"/>
      <c r="B188" s="246"/>
      <c r="C188" s="247"/>
      <c r="D188" s="236" t="s">
        <v>292</v>
      </c>
      <c r="E188" s="248" t="s">
        <v>19</v>
      </c>
      <c r="F188" s="249" t="s">
        <v>311</v>
      </c>
      <c r="G188" s="247"/>
      <c r="H188" s="250">
        <v>31.495999999999999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292</v>
      </c>
      <c r="AU188" s="256" t="s">
        <v>288</v>
      </c>
      <c r="AV188" s="14" t="s">
        <v>288</v>
      </c>
      <c r="AW188" s="14" t="s">
        <v>31</v>
      </c>
      <c r="AX188" s="14" t="s">
        <v>76</v>
      </c>
      <c r="AY188" s="256" t="s">
        <v>281</v>
      </c>
    </row>
    <row r="189" s="2" customFormat="1" ht="44.25" customHeight="1">
      <c r="A189" s="41"/>
      <c r="B189" s="42"/>
      <c r="C189" s="216" t="s">
        <v>431</v>
      </c>
      <c r="D189" s="216" t="s">
        <v>284</v>
      </c>
      <c r="E189" s="217" t="s">
        <v>432</v>
      </c>
      <c r="F189" s="218" t="s">
        <v>433</v>
      </c>
      <c r="G189" s="219" t="s">
        <v>197</v>
      </c>
      <c r="H189" s="220">
        <v>31.495999999999999</v>
      </c>
      <c r="I189" s="221"/>
      <c r="J189" s="222">
        <f>ROUND(I189*H189,2)</f>
        <v>0</v>
      </c>
      <c r="K189" s="218" t="s">
        <v>287</v>
      </c>
      <c r="L189" s="47"/>
      <c r="M189" s="223" t="s">
        <v>19</v>
      </c>
      <c r="N189" s="224" t="s">
        <v>40</v>
      </c>
      <c r="O189" s="87"/>
      <c r="P189" s="225">
        <f>O189*H189</f>
        <v>0</v>
      </c>
      <c r="Q189" s="225">
        <v>0.0079000000000000008</v>
      </c>
      <c r="R189" s="225">
        <f>Q189*H189</f>
        <v>0.24881840000000002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288</v>
      </c>
      <c r="AT189" s="227" t="s">
        <v>284</v>
      </c>
      <c r="AU189" s="227" t="s">
        <v>288</v>
      </c>
      <c r="AY189" s="20" t="s">
        <v>281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76</v>
      </c>
      <c r="BK189" s="228">
        <f>ROUND(I189*H189,2)</f>
        <v>0</v>
      </c>
      <c r="BL189" s="20" t="s">
        <v>288</v>
      </c>
      <c r="BM189" s="227" t="s">
        <v>434</v>
      </c>
    </row>
    <row r="190" s="2" customFormat="1">
      <c r="A190" s="41"/>
      <c r="B190" s="42"/>
      <c r="C190" s="43"/>
      <c r="D190" s="229" t="s">
        <v>290</v>
      </c>
      <c r="E190" s="43"/>
      <c r="F190" s="230" t="s">
        <v>435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290</v>
      </c>
      <c r="AU190" s="20" t="s">
        <v>288</v>
      </c>
    </row>
    <row r="191" s="2" customFormat="1" ht="24.15" customHeight="1">
      <c r="A191" s="41"/>
      <c r="B191" s="42"/>
      <c r="C191" s="216" t="s">
        <v>436</v>
      </c>
      <c r="D191" s="216" t="s">
        <v>284</v>
      </c>
      <c r="E191" s="217" t="s">
        <v>437</v>
      </c>
      <c r="F191" s="218" t="s">
        <v>438</v>
      </c>
      <c r="G191" s="219" t="s">
        <v>197</v>
      </c>
      <c r="H191" s="220">
        <v>71.557000000000002</v>
      </c>
      <c r="I191" s="221"/>
      <c r="J191" s="222">
        <f>ROUND(I191*H191,2)</f>
        <v>0</v>
      </c>
      <c r="K191" s="218" t="s">
        <v>287</v>
      </c>
      <c r="L191" s="47"/>
      <c r="M191" s="223" t="s">
        <v>19</v>
      </c>
      <c r="N191" s="224" t="s">
        <v>40</v>
      </c>
      <c r="O191" s="87"/>
      <c r="P191" s="225">
        <f>O191*H191</f>
        <v>0</v>
      </c>
      <c r="Q191" s="225">
        <v>0.000263</v>
      </c>
      <c r="R191" s="225">
        <f>Q191*H191</f>
        <v>0.018819491000000001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288</v>
      </c>
      <c r="AT191" s="227" t="s">
        <v>284</v>
      </c>
      <c r="AU191" s="227" t="s">
        <v>288</v>
      </c>
      <c r="AY191" s="20" t="s">
        <v>281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76</v>
      </c>
      <c r="BK191" s="228">
        <f>ROUND(I191*H191,2)</f>
        <v>0</v>
      </c>
      <c r="BL191" s="20" t="s">
        <v>288</v>
      </c>
      <c r="BM191" s="227" t="s">
        <v>439</v>
      </c>
    </row>
    <row r="192" s="2" customFormat="1">
      <c r="A192" s="41"/>
      <c r="B192" s="42"/>
      <c r="C192" s="43"/>
      <c r="D192" s="229" t="s">
        <v>290</v>
      </c>
      <c r="E192" s="43"/>
      <c r="F192" s="230" t="s">
        <v>440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290</v>
      </c>
      <c r="AU192" s="20" t="s">
        <v>288</v>
      </c>
    </row>
    <row r="193" s="13" customFormat="1">
      <c r="A193" s="13"/>
      <c r="B193" s="234"/>
      <c r="C193" s="235"/>
      <c r="D193" s="236" t="s">
        <v>292</v>
      </c>
      <c r="E193" s="237" t="s">
        <v>19</v>
      </c>
      <c r="F193" s="238" t="s">
        <v>441</v>
      </c>
      <c r="G193" s="235"/>
      <c r="H193" s="239">
        <v>71.557000000000002</v>
      </c>
      <c r="I193" s="240"/>
      <c r="J193" s="235"/>
      <c r="K193" s="235"/>
      <c r="L193" s="241"/>
      <c r="M193" s="242"/>
      <c r="N193" s="243"/>
      <c r="O193" s="243"/>
      <c r="P193" s="243"/>
      <c r="Q193" s="243"/>
      <c r="R193" s="243"/>
      <c r="S193" s="243"/>
      <c r="T193" s="244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5" t="s">
        <v>292</v>
      </c>
      <c r="AU193" s="245" t="s">
        <v>288</v>
      </c>
      <c r="AV193" s="13" t="s">
        <v>78</v>
      </c>
      <c r="AW193" s="13" t="s">
        <v>31</v>
      </c>
      <c r="AX193" s="13" t="s">
        <v>76</v>
      </c>
      <c r="AY193" s="245" t="s">
        <v>281</v>
      </c>
    </row>
    <row r="194" s="2" customFormat="1" ht="37.8" customHeight="1">
      <c r="A194" s="41"/>
      <c r="B194" s="42"/>
      <c r="C194" s="216" t="s">
        <v>442</v>
      </c>
      <c r="D194" s="216" t="s">
        <v>284</v>
      </c>
      <c r="E194" s="217" t="s">
        <v>443</v>
      </c>
      <c r="F194" s="218" t="s">
        <v>444</v>
      </c>
      <c r="G194" s="219" t="s">
        <v>197</v>
      </c>
      <c r="H194" s="220">
        <v>40.061</v>
      </c>
      <c r="I194" s="221"/>
      <c r="J194" s="222">
        <f>ROUND(I194*H194,2)</f>
        <v>0</v>
      </c>
      <c r="K194" s="218" t="s">
        <v>287</v>
      </c>
      <c r="L194" s="47"/>
      <c r="M194" s="223" t="s">
        <v>19</v>
      </c>
      <c r="N194" s="224" t="s">
        <v>40</v>
      </c>
      <c r="O194" s="87"/>
      <c r="P194" s="225">
        <f>O194*H194</f>
        <v>0</v>
      </c>
      <c r="Q194" s="225">
        <v>0.01103</v>
      </c>
      <c r="R194" s="225">
        <f>Q194*H194</f>
        <v>0.44187282999999999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288</v>
      </c>
      <c r="AT194" s="227" t="s">
        <v>284</v>
      </c>
      <c r="AU194" s="227" t="s">
        <v>288</v>
      </c>
      <c r="AY194" s="20" t="s">
        <v>281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76</v>
      </c>
      <c r="BK194" s="228">
        <f>ROUND(I194*H194,2)</f>
        <v>0</v>
      </c>
      <c r="BL194" s="20" t="s">
        <v>288</v>
      </c>
      <c r="BM194" s="227" t="s">
        <v>445</v>
      </c>
    </row>
    <row r="195" s="2" customFormat="1">
      <c r="A195" s="41"/>
      <c r="B195" s="42"/>
      <c r="C195" s="43"/>
      <c r="D195" s="229" t="s">
        <v>290</v>
      </c>
      <c r="E195" s="43"/>
      <c r="F195" s="230" t="s">
        <v>446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290</v>
      </c>
      <c r="AU195" s="20" t="s">
        <v>288</v>
      </c>
    </row>
    <row r="196" s="13" customFormat="1">
      <c r="A196" s="13"/>
      <c r="B196" s="234"/>
      <c r="C196" s="235"/>
      <c r="D196" s="236" t="s">
        <v>292</v>
      </c>
      <c r="E196" s="237" t="s">
        <v>19</v>
      </c>
      <c r="F196" s="238" t="s">
        <v>222</v>
      </c>
      <c r="G196" s="235"/>
      <c r="H196" s="239">
        <v>40.061</v>
      </c>
      <c r="I196" s="240"/>
      <c r="J196" s="235"/>
      <c r="K196" s="235"/>
      <c r="L196" s="241"/>
      <c r="M196" s="242"/>
      <c r="N196" s="243"/>
      <c r="O196" s="243"/>
      <c r="P196" s="243"/>
      <c r="Q196" s="243"/>
      <c r="R196" s="243"/>
      <c r="S196" s="243"/>
      <c r="T196" s="24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5" t="s">
        <v>292</v>
      </c>
      <c r="AU196" s="245" t="s">
        <v>288</v>
      </c>
      <c r="AV196" s="13" t="s">
        <v>78</v>
      </c>
      <c r="AW196" s="13" t="s">
        <v>31</v>
      </c>
      <c r="AX196" s="13" t="s">
        <v>76</v>
      </c>
      <c r="AY196" s="245" t="s">
        <v>281</v>
      </c>
    </row>
    <row r="197" s="2" customFormat="1" ht="44.25" customHeight="1">
      <c r="A197" s="41"/>
      <c r="B197" s="42"/>
      <c r="C197" s="216" t="s">
        <v>447</v>
      </c>
      <c r="D197" s="216" t="s">
        <v>284</v>
      </c>
      <c r="E197" s="217" t="s">
        <v>448</v>
      </c>
      <c r="F197" s="218" t="s">
        <v>449</v>
      </c>
      <c r="G197" s="219" t="s">
        <v>197</v>
      </c>
      <c r="H197" s="220">
        <v>40.061</v>
      </c>
      <c r="I197" s="221"/>
      <c r="J197" s="222">
        <f>ROUND(I197*H197,2)</f>
        <v>0</v>
      </c>
      <c r="K197" s="218" t="s">
        <v>287</v>
      </c>
      <c r="L197" s="47"/>
      <c r="M197" s="223" t="s">
        <v>19</v>
      </c>
      <c r="N197" s="224" t="s">
        <v>40</v>
      </c>
      <c r="O197" s="87"/>
      <c r="P197" s="225">
        <f>O197*H197</f>
        <v>0</v>
      </c>
      <c r="Q197" s="225">
        <v>0.0055199999999999997</v>
      </c>
      <c r="R197" s="225">
        <f>Q197*H197</f>
        <v>0.22113671999999998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288</v>
      </c>
      <c r="AT197" s="227" t="s">
        <v>284</v>
      </c>
      <c r="AU197" s="227" t="s">
        <v>288</v>
      </c>
      <c r="AY197" s="20" t="s">
        <v>281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76</v>
      </c>
      <c r="BK197" s="228">
        <f>ROUND(I197*H197,2)</f>
        <v>0</v>
      </c>
      <c r="BL197" s="20" t="s">
        <v>288</v>
      </c>
      <c r="BM197" s="227" t="s">
        <v>450</v>
      </c>
    </row>
    <row r="198" s="2" customFormat="1">
      <c r="A198" s="41"/>
      <c r="B198" s="42"/>
      <c r="C198" s="43"/>
      <c r="D198" s="229" t="s">
        <v>290</v>
      </c>
      <c r="E198" s="43"/>
      <c r="F198" s="230" t="s">
        <v>451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290</v>
      </c>
      <c r="AU198" s="20" t="s">
        <v>288</v>
      </c>
    </row>
    <row r="199" s="12" customFormat="1" ht="20.88" customHeight="1">
      <c r="A199" s="12"/>
      <c r="B199" s="200"/>
      <c r="C199" s="201"/>
      <c r="D199" s="202" t="s">
        <v>68</v>
      </c>
      <c r="E199" s="214" t="s">
        <v>452</v>
      </c>
      <c r="F199" s="214" t="s">
        <v>453</v>
      </c>
      <c r="G199" s="201"/>
      <c r="H199" s="201"/>
      <c r="I199" s="204"/>
      <c r="J199" s="215">
        <f>BK199</f>
        <v>0</v>
      </c>
      <c r="K199" s="201"/>
      <c r="L199" s="206"/>
      <c r="M199" s="207"/>
      <c r="N199" s="208"/>
      <c r="O199" s="208"/>
      <c r="P199" s="209">
        <f>SUM(P200:P205)</f>
        <v>0</v>
      </c>
      <c r="Q199" s="208"/>
      <c r="R199" s="209">
        <f>SUM(R200:R205)</f>
        <v>0.054600000000000003</v>
      </c>
      <c r="S199" s="208"/>
      <c r="T199" s="210">
        <f>SUM(T200:T205)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11" t="s">
        <v>76</v>
      </c>
      <c r="AT199" s="212" t="s">
        <v>68</v>
      </c>
      <c r="AU199" s="212" t="s">
        <v>78</v>
      </c>
      <c r="AY199" s="211" t="s">
        <v>281</v>
      </c>
      <c r="BK199" s="213">
        <f>SUM(BK200:BK205)</f>
        <v>0</v>
      </c>
    </row>
    <row r="200" s="2" customFormat="1" ht="24.15" customHeight="1">
      <c r="A200" s="41"/>
      <c r="B200" s="42"/>
      <c r="C200" s="216" t="s">
        <v>454</v>
      </c>
      <c r="D200" s="216" t="s">
        <v>284</v>
      </c>
      <c r="E200" s="217" t="s">
        <v>455</v>
      </c>
      <c r="F200" s="218" t="s">
        <v>456</v>
      </c>
      <c r="G200" s="219" t="s">
        <v>197</v>
      </c>
      <c r="H200" s="220">
        <v>5.2000000000000002</v>
      </c>
      <c r="I200" s="221"/>
      <c r="J200" s="222">
        <f>ROUND(I200*H200,2)</f>
        <v>0</v>
      </c>
      <c r="K200" s="218" t="s">
        <v>287</v>
      </c>
      <c r="L200" s="47"/>
      <c r="M200" s="223" t="s">
        <v>19</v>
      </c>
      <c r="N200" s="224" t="s">
        <v>40</v>
      </c>
      <c r="O200" s="87"/>
      <c r="P200" s="225">
        <f>O200*H200</f>
        <v>0</v>
      </c>
      <c r="Q200" s="225">
        <v>0.010200000000000001</v>
      </c>
      <c r="R200" s="225">
        <f>Q200*H200</f>
        <v>0.053040000000000004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288</v>
      </c>
      <c r="AT200" s="227" t="s">
        <v>284</v>
      </c>
      <c r="AU200" s="227" t="s">
        <v>199</v>
      </c>
      <c r="AY200" s="20" t="s">
        <v>281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76</v>
      </c>
      <c r="BK200" s="228">
        <f>ROUND(I200*H200,2)</f>
        <v>0</v>
      </c>
      <c r="BL200" s="20" t="s">
        <v>288</v>
      </c>
      <c r="BM200" s="227" t="s">
        <v>457</v>
      </c>
    </row>
    <row r="201" s="2" customFormat="1">
      <c r="A201" s="41"/>
      <c r="B201" s="42"/>
      <c r="C201" s="43"/>
      <c r="D201" s="229" t="s">
        <v>290</v>
      </c>
      <c r="E201" s="43"/>
      <c r="F201" s="230" t="s">
        <v>458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290</v>
      </c>
      <c r="AU201" s="20" t="s">
        <v>199</v>
      </c>
    </row>
    <row r="202" s="15" customFormat="1">
      <c r="A202" s="15"/>
      <c r="B202" s="257"/>
      <c r="C202" s="258"/>
      <c r="D202" s="236" t="s">
        <v>292</v>
      </c>
      <c r="E202" s="259" t="s">
        <v>19</v>
      </c>
      <c r="F202" s="260" t="s">
        <v>459</v>
      </c>
      <c r="G202" s="258"/>
      <c r="H202" s="259" t="s">
        <v>19</v>
      </c>
      <c r="I202" s="261"/>
      <c r="J202" s="258"/>
      <c r="K202" s="258"/>
      <c r="L202" s="262"/>
      <c r="M202" s="263"/>
      <c r="N202" s="264"/>
      <c r="O202" s="264"/>
      <c r="P202" s="264"/>
      <c r="Q202" s="264"/>
      <c r="R202" s="264"/>
      <c r="S202" s="264"/>
      <c r="T202" s="26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6" t="s">
        <v>292</v>
      </c>
      <c r="AU202" s="266" t="s">
        <v>199</v>
      </c>
      <c r="AV202" s="15" t="s">
        <v>76</v>
      </c>
      <c r="AW202" s="15" t="s">
        <v>31</v>
      </c>
      <c r="AX202" s="15" t="s">
        <v>69</v>
      </c>
      <c r="AY202" s="266" t="s">
        <v>281</v>
      </c>
    </row>
    <row r="203" s="13" customFormat="1">
      <c r="A203" s="13"/>
      <c r="B203" s="234"/>
      <c r="C203" s="235"/>
      <c r="D203" s="236" t="s">
        <v>292</v>
      </c>
      <c r="E203" s="237" t="s">
        <v>19</v>
      </c>
      <c r="F203" s="238" t="s">
        <v>200</v>
      </c>
      <c r="G203" s="235"/>
      <c r="H203" s="239">
        <v>5.2000000000000002</v>
      </c>
      <c r="I203" s="240"/>
      <c r="J203" s="235"/>
      <c r="K203" s="235"/>
      <c r="L203" s="241"/>
      <c r="M203" s="242"/>
      <c r="N203" s="243"/>
      <c r="O203" s="243"/>
      <c r="P203" s="243"/>
      <c r="Q203" s="243"/>
      <c r="R203" s="243"/>
      <c r="S203" s="243"/>
      <c r="T203" s="24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5" t="s">
        <v>292</v>
      </c>
      <c r="AU203" s="245" t="s">
        <v>199</v>
      </c>
      <c r="AV203" s="13" t="s">
        <v>78</v>
      </c>
      <c r="AW203" s="13" t="s">
        <v>31</v>
      </c>
      <c r="AX203" s="13" t="s">
        <v>76</v>
      </c>
      <c r="AY203" s="245" t="s">
        <v>281</v>
      </c>
    </row>
    <row r="204" s="2" customFormat="1" ht="16.5" customHeight="1">
      <c r="A204" s="41"/>
      <c r="B204" s="42"/>
      <c r="C204" s="216" t="s">
        <v>460</v>
      </c>
      <c r="D204" s="216" t="s">
        <v>284</v>
      </c>
      <c r="E204" s="217" t="s">
        <v>461</v>
      </c>
      <c r="F204" s="218" t="s">
        <v>462</v>
      </c>
      <c r="G204" s="219" t="s">
        <v>197</v>
      </c>
      <c r="H204" s="220">
        <v>5.2000000000000002</v>
      </c>
      <c r="I204" s="221"/>
      <c r="J204" s="222">
        <f>ROUND(I204*H204,2)</f>
        <v>0</v>
      </c>
      <c r="K204" s="218" t="s">
        <v>287</v>
      </c>
      <c r="L204" s="47"/>
      <c r="M204" s="223" t="s">
        <v>19</v>
      </c>
      <c r="N204" s="224" t="s">
        <v>40</v>
      </c>
      <c r="O204" s="87"/>
      <c r="P204" s="225">
        <f>O204*H204</f>
        <v>0</v>
      </c>
      <c r="Q204" s="225">
        <v>0.00029999999999999997</v>
      </c>
      <c r="R204" s="225">
        <f>Q204*H204</f>
        <v>0.00156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288</v>
      </c>
      <c r="AT204" s="227" t="s">
        <v>284</v>
      </c>
      <c r="AU204" s="227" t="s">
        <v>199</v>
      </c>
      <c r="AY204" s="20" t="s">
        <v>281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76</v>
      </c>
      <c r="BK204" s="228">
        <f>ROUND(I204*H204,2)</f>
        <v>0</v>
      </c>
      <c r="BL204" s="20" t="s">
        <v>288</v>
      </c>
      <c r="BM204" s="227" t="s">
        <v>463</v>
      </c>
    </row>
    <row r="205" s="2" customFormat="1">
      <c r="A205" s="41"/>
      <c r="B205" s="42"/>
      <c r="C205" s="43"/>
      <c r="D205" s="229" t="s">
        <v>290</v>
      </c>
      <c r="E205" s="43"/>
      <c r="F205" s="230" t="s">
        <v>464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290</v>
      </c>
      <c r="AU205" s="20" t="s">
        <v>199</v>
      </c>
    </row>
    <row r="206" s="12" customFormat="1" ht="20.88" customHeight="1">
      <c r="A206" s="12"/>
      <c r="B206" s="200"/>
      <c r="C206" s="201"/>
      <c r="D206" s="202" t="s">
        <v>68</v>
      </c>
      <c r="E206" s="214" t="s">
        <v>465</v>
      </c>
      <c r="F206" s="214" t="s">
        <v>466</v>
      </c>
      <c r="G206" s="201"/>
      <c r="H206" s="201"/>
      <c r="I206" s="204"/>
      <c r="J206" s="215">
        <f>BK206</f>
        <v>0</v>
      </c>
      <c r="K206" s="201"/>
      <c r="L206" s="206"/>
      <c r="M206" s="207"/>
      <c r="N206" s="208"/>
      <c r="O206" s="208"/>
      <c r="P206" s="209">
        <f>SUM(P207:P219)</f>
        <v>0</v>
      </c>
      <c r="Q206" s="208"/>
      <c r="R206" s="209">
        <f>SUM(R207:R219)</f>
        <v>0.09135928140000002</v>
      </c>
      <c r="S206" s="208"/>
      <c r="T206" s="210">
        <f>SUM(T207:T219)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11" t="s">
        <v>76</v>
      </c>
      <c r="AT206" s="212" t="s">
        <v>68</v>
      </c>
      <c r="AU206" s="212" t="s">
        <v>78</v>
      </c>
      <c r="AY206" s="211" t="s">
        <v>281</v>
      </c>
      <c r="BK206" s="213">
        <f>SUM(BK207:BK219)</f>
        <v>0</v>
      </c>
    </row>
    <row r="207" s="2" customFormat="1" ht="37.8" customHeight="1">
      <c r="A207" s="41"/>
      <c r="B207" s="42"/>
      <c r="C207" s="216" t="s">
        <v>467</v>
      </c>
      <c r="D207" s="216" t="s">
        <v>284</v>
      </c>
      <c r="E207" s="217" t="s">
        <v>2128</v>
      </c>
      <c r="F207" s="218" t="s">
        <v>2129</v>
      </c>
      <c r="G207" s="219" t="s">
        <v>330</v>
      </c>
      <c r="H207" s="220">
        <v>3</v>
      </c>
      <c r="I207" s="221"/>
      <c r="J207" s="222">
        <f>ROUND(I207*H207,2)</f>
        <v>0</v>
      </c>
      <c r="K207" s="218" t="s">
        <v>287</v>
      </c>
      <c r="L207" s="47"/>
      <c r="M207" s="223" t="s">
        <v>19</v>
      </c>
      <c r="N207" s="224" t="s">
        <v>40</v>
      </c>
      <c r="O207" s="87"/>
      <c r="P207" s="225">
        <f>O207*H207</f>
        <v>0</v>
      </c>
      <c r="Q207" s="225">
        <v>0.017770000000000001</v>
      </c>
      <c r="R207" s="225">
        <f>Q207*H207</f>
        <v>0.053310000000000003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288</v>
      </c>
      <c r="AT207" s="227" t="s">
        <v>284</v>
      </c>
      <c r="AU207" s="227" t="s">
        <v>199</v>
      </c>
      <c r="AY207" s="20" t="s">
        <v>281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76</v>
      </c>
      <c r="BK207" s="228">
        <f>ROUND(I207*H207,2)</f>
        <v>0</v>
      </c>
      <c r="BL207" s="20" t="s">
        <v>288</v>
      </c>
      <c r="BM207" s="227" t="s">
        <v>2130</v>
      </c>
    </row>
    <row r="208" s="2" customFormat="1">
      <c r="A208" s="41"/>
      <c r="B208" s="42"/>
      <c r="C208" s="43"/>
      <c r="D208" s="229" t="s">
        <v>290</v>
      </c>
      <c r="E208" s="43"/>
      <c r="F208" s="230" t="s">
        <v>2131</v>
      </c>
      <c r="G208" s="43"/>
      <c r="H208" s="43"/>
      <c r="I208" s="231"/>
      <c r="J208" s="43"/>
      <c r="K208" s="43"/>
      <c r="L208" s="47"/>
      <c r="M208" s="232"/>
      <c r="N208" s="233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290</v>
      </c>
      <c r="AU208" s="20" t="s">
        <v>199</v>
      </c>
    </row>
    <row r="209" s="2" customFormat="1" ht="24.15" customHeight="1">
      <c r="A209" s="41"/>
      <c r="B209" s="42"/>
      <c r="C209" s="267" t="s">
        <v>472</v>
      </c>
      <c r="D209" s="267" t="s">
        <v>396</v>
      </c>
      <c r="E209" s="268" t="s">
        <v>2132</v>
      </c>
      <c r="F209" s="269" t="s">
        <v>2133</v>
      </c>
      <c r="G209" s="270" t="s">
        <v>330</v>
      </c>
      <c r="H209" s="271">
        <v>3</v>
      </c>
      <c r="I209" s="272"/>
      <c r="J209" s="273">
        <f>ROUND(I209*H209,2)</f>
        <v>0</v>
      </c>
      <c r="K209" s="269" t="s">
        <v>287</v>
      </c>
      <c r="L209" s="274"/>
      <c r="M209" s="275" t="s">
        <v>19</v>
      </c>
      <c r="N209" s="276" t="s">
        <v>40</v>
      </c>
      <c r="O209" s="87"/>
      <c r="P209" s="225">
        <f>O209*H209</f>
        <v>0</v>
      </c>
      <c r="Q209" s="225">
        <v>0.012250000000000001</v>
      </c>
      <c r="R209" s="225">
        <f>Q209*H209</f>
        <v>0.036750000000000005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327</v>
      </c>
      <c r="AT209" s="227" t="s">
        <v>396</v>
      </c>
      <c r="AU209" s="227" t="s">
        <v>199</v>
      </c>
      <c r="AY209" s="20" t="s">
        <v>281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76</v>
      </c>
      <c r="BK209" s="228">
        <f>ROUND(I209*H209,2)</f>
        <v>0</v>
      </c>
      <c r="BL209" s="20" t="s">
        <v>288</v>
      </c>
      <c r="BM209" s="227" t="s">
        <v>2134</v>
      </c>
    </row>
    <row r="210" s="2" customFormat="1" ht="37.8" customHeight="1">
      <c r="A210" s="41"/>
      <c r="B210" s="42"/>
      <c r="C210" s="216" t="s">
        <v>477</v>
      </c>
      <c r="D210" s="216" t="s">
        <v>284</v>
      </c>
      <c r="E210" s="217" t="s">
        <v>478</v>
      </c>
      <c r="F210" s="218" t="s">
        <v>479</v>
      </c>
      <c r="G210" s="219" t="s">
        <v>197</v>
      </c>
      <c r="H210" s="220">
        <v>2.8439999999999999</v>
      </c>
      <c r="I210" s="221"/>
      <c r="J210" s="222">
        <f>ROUND(I210*H210,2)</f>
        <v>0</v>
      </c>
      <c r="K210" s="218" t="s">
        <v>287</v>
      </c>
      <c r="L210" s="47"/>
      <c r="M210" s="223" t="s">
        <v>19</v>
      </c>
      <c r="N210" s="224" t="s">
        <v>40</v>
      </c>
      <c r="O210" s="87"/>
      <c r="P210" s="225">
        <f>O210*H210</f>
        <v>0</v>
      </c>
      <c r="Q210" s="225">
        <v>6.7000000000000002E-05</v>
      </c>
      <c r="R210" s="225">
        <f>Q210*H210</f>
        <v>0.00019054799999999999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305</v>
      </c>
      <c r="AT210" s="227" t="s">
        <v>284</v>
      </c>
      <c r="AU210" s="227" t="s">
        <v>199</v>
      </c>
      <c r="AY210" s="20" t="s">
        <v>281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76</v>
      </c>
      <c r="BK210" s="228">
        <f>ROUND(I210*H210,2)</f>
        <v>0</v>
      </c>
      <c r="BL210" s="20" t="s">
        <v>305</v>
      </c>
      <c r="BM210" s="227" t="s">
        <v>480</v>
      </c>
    </row>
    <row r="211" s="2" customFormat="1">
      <c r="A211" s="41"/>
      <c r="B211" s="42"/>
      <c r="C211" s="43"/>
      <c r="D211" s="229" t="s">
        <v>290</v>
      </c>
      <c r="E211" s="43"/>
      <c r="F211" s="230" t="s">
        <v>481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290</v>
      </c>
      <c r="AU211" s="20" t="s">
        <v>199</v>
      </c>
    </row>
    <row r="212" s="13" customFormat="1">
      <c r="A212" s="13"/>
      <c r="B212" s="234"/>
      <c r="C212" s="235"/>
      <c r="D212" s="236" t="s">
        <v>292</v>
      </c>
      <c r="E212" s="237" t="s">
        <v>19</v>
      </c>
      <c r="F212" s="238" t="s">
        <v>2135</v>
      </c>
      <c r="G212" s="235"/>
      <c r="H212" s="239">
        <v>2.8439999999999999</v>
      </c>
      <c r="I212" s="240"/>
      <c r="J212" s="235"/>
      <c r="K212" s="235"/>
      <c r="L212" s="241"/>
      <c r="M212" s="242"/>
      <c r="N212" s="243"/>
      <c r="O212" s="243"/>
      <c r="P212" s="243"/>
      <c r="Q212" s="243"/>
      <c r="R212" s="243"/>
      <c r="S212" s="243"/>
      <c r="T212" s="244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5" t="s">
        <v>292</v>
      </c>
      <c r="AU212" s="245" t="s">
        <v>199</v>
      </c>
      <c r="AV212" s="13" t="s">
        <v>78</v>
      </c>
      <c r="AW212" s="13" t="s">
        <v>31</v>
      </c>
      <c r="AX212" s="13" t="s">
        <v>69</v>
      </c>
      <c r="AY212" s="245" t="s">
        <v>281</v>
      </c>
    </row>
    <row r="213" s="14" customFormat="1">
      <c r="A213" s="14"/>
      <c r="B213" s="246"/>
      <c r="C213" s="247"/>
      <c r="D213" s="236" t="s">
        <v>292</v>
      </c>
      <c r="E213" s="248" t="s">
        <v>19</v>
      </c>
      <c r="F213" s="249" t="s">
        <v>311</v>
      </c>
      <c r="G213" s="247"/>
      <c r="H213" s="250">
        <v>2.8439999999999999</v>
      </c>
      <c r="I213" s="251"/>
      <c r="J213" s="247"/>
      <c r="K213" s="247"/>
      <c r="L213" s="252"/>
      <c r="M213" s="253"/>
      <c r="N213" s="254"/>
      <c r="O213" s="254"/>
      <c r="P213" s="254"/>
      <c r="Q213" s="254"/>
      <c r="R213" s="254"/>
      <c r="S213" s="254"/>
      <c r="T213" s="25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6" t="s">
        <v>292</v>
      </c>
      <c r="AU213" s="256" t="s">
        <v>199</v>
      </c>
      <c r="AV213" s="14" t="s">
        <v>288</v>
      </c>
      <c r="AW213" s="14" t="s">
        <v>31</v>
      </c>
      <c r="AX213" s="14" t="s">
        <v>76</v>
      </c>
      <c r="AY213" s="256" t="s">
        <v>281</v>
      </c>
    </row>
    <row r="214" s="2" customFormat="1" ht="24.15" customHeight="1">
      <c r="A214" s="41"/>
      <c r="B214" s="42"/>
      <c r="C214" s="216" t="s">
        <v>483</v>
      </c>
      <c r="D214" s="216" t="s">
        <v>284</v>
      </c>
      <c r="E214" s="217" t="s">
        <v>484</v>
      </c>
      <c r="F214" s="218" t="s">
        <v>485</v>
      </c>
      <c r="G214" s="219" t="s">
        <v>197</v>
      </c>
      <c r="H214" s="220">
        <v>2.8439999999999999</v>
      </c>
      <c r="I214" s="221"/>
      <c r="J214" s="222">
        <f>ROUND(I214*H214,2)</f>
        <v>0</v>
      </c>
      <c r="K214" s="218" t="s">
        <v>287</v>
      </c>
      <c r="L214" s="47"/>
      <c r="M214" s="223" t="s">
        <v>19</v>
      </c>
      <c r="N214" s="224" t="s">
        <v>40</v>
      </c>
      <c r="O214" s="87"/>
      <c r="P214" s="225">
        <f>O214*H214</f>
        <v>0</v>
      </c>
      <c r="Q214" s="225">
        <v>0.00014375</v>
      </c>
      <c r="R214" s="225">
        <f>Q214*H214</f>
        <v>0.00040882499999999998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305</v>
      </c>
      <c r="AT214" s="227" t="s">
        <v>284</v>
      </c>
      <c r="AU214" s="227" t="s">
        <v>199</v>
      </c>
      <c r="AY214" s="20" t="s">
        <v>281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76</v>
      </c>
      <c r="BK214" s="228">
        <f>ROUND(I214*H214,2)</f>
        <v>0</v>
      </c>
      <c r="BL214" s="20" t="s">
        <v>305</v>
      </c>
      <c r="BM214" s="227" t="s">
        <v>486</v>
      </c>
    </row>
    <row r="215" s="2" customFormat="1">
      <c r="A215" s="41"/>
      <c r="B215" s="42"/>
      <c r="C215" s="43"/>
      <c r="D215" s="229" t="s">
        <v>290</v>
      </c>
      <c r="E215" s="43"/>
      <c r="F215" s="230" t="s">
        <v>487</v>
      </c>
      <c r="G215" s="43"/>
      <c r="H215" s="43"/>
      <c r="I215" s="231"/>
      <c r="J215" s="43"/>
      <c r="K215" s="43"/>
      <c r="L215" s="47"/>
      <c r="M215" s="232"/>
      <c r="N215" s="233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290</v>
      </c>
      <c r="AU215" s="20" t="s">
        <v>199</v>
      </c>
    </row>
    <row r="216" s="2" customFormat="1" ht="24.15" customHeight="1">
      <c r="A216" s="41"/>
      <c r="B216" s="42"/>
      <c r="C216" s="216" t="s">
        <v>488</v>
      </c>
      <c r="D216" s="216" t="s">
        <v>284</v>
      </c>
      <c r="E216" s="217" t="s">
        <v>489</v>
      </c>
      <c r="F216" s="218" t="s">
        <v>490</v>
      </c>
      <c r="G216" s="219" t="s">
        <v>197</v>
      </c>
      <c r="H216" s="220">
        <v>2.8439999999999999</v>
      </c>
      <c r="I216" s="221"/>
      <c r="J216" s="222">
        <f>ROUND(I216*H216,2)</f>
        <v>0</v>
      </c>
      <c r="K216" s="218" t="s">
        <v>287</v>
      </c>
      <c r="L216" s="47"/>
      <c r="M216" s="223" t="s">
        <v>19</v>
      </c>
      <c r="N216" s="224" t="s">
        <v>40</v>
      </c>
      <c r="O216" s="87"/>
      <c r="P216" s="225">
        <f>O216*H216</f>
        <v>0</v>
      </c>
      <c r="Q216" s="225">
        <v>0.00012305000000000001</v>
      </c>
      <c r="R216" s="225">
        <f>Q216*H216</f>
        <v>0.00034995419999999999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305</v>
      </c>
      <c r="AT216" s="227" t="s">
        <v>284</v>
      </c>
      <c r="AU216" s="227" t="s">
        <v>199</v>
      </c>
      <c r="AY216" s="20" t="s">
        <v>281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76</v>
      </c>
      <c r="BK216" s="228">
        <f>ROUND(I216*H216,2)</f>
        <v>0</v>
      </c>
      <c r="BL216" s="20" t="s">
        <v>305</v>
      </c>
      <c r="BM216" s="227" t="s">
        <v>491</v>
      </c>
    </row>
    <row r="217" s="2" customFormat="1">
      <c r="A217" s="41"/>
      <c r="B217" s="42"/>
      <c r="C217" s="43"/>
      <c r="D217" s="229" t="s">
        <v>290</v>
      </c>
      <c r="E217" s="43"/>
      <c r="F217" s="230" t="s">
        <v>492</v>
      </c>
      <c r="G217" s="43"/>
      <c r="H217" s="43"/>
      <c r="I217" s="231"/>
      <c r="J217" s="43"/>
      <c r="K217" s="43"/>
      <c r="L217" s="47"/>
      <c r="M217" s="232"/>
      <c r="N217" s="233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290</v>
      </c>
      <c r="AU217" s="20" t="s">
        <v>199</v>
      </c>
    </row>
    <row r="218" s="2" customFormat="1" ht="24.15" customHeight="1">
      <c r="A218" s="41"/>
      <c r="B218" s="42"/>
      <c r="C218" s="216" t="s">
        <v>493</v>
      </c>
      <c r="D218" s="216" t="s">
        <v>284</v>
      </c>
      <c r="E218" s="217" t="s">
        <v>494</v>
      </c>
      <c r="F218" s="218" t="s">
        <v>495</v>
      </c>
      <c r="G218" s="219" t="s">
        <v>197</v>
      </c>
      <c r="H218" s="220">
        <v>2.8439999999999999</v>
      </c>
      <c r="I218" s="221"/>
      <c r="J218" s="222">
        <f>ROUND(I218*H218,2)</f>
        <v>0</v>
      </c>
      <c r="K218" s="218" t="s">
        <v>287</v>
      </c>
      <c r="L218" s="47"/>
      <c r="M218" s="223" t="s">
        <v>19</v>
      </c>
      <c r="N218" s="224" t="s">
        <v>40</v>
      </c>
      <c r="O218" s="87"/>
      <c r="P218" s="225">
        <f>O218*H218</f>
        <v>0</v>
      </c>
      <c r="Q218" s="225">
        <v>0.00012305000000000001</v>
      </c>
      <c r="R218" s="225">
        <f>Q218*H218</f>
        <v>0.00034995419999999999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305</v>
      </c>
      <c r="AT218" s="227" t="s">
        <v>284</v>
      </c>
      <c r="AU218" s="227" t="s">
        <v>199</v>
      </c>
      <c r="AY218" s="20" t="s">
        <v>281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76</v>
      </c>
      <c r="BK218" s="228">
        <f>ROUND(I218*H218,2)</f>
        <v>0</v>
      </c>
      <c r="BL218" s="20" t="s">
        <v>305</v>
      </c>
      <c r="BM218" s="227" t="s">
        <v>496</v>
      </c>
    </row>
    <row r="219" s="2" customFormat="1">
      <c r="A219" s="41"/>
      <c r="B219" s="42"/>
      <c r="C219" s="43"/>
      <c r="D219" s="229" t="s">
        <v>290</v>
      </c>
      <c r="E219" s="43"/>
      <c r="F219" s="230" t="s">
        <v>497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290</v>
      </c>
      <c r="AU219" s="20" t="s">
        <v>199</v>
      </c>
    </row>
    <row r="220" s="12" customFormat="1" ht="22.8" customHeight="1">
      <c r="A220" s="12"/>
      <c r="B220" s="200"/>
      <c r="C220" s="201"/>
      <c r="D220" s="202" t="s">
        <v>68</v>
      </c>
      <c r="E220" s="214" t="s">
        <v>336</v>
      </c>
      <c r="F220" s="214" t="s">
        <v>498</v>
      </c>
      <c r="G220" s="201"/>
      <c r="H220" s="201"/>
      <c r="I220" s="204"/>
      <c r="J220" s="215">
        <f>BK220</f>
        <v>0</v>
      </c>
      <c r="K220" s="201"/>
      <c r="L220" s="206"/>
      <c r="M220" s="207"/>
      <c r="N220" s="208"/>
      <c r="O220" s="208"/>
      <c r="P220" s="209">
        <f>SUM(P221:P225)</f>
        <v>0</v>
      </c>
      <c r="Q220" s="208"/>
      <c r="R220" s="209">
        <f>SUM(R221:R225)</f>
        <v>0.0012246499999999999</v>
      </c>
      <c r="S220" s="208"/>
      <c r="T220" s="210">
        <f>SUM(T221:T225)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1" t="s">
        <v>76</v>
      </c>
      <c r="AT220" s="212" t="s">
        <v>68</v>
      </c>
      <c r="AU220" s="212" t="s">
        <v>76</v>
      </c>
      <c r="AY220" s="211" t="s">
        <v>281</v>
      </c>
      <c r="BK220" s="213">
        <f>SUM(BK221:BK225)</f>
        <v>0</v>
      </c>
    </row>
    <row r="221" s="2" customFormat="1" ht="37.8" customHeight="1">
      <c r="A221" s="41"/>
      <c r="B221" s="42"/>
      <c r="C221" s="216" t="s">
        <v>499</v>
      </c>
      <c r="D221" s="216" t="s">
        <v>284</v>
      </c>
      <c r="E221" s="217" t="s">
        <v>500</v>
      </c>
      <c r="F221" s="218" t="s">
        <v>501</v>
      </c>
      <c r="G221" s="219" t="s">
        <v>197</v>
      </c>
      <c r="H221" s="220">
        <v>34.990000000000002</v>
      </c>
      <c r="I221" s="221"/>
      <c r="J221" s="222">
        <f>ROUND(I221*H221,2)</f>
        <v>0</v>
      </c>
      <c r="K221" s="218" t="s">
        <v>287</v>
      </c>
      <c r="L221" s="47"/>
      <c r="M221" s="223" t="s">
        <v>19</v>
      </c>
      <c r="N221" s="224" t="s">
        <v>40</v>
      </c>
      <c r="O221" s="87"/>
      <c r="P221" s="225">
        <f>O221*H221</f>
        <v>0</v>
      </c>
      <c r="Q221" s="225">
        <v>3.4999999999999997E-05</v>
      </c>
      <c r="R221" s="225">
        <f>Q221*H221</f>
        <v>0.0012246499999999999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305</v>
      </c>
      <c r="AT221" s="227" t="s">
        <v>284</v>
      </c>
      <c r="AU221" s="227" t="s">
        <v>78</v>
      </c>
      <c r="AY221" s="20" t="s">
        <v>281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76</v>
      </c>
      <c r="BK221" s="228">
        <f>ROUND(I221*H221,2)</f>
        <v>0</v>
      </c>
      <c r="BL221" s="20" t="s">
        <v>305</v>
      </c>
      <c r="BM221" s="227" t="s">
        <v>502</v>
      </c>
    </row>
    <row r="222" s="2" customFormat="1">
      <c r="A222" s="41"/>
      <c r="B222" s="42"/>
      <c r="C222" s="43"/>
      <c r="D222" s="229" t="s">
        <v>290</v>
      </c>
      <c r="E222" s="43"/>
      <c r="F222" s="230" t="s">
        <v>503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290</v>
      </c>
      <c r="AU222" s="20" t="s">
        <v>78</v>
      </c>
    </row>
    <row r="223" s="15" customFormat="1">
      <c r="A223" s="15"/>
      <c r="B223" s="257"/>
      <c r="C223" s="258"/>
      <c r="D223" s="236" t="s">
        <v>292</v>
      </c>
      <c r="E223" s="259" t="s">
        <v>19</v>
      </c>
      <c r="F223" s="260" t="s">
        <v>504</v>
      </c>
      <c r="G223" s="258"/>
      <c r="H223" s="259" t="s">
        <v>19</v>
      </c>
      <c r="I223" s="261"/>
      <c r="J223" s="258"/>
      <c r="K223" s="258"/>
      <c r="L223" s="262"/>
      <c r="M223" s="263"/>
      <c r="N223" s="264"/>
      <c r="O223" s="264"/>
      <c r="P223" s="264"/>
      <c r="Q223" s="264"/>
      <c r="R223" s="264"/>
      <c r="S223" s="264"/>
      <c r="T223" s="26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6" t="s">
        <v>292</v>
      </c>
      <c r="AU223" s="266" t="s">
        <v>78</v>
      </c>
      <c r="AV223" s="15" t="s">
        <v>76</v>
      </c>
      <c r="AW223" s="15" t="s">
        <v>31</v>
      </c>
      <c r="AX223" s="15" t="s">
        <v>69</v>
      </c>
      <c r="AY223" s="266" t="s">
        <v>281</v>
      </c>
    </row>
    <row r="224" s="13" customFormat="1">
      <c r="A224" s="13"/>
      <c r="B224" s="234"/>
      <c r="C224" s="235"/>
      <c r="D224" s="236" t="s">
        <v>292</v>
      </c>
      <c r="E224" s="237" t="s">
        <v>19</v>
      </c>
      <c r="F224" s="238" t="s">
        <v>505</v>
      </c>
      <c r="G224" s="235"/>
      <c r="H224" s="239">
        <v>34.990000000000002</v>
      </c>
      <c r="I224" s="240"/>
      <c r="J224" s="235"/>
      <c r="K224" s="235"/>
      <c r="L224" s="241"/>
      <c r="M224" s="242"/>
      <c r="N224" s="243"/>
      <c r="O224" s="243"/>
      <c r="P224" s="243"/>
      <c r="Q224" s="243"/>
      <c r="R224" s="243"/>
      <c r="S224" s="243"/>
      <c r="T224" s="244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5" t="s">
        <v>292</v>
      </c>
      <c r="AU224" s="245" t="s">
        <v>78</v>
      </c>
      <c r="AV224" s="13" t="s">
        <v>78</v>
      </c>
      <c r="AW224" s="13" t="s">
        <v>31</v>
      </c>
      <c r="AX224" s="13" t="s">
        <v>69</v>
      </c>
      <c r="AY224" s="245" t="s">
        <v>281</v>
      </c>
    </row>
    <row r="225" s="14" customFormat="1">
      <c r="A225" s="14"/>
      <c r="B225" s="246"/>
      <c r="C225" s="247"/>
      <c r="D225" s="236" t="s">
        <v>292</v>
      </c>
      <c r="E225" s="248" t="s">
        <v>19</v>
      </c>
      <c r="F225" s="249" t="s">
        <v>311</v>
      </c>
      <c r="G225" s="247"/>
      <c r="H225" s="250">
        <v>34.990000000000002</v>
      </c>
      <c r="I225" s="251"/>
      <c r="J225" s="247"/>
      <c r="K225" s="247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292</v>
      </c>
      <c r="AU225" s="256" t="s">
        <v>78</v>
      </c>
      <c r="AV225" s="14" t="s">
        <v>288</v>
      </c>
      <c r="AW225" s="14" t="s">
        <v>31</v>
      </c>
      <c r="AX225" s="14" t="s">
        <v>76</v>
      </c>
      <c r="AY225" s="256" t="s">
        <v>281</v>
      </c>
    </row>
    <row r="226" s="12" customFormat="1" ht="22.8" customHeight="1">
      <c r="A226" s="12"/>
      <c r="B226" s="200"/>
      <c r="C226" s="201"/>
      <c r="D226" s="202" t="s">
        <v>68</v>
      </c>
      <c r="E226" s="214" t="s">
        <v>506</v>
      </c>
      <c r="F226" s="214" t="s">
        <v>507</v>
      </c>
      <c r="G226" s="201"/>
      <c r="H226" s="201"/>
      <c r="I226" s="204"/>
      <c r="J226" s="215">
        <f>BK226</f>
        <v>0</v>
      </c>
      <c r="K226" s="201"/>
      <c r="L226" s="206"/>
      <c r="M226" s="207"/>
      <c r="N226" s="208"/>
      <c r="O226" s="208"/>
      <c r="P226" s="209">
        <f>SUM(P227:P233)</f>
        <v>0</v>
      </c>
      <c r="Q226" s="208"/>
      <c r="R226" s="209">
        <f>SUM(R227:R233)</f>
        <v>0</v>
      </c>
      <c r="S226" s="208"/>
      <c r="T226" s="210">
        <f>SUM(T227:T233)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11" t="s">
        <v>76</v>
      </c>
      <c r="AT226" s="212" t="s">
        <v>68</v>
      </c>
      <c r="AU226" s="212" t="s">
        <v>76</v>
      </c>
      <c r="AY226" s="211" t="s">
        <v>281</v>
      </c>
      <c r="BK226" s="213">
        <f>SUM(BK227:BK233)</f>
        <v>0</v>
      </c>
    </row>
    <row r="227" s="2" customFormat="1" ht="37.8" customHeight="1">
      <c r="A227" s="41"/>
      <c r="B227" s="42"/>
      <c r="C227" s="216" t="s">
        <v>508</v>
      </c>
      <c r="D227" s="216" t="s">
        <v>284</v>
      </c>
      <c r="E227" s="217" t="s">
        <v>509</v>
      </c>
      <c r="F227" s="218" t="s">
        <v>510</v>
      </c>
      <c r="G227" s="219" t="s">
        <v>197</v>
      </c>
      <c r="H227" s="220">
        <v>24.969999999999999</v>
      </c>
      <c r="I227" s="221"/>
      <c r="J227" s="222">
        <f>ROUND(I227*H227,2)</f>
        <v>0</v>
      </c>
      <c r="K227" s="218" t="s">
        <v>287</v>
      </c>
      <c r="L227" s="47"/>
      <c r="M227" s="223" t="s">
        <v>19</v>
      </c>
      <c r="N227" s="224" t="s">
        <v>40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288</v>
      </c>
      <c r="AT227" s="227" t="s">
        <v>284</v>
      </c>
      <c r="AU227" s="227" t="s">
        <v>78</v>
      </c>
      <c r="AY227" s="20" t="s">
        <v>281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76</v>
      </c>
      <c r="BK227" s="228">
        <f>ROUND(I227*H227,2)</f>
        <v>0</v>
      </c>
      <c r="BL227" s="20" t="s">
        <v>288</v>
      </c>
      <c r="BM227" s="227" t="s">
        <v>511</v>
      </c>
    </row>
    <row r="228" s="2" customFormat="1">
      <c r="A228" s="41"/>
      <c r="B228" s="42"/>
      <c r="C228" s="43"/>
      <c r="D228" s="229" t="s">
        <v>290</v>
      </c>
      <c r="E228" s="43"/>
      <c r="F228" s="230" t="s">
        <v>512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290</v>
      </c>
      <c r="AU228" s="20" t="s">
        <v>78</v>
      </c>
    </row>
    <row r="229" s="13" customFormat="1">
      <c r="A229" s="13"/>
      <c r="B229" s="234"/>
      <c r="C229" s="235"/>
      <c r="D229" s="236" t="s">
        <v>292</v>
      </c>
      <c r="E229" s="237" t="s">
        <v>19</v>
      </c>
      <c r="F229" s="238" t="s">
        <v>882</v>
      </c>
      <c r="G229" s="235"/>
      <c r="H229" s="239">
        <v>5.0999999999999996</v>
      </c>
      <c r="I229" s="240"/>
      <c r="J229" s="235"/>
      <c r="K229" s="235"/>
      <c r="L229" s="241"/>
      <c r="M229" s="242"/>
      <c r="N229" s="243"/>
      <c r="O229" s="243"/>
      <c r="P229" s="243"/>
      <c r="Q229" s="243"/>
      <c r="R229" s="243"/>
      <c r="S229" s="243"/>
      <c r="T229" s="24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5" t="s">
        <v>292</v>
      </c>
      <c r="AU229" s="245" t="s">
        <v>78</v>
      </c>
      <c r="AV229" s="13" t="s">
        <v>78</v>
      </c>
      <c r="AW229" s="13" t="s">
        <v>31</v>
      </c>
      <c r="AX229" s="13" t="s">
        <v>69</v>
      </c>
      <c r="AY229" s="245" t="s">
        <v>281</v>
      </c>
    </row>
    <row r="230" s="13" customFormat="1">
      <c r="A230" s="13"/>
      <c r="B230" s="234"/>
      <c r="C230" s="235"/>
      <c r="D230" s="236" t="s">
        <v>292</v>
      </c>
      <c r="E230" s="237" t="s">
        <v>19</v>
      </c>
      <c r="F230" s="238" t="s">
        <v>883</v>
      </c>
      <c r="G230" s="235"/>
      <c r="H230" s="239">
        <v>4.5899999999999999</v>
      </c>
      <c r="I230" s="240"/>
      <c r="J230" s="235"/>
      <c r="K230" s="235"/>
      <c r="L230" s="241"/>
      <c r="M230" s="242"/>
      <c r="N230" s="243"/>
      <c r="O230" s="243"/>
      <c r="P230" s="243"/>
      <c r="Q230" s="243"/>
      <c r="R230" s="243"/>
      <c r="S230" s="243"/>
      <c r="T230" s="24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5" t="s">
        <v>292</v>
      </c>
      <c r="AU230" s="245" t="s">
        <v>78</v>
      </c>
      <c r="AV230" s="13" t="s">
        <v>78</v>
      </c>
      <c r="AW230" s="13" t="s">
        <v>31</v>
      </c>
      <c r="AX230" s="13" t="s">
        <v>69</v>
      </c>
      <c r="AY230" s="245" t="s">
        <v>281</v>
      </c>
    </row>
    <row r="231" s="13" customFormat="1">
      <c r="A231" s="13"/>
      <c r="B231" s="234"/>
      <c r="C231" s="235"/>
      <c r="D231" s="236" t="s">
        <v>292</v>
      </c>
      <c r="E231" s="237" t="s">
        <v>19</v>
      </c>
      <c r="F231" s="238" t="s">
        <v>884</v>
      </c>
      <c r="G231" s="235"/>
      <c r="H231" s="239">
        <v>6.7599999999999998</v>
      </c>
      <c r="I231" s="240"/>
      <c r="J231" s="235"/>
      <c r="K231" s="235"/>
      <c r="L231" s="241"/>
      <c r="M231" s="242"/>
      <c r="N231" s="243"/>
      <c r="O231" s="243"/>
      <c r="P231" s="243"/>
      <c r="Q231" s="243"/>
      <c r="R231" s="243"/>
      <c r="S231" s="243"/>
      <c r="T231" s="24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5" t="s">
        <v>292</v>
      </c>
      <c r="AU231" s="245" t="s">
        <v>78</v>
      </c>
      <c r="AV231" s="13" t="s">
        <v>78</v>
      </c>
      <c r="AW231" s="13" t="s">
        <v>31</v>
      </c>
      <c r="AX231" s="13" t="s">
        <v>69</v>
      </c>
      <c r="AY231" s="245" t="s">
        <v>281</v>
      </c>
    </row>
    <row r="232" s="13" customFormat="1">
      <c r="A232" s="13"/>
      <c r="B232" s="234"/>
      <c r="C232" s="235"/>
      <c r="D232" s="236" t="s">
        <v>292</v>
      </c>
      <c r="E232" s="237" t="s">
        <v>19</v>
      </c>
      <c r="F232" s="238" t="s">
        <v>885</v>
      </c>
      <c r="G232" s="235"/>
      <c r="H232" s="239">
        <v>8.5199999999999996</v>
      </c>
      <c r="I232" s="240"/>
      <c r="J232" s="235"/>
      <c r="K232" s="235"/>
      <c r="L232" s="241"/>
      <c r="M232" s="242"/>
      <c r="N232" s="243"/>
      <c r="O232" s="243"/>
      <c r="P232" s="243"/>
      <c r="Q232" s="243"/>
      <c r="R232" s="243"/>
      <c r="S232" s="243"/>
      <c r="T232" s="244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5" t="s">
        <v>292</v>
      </c>
      <c r="AU232" s="245" t="s">
        <v>78</v>
      </c>
      <c r="AV232" s="13" t="s">
        <v>78</v>
      </c>
      <c r="AW232" s="13" t="s">
        <v>31</v>
      </c>
      <c r="AX232" s="13" t="s">
        <v>69</v>
      </c>
      <c r="AY232" s="245" t="s">
        <v>281</v>
      </c>
    </row>
    <row r="233" s="14" customFormat="1">
      <c r="A233" s="14"/>
      <c r="B233" s="246"/>
      <c r="C233" s="247"/>
      <c r="D233" s="236" t="s">
        <v>292</v>
      </c>
      <c r="E233" s="248" t="s">
        <v>19</v>
      </c>
      <c r="F233" s="249" t="s">
        <v>311</v>
      </c>
      <c r="G233" s="247"/>
      <c r="H233" s="250">
        <v>24.969999999999999</v>
      </c>
      <c r="I233" s="251"/>
      <c r="J233" s="247"/>
      <c r="K233" s="247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292</v>
      </c>
      <c r="AU233" s="256" t="s">
        <v>78</v>
      </c>
      <c r="AV233" s="14" t="s">
        <v>288</v>
      </c>
      <c r="AW233" s="14" t="s">
        <v>31</v>
      </c>
      <c r="AX233" s="14" t="s">
        <v>76</v>
      </c>
      <c r="AY233" s="256" t="s">
        <v>281</v>
      </c>
    </row>
    <row r="234" s="12" customFormat="1" ht="22.8" customHeight="1">
      <c r="A234" s="12"/>
      <c r="B234" s="200"/>
      <c r="C234" s="201"/>
      <c r="D234" s="202" t="s">
        <v>68</v>
      </c>
      <c r="E234" s="214" t="s">
        <v>513</v>
      </c>
      <c r="F234" s="214" t="s">
        <v>514</v>
      </c>
      <c r="G234" s="201"/>
      <c r="H234" s="201"/>
      <c r="I234" s="204"/>
      <c r="J234" s="215">
        <f>BK234</f>
        <v>0</v>
      </c>
      <c r="K234" s="201"/>
      <c r="L234" s="206"/>
      <c r="M234" s="207"/>
      <c r="N234" s="208"/>
      <c r="O234" s="208"/>
      <c r="P234" s="209">
        <f>SUM(P235:P236)</f>
        <v>0</v>
      </c>
      <c r="Q234" s="208"/>
      <c r="R234" s="209">
        <f>SUM(R235:R236)</f>
        <v>0</v>
      </c>
      <c r="S234" s="208"/>
      <c r="T234" s="210">
        <f>SUM(T235:T236)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11" t="s">
        <v>76</v>
      </c>
      <c r="AT234" s="212" t="s">
        <v>68</v>
      </c>
      <c r="AU234" s="212" t="s">
        <v>76</v>
      </c>
      <c r="AY234" s="211" t="s">
        <v>281</v>
      </c>
      <c r="BK234" s="213">
        <f>SUM(BK235:BK236)</f>
        <v>0</v>
      </c>
    </row>
    <row r="235" s="2" customFormat="1" ht="55.5" customHeight="1">
      <c r="A235" s="41"/>
      <c r="B235" s="42"/>
      <c r="C235" s="216" t="s">
        <v>515</v>
      </c>
      <c r="D235" s="216" t="s">
        <v>284</v>
      </c>
      <c r="E235" s="217" t="s">
        <v>516</v>
      </c>
      <c r="F235" s="218" t="s">
        <v>517</v>
      </c>
      <c r="G235" s="219" t="s">
        <v>366</v>
      </c>
      <c r="H235" s="220">
        <v>3.0019999999999998</v>
      </c>
      <c r="I235" s="221"/>
      <c r="J235" s="222">
        <f>ROUND(I235*H235,2)</f>
        <v>0</v>
      </c>
      <c r="K235" s="218" t="s">
        <v>287</v>
      </c>
      <c r="L235" s="47"/>
      <c r="M235" s="223" t="s">
        <v>19</v>
      </c>
      <c r="N235" s="224" t="s">
        <v>40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288</v>
      </c>
      <c r="AT235" s="227" t="s">
        <v>284</v>
      </c>
      <c r="AU235" s="227" t="s">
        <v>78</v>
      </c>
      <c r="AY235" s="20" t="s">
        <v>281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76</v>
      </c>
      <c r="BK235" s="228">
        <f>ROUND(I235*H235,2)</f>
        <v>0</v>
      </c>
      <c r="BL235" s="20" t="s">
        <v>288</v>
      </c>
      <c r="BM235" s="227" t="s">
        <v>518</v>
      </c>
    </row>
    <row r="236" s="2" customFormat="1">
      <c r="A236" s="41"/>
      <c r="B236" s="42"/>
      <c r="C236" s="43"/>
      <c r="D236" s="229" t="s">
        <v>290</v>
      </c>
      <c r="E236" s="43"/>
      <c r="F236" s="230" t="s">
        <v>519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290</v>
      </c>
      <c r="AU236" s="20" t="s">
        <v>78</v>
      </c>
    </row>
    <row r="237" s="12" customFormat="1" ht="25.92" customHeight="1">
      <c r="A237" s="12"/>
      <c r="B237" s="200"/>
      <c r="C237" s="201"/>
      <c r="D237" s="202" t="s">
        <v>68</v>
      </c>
      <c r="E237" s="203" t="s">
        <v>520</v>
      </c>
      <c r="F237" s="203" t="s">
        <v>521</v>
      </c>
      <c r="G237" s="201"/>
      <c r="H237" s="201"/>
      <c r="I237" s="204"/>
      <c r="J237" s="205">
        <f>BK237</f>
        <v>0</v>
      </c>
      <c r="K237" s="201"/>
      <c r="L237" s="206"/>
      <c r="M237" s="207"/>
      <c r="N237" s="208"/>
      <c r="O237" s="208"/>
      <c r="P237" s="209">
        <f>P238+P263+P285+P300+P333+P362</f>
        <v>0</v>
      </c>
      <c r="Q237" s="208"/>
      <c r="R237" s="209">
        <f>R238+R263+R285+R300+R333+R362</f>
        <v>1.0644419828</v>
      </c>
      <c r="S237" s="208"/>
      <c r="T237" s="210">
        <f>T238+T263+T285+T300+T333+T362</f>
        <v>0.00038055000000000001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1" t="s">
        <v>78</v>
      </c>
      <c r="AT237" s="212" t="s">
        <v>68</v>
      </c>
      <c r="AU237" s="212" t="s">
        <v>69</v>
      </c>
      <c r="AY237" s="211" t="s">
        <v>281</v>
      </c>
      <c r="BK237" s="213">
        <f>BK238+BK263+BK285+BK300+BK333+BK362</f>
        <v>0</v>
      </c>
    </row>
    <row r="238" s="12" customFormat="1" ht="22.8" customHeight="1">
      <c r="A238" s="12"/>
      <c r="B238" s="200"/>
      <c r="C238" s="201"/>
      <c r="D238" s="202" t="s">
        <v>68</v>
      </c>
      <c r="E238" s="214" t="s">
        <v>522</v>
      </c>
      <c r="F238" s="214" t="s">
        <v>523</v>
      </c>
      <c r="G238" s="201"/>
      <c r="H238" s="201"/>
      <c r="I238" s="204"/>
      <c r="J238" s="215">
        <f>BK238</f>
        <v>0</v>
      </c>
      <c r="K238" s="201"/>
      <c r="L238" s="206"/>
      <c r="M238" s="207"/>
      <c r="N238" s="208"/>
      <c r="O238" s="208"/>
      <c r="P238" s="209">
        <f>SUM(P239:P262)</f>
        <v>0</v>
      </c>
      <c r="Q238" s="208"/>
      <c r="R238" s="209">
        <f>SUM(R239:R262)</f>
        <v>0.0238652</v>
      </c>
      <c r="S238" s="208"/>
      <c r="T238" s="210">
        <f>SUM(T239:T262)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1" t="s">
        <v>78</v>
      </c>
      <c r="AT238" s="212" t="s">
        <v>68</v>
      </c>
      <c r="AU238" s="212" t="s">
        <v>76</v>
      </c>
      <c r="AY238" s="211" t="s">
        <v>281</v>
      </c>
      <c r="BK238" s="213">
        <f>SUM(BK239:BK262)</f>
        <v>0</v>
      </c>
    </row>
    <row r="239" s="2" customFormat="1" ht="55.5" customHeight="1">
      <c r="A239" s="41"/>
      <c r="B239" s="42"/>
      <c r="C239" s="216" t="s">
        <v>524</v>
      </c>
      <c r="D239" s="216" t="s">
        <v>284</v>
      </c>
      <c r="E239" s="217" t="s">
        <v>525</v>
      </c>
      <c r="F239" s="218" t="s">
        <v>526</v>
      </c>
      <c r="G239" s="219" t="s">
        <v>366</v>
      </c>
      <c r="H239" s="220">
        <v>0.023</v>
      </c>
      <c r="I239" s="221"/>
      <c r="J239" s="222">
        <f>ROUND(I239*H239,2)</f>
        <v>0</v>
      </c>
      <c r="K239" s="218" t="s">
        <v>287</v>
      </c>
      <c r="L239" s="47"/>
      <c r="M239" s="223" t="s">
        <v>19</v>
      </c>
      <c r="N239" s="224" t="s">
        <v>40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305</v>
      </c>
      <c r="AT239" s="227" t="s">
        <v>284</v>
      </c>
      <c r="AU239" s="227" t="s">
        <v>78</v>
      </c>
      <c r="AY239" s="20" t="s">
        <v>281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76</v>
      </c>
      <c r="BK239" s="228">
        <f>ROUND(I239*H239,2)</f>
        <v>0</v>
      </c>
      <c r="BL239" s="20" t="s">
        <v>305</v>
      </c>
      <c r="BM239" s="227" t="s">
        <v>527</v>
      </c>
    </row>
    <row r="240" s="2" customFormat="1">
      <c r="A240" s="41"/>
      <c r="B240" s="42"/>
      <c r="C240" s="43"/>
      <c r="D240" s="229" t="s">
        <v>290</v>
      </c>
      <c r="E240" s="43"/>
      <c r="F240" s="230" t="s">
        <v>528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290</v>
      </c>
      <c r="AU240" s="20" t="s">
        <v>78</v>
      </c>
    </row>
    <row r="241" s="2" customFormat="1" ht="24.15" customHeight="1">
      <c r="A241" s="41"/>
      <c r="B241" s="42"/>
      <c r="C241" s="216" t="s">
        <v>529</v>
      </c>
      <c r="D241" s="216" t="s">
        <v>284</v>
      </c>
      <c r="E241" s="217" t="s">
        <v>530</v>
      </c>
      <c r="F241" s="218" t="s">
        <v>531</v>
      </c>
      <c r="G241" s="219" t="s">
        <v>330</v>
      </c>
      <c r="H241" s="220">
        <v>2</v>
      </c>
      <c r="I241" s="221"/>
      <c r="J241" s="222">
        <f>ROUND(I241*H241,2)</f>
        <v>0</v>
      </c>
      <c r="K241" s="218" t="s">
        <v>287</v>
      </c>
      <c r="L241" s="47"/>
      <c r="M241" s="223" t="s">
        <v>19</v>
      </c>
      <c r="N241" s="224" t="s">
        <v>40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288</v>
      </c>
      <c r="AT241" s="227" t="s">
        <v>284</v>
      </c>
      <c r="AU241" s="227" t="s">
        <v>78</v>
      </c>
      <c r="AY241" s="20" t="s">
        <v>281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76</v>
      </c>
      <c r="BK241" s="228">
        <f>ROUND(I241*H241,2)</f>
        <v>0</v>
      </c>
      <c r="BL241" s="20" t="s">
        <v>288</v>
      </c>
      <c r="BM241" s="227" t="s">
        <v>532</v>
      </c>
    </row>
    <row r="242" s="2" customFormat="1">
      <c r="A242" s="41"/>
      <c r="B242" s="42"/>
      <c r="C242" s="43"/>
      <c r="D242" s="229" t="s">
        <v>290</v>
      </c>
      <c r="E242" s="43"/>
      <c r="F242" s="230" t="s">
        <v>533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290</v>
      </c>
      <c r="AU242" s="20" t="s">
        <v>78</v>
      </c>
    </row>
    <row r="243" s="2" customFormat="1" ht="16.5" customHeight="1">
      <c r="A243" s="41"/>
      <c r="B243" s="42"/>
      <c r="C243" s="267" t="s">
        <v>534</v>
      </c>
      <c r="D243" s="267" t="s">
        <v>396</v>
      </c>
      <c r="E243" s="268" t="s">
        <v>535</v>
      </c>
      <c r="F243" s="269" t="s">
        <v>536</v>
      </c>
      <c r="G243" s="270" t="s">
        <v>330</v>
      </c>
      <c r="H243" s="271">
        <v>2</v>
      </c>
      <c r="I243" s="272"/>
      <c r="J243" s="273">
        <f>ROUND(I243*H243,2)</f>
        <v>0</v>
      </c>
      <c r="K243" s="269" t="s">
        <v>287</v>
      </c>
      <c r="L243" s="274"/>
      <c r="M243" s="275" t="s">
        <v>19</v>
      </c>
      <c r="N243" s="276" t="s">
        <v>40</v>
      </c>
      <c r="O243" s="87"/>
      <c r="P243" s="225">
        <f>O243*H243</f>
        <v>0</v>
      </c>
      <c r="Q243" s="225">
        <v>0.00020000000000000001</v>
      </c>
      <c r="R243" s="225">
        <f>Q243*H243</f>
        <v>0.00040000000000000002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327</v>
      </c>
      <c r="AT243" s="227" t="s">
        <v>396</v>
      </c>
      <c r="AU243" s="227" t="s">
        <v>78</v>
      </c>
      <c r="AY243" s="20" t="s">
        <v>281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76</v>
      </c>
      <c r="BK243" s="228">
        <f>ROUND(I243*H243,2)</f>
        <v>0</v>
      </c>
      <c r="BL243" s="20" t="s">
        <v>288</v>
      </c>
      <c r="BM243" s="227" t="s">
        <v>537</v>
      </c>
    </row>
    <row r="244" s="2" customFormat="1" ht="24.15" customHeight="1">
      <c r="A244" s="41"/>
      <c r="B244" s="42"/>
      <c r="C244" s="216" t="s">
        <v>538</v>
      </c>
      <c r="D244" s="216" t="s">
        <v>284</v>
      </c>
      <c r="E244" s="217" t="s">
        <v>539</v>
      </c>
      <c r="F244" s="218" t="s">
        <v>540</v>
      </c>
      <c r="G244" s="219" t="s">
        <v>330</v>
      </c>
      <c r="H244" s="220">
        <v>2</v>
      </c>
      <c r="I244" s="221"/>
      <c r="J244" s="222">
        <f>ROUND(I244*H244,2)</f>
        <v>0</v>
      </c>
      <c r="K244" s="218" t="s">
        <v>287</v>
      </c>
      <c r="L244" s="47"/>
      <c r="M244" s="223" t="s">
        <v>19</v>
      </c>
      <c r="N244" s="224" t="s">
        <v>40</v>
      </c>
      <c r="O244" s="87"/>
      <c r="P244" s="225">
        <f>O244*H244</f>
        <v>0</v>
      </c>
      <c r="Q244" s="225">
        <v>0</v>
      </c>
      <c r="R244" s="225">
        <f>Q244*H244</f>
        <v>0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305</v>
      </c>
      <c r="AT244" s="227" t="s">
        <v>284</v>
      </c>
      <c r="AU244" s="227" t="s">
        <v>78</v>
      </c>
      <c r="AY244" s="20" t="s">
        <v>281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76</v>
      </c>
      <c r="BK244" s="228">
        <f>ROUND(I244*H244,2)</f>
        <v>0</v>
      </c>
      <c r="BL244" s="20" t="s">
        <v>305</v>
      </c>
      <c r="BM244" s="227" t="s">
        <v>541</v>
      </c>
    </row>
    <row r="245" s="2" customFormat="1">
      <c r="A245" s="41"/>
      <c r="B245" s="42"/>
      <c r="C245" s="43"/>
      <c r="D245" s="229" t="s">
        <v>290</v>
      </c>
      <c r="E245" s="43"/>
      <c r="F245" s="230" t="s">
        <v>542</v>
      </c>
      <c r="G245" s="43"/>
      <c r="H245" s="43"/>
      <c r="I245" s="231"/>
      <c r="J245" s="43"/>
      <c r="K245" s="43"/>
      <c r="L245" s="47"/>
      <c r="M245" s="232"/>
      <c r="N245" s="233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290</v>
      </c>
      <c r="AU245" s="20" t="s">
        <v>78</v>
      </c>
    </row>
    <row r="246" s="2" customFormat="1" ht="21.75" customHeight="1">
      <c r="A246" s="41"/>
      <c r="B246" s="42"/>
      <c r="C246" s="267" t="s">
        <v>543</v>
      </c>
      <c r="D246" s="267" t="s">
        <v>396</v>
      </c>
      <c r="E246" s="268" t="s">
        <v>544</v>
      </c>
      <c r="F246" s="269" t="s">
        <v>545</v>
      </c>
      <c r="G246" s="270" t="s">
        <v>330</v>
      </c>
      <c r="H246" s="271">
        <v>2</v>
      </c>
      <c r="I246" s="272"/>
      <c r="J246" s="273">
        <f>ROUND(I246*H246,2)</f>
        <v>0</v>
      </c>
      <c r="K246" s="269" t="s">
        <v>287</v>
      </c>
      <c r="L246" s="274"/>
      <c r="M246" s="275" t="s">
        <v>19</v>
      </c>
      <c r="N246" s="276" t="s">
        <v>40</v>
      </c>
      <c r="O246" s="87"/>
      <c r="P246" s="225">
        <f>O246*H246</f>
        <v>0</v>
      </c>
      <c r="Q246" s="225">
        <v>0.00050000000000000001</v>
      </c>
      <c r="R246" s="225">
        <f>Q246*H246</f>
        <v>0.001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483</v>
      </c>
      <c r="AT246" s="227" t="s">
        <v>396</v>
      </c>
      <c r="AU246" s="227" t="s">
        <v>78</v>
      </c>
      <c r="AY246" s="20" t="s">
        <v>281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76</v>
      </c>
      <c r="BK246" s="228">
        <f>ROUND(I246*H246,2)</f>
        <v>0</v>
      </c>
      <c r="BL246" s="20" t="s">
        <v>305</v>
      </c>
      <c r="BM246" s="227" t="s">
        <v>546</v>
      </c>
    </row>
    <row r="247" s="2" customFormat="1" ht="24.15" customHeight="1">
      <c r="A247" s="41"/>
      <c r="B247" s="42"/>
      <c r="C247" s="216" t="s">
        <v>547</v>
      </c>
      <c r="D247" s="216" t="s">
        <v>284</v>
      </c>
      <c r="E247" s="217" t="s">
        <v>548</v>
      </c>
      <c r="F247" s="218" t="s">
        <v>549</v>
      </c>
      <c r="G247" s="219" t="s">
        <v>330</v>
      </c>
      <c r="H247" s="220">
        <v>2</v>
      </c>
      <c r="I247" s="221"/>
      <c r="J247" s="222">
        <f>ROUND(I247*H247,2)</f>
        <v>0</v>
      </c>
      <c r="K247" s="218" t="s">
        <v>287</v>
      </c>
      <c r="L247" s="47"/>
      <c r="M247" s="223" t="s">
        <v>19</v>
      </c>
      <c r="N247" s="224" t="s">
        <v>40</v>
      </c>
      <c r="O247" s="87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305</v>
      </c>
      <c r="AT247" s="227" t="s">
        <v>284</v>
      </c>
      <c r="AU247" s="227" t="s">
        <v>78</v>
      </c>
      <c r="AY247" s="20" t="s">
        <v>281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76</v>
      </c>
      <c r="BK247" s="228">
        <f>ROUND(I247*H247,2)</f>
        <v>0</v>
      </c>
      <c r="BL247" s="20" t="s">
        <v>305</v>
      </c>
      <c r="BM247" s="227" t="s">
        <v>550</v>
      </c>
    </row>
    <row r="248" s="2" customFormat="1">
      <c r="A248" s="41"/>
      <c r="B248" s="42"/>
      <c r="C248" s="43"/>
      <c r="D248" s="229" t="s">
        <v>290</v>
      </c>
      <c r="E248" s="43"/>
      <c r="F248" s="230" t="s">
        <v>551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290</v>
      </c>
      <c r="AU248" s="20" t="s">
        <v>78</v>
      </c>
    </row>
    <row r="249" s="2" customFormat="1" ht="24.15" customHeight="1">
      <c r="A249" s="41"/>
      <c r="B249" s="42"/>
      <c r="C249" s="267" t="s">
        <v>552</v>
      </c>
      <c r="D249" s="267" t="s">
        <v>396</v>
      </c>
      <c r="E249" s="268" t="s">
        <v>553</v>
      </c>
      <c r="F249" s="269" t="s">
        <v>554</v>
      </c>
      <c r="G249" s="270" t="s">
        <v>330</v>
      </c>
      <c r="H249" s="271">
        <v>2</v>
      </c>
      <c r="I249" s="272"/>
      <c r="J249" s="273">
        <f>ROUND(I249*H249,2)</f>
        <v>0</v>
      </c>
      <c r="K249" s="269" t="s">
        <v>287</v>
      </c>
      <c r="L249" s="274"/>
      <c r="M249" s="275" t="s">
        <v>19</v>
      </c>
      <c r="N249" s="276" t="s">
        <v>40</v>
      </c>
      <c r="O249" s="87"/>
      <c r="P249" s="225">
        <f>O249*H249</f>
        <v>0</v>
      </c>
      <c r="Q249" s="225">
        <v>0.00050000000000000001</v>
      </c>
      <c r="R249" s="225">
        <f>Q249*H249</f>
        <v>0.001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483</v>
      </c>
      <c r="AT249" s="227" t="s">
        <v>396</v>
      </c>
      <c r="AU249" s="227" t="s">
        <v>78</v>
      </c>
      <c r="AY249" s="20" t="s">
        <v>281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76</v>
      </c>
      <c r="BK249" s="228">
        <f>ROUND(I249*H249,2)</f>
        <v>0</v>
      </c>
      <c r="BL249" s="20" t="s">
        <v>305</v>
      </c>
      <c r="BM249" s="227" t="s">
        <v>555</v>
      </c>
    </row>
    <row r="250" s="2" customFormat="1" ht="16.5" customHeight="1">
      <c r="A250" s="41"/>
      <c r="B250" s="42"/>
      <c r="C250" s="216" t="s">
        <v>556</v>
      </c>
      <c r="D250" s="216" t="s">
        <v>284</v>
      </c>
      <c r="E250" s="217" t="s">
        <v>557</v>
      </c>
      <c r="F250" s="218" t="s">
        <v>558</v>
      </c>
      <c r="G250" s="219" t="s">
        <v>321</v>
      </c>
      <c r="H250" s="220">
        <v>2</v>
      </c>
      <c r="I250" s="221"/>
      <c r="J250" s="222">
        <f>ROUND(I250*H250,2)</f>
        <v>0</v>
      </c>
      <c r="K250" s="218" t="s">
        <v>316</v>
      </c>
      <c r="L250" s="47"/>
      <c r="M250" s="223" t="s">
        <v>19</v>
      </c>
      <c r="N250" s="224" t="s">
        <v>40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305</v>
      </c>
      <c r="AT250" s="227" t="s">
        <v>284</v>
      </c>
      <c r="AU250" s="227" t="s">
        <v>78</v>
      </c>
      <c r="AY250" s="20" t="s">
        <v>281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76</v>
      </c>
      <c r="BK250" s="228">
        <f>ROUND(I250*H250,2)</f>
        <v>0</v>
      </c>
      <c r="BL250" s="20" t="s">
        <v>305</v>
      </c>
      <c r="BM250" s="227" t="s">
        <v>559</v>
      </c>
    </row>
    <row r="251" s="2" customFormat="1" ht="24.15" customHeight="1">
      <c r="A251" s="41"/>
      <c r="B251" s="42"/>
      <c r="C251" s="267" t="s">
        <v>560</v>
      </c>
      <c r="D251" s="267" t="s">
        <v>396</v>
      </c>
      <c r="E251" s="268" t="s">
        <v>561</v>
      </c>
      <c r="F251" s="269" t="s">
        <v>562</v>
      </c>
      <c r="G251" s="270" t="s">
        <v>321</v>
      </c>
      <c r="H251" s="271">
        <v>2</v>
      </c>
      <c r="I251" s="272"/>
      <c r="J251" s="273">
        <f>ROUND(I251*H251,2)</f>
        <v>0</v>
      </c>
      <c r="K251" s="269" t="s">
        <v>316</v>
      </c>
      <c r="L251" s="274"/>
      <c r="M251" s="275" t="s">
        <v>19</v>
      </c>
      <c r="N251" s="276" t="s">
        <v>40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483</v>
      </c>
      <c r="AT251" s="227" t="s">
        <v>396</v>
      </c>
      <c r="AU251" s="227" t="s">
        <v>78</v>
      </c>
      <c r="AY251" s="20" t="s">
        <v>281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76</v>
      </c>
      <c r="BK251" s="228">
        <f>ROUND(I251*H251,2)</f>
        <v>0</v>
      </c>
      <c r="BL251" s="20" t="s">
        <v>305</v>
      </c>
      <c r="BM251" s="227" t="s">
        <v>563</v>
      </c>
    </row>
    <row r="252" s="2" customFormat="1" ht="24.15" customHeight="1">
      <c r="A252" s="41"/>
      <c r="B252" s="42"/>
      <c r="C252" s="216" t="s">
        <v>564</v>
      </c>
      <c r="D252" s="216" t="s">
        <v>284</v>
      </c>
      <c r="E252" s="217" t="s">
        <v>565</v>
      </c>
      <c r="F252" s="218" t="s">
        <v>566</v>
      </c>
      <c r="G252" s="219" t="s">
        <v>315</v>
      </c>
      <c r="H252" s="220">
        <v>2</v>
      </c>
      <c r="I252" s="221"/>
      <c r="J252" s="222">
        <f>ROUND(I252*H252,2)</f>
        <v>0</v>
      </c>
      <c r="K252" s="218" t="s">
        <v>316</v>
      </c>
      <c r="L252" s="47"/>
      <c r="M252" s="223" t="s">
        <v>19</v>
      </c>
      <c r="N252" s="224" t="s">
        <v>40</v>
      </c>
      <c r="O252" s="87"/>
      <c r="P252" s="225">
        <f>O252*H252</f>
        <v>0</v>
      </c>
      <c r="Q252" s="225">
        <v>0</v>
      </c>
      <c r="R252" s="225">
        <f>Q252*H252</f>
        <v>0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305</v>
      </c>
      <c r="AT252" s="227" t="s">
        <v>284</v>
      </c>
      <c r="AU252" s="227" t="s">
        <v>78</v>
      </c>
      <c r="AY252" s="20" t="s">
        <v>281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76</v>
      </c>
      <c r="BK252" s="228">
        <f>ROUND(I252*H252,2)</f>
        <v>0</v>
      </c>
      <c r="BL252" s="20" t="s">
        <v>305</v>
      </c>
      <c r="BM252" s="227" t="s">
        <v>567</v>
      </c>
    </row>
    <row r="253" s="2" customFormat="1" ht="24.15" customHeight="1">
      <c r="A253" s="41"/>
      <c r="B253" s="42"/>
      <c r="C253" s="216" t="s">
        <v>568</v>
      </c>
      <c r="D253" s="216" t="s">
        <v>284</v>
      </c>
      <c r="E253" s="217" t="s">
        <v>569</v>
      </c>
      <c r="F253" s="218" t="s">
        <v>570</v>
      </c>
      <c r="G253" s="219" t="s">
        <v>315</v>
      </c>
      <c r="H253" s="220">
        <v>2</v>
      </c>
      <c r="I253" s="221"/>
      <c r="J253" s="222">
        <f>ROUND(I253*H253,2)</f>
        <v>0</v>
      </c>
      <c r="K253" s="218" t="s">
        <v>316</v>
      </c>
      <c r="L253" s="47"/>
      <c r="M253" s="223" t="s">
        <v>19</v>
      </c>
      <c r="N253" s="224" t="s">
        <v>40</v>
      </c>
      <c r="O253" s="87"/>
      <c r="P253" s="225">
        <f>O253*H253</f>
        <v>0</v>
      </c>
      <c r="Q253" s="225">
        <v>0</v>
      </c>
      <c r="R253" s="225">
        <f>Q253*H253</f>
        <v>0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305</v>
      </c>
      <c r="AT253" s="227" t="s">
        <v>284</v>
      </c>
      <c r="AU253" s="227" t="s">
        <v>78</v>
      </c>
      <c r="AY253" s="20" t="s">
        <v>281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76</v>
      </c>
      <c r="BK253" s="228">
        <f>ROUND(I253*H253,2)</f>
        <v>0</v>
      </c>
      <c r="BL253" s="20" t="s">
        <v>305</v>
      </c>
      <c r="BM253" s="227" t="s">
        <v>571</v>
      </c>
    </row>
    <row r="254" s="2" customFormat="1" ht="24.15" customHeight="1">
      <c r="A254" s="41"/>
      <c r="B254" s="42"/>
      <c r="C254" s="216" t="s">
        <v>572</v>
      </c>
      <c r="D254" s="216" t="s">
        <v>284</v>
      </c>
      <c r="E254" s="217" t="s">
        <v>573</v>
      </c>
      <c r="F254" s="218" t="s">
        <v>574</v>
      </c>
      <c r="G254" s="219" t="s">
        <v>315</v>
      </c>
      <c r="H254" s="220">
        <v>1</v>
      </c>
      <c r="I254" s="221"/>
      <c r="J254" s="222">
        <f>ROUND(I254*H254,2)</f>
        <v>0</v>
      </c>
      <c r="K254" s="218" t="s">
        <v>316</v>
      </c>
      <c r="L254" s="47"/>
      <c r="M254" s="223" t="s">
        <v>19</v>
      </c>
      <c r="N254" s="224" t="s">
        <v>40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305</v>
      </c>
      <c r="AT254" s="227" t="s">
        <v>284</v>
      </c>
      <c r="AU254" s="227" t="s">
        <v>78</v>
      </c>
      <c r="AY254" s="20" t="s">
        <v>281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76</v>
      </c>
      <c r="BK254" s="228">
        <f>ROUND(I254*H254,2)</f>
        <v>0</v>
      </c>
      <c r="BL254" s="20" t="s">
        <v>305</v>
      </c>
      <c r="BM254" s="227" t="s">
        <v>575</v>
      </c>
    </row>
    <row r="255" s="2" customFormat="1" ht="24.15" customHeight="1">
      <c r="A255" s="41"/>
      <c r="B255" s="42"/>
      <c r="C255" s="216" t="s">
        <v>576</v>
      </c>
      <c r="D255" s="216" t="s">
        <v>284</v>
      </c>
      <c r="E255" s="217" t="s">
        <v>577</v>
      </c>
      <c r="F255" s="218" t="s">
        <v>578</v>
      </c>
      <c r="G255" s="219" t="s">
        <v>330</v>
      </c>
      <c r="H255" s="220">
        <v>2</v>
      </c>
      <c r="I255" s="221"/>
      <c r="J255" s="222">
        <f>ROUND(I255*H255,2)</f>
        <v>0</v>
      </c>
      <c r="K255" s="218" t="s">
        <v>287</v>
      </c>
      <c r="L255" s="47"/>
      <c r="M255" s="223" t="s">
        <v>19</v>
      </c>
      <c r="N255" s="224" t="s">
        <v>40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305</v>
      </c>
      <c r="AT255" s="227" t="s">
        <v>284</v>
      </c>
      <c r="AU255" s="227" t="s">
        <v>78</v>
      </c>
      <c r="AY255" s="20" t="s">
        <v>281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76</v>
      </c>
      <c r="BK255" s="228">
        <f>ROUND(I255*H255,2)</f>
        <v>0</v>
      </c>
      <c r="BL255" s="20" t="s">
        <v>305</v>
      </c>
      <c r="BM255" s="227" t="s">
        <v>579</v>
      </c>
    </row>
    <row r="256" s="2" customFormat="1">
      <c r="A256" s="41"/>
      <c r="B256" s="42"/>
      <c r="C256" s="43"/>
      <c r="D256" s="229" t="s">
        <v>290</v>
      </c>
      <c r="E256" s="43"/>
      <c r="F256" s="230" t="s">
        <v>580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290</v>
      </c>
      <c r="AU256" s="20" t="s">
        <v>78</v>
      </c>
    </row>
    <row r="257" s="2" customFormat="1" ht="16.5" customHeight="1">
      <c r="A257" s="41"/>
      <c r="B257" s="42"/>
      <c r="C257" s="267" t="s">
        <v>581</v>
      </c>
      <c r="D257" s="267" t="s">
        <v>396</v>
      </c>
      <c r="E257" s="268" t="s">
        <v>582</v>
      </c>
      <c r="F257" s="269" t="s">
        <v>583</v>
      </c>
      <c r="G257" s="270" t="s">
        <v>330</v>
      </c>
      <c r="H257" s="271">
        <v>2</v>
      </c>
      <c r="I257" s="272"/>
      <c r="J257" s="273">
        <f>ROUND(I257*H257,2)</f>
        <v>0</v>
      </c>
      <c r="K257" s="269" t="s">
        <v>287</v>
      </c>
      <c r="L257" s="274"/>
      <c r="M257" s="275" t="s">
        <v>19</v>
      </c>
      <c r="N257" s="276" t="s">
        <v>40</v>
      </c>
      <c r="O257" s="87"/>
      <c r="P257" s="225">
        <f>O257*H257</f>
        <v>0</v>
      </c>
      <c r="Q257" s="225">
        <v>0.0028</v>
      </c>
      <c r="R257" s="225">
        <f>Q257*H257</f>
        <v>0.0055999999999999999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483</v>
      </c>
      <c r="AT257" s="227" t="s">
        <v>396</v>
      </c>
      <c r="AU257" s="227" t="s">
        <v>78</v>
      </c>
      <c r="AY257" s="20" t="s">
        <v>281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76</v>
      </c>
      <c r="BK257" s="228">
        <f>ROUND(I257*H257,2)</f>
        <v>0</v>
      </c>
      <c r="BL257" s="20" t="s">
        <v>305</v>
      </c>
      <c r="BM257" s="227" t="s">
        <v>584</v>
      </c>
    </row>
    <row r="258" s="2" customFormat="1" ht="24.15" customHeight="1">
      <c r="A258" s="41"/>
      <c r="B258" s="42"/>
      <c r="C258" s="216" t="s">
        <v>587</v>
      </c>
      <c r="D258" s="216" t="s">
        <v>284</v>
      </c>
      <c r="E258" s="217" t="s">
        <v>901</v>
      </c>
      <c r="F258" s="218" t="s">
        <v>902</v>
      </c>
      <c r="G258" s="219" t="s">
        <v>197</v>
      </c>
      <c r="H258" s="220">
        <v>1.0800000000000001</v>
      </c>
      <c r="I258" s="221"/>
      <c r="J258" s="222">
        <f>ROUND(I258*H258,2)</f>
        <v>0</v>
      </c>
      <c r="K258" s="218" t="s">
        <v>287</v>
      </c>
      <c r="L258" s="47"/>
      <c r="M258" s="223" t="s">
        <v>19</v>
      </c>
      <c r="N258" s="224" t="s">
        <v>40</v>
      </c>
      <c r="O258" s="87"/>
      <c r="P258" s="225">
        <f>O258*H258</f>
        <v>0</v>
      </c>
      <c r="Q258" s="225">
        <v>0.00149</v>
      </c>
      <c r="R258" s="225">
        <f>Q258*H258</f>
        <v>0.0016092000000000001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305</v>
      </c>
      <c r="AT258" s="227" t="s">
        <v>284</v>
      </c>
      <c r="AU258" s="227" t="s">
        <v>78</v>
      </c>
      <c r="AY258" s="20" t="s">
        <v>281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76</v>
      </c>
      <c r="BK258" s="228">
        <f>ROUND(I258*H258,2)</f>
        <v>0</v>
      </c>
      <c r="BL258" s="20" t="s">
        <v>305</v>
      </c>
      <c r="BM258" s="227" t="s">
        <v>903</v>
      </c>
    </row>
    <row r="259" s="2" customFormat="1">
      <c r="A259" s="41"/>
      <c r="B259" s="42"/>
      <c r="C259" s="43"/>
      <c r="D259" s="229" t="s">
        <v>290</v>
      </c>
      <c r="E259" s="43"/>
      <c r="F259" s="230" t="s">
        <v>904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290</v>
      </c>
      <c r="AU259" s="20" t="s">
        <v>78</v>
      </c>
    </row>
    <row r="260" s="13" customFormat="1">
      <c r="A260" s="13"/>
      <c r="B260" s="234"/>
      <c r="C260" s="235"/>
      <c r="D260" s="236" t="s">
        <v>292</v>
      </c>
      <c r="E260" s="237" t="s">
        <v>19</v>
      </c>
      <c r="F260" s="238" t="s">
        <v>2136</v>
      </c>
      <c r="G260" s="235"/>
      <c r="H260" s="239">
        <v>1.0800000000000001</v>
      </c>
      <c r="I260" s="240"/>
      <c r="J260" s="235"/>
      <c r="K260" s="235"/>
      <c r="L260" s="241"/>
      <c r="M260" s="242"/>
      <c r="N260" s="243"/>
      <c r="O260" s="243"/>
      <c r="P260" s="243"/>
      <c r="Q260" s="243"/>
      <c r="R260" s="243"/>
      <c r="S260" s="243"/>
      <c r="T260" s="244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5" t="s">
        <v>292</v>
      </c>
      <c r="AU260" s="245" t="s">
        <v>78</v>
      </c>
      <c r="AV260" s="13" t="s">
        <v>78</v>
      </c>
      <c r="AW260" s="13" t="s">
        <v>31</v>
      </c>
      <c r="AX260" s="13" t="s">
        <v>76</v>
      </c>
      <c r="AY260" s="245" t="s">
        <v>281</v>
      </c>
    </row>
    <row r="261" s="2" customFormat="1" ht="24.15" customHeight="1">
      <c r="A261" s="41"/>
      <c r="B261" s="42"/>
      <c r="C261" s="267" t="s">
        <v>594</v>
      </c>
      <c r="D261" s="267" t="s">
        <v>396</v>
      </c>
      <c r="E261" s="268" t="s">
        <v>906</v>
      </c>
      <c r="F261" s="269" t="s">
        <v>907</v>
      </c>
      <c r="G261" s="270" t="s">
        <v>197</v>
      </c>
      <c r="H261" s="271">
        <v>1.1879999999999999</v>
      </c>
      <c r="I261" s="272"/>
      <c r="J261" s="273">
        <f>ROUND(I261*H261,2)</f>
        <v>0</v>
      </c>
      <c r="K261" s="269" t="s">
        <v>287</v>
      </c>
      <c r="L261" s="274"/>
      <c r="M261" s="275" t="s">
        <v>19</v>
      </c>
      <c r="N261" s="276" t="s">
        <v>40</v>
      </c>
      <c r="O261" s="87"/>
      <c r="P261" s="225">
        <f>O261*H261</f>
        <v>0</v>
      </c>
      <c r="Q261" s="225">
        <v>0.012</v>
      </c>
      <c r="R261" s="225">
        <f>Q261*H261</f>
        <v>0.014256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483</v>
      </c>
      <c r="AT261" s="227" t="s">
        <v>396</v>
      </c>
      <c r="AU261" s="227" t="s">
        <v>78</v>
      </c>
      <c r="AY261" s="20" t="s">
        <v>281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76</v>
      </c>
      <c r="BK261" s="228">
        <f>ROUND(I261*H261,2)</f>
        <v>0</v>
      </c>
      <c r="BL261" s="20" t="s">
        <v>305</v>
      </c>
      <c r="BM261" s="227" t="s">
        <v>908</v>
      </c>
    </row>
    <row r="262" s="13" customFormat="1">
      <c r="A262" s="13"/>
      <c r="B262" s="234"/>
      <c r="C262" s="235"/>
      <c r="D262" s="236" t="s">
        <v>292</v>
      </c>
      <c r="E262" s="235"/>
      <c r="F262" s="238" t="s">
        <v>2137</v>
      </c>
      <c r="G262" s="235"/>
      <c r="H262" s="239">
        <v>1.1879999999999999</v>
      </c>
      <c r="I262" s="240"/>
      <c r="J262" s="235"/>
      <c r="K262" s="235"/>
      <c r="L262" s="241"/>
      <c r="M262" s="242"/>
      <c r="N262" s="243"/>
      <c r="O262" s="243"/>
      <c r="P262" s="243"/>
      <c r="Q262" s="243"/>
      <c r="R262" s="243"/>
      <c r="S262" s="243"/>
      <c r="T262" s="244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5" t="s">
        <v>292</v>
      </c>
      <c r="AU262" s="245" t="s">
        <v>78</v>
      </c>
      <c r="AV262" s="13" t="s">
        <v>78</v>
      </c>
      <c r="AW262" s="13" t="s">
        <v>4</v>
      </c>
      <c r="AX262" s="13" t="s">
        <v>76</v>
      </c>
      <c r="AY262" s="245" t="s">
        <v>281</v>
      </c>
    </row>
    <row r="263" s="12" customFormat="1" ht="22.8" customHeight="1">
      <c r="A263" s="12"/>
      <c r="B263" s="200"/>
      <c r="C263" s="201"/>
      <c r="D263" s="202" t="s">
        <v>68</v>
      </c>
      <c r="E263" s="214" t="s">
        <v>585</v>
      </c>
      <c r="F263" s="214" t="s">
        <v>586</v>
      </c>
      <c r="G263" s="201"/>
      <c r="H263" s="201"/>
      <c r="I263" s="204"/>
      <c r="J263" s="215">
        <f>BK263</f>
        <v>0</v>
      </c>
      <c r="K263" s="201"/>
      <c r="L263" s="206"/>
      <c r="M263" s="207"/>
      <c r="N263" s="208"/>
      <c r="O263" s="208"/>
      <c r="P263" s="209">
        <f>P264+P265+P266</f>
        <v>0</v>
      </c>
      <c r="Q263" s="208"/>
      <c r="R263" s="209">
        <f>R264+R265+R266</f>
        <v>0.0722401498</v>
      </c>
      <c r="S263" s="208"/>
      <c r="T263" s="210">
        <f>T264+T265+T266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211" t="s">
        <v>78</v>
      </c>
      <c r="AT263" s="212" t="s">
        <v>68</v>
      </c>
      <c r="AU263" s="212" t="s">
        <v>76</v>
      </c>
      <c r="AY263" s="211" t="s">
        <v>281</v>
      </c>
      <c r="BK263" s="213">
        <f>BK264+BK265+BK266</f>
        <v>0</v>
      </c>
    </row>
    <row r="264" s="2" customFormat="1" ht="78" customHeight="1">
      <c r="A264" s="41"/>
      <c r="B264" s="42"/>
      <c r="C264" s="216" t="s">
        <v>599</v>
      </c>
      <c r="D264" s="216" t="s">
        <v>284</v>
      </c>
      <c r="E264" s="217" t="s">
        <v>588</v>
      </c>
      <c r="F264" s="218" t="s">
        <v>589</v>
      </c>
      <c r="G264" s="219" t="s">
        <v>366</v>
      </c>
      <c r="H264" s="220">
        <v>0.071999999999999995</v>
      </c>
      <c r="I264" s="221"/>
      <c r="J264" s="222">
        <f>ROUND(I264*H264,2)</f>
        <v>0</v>
      </c>
      <c r="K264" s="218" t="s">
        <v>287</v>
      </c>
      <c r="L264" s="47"/>
      <c r="M264" s="223" t="s">
        <v>19</v>
      </c>
      <c r="N264" s="224" t="s">
        <v>40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305</v>
      </c>
      <c r="AT264" s="227" t="s">
        <v>284</v>
      </c>
      <c r="AU264" s="227" t="s">
        <v>78</v>
      </c>
      <c r="AY264" s="20" t="s">
        <v>281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76</v>
      </c>
      <c r="BK264" s="228">
        <f>ROUND(I264*H264,2)</f>
        <v>0</v>
      </c>
      <c r="BL264" s="20" t="s">
        <v>305</v>
      </c>
      <c r="BM264" s="227" t="s">
        <v>590</v>
      </c>
    </row>
    <row r="265" s="2" customFormat="1">
      <c r="A265" s="41"/>
      <c r="B265" s="42"/>
      <c r="C265" s="43"/>
      <c r="D265" s="229" t="s">
        <v>290</v>
      </c>
      <c r="E265" s="43"/>
      <c r="F265" s="230" t="s">
        <v>591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290</v>
      </c>
      <c r="AU265" s="20" t="s">
        <v>78</v>
      </c>
    </row>
    <row r="266" s="12" customFormat="1" ht="20.88" customHeight="1">
      <c r="A266" s="12"/>
      <c r="B266" s="200"/>
      <c r="C266" s="201"/>
      <c r="D266" s="202" t="s">
        <v>68</v>
      </c>
      <c r="E266" s="214" t="s">
        <v>592</v>
      </c>
      <c r="F266" s="214" t="s">
        <v>593</v>
      </c>
      <c r="G266" s="201"/>
      <c r="H266" s="201"/>
      <c r="I266" s="204"/>
      <c r="J266" s="215">
        <f>BK266</f>
        <v>0</v>
      </c>
      <c r="K266" s="201"/>
      <c r="L266" s="206"/>
      <c r="M266" s="207"/>
      <c r="N266" s="208"/>
      <c r="O266" s="208"/>
      <c r="P266" s="209">
        <f>SUM(P267:P284)</f>
        <v>0</v>
      </c>
      <c r="Q266" s="208"/>
      <c r="R266" s="209">
        <f>SUM(R267:R284)</f>
        <v>0.0722401498</v>
      </c>
      <c r="S266" s="208"/>
      <c r="T266" s="210">
        <f>SUM(T267:T284)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11" t="s">
        <v>78</v>
      </c>
      <c r="AT266" s="212" t="s">
        <v>68</v>
      </c>
      <c r="AU266" s="212" t="s">
        <v>78</v>
      </c>
      <c r="AY266" s="211" t="s">
        <v>281</v>
      </c>
      <c r="BK266" s="213">
        <f>SUM(BK267:BK284)</f>
        <v>0</v>
      </c>
    </row>
    <row r="267" s="2" customFormat="1" ht="49.05" customHeight="1">
      <c r="A267" s="41"/>
      <c r="B267" s="42"/>
      <c r="C267" s="216" t="s">
        <v>604</v>
      </c>
      <c r="D267" s="216" t="s">
        <v>284</v>
      </c>
      <c r="E267" s="217" t="s">
        <v>595</v>
      </c>
      <c r="F267" s="218" t="s">
        <v>596</v>
      </c>
      <c r="G267" s="219" t="s">
        <v>197</v>
      </c>
      <c r="H267" s="220">
        <v>4.9900000000000002</v>
      </c>
      <c r="I267" s="221"/>
      <c r="J267" s="222">
        <f>ROUND(I267*H267,2)</f>
        <v>0</v>
      </c>
      <c r="K267" s="218" t="s">
        <v>287</v>
      </c>
      <c r="L267" s="47"/>
      <c r="M267" s="223" t="s">
        <v>19</v>
      </c>
      <c r="N267" s="224" t="s">
        <v>40</v>
      </c>
      <c r="O267" s="87"/>
      <c r="P267" s="225">
        <f>O267*H267</f>
        <v>0</v>
      </c>
      <c r="Q267" s="225">
        <v>0.01259502</v>
      </c>
      <c r="R267" s="225">
        <f>Q267*H267</f>
        <v>0.062849149800000004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305</v>
      </c>
      <c r="AT267" s="227" t="s">
        <v>284</v>
      </c>
      <c r="AU267" s="227" t="s">
        <v>199</v>
      </c>
      <c r="AY267" s="20" t="s">
        <v>281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76</v>
      </c>
      <c r="BK267" s="228">
        <f>ROUND(I267*H267,2)</f>
        <v>0</v>
      </c>
      <c r="BL267" s="20" t="s">
        <v>305</v>
      </c>
      <c r="BM267" s="227" t="s">
        <v>597</v>
      </c>
    </row>
    <row r="268" s="2" customFormat="1">
      <c r="A268" s="41"/>
      <c r="B268" s="42"/>
      <c r="C268" s="43"/>
      <c r="D268" s="229" t="s">
        <v>290</v>
      </c>
      <c r="E268" s="43"/>
      <c r="F268" s="230" t="s">
        <v>598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290</v>
      </c>
      <c r="AU268" s="20" t="s">
        <v>199</v>
      </c>
    </row>
    <row r="269" s="13" customFormat="1">
      <c r="A269" s="13"/>
      <c r="B269" s="234"/>
      <c r="C269" s="235"/>
      <c r="D269" s="236" t="s">
        <v>292</v>
      </c>
      <c r="E269" s="237" t="s">
        <v>19</v>
      </c>
      <c r="F269" s="238" t="s">
        <v>235</v>
      </c>
      <c r="G269" s="235"/>
      <c r="H269" s="239">
        <v>4.9900000000000002</v>
      </c>
      <c r="I269" s="240"/>
      <c r="J269" s="235"/>
      <c r="K269" s="235"/>
      <c r="L269" s="241"/>
      <c r="M269" s="242"/>
      <c r="N269" s="243"/>
      <c r="O269" s="243"/>
      <c r="P269" s="243"/>
      <c r="Q269" s="243"/>
      <c r="R269" s="243"/>
      <c r="S269" s="243"/>
      <c r="T269" s="24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5" t="s">
        <v>292</v>
      </c>
      <c r="AU269" s="245" t="s">
        <v>199</v>
      </c>
      <c r="AV269" s="13" t="s">
        <v>78</v>
      </c>
      <c r="AW269" s="13" t="s">
        <v>31</v>
      </c>
      <c r="AX269" s="13" t="s">
        <v>76</v>
      </c>
      <c r="AY269" s="245" t="s">
        <v>281</v>
      </c>
    </row>
    <row r="270" s="2" customFormat="1" ht="37.8" customHeight="1">
      <c r="A270" s="41"/>
      <c r="B270" s="42"/>
      <c r="C270" s="216" t="s">
        <v>610</v>
      </c>
      <c r="D270" s="216" t="s">
        <v>284</v>
      </c>
      <c r="E270" s="217" t="s">
        <v>600</v>
      </c>
      <c r="F270" s="218" t="s">
        <v>601</v>
      </c>
      <c r="G270" s="219" t="s">
        <v>197</v>
      </c>
      <c r="H270" s="220">
        <v>4.9900000000000002</v>
      </c>
      <c r="I270" s="221"/>
      <c r="J270" s="222">
        <f>ROUND(I270*H270,2)</f>
        <v>0</v>
      </c>
      <c r="K270" s="218" t="s">
        <v>287</v>
      </c>
      <c r="L270" s="47"/>
      <c r="M270" s="223" t="s">
        <v>19</v>
      </c>
      <c r="N270" s="224" t="s">
        <v>40</v>
      </c>
      <c r="O270" s="87"/>
      <c r="P270" s="225">
        <f>O270*H270</f>
        <v>0</v>
      </c>
      <c r="Q270" s="225">
        <v>0.00010000000000000001</v>
      </c>
      <c r="R270" s="225">
        <f>Q270*H270</f>
        <v>0.00049900000000000009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305</v>
      </c>
      <c r="AT270" s="227" t="s">
        <v>284</v>
      </c>
      <c r="AU270" s="227" t="s">
        <v>199</v>
      </c>
      <c r="AY270" s="20" t="s">
        <v>281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76</v>
      </c>
      <c r="BK270" s="228">
        <f>ROUND(I270*H270,2)</f>
        <v>0</v>
      </c>
      <c r="BL270" s="20" t="s">
        <v>305</v>
      </c>
      <c r="BM270" s="227" t="s">
        <v>602</v>
      </c>
    </row>
    <row r="271" s="2" customFormat="1">
      <c r="A271" s="41"/>
      <c r="B271" s="42"/>
      <c r="C271" s="43"/>
      <c r="D271" s="229" t="s">
        <v>290</v>
      </c>
      <c r="E271" s="43"/>
      <c r="F271" s="230" t="s">
        <v>603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290</v>
      </c>
      <c r="AU271" s="20" t="s">
        <v>199</v>
      </c>
    </row>
    <row r="272" s="13" customFormat="1">
      <c r="A272" s="13"/>
      <c r="B272" s="234"/>
      <c r="C272" s="235"/>
      <c r="D272" s="236" t="s">
        <v>292</v>
      </c>
      <c r="E272" s="237" t="s">
        <v>19</v>
      </c>
      <c r="F272" s="238" t="s">
        <v>235</v>
      </c>
      <c r="G272" s="235"/>
      <c r="H272" s="239">
        <v>4.9900000000000002</v>
      </c>
      <c r="I272" s="240"/>
      <c r="J272" s="235"/>
      <c r="K272" s="235"/>
      <c r="L272" s="241"/>
      <c r="M272" s="242"/>
      <c r="N272" s="243"/>
      <c r="O272" s="243"/>
      <c r="P272" s="243"/>
      <c r="Q272" s="243"/>
      <c r="R272" s="243"/>
      <c r="S272" s="243"/>
      <c r="T272" s="244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5" t="s">
        <v>292</v>
      </c>
      <c r="AU272" s="245" t="s">
        <v>199</v>
      </c>
      <c r="AV272" s="13" t="s">
        <v>78</v>
      </c>
      <c r="AW272" s="13" t="s">
        <v>31</v>
      </c>
      <c r="AX272" s="13" t="s">
        <v>69</v>
      </c>
      <c r="AY272" s="245" t="s">
        <v>281</v>
      </c>
    </row>
    <row r="273" s="14" customFormat="1">
      <c r="A273" s="14"/>
      <c r="B273" s="246"/>
      <c r="C273" s="247"/>
      <c r="D273" s="236" t="s">
        <v>292</v>
      </c>
      <c r="E273" s="248" t="s">
        <v>19</v>
      </c>
      <c r="F273" s="249" t="s">
        <v>311</v>
      </c>
      <c r="G273" s="247"/>
      <c r="H273" s="250">
        <v>4.9900000000000002</v>
      </c>
      <c r="I273" s="251"/>
      <c r="J273" s="247"/>
      <c r="K273" s="247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292</v>
      </c>
      <c r="AU273" s="256" t="s">
        <v>199</v>
      </c>
      <c r="AV273" s="14" t="s">
        <v>288</v>
      </c>
      <c r="AW273" s="14" t="s">
        <v>31</v>
      </c>
      <c r="AX273" s="14" t="s">
        <v>76</v>
      </c>
      <c r="AY273" s="256" t="s">
        <v>281</v>
      </c>
    </row>
    <row r="274" s="2" customFormat="1" ht="24.15" customHeight="1">
      <c r="A274" s="41"/>
      <c r="B274" s="42"/>
      <c r="C274" s="216" t="s">
        <v>614</v>
      </c>
      <c r="D274" s="216" t="s">
        <v>284</v>
      </c>
      <c r="E274" s="217" t="s">
        <v>1487</v>
      </c>
      <c r="F274" s="218" t="s">
        <v>1488</v>
      </c>
      <c r="G274" s="219" t="s">
        <v>197</v>
      </c>
      <c r="H274" s="220">
        <v>4.9900000000000002</v>
      </c>
      <c r="I274" s="221"/>
      <c r="J274" s="222">
        <f>ROUND(I274*H274,2)</f>
        <v>0</v>
      </c>
      <c r="K274" s="218" t="s">
        <v>287</v>
      </c>
      <c r="L274" s="47"/>
      <c r="M274" s="223" t="s">
        <v>19</v>
      </c>
      <c r="N274" s="224" t="s">
        <v>40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305</v>
      </c>
      <c r="AT274" s="227" t="s">
        <v>284</v>
      </c>
      <c r="AU274" s="227" t="s">
        <v>199</v>
      </c>
      <c r="AY274" s="20" t="s">
        <v>281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76</v>
      </c>
      <c r="BK274" s="228">
        <f>ROUND(I274*H274,2)</f>
        <v>0</v>
      </c>
      <c r="BL274" s="20" t="s">
        <v>305</v>
      </c>
      <c r="BM274" s="227" t="s">
        <v>2138</v>
      </c>
    </row>
    <row r="275" s="2" customFormat="1">
      <c r="A275" s="41"/>
      <c r="B275" s="42"/>
      <c r="C275" s="43"/>
      <c r="D275" s="229" t="s">
        <v>290</v>
      </c>
      <c r="E275" s="43"/>
      <c r="F275" s="230" t="s">
        <v>1490</v>
      </c>
      <c r="G275" s="43"/>
      <c r="H275" s="43"/>
      <c r="I275" s="231"/>
      <c r="J275" s="43"/>
      <c r="K275" s="43"/>
      <c r="L275" s="47"/>
      <c r="M275" s="232"/>
      <c r="N275" s="233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290</v>
      </c>
      <c r="AU275" s="20" t="s">
        <v>199</v>
      </c>
    </row>
    <row r="276" s="13" customFormat="1">
      <c r="A276" s="13"/>
      <c r="B276" s="234"/>
      <c r="C276" s="235"/>
      <c r="D276" s="236" t="s">
        <v>292</v>
      </c>
      <c r="E276" s="237" t="s">
        <v>19</v>
      </c>
      <c r="F276" s="238" t="s">
        <v>235</v>
      </c>
      <c r="G276" s="235"/>
      <c r="H276" s="239">
        <v>4.9900000000000002</v>
      </c>
      <c r="I276" s="240"/>
      <c r="J276" s="235"/>
      <c r="K276" s="235"/>
      <c r="L276" s="241"/>
      <c r="M276" s="242"/>
      <c r="N276" s="243"/>
      <c r="O276" s="243"/>
      <c r="P276" s="243"/>
      <c r="Q276" s="243"/>
      <c r="R276" s="243"/>
      <c r="S276" s="243"/>
      <c r="T276" s="244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5" t="s">
        <v>292</v>
      </c>
      <c r="AU276" s="245" t="s">
        <v>199</v>
      </c>
      <c r="AV276" s="13" t="s">
        <v>78</v>
      </c>
      <c r="AW276" s="13" t="s">
        <v>31</v>
      </c>
      <c r="AX276" s="13" t="s">
        <v>76</v>
      </c>
      <c r="AY276" s="245" t="s">
        <v>281</v>
      </c>
    </row>
    <row r="277" s="2" customFormat="1" ht="37.8" customHeight="1">
      <c r="A277" s="41"/>
      <c r="B277" s="42"/>
      <c r="C277" s="216" t="s">
        <v>620</v>
      </c>
      <c r="D277" s="216" t="s">
        <v>284</v>
      </c>
      <c r="E277" s="217" t="s">
        <v>615</v>
      </c>
      <c r="F277" s="218" t="s">
        <v>616</v>
      </c>
      <c r="G277" s="219" t="s">
        <v>330</v>
      </c>
      <c r="H277" s="220">
        <v>1</v>
      </c>
      <c r="I277" s="221"/>
      <c r="J277" s="222">
        <f>ROUND(I277*H277,2)</f>
        <v>0</v>
      </c>
      <c r="K277" s="218" t="s">
        <v>287</v>
      </c>
      <c r="L277" s="47"/>
      <c r="M277" s="223" t="s">
        <v>19</v>
      </c>
      <c r="N277" s="224" t="s">
        <v>40</v>
      </c>
      <c r="O277" s="87"/>
      <c r="P277" s="225">
        <f>O277*H277</f>
        <v>0</v>
      </c>
      <c r="Q277" s="225">
        <v>3.1999999999999999E-05</v>
      </c>
      <c r="R277" s="225">
        <f>Q277*H277</f>
        <v>3.1999999999999999E-05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305</v>
      </c>
      <c r="AT277" s="227" t="s">
        <v>284</v>
      </c>
      <c r="AU277" s="227" t="s">
        <v>199</v>
      </c>
      <c r="AY277" s="20" t="s">
        <v>281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76</v>
      </c>
      <c r="BK277" s="228">
        <f>ROUND(I277*H277,2)</f>
        <v>0</v>
      </c>
      <c r="BL277" s="20" t="s">
        <v>305</v>
      </c>
      <c r="BM277" s="227" t="s">
        <v>617</v>
      </c>
    </row>
    <row r="278" s="2" customFormat="1">
      <c r="A278" s="41"/>
      <c r="B278" s="42"/>
      <c r="C278" s="43"/>
      <c r="D278" s="229" t="s">
        <v>290</v>
      </c>
      <c r="E278" s="43"/>
      <c r="F278" s="230" t="s">
        <v>618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290</v>
      </c>
      <c r="AU278" s="20" t="s">
        <v>199</v>
      </c>
    </row>
    <row r="279" s="13" customFormat="1">
      <c r="A279" s="13"/>
      <c r="B279" s="234"/>
      <c r="C279" s="235"/>
      <c r="D279" s="236" t="s">
        <v>292</v>
      </c>
      <c r="E279" s="237" t="s">
        <v>19</v>
      </c>
      <c r="F279" s="238" t="s">
        <v>619</v>
      </c>
      <c r="G279" s="235"/>
      <c r="H279" s="239">
        <v>1</v>
      </c>
      <c r="I279" s="240"/>
      <c r="J279" s="235"/>
      <c r="K279" s="235"/>
      <c r="L279" s="241"/>
      <c r="M279" s="242"/>
      <c r="N279" s="243"/>
      <c r="O279" s="243"/>
      <c r="P279" s="243"/>
      <c r="Q279" s="243"/>
      <c r="R279" s="243"/>
      <c r="S279" s="243"/>
      <c r="T279" s="244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5" t="s">
        <v>292</v>
      </c>
      <c r="AU279" s="245" t="s">
        <v>199</v>
      </c>
      <c r="AV279" s="13" t="s">
        <v>78</v>
      </c>
      <c r="AW279" s="13" t="s">
        <v>31</v>
      </c>
      <c r="AX279" s="13" t="s">
        <v>76</v>
      </c>
      <c r="AY279" s="245" t="s">
        <v>281</v>
      </c>
    </row>
    <row r="280" s="2" customFormat="1" ht="24.15" customHeight="1">
      <c r="A280" s="41"/>
      <c r="B280" s="42"/>
      <c r="C280" s="267" t="s">
        <v>626</v>
      </c>
      <c r="D280" s="267" t="s">
        <v>396</v>
      </c>
      <c r="E280" s="268" t="s">
        <v>621</v>
      </c>
      <c r="F280" s="269" t="s">
        <v>622</v>
      </c>
      <c r="G280" s="270" t="s">
        <v>330</v>
      </c>
      <c r="H280" s="271">
        <v>1</v>
      </c>
      <c r="I280" s="272"/>
      <c r="J280" s="273">
        <f>ROUND(I280*H280,2)</f>
        <v>0</v>
      </c>
      <c r="K280" s="269" t="s">
        <v>287</v>
      </c>
      <c r="L280" s="274"/>
      <c r="M280" s="275" t="s">
        <v>19</v>
      </c>
      <c r="N280" s="276" t="s">
        <v>40</v>
      </c>
      <c r="O280" s="87"/>
      <c r="P280" s="225">
        <f>O280*H280</f>
        <v>0</v>
      </c>
      <c r="Q280" s="225">
        <v>0.0022000000000000001</v>
      </c>
      <c r="R280" s="225">
        <f>Q280*H280</f>
        <v>0.0022000000000000001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483</v>
      </c>
      <c r="AT280" s="227" t="s">
        <v>396</v>
      </c>
      <c r="AU280" s="227" t="s">
        <v>199</v>
      </c>
      <c r="AY280" s="20" t="s">
        <v>281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76</v>
      </c>
      <c r="BK280" s="228">
        <f>ROUND(I280*H280,2)</f>
        <v>0</v>
      </c>
      <c r="BL280" s="20" t="s">
        <v>305</v>
      </c>
      <c r="BM280" s="227" t="s">
        <v>623</v>
      </c>
    </row>
    <row r="281" s="2" customFormat="1" ht="37.8" customHeight="1">
      <c r="A281" s="41"/>
      <c r="B281" s="42"/>
      <c r="C281" s="216" t="s">
        <v>633</v>
      </c>
      <c r="D281" s="216" t="s">
        <v>284</v>
      </c>
      <c r="E281" s="217" t="s">
        <v>605</v>
      </c>
      <c r="F281" s="218" t="s">
        <v>606</v>
      </c>
      <c r="G281" s="219" t="s">
        <v>330</v>
      </c>
      <c r="H281" s="220">
        <v>2</v>
      </c>
      <c r="I281" s="221"/>
      <c r="J281" s="222">
        <f>ROUND(I281*H281,2)</f>
        <v>0</v>
      </c>
      <c r="K281" s="218" t="s">
        <v>287</v>
      </c>
      <c r="L281" s="47"/>
      <c r="M281" s="223" t="s">
        <v>19</v>
      </c>
      <c r="N281" s="224" t="s">
        <v>40</v>
      </c>
      <c r="O281" s="87"/>
      <c r="P281" s="225">
        <f>O281*H281</f>
        <v>0</v>
      </c>
      <c r="Q281" s="225">
        <v>3.0000000000000001E-05</v>
      </c>
      <c r="R281" s="225">
        <f>Q281*H281</f>
        <v>6.0000000000000002E-05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305</v>
      </c>
      <c r="AT281" s="227" t="s">
        <v>284</v>
      </c>
      <c r="AU281" s="227" t="s">
        <v>199</v>
      </c>
      <c r="AY281" s="20" t="s">
        <v>281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76</v>
      </c>
      <c r="BK281" s="228">
        <f>ROUND(I281*H281,2)</f>
        <v>0</v>
      </c>
      <c r="BL281" s="20" t="s">
        <v>305</v>
      </c>
      <c r="BM281" s="227" t="s">
        <v>2139</v>
      </c>
    </row>
    <row r="282" s="2" customFormat="1">
      <c r="A282" s="41"/>
      <c r="B282" s="42"/>
      <c r="C282" s="43"/>
      <c r="D282" s="229" t="s">
        <v>290</v>
      </c>
      <c r="E282" s="43"/>
      <c r="F282" s="230" t="s">
        <v>608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290</v>
      </c>
      <c r="AU282" s="20" t="s">
        <v>199</v>
      </c>
    </row>
    <row r="283" s="13" customFormat="1">
      <c r="A283" s="13"/>
      <c r="B283" s="234"/>
      <c r="C283" s="235"/>
      <c r="D283" s="236" t="s">
        <v>292</v>
      </c>
      <c r="E283" s="237" t="s">
        <v>19</v>
      </c>
      <c r="F283" s="238" t="s">
        <v>955</v>
      </c>
      <c r="G283" s="235"/>
      <c r="H283" s="239">
        <v>2</v>
      </c>
      <c r="I283" s="240"/>
      <c r="J283" s="235"/>
      <c r="K283" s="235"/>
      <c r="L283" s="241"/>
      <c r="M283" s="242"/>
      <c r="N283" s="243"/>
      <c r="O283" s="243"/>
      <c r="P283" s="243"/>
      <c r="Q283" s="243"/>
      <c r="R283" s="243"/>
      <c r="S283" s="243"/>
      <c r="T283" s="244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5" t="s">
        <v>292</v>
      </c>
      <c r="AU283" s="245" t="s">
        <v>199</v>
      </c>
      <c r="AV283" s="13" t="s">
        <v>78</v>
      </c>
      <c r="AW283" s="13" t="s">
        <v>31</v>
      </c>
      <c r="AX283" s="13" t="s">
        <v>76</v>
      </c>
      <c r="AY283" s="245" t="s">
        <v>281</v>
      </c>
    </row>
    <row r="284" s="2" customFormat="1" ht="24.15" customHeight="1">
      <c r="A284" s="41"/>
      <c r="B284" s="42"/>
      <c r="C284" s="267" t="s">
        <v>388</v>
      </c>
      <c r="D284" s="267" t="s">
        <v>396</v>
      </c>
      <c r="E284" s="268" t="s">
        <v>611</v>
      </c>
      <c r="F284" s="269" t="s">
        <v>612</v>
      </c>
      <c r="G284" s="270" t="s">
        <v>330</v>
      </c>
      <c r="H284" s="271">
        <v>2</v>
      </c>
      <c r="I284" s="272"/>
      <c r="J284" s="273">
        <f>ROUND(I284*H284,2)</f>
        <v>0</v>
      </c>
      <c r="K284" s="269" t="s">
        <v>287</v>
      </c>
      <c r="L284" s="274"/>
      <c r="M284" s="275" t="s">
        <v>19</v>
      </c>
      <c r="N284" s="276" t="s">
        <v>40</v>
      </c>
      <c r="O284" s="87"/>
      <c r="P284" s="225">
        <f>O284*H284</f>
        <v>0</v>
      </c>
      <c r="Q284" s="225">
        <v>0.0033</v>
      </c>
      <c r="R284" s="225">
        <f>Q284*H284</f>
        <v>0.0066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483</v>
      </c>
      <c r="AT284" s="227" t="s">
        <v>396</v>
      </c>
      <c r="AU284" s="227" t="s">
        <v>199</v>
      </c>
      <c r="AY284" s="20" t="s">
        <v>281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76</v>
      </c>
      <c r="BK284" s="228">
        <f>ROUND(I284*H284,2)</f>
        <v>0</v>
      </c>
      <c r="BL284" s="20" t="s">
        <v>305</v>
      </c>
      <c r="BM284" s="227" t="s">
        <v>2140</v>
      </c>
    </row>
    <row r="285" s="12" customFormat="1" ht="22.8" customHeight="1">
      <c r="A285" s="12"/>
      <c r="B285" s="200"/>
      <c r="C285" s="201"/>
      <c r="D285" s="202" t="s">
        <v>68</v>
      </c>
      <c r="E285" s="214" t="s">
        <v>638</v>
      </c>
      <c r="F285" s="214" t="s">
        <v>639</v>
      </c>
      <c r="G285" s="201"/>
      <c r="H285" s="201"/>
      <c r="I285" s="204"/>
      <c r="J285" s="215">
        <f>BK285</f>
        <v>0</v>
      </c>
      <c r="K285" s="201"/>
      <c r="L285" s="206"/>
      <c r="M285" s="207"/>
      <c r="N285" s="208"/>
      <c r="O285" s="208"/>
      <c r="P285" s="209">
        <f>SUM(P286:P299)</f>
        <v>0</v>
      </c>
      <c r="Q285" s="208"/>
      <c r="R285" s="209">
        <f>SUM(R286:R299)</f>
        <v>0.059550000000000006</v>
      </c>
      <c r="S285" s="208"/>
      <c r="T285" s="210">
        <f>SUM(T286:T299)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11" t="s">
        <v>78</v>
      </c>
      <c r="AT285" s="212" t="s">
        <v>68</v>
      </c>
      <c r="AU285" s="212" t="s">
        <v>76</v>
      </c>
      <c r="AY285" s="211" t="s">
        <v>281</v>
      </c>
      <c r="BK285" s="213">
        <f>SUM(BK286:BK299)</f>
        <v>0</v>
      </c>
    </row>
    <row r="286" s="2" customFormat="1" ht="55.5" customHeight="1">
      <c r="A286" s="41"/>
      <c r="B286" s="42"/>
      <c r="C286" s="216" t="s">
        <v>644</v>
      </c>
      <c r="D286" s="216" t="s">
        <v>284</v>
      </c>
      <c r="E286" s="217" t="s">
        <v>640</v>
      </c>
      <c r="F286" s="218" t="s">
        <v>641</v>
      </c>
      <c r="G286" s="219" t="s">
        <v>366</v>
      </c>
      <c r="H286" s="220">
        <v>0.059999999999999998</v>
      </c>
      <c r="I286" s="221"/>
      <c r="J286" s="222">
        <f>ROUND(I286*H286,2)</f>
        <v>0</v>
      </c>
      <c r="K286" s="218" t="s">
        <v>287</v>
      </c>
      <c r="L286" s="47"/>
      <c r="M286" s="223" t="s">
        <v>19</v>
      </c>
      <c r="N286" s="224" t="s">
        <v>40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305</v>
      </c>
      <c r="AT286" s="227" t="s">
        <v>284</v>
      </c>
      <c r="AU286" s="227" t="s">
        <v>78</v>
      </c>
      <c r="AY286" s="20" t="s">
        <v>281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76</v>
      </c>
      <c r="BK286" s="228">
        <f>ROUND(I286*H286,2)</f>
        <v>0</v>
      </c>
      <c r="BL286" s="20" t="s">
        <v>305</v>
      </c>
      <c r="BM286" s="227" t="s">
        <v>642</v>
      </c>
    </row>
    <row r="287" s="2" customFormat="1">
      <c r="A287" s="41"/>
      <c r="B287" s="42"/>
      <c r="C287" s="43"/>
      <c r="D287" s="229" t="s">
        <v>290</v>
      </c>
      <c r="E287" s="43"/>
      <c r="F287" s="230" t="s">
        <v>643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290</v>
      </c>
      <c r="AU287" s="20" t="s">
        <v>78</v>
      </c>
    </row>
    <row r="288" s="2" customFormat="1" ht="37.8" customHeight="1">
      <c r="A288" s="41"/>
      <c r="B288" s="42"/>
      <c r="C288" s="216" t="s">
        <v>452</v>
      </c>
      <c r="D288" s="216" t="s">
        <v>284</v>
      </c>
      <c r="E288" s="217" t="s">
        <v>645</v>
      </c>
      <c r="F288" s="218" t="s">
        <v>646</v>
      </c>
      <c r="G288" s="219" t="s">
        <v>330</v>
      </c>
      <c r="H288" s="220">
        <v>3</v>
      </c>
      <c r="I288" s="221"/>
      <c r="J288" s="222">
        <f>ROUND(I288*H288,2)</f>
        <v>0</v>
      </c>
      <c r="K288" s="218" t="s">
        <v>287</v>
      </c>
      <c r="L288" s="47"/>
      <c r="M288" s="223" t="s">
        <v>19</v>
      </c>
      <c r="N288" s="224" t="s">
        <v>40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305</v>
      </c>
      <c r="AT288" s="227" t="s">
        <v>284</v>
      </c>
      <c r="AU288" s="227" t="s">
        <v>78</v>
      </c>
      <c r="AY288" s="20" t="s">
        <v>281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76</v>
      </c>
      <c r="BK288" s="228">
        <f>ROUND(I288*H288,2)</f>
        <v>0</v>
      </c>
      <c r="BL288" s="20" t="s">
        <v>305</v>
      </c>
      <c r="BM288" s="227" t="s">
        <v>647</v>
      </c>
    </row>
    <row r="289" s="2" customFormat="1">
      <c r="A289" s="41"/>
      <c r="B289" s="42"/>
      <c r="C289" s="43"/>
      <c r="D289" s="229" t="s">
        <v>290</v>
      </c>
      <c r="E289" s="43"/>
      <c r="F289" s="230" t="s">
        <v>648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290</v>
      </c>
      <c r="AU289" s="20" t="s">
        <v>78</v>
      </c>
    </row>
    <row r="290" s="13" customFormat="1">
      <c r="A290" s="13"/>
      <c r="B290" s="234"/>
      <c r="C290" s="235"/>
      <c r="D290" s="236" t="s">
        <v>292</v>
      </c>
      <c r="E290" s="237" t="s">
        <v>19</v>
      </c>
      <c r="F290" s="238" t="s">
        <v>2141</v>
      </c>
      <c r="G290" s="235"/>
      <c r="H290" s="239">
        <v>3</v>
      </c>
      <c r="I290" s="240"/>
      <c r="J290" s="235"/>
      <c r="K290" s="235"/>
      <c r="L290" s="241"/>
      <c r="M290" s="242"/>
      <c r="N290" s="243"/>
      <c r="O290" s="243"/>
      <c r="P290" s="243"/>
      <c r="Q290" s="243"/>
      <c r="R290" s="243"/>
      <c r="S290" s="243"/>
      <c r="T290" s="244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5" t="s">
        <v>292</v>
      </c>
      <c r="AU290" s="245" t="s">
        <v>78</v>
      </c>
      <c r="AV290" s="13" t="s">
        <v>78</v>
      </c>
      <c r="AW290" s="13" t="s">
        <v>31</v>
      </c>
      <c r="AX290" s="13" t="s">
        <v>76</v>
      </c>
      <c r="AY290" s="245" t="s">
        <v>281</v>
      </c>
    </row>
    <row r="291" s="2" customFormat="1" ht="24.15" customHeight="1">
      <c r="A291" s="41"/>
      <c r="B291" s="42"/>
      <c r="C291" s="267" t="s">
        <v>465</v>
      </c>
      <c r="D291" s="267" t="s">
        <v>396</v>
      </c>
      <c r="E291" s="268" t="s">
        <v>1521</v>
      </c>
      <c r="F291" s="269" t="s">
        <v>1522</v>
      </c>
      <c r="G291" s="270" t="s">
        <v>330</v>
      </c>
      <c r="H291" s="271">
        <v>3</v>
      </c>
      <c r="I291" s="272"/>
      <c r="J291" s="273">
        <f>ROUND(I291*H291,2)</f>
        <v>0</v>
      </c>
      <c r="K291" s="269" t="s">
        <v>287</v>
      </c>
      <c r="L291" s="274"/>
      <c r="M291" s="275" t="s">
        <v>19</v>
      </c>
      <c r="N291" s="276" t="s">
        <v>40</v>
      </c>
      <c r="O291" s="87"/>
      <c r="P291" s="225">
        <f>O291*H291</f>
        <v>0</v>
      </c>
      <c r="Q291" s="225">
        <v>0.017500000000000002</v>
      </c>
      <c r="R291" s="225">
        <f>Q291*H291</f>
        <v>0.052500000000000005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483</v>
      </c>
      <c r="AT291" s="227" t="s">
        <v>396</v>
      </c>
      <c r="AU291" s="227" t="s">
        <v>78</v>
      </c>
      <c r="AY291" s="20" t="s">
        <v>281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76</v>
      </c>
      <c r="BK291" s="228">
        <f>ROUND(I291*H291,2)</f>
        <v>0</v>
      </c>
      <c r="BL291" s="20" t="s">
        <v>305</v>
      </c>
      <c r="BM291" s="227" t="s">
        <v>652</v>
      </c>
    </row>
    <row r="292" s="2" customFormat="1" ht="24.15" customHeight="1">
      <c r="A292" s="41"/>
      <c r="B292" s="42"/>
      <c r="C292" s="216" t="s">
        <v>657</v>
      </c>
      <c r="D292" s="216" t="s">
        <v>284</v>
      </c>
      <c r="E292" s="217" t="s">
        <v>653</v>
      </c>
      <c r="F292" s="218" t="s">
        <v>654</v>
      </c>
      <c r="G292" s="219" t="s">
        <v>330</v>
      </c>
      <c r="H292" s="220">
        <v>3</v>
      </c>
      <c r="I292" s="221"/>
      <c r="J292" s="222">
        <f>ROUND(I292*H292,2)</f>
        <v>0</v>
      </c>
      <c r="K292" s="218" t="s">
        <v>287</v>
      </c>
      <c r="L292" s="47"/>
      <c r="M292" s="223" t="s">
        <v>19</v>
      </c>
      <c r="N292" s="224" t="s">
        <v>40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305</v>
      </c>
      <c r="AT292" s="227" t="s">
        <v>284</v>
      </c>
      <c r="AU292" s="227" t="s">
        <v>78</v>
      </c>
      <c r="AY292" s="20" t="s">
        <v>281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76</v>
      </c>
      <c r="BK292" s="228">
        <f>ROUND(I292*H292,2)</f>
        <v>0</v>
      </c>
      <c r="BL292" s="20" t="s">
        <v>305</v>
      </c>
      <c r="BM292" s="227" t="s">
        <v>2142</v>
      </c>
    </row>
    <row r="293" s="2" customFormat="1">
      <c r="A293" s="41"/>
      <c r="B293" s="42"/>
      <c r="C293" s="43"/>
      <c r="D293" s="229" t="s">
        <v>290</v>
      </c>
      <c r="E293" s="43"/>
      <c r="F293" s="230" t="s">
        <v>656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290</v>
      </c>
      <c r="AU293" s="20" t="s">
        <v>78</v>
      </c>
    </row>
    <row r="294" s="2" customFormat="1" ht="24.15" customHeight="1">
      <c r="A294" s="41"/>
      <c r="B294" s="42"/>
      <c r="C294" s="267" t="s">
        <v>661</v>
      </c>
      <c r="D294" s="267" t="s">
        <v>396</v>
      </c>
      <c r="E294" s="268" t="s">
        <v>658</v>
      </c>
      <c r="F294" s="269" t="s">
        <v>659</v>
      </c>
      <c r="G294" s="270" t="s">
        <v>330</v>
      </c>
      <c r="H294" s="271">
        <v>1</v>
      </c>
      <c r="I294" s="272"/>
      <c r="J294" s="273">
        <f>ROUND(I294*H294,2)</f>
        <v>0</v>
      </c>
      <c r="K294" s="269" t="s">
        <v>287</v>
      </c>
      <c r="L294" s="274"/>
      <c r="M294" s="275" t="s">
        <v>19</v>
      </c>
      <c r="N294" s="276" t="s">
        <v>40</v>
      </c>
      <c r="O294" s="87"/>
      <c r="P294" s="225">
        <f>O294*H294</f>
        <v>0</v>
      </c>
      <c r="Q294" s="225">
        <v>0.00014999999999999999</v>
      </c>
      <c r="R294" s="225">
        <f>Q294*H294</f>
        <v>0.00014999999999999999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483</v>
      </c>
      <c r="AT294" s="227" t="s">
        <v>396</v>
      </c>
      <c r="AU294" s="227" t="s">
        <v>78</v>
      </c>
      <c r="AY294" s="20" t="s">
        <v>281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76</v>
      </c>
      <c r="BK294" s="228">
        <f>ROUND(I294*H294,2)</f>
        <v>0</v>
      </c>
      <c r="BL294" s="20" t="s">
        <v>305</v>
      </c>
      <c r="BM294" s="227" t="s">
        <v>2143</v>
      </c>
    </row>
    <row r="295" s="2" customFormat="1" ht="24.15" customHeight="1">
      <c r="A295" s="41"/>
      <c r="B295" s="42"/>
      <c r="C295" s="267" t="s">
        <v>666</v>
      </c>
      <c r="D295" s="267" t="s">
        <v>396</v>
      </c>
      <c r="E295" s="268" t="s">
        <v>920</v>
      </c>
      <c r="F295" s="269" t="s">
        <v>921</v>
      </c>
      <c r="G295" s="270" t="s">
        <v>330</v>
      </c>
      <c r="H295" s="271">
        <v>2</v>
      </c>
      <c r="I295" s="272"/>
      <c r="J295" s="273">
        <f>ROUND(I295*H295,2)</f>
        <v>0</v>
      </c>
      <c r="K295" s="269" t="s">
        <v>287</v>
      </c>
      <c r="L295" s="274"/>
      <c r="M295" s="275" t="s">
        <v>19</v>
      </c>
      <c r="N295" s="276" t="s">
        <v>40</v>
      </c>
      <c r="O295" s="87"/>
      <c r="P295" s="225">
        <f>O295*H295</f>
        <v>0</v>
      </c>
      <c r="Q295" s="225">
        <v>0.00014999999999999999</v>
      </c>
      <c r="R295" s="225">
        <f>Q295*H295</f>
        <v>0.00029999999999999997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483</v>
      </c>
      <c r="AT295" s="227" t="s">
        <v>396</v>
      </c>
      <c r="AU295" s="227" t="s">
        <v>78</v>
      </c>
      <c r="AY295" s="20" t="s">
        <v>281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76</v>
      </c>
      <c r="BK295" s="228">
        <f>ROUND(I295*H295,2)</f>
        <v>0</v>
      </c>
      <c r="BL295" s="20" t="s">
        <v>305</v>
      </c>
      <c r="BM295" s="227" t="s">
        <v>2144</v>
      </c>
    </row>
    <row r="296" s="2" customFormat="1" ht="24.15" customHeight="1">
      <c r="A296" s="41"/>
      <c r="B296" s="42"/>
      <c r="C296" s="216" t="s">
        <v>672</v>
      </c>
      <c r="D296" s="216" t="s">
        <v>284</v>
      </c>
      <c r="E296" s="217" t="s">
        <v>662</v>
      </c>
      <c r="F296" s="218" t="s">
        <v>663</v>
      </c>
      <c r="G296" s="219" t="s">
        <v>330</v>
      </c>
      <c r="H296" s="220">
        <v>3</v>
      </c>
      <c r="I296" s="221"/>
      <c r="J296" s="222">
        <f>ROUND(I296*H296,2)</f>
        <v>0</v>
      </c>
      <c r="K296" s="218" t="s">
        <v>287</v>
      </c>
      <c r="L296" s="47"/>
      <c r="M296" s="223" t="s">
        <v>19</v>
      </c>
      <c r="N296" s="224" t="s">
        <v>40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305</v>
      </c>
      <c r="AT296" s="227" t="s">
        <v>284</v>
      </c>
      <c r="AU296" s="227" t="s">
        <v>78</v>
      </c>
      <c r="AY296" s="20" t="s">
        <v>281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76</v>
      </c>
      <c r="BK296" s="228">
        <f>ROUND(I296*H296,2)</f>
        <v>0</v>
      </c>
      <c r="BL296" s="20" t="s">
        <v>305</v>
      </c>
      <c r="BM296" s="227" t="s">
        <v>2145</v>
      </c>
    </row>
    <row r="297" s="2" customFormat="1">
      <c r="A297" s="41"/>
      <c r="B297" s="42"/>
      <c r="C297" s="43"/>
      <c r="D297" s="229" t="s">
        <v>290</v>
      </c>
      <c r="E297" s="43"/>
      <c r="F297" s="230" t="s">
        <v>665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290</v>
      </c>
      <c r="AU297" s="20" t="s">
        <v>78</v>
      </c>
    </row>
    <row r="298" s="2" customFormat="1" ht="16.5" customHeight="1">
      <c r="A298" s="41"/>
      <c r="B298" s="42"/>
      <c r="C298" s="267" t="s">
        <v>677</v>
      </c>
      <c r="D298" s="267" t="s">
        <v>396</v>
      </c>
      <c r="E298" s="268" t="s">
        <v>667</v>
      </c>
      <c r="F298" s="269" t="s">
        <v>668</v>
      </c>
      <c r="G298" s="270" t="s">
        <v>330</v>
      </c>
      <c r="H298" s="271">
        <v>1</v>
      </c>
      <c r="I298" s="272"/>
      <c r="J298" s="273">
        <f>ROUND(I298*H298,2)</f>
        <v>0</v>
      </c>
      <c r="K298" s="269" t="s">
        <v>287</v>
      </c>
      <c r="L298" s="274"/>
      <c r="M298" s="275" t="s">
        <v>19</v>
      </c>
      <c r="N298" s="276" t="s">
        <v>40</v>
      </c>
      <c r="O298" s="87"/>
      <c r="P298" s="225">
        <f>O298*H298</f>
        <v>0</v>
      </c>
      <c r="Q298" s="225">
        <v>0.0022000000000000001</v>
      </c>
      <c r="R298" s="225">
        <f>Q298*H298</f>
        <v>0.0022000000000000001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483</v>
      </c>
      <c r="AT298" s="227" t="s">
        <v>396</v>
      </c>
      <c r="AU298" s="227" t="s">
        <v>78</v>
      </c>
      <c r="AY298" s="20" t="s">
        <v>281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76</v>
      </c>
      <c r="BK298" s="228">
        <f>ROUND(I298*H298,2)</f>
        <v>0</v>
      </c>
      <c r="BL298" s="20" t="s">
        <v>305</v>
      </c>
      <c r="BM298" s="227" t="s">
        <v>2146</v>
      </c>
    </row>
    <row r="299" s="2" customFormat="1" ht="16.5" customHeight="1">
      <c r="A299" s="41"/>
      <c r="B299" s="42"/>
      <c r="C299" s="267" t="s">
        <v>679</v>
      </c>
      <c r="D299" s="267" t="s">
        <v>396</v>
      </c>
      <c r="E299" s="268" t="s">
        <v>923</v>
      </c>
      <c r="F299" s="269" t="s">
        <v>924</v>
      </c>
      <c r="G299" s="270" t="s">
        <v>330</v>
      </c>
      <c r="H299" s="271">
        <v>2</v>
      </c>
      <c r="I299" s="272"/>
      <c r="J299" s="273">
        <f>ROUND(I299*H299,2)</f>
        <v>0</v>
      </c>
      <c r="K299" s="269" t="s">
        <v>287</v>
      </c>
      <c r="L299" s="274"/>
      <c r="M299" s="275" t="s">
        <v>19</v>
      </c>
      <c r="N299" s="276" t="s">
        <v>40</v>
      </c>
      <c r="O299" s="87"/>
      <c r="P299" s="225">
        <f>O299*H299</f>
        <v>0</v>
      </c>
      <c r="Q299" s="225">
        <v>0.0022000000000000001</v>
      </c>
      <c r="R299" s="225">
        <f>Q299*H299</f>
        <v>0.0044000000000000003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483</v>
      </c>
      <c r="AT299" s="227" t="s">
        <v>396</v>
      </c>
      <c r="AU299" s="227" t="s">
        <v>78</v>
      </c>
      <c r="AY299" s="20" t="s">
        <v>281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76</v>
      </c>
      <c r="BK299" s="228">
        <f>ROUND(I299*H299,2)</f>
        <v>0</v>
      </c>
      <c r="BL299" s="20" t="s">
        <v>305</v>
      </c>
      <c r="BM299" s="227" t="s">
        <v>2147</v>
      </c>
    </row>
    <row r="300" s="12" customFormat="1" ht="22.8" customHeight="1">
      <c r="A300" s="12"/>
      <c r="B300" s="200"/>
      <c r="C300" s="201"/>
      <c r="D300" s="202" t="s">
        <v>68</v>
      </c>
      <c r="E300" s="214" t="s">
        <v>670</v>
      </c>
      <c r="F300" s="214" t="s">
        <v>671</v>
      </c>
      <c r="G300" s="201"/>
      <c r="H300" s="201"/>
      <c r="I300" s="204"/>
      <c r="J300" s="215">
        <f>BK300</f>
        <v>0</v>
      </c>
      <c r="K300" s="201"/>
      <c r="L300" s="206"/>
      <c r="M300" s="207"/>
      <c r="N300" s="208"/>
      <c r="O300" s="208"/>
      <c r="P300" s="209">
        <f>P301+SUM(P302:P314)</f>
        <v>0</v>
      </c>
      <c r="Q300" s="208"/>
      <c r="R300" s="209">
        <f>R301+SUM(R302:R314)</f>
        <v>0.18798927999999998</v>
      </c>
      <c r="S300" s="208"/>
      <c r="T300" s="210">
        <f>T301+SUM(T302:T314)</f>
        <v>0</v>
      </c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R300" s="211" t="s">
        <v>78</v>
      </c>
      <c r="AT300" s="212" t="s">
        <v>68</v>
      </c>
      <c r="AU300" s="212" t="s">
        <v>76</v>
      </c>
      <c r="AY300" s="211" t="s">
        <v>281</v>
      </c>
      <c r="BK300" s="213">
        <f>BK301+SUM(BK302:BK314)</f>
        <v>0</v>
      </c>
    </row>
    <row r="301" s="2" customFormat="1" ht="24.15" customHeight="1">
      <c r="A301" s="41"/>
      <c r="B301" s="42"/>
      <c r="C301" s="216" t="s">
        <v>684</v>
      </c>
      <c r="D301" s="216" t="s">
        <v>284</v>
      </c>
      <c r="E301" s="217" t="s">
        <v>673</v>
      </c>
      <c r="F301" s="218" t="s">
        <v>674</v>
      </c>
      <c r="G301" s="219" t="s">
        <v>197</v>
      </c>
      <c r="H301" s="220">
        <v>5.2000000000000002</v>
      </c>
      <c r="I301" s="221"/>
      <c r="J301" s="222">
        <f>ROUND(I301*H301,2)</f>
        <v>0</v>
      </c>
      <c r="K301" s="218" t="s">
        <v>287</v>
      </c>
      <c r="L301" s="47"/>
      <c r="M301" s="223" t="s">
        <v>19</v>
      </c>
      <c r="N301" s="224" t="s">
        <v>40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305</v>
      </c>
      <c r="AT301" s="227" t="s">
        <v>284</v>
      </c>
      <c r="AU301" s="227" t="s">
        <v>78</v>
      </c>
      <c r="AY301" s="20" t="s">
        <v>281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76</v>
      </c>
      <c r="BK301" s="228">
        <f>ROUND(I301*H301,2)</f>
        <v>0</v>
      </c>
      <c r="BL301" s="20" t="s">
        <v>305</v>
      </c>
      <c r="BM301" s="227" t="s">
        <v>675</v>
      </c>
    </row>
    <row r="302" s="2" customFormat="1">
      <c r="A302" s="41"/>
      <c r="B302" s="42"/>
      <c r="C302" s="43"/>
      <c r="D302" s="229" t="s">
        <v>290</v>
      </c>
      <c r="E302" s="43"/>
      <c r="F302" s="230" t="s">
        <v>676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290</v>
      </c>
      <c r="AU302" s="20" t="s">
        <v>78</v>
      </c>
    </row>
    <row r="303" s="13" customFormat="1">
      <c r="A303" s="13"/>
      <c r="B303" s="234"/>
      <c r="C303" s="235"/>
      <c r="D303" s="236" t="s">
        <v>292</v>
      </c>
      <c r="E303" s="237" t="s">
        <v>19</v>
      </c>
      <c r="F303" s="238" t="s">
        <v>200</v>
      </c>
      <c r="G303" s="235"/>
      <c r="H303" s="239">
        <v>5.2000000000000002</v>
      </c>
      <c r="I303" s="240"/>
      <c r="J303" s="235"/>
      <c r="K303" s="235"/>
      <c r="L303" s="241"/>
      <c r="M303" s="242"/>
      <c r="N303" s="243"/>
      <c r="O303" s="243"/>
      <c r="P303" s="243"/>
      <c r="Q303" s="243"/>
      <c r="R303" s="243"/>
      <c r="S303" s="243"/>
      <c r="T303" s="244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5" t="s">
        <v>292</v>
      </c>
      <c r="AU303" s="245" t="s">
        <v>78</v>
      </c>
      <c r="AV303" s="13" t="s">
        <v>78</v>
      </c>
      <c r="AW303" s="13" t="s">
        <v>31</v>
      </c>
      <c r="AX303" s="13" t="s">
        <v>76</v>
      </c>
      <c r="AY303" s="245" t="s">
        <v>281</v>
      </c>
    </row>
    <row r="304" s="2" customFormat="1" ht="16.5" customHeight="1">
      <c r="A304" s="41"/>
      <c r="B304" s="42"/>
      <c r="C304" s="216" t="s">
        <v>689</v>
      </c>
      <c r="D304" s="216" t="s">
        <v>284</v>
      </c>
      <c r="E304" s="217" t="s">
        <v>461</v>
      </c>
      <c r="F304" s="218" t="s">
        <v>462</v>
      </c>
      <c r="G304" s="219" t="s">
        <v>197</v>
      </c>
      <c r="H304" s="220">
        <v>5.2000000000000002</v>
      </c>
      <c r="I304" s="221"/>
      <c r="J304" s="222">
        <f>ROUND(I304*H304,2)</f>
        <v>0</v>
      </c>
      <c r="K304" s="218" t="s">
        <v>287</v>
      </c>
      <c r="L304" s="47"/>
      <c r="M304" s="223" t="s">
        <v>19</v>
      </c>
      <c r="N304" s="224" t="s">
        <v>40</v>
      </c>
      <c r="O304" s="87"/>
      <c r="P304" s="225">
        <f>O304*H304</f>
        <v>0</v>
      </c>
      <c r="Q304" s="225">
        <v>0.00029999999999999997</v>
      </c>
      <c r="R304" s="225">
        <f>Q304*H304</f>
        <v>0.00156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305</v>
      </c>
      <c r="AT304" s="227" t="s">
        <v>284</v>
      </c>
      <c r="AU304" s="227" t="s">
        <v>78</v>
      </c>
      <c r="AY304" s="20" t="s">
        <v>281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76</v>
      </c>
      <c r="BK304" s="228">
        <f>ROUND(I304*H304,2)</f>
        <v>0</v>
      </c>
      <c r="BL304" s="20" t="s">
        <v>305</v>
      </c>
      <c r="BM304" s="227" t="s">
        <v>678</v>
      </c>
    </row>
    <row r="305" s="2" customFormat="1">
      <c r="A305" s="41"/>
      <c r="B305" s="42"/>
      <c r="C305" s="43"/>
      <c r="D305" s="229" t="s">
        <v>290</v>
      </c>
      <c r="E305" s="43"/>
      <c r="F305" s="230" t="s">
        <v>464</v>
      </c>
      <c r="G305" s="43"/>
      <c r="H305" s="43"/>
      <c r="I305" s="231"/>
      <c r="J305" s="43"/>
      <c r="K305" s="43"/>
      <c r="L305" s="47"/>
      <c r="M305" s="232"/>
      <c r="N305" s="233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290</v>
      </c>
      <c r="AU305" s="20" t="s">
        <v>78</v>
      </c>
    </row>
    <row r="306" s="13" customFormat="1">
      <c r="A306" s="13"/>
      <c r="B306" s="234"/>
      <c r="C306" s="235"/>
      <c r="D306" s="236" t="s">
        <v>292</v>
      </c>
      <c r="E306" s="237" t="s">
        <v>19</v>
      </c>
      <c r="F306" s="238" t="s">
        <v>200</v>
      </c>
      <c r="G306" s="235"/>
      <c r="H306" s="239">
        <v>5.2000000000000002</v>
      </c>
      <c r="I306" s="240"/>
      <c r="J306" s="235"/>
      <c r="K306" s="235"/>
      <c r="L306" s="241"/>
      <c r="M306" s="242"/>
      <c r="N306" s="243"/>
      <c r="O306" s="243"/>
      <c r="P306" s="243"/>
      <c r="Q306" s="243"/>
      <c r="R306" s="243"/>
      <c r="S306" s="243"/>
      <c r="T306" s="244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5" t="s">
        <v>292</v>
      </c>
      <c r="AU306" s="245" t="s">
        <v>78</v>
      </c>
      <c r="AV306" s="13" t="s">
        <v>78</v>
      </c>
      <c r="AW306" s="13" t="s">
        <v>31</v>
      </c>
      <c r="AX306" s="13" t="s">
        <v>69</v>
      </c>
      <c r="AY306" s="245" t="s">
        <v>281</v>
      </c>
    </row>
    <row r="307" s="14" customFormat="1">
      <c r="A307" s="14"/>
      <c r="B307" s="246"/>
      <c r="C307" s="247"/>
      <c r="D307" s="236" t="s">
        <v>292</v>
      </c>
      <c r="E307" s="248" t="s">
        <v>19</v>
      </c>
      <c r="F307" s="249" t="s">
        <v>311</v>
      </c>
      <c r="G307" s="247"/>
      <c r="H307" s="250">
        <v>5.2000000000000002</v>
      </c>
      <c r="I307" s="251"/>
      <c r="J307" s="247"/>
      <c r="K307" s="247"/>
      <c r="L307" s="252"/>
      <c r="M307" s="253"/>
      <c r="N307" s="254"/>
      <c r="O307" s="254"/>
      <c r="P307" s="254"/>
      <c r="Q307" s="254"/>
      <c r="R307" s="254"/>
      <c r="S307" s="254"/>
      <c r="T307" s="25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6" t="s">
        <v>292</v>
      </c>
      <c r="AU307" s="256" t="s">
        <v>78</v>
      </c>
      <c r="AV307" s="14" t="s">
        <v>288</v>
      </c>
      <c r="AW307" s="14" t="s">
        <v>31</v>
      </c>
      <c r="AX307" s="14" t="s">
        <v>76</v>
      </c>
      <c r="AY307" s="256" t="s">
        <v>281</v>
      </c>
    </row>
    <row r="308" s="2" customFormat="1" ht="37.8" customHeight="1">
      <c r="A308" s="41"/>
      <c r="B308" s="42"/>
      <c r="C308" s="216" t="s">
        <v>696</v>
      </c>
      <c r="D308" s="216" t="s">
        <v>284</v>
      </c>
      <c r="E308" s="217" t="s">
        <v>680</v>
      </c>
      <c r="F308" s="218" t="s">
        <v>681</v>
      </c>
      <c r="G308" s="219" t="s">
        <v>197</v>
      </c>
      <c r="H308" s="220">
        <v>5.2000000000000002</v>
      </c>
      <c r="I308" s="221"/>
      <c r="J308" s="222">
        <f>ROUND(I308*H308,2)</f>
        <v>0</v>
      </c>
      <c r="K308" s="218" t="s">
        <v>287</v>
      </c>
      <c r="L308" s="47"/>
      <c r="M308" s="223" t="s">
        <v>19</v>
      </c>
      <c r="N308" s="224" t="s">
        <v>40</v>
      </c>
      <c r="O308" s="87"/>
      <c r="P308" s="225">
        <f>O308*H308</f>
        <v>0</v>
      </c>
      <c r="Q308" s="225">
        <v>0.0059959999999999996</v>
      </c>
      <c r="R308" s="225">
        <f>Q308*H308</f>
        <v>0.031179200000000001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305</v>
      </c>
      <c r="AT308" s="227" t="s">
        <v>284</v>
      </c>
      <c r="AU308" s="227" t="s">
        <v>78</v>
      </c>
      <c r="AY308" s="20" t="s">
        <v>281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76</v>
      </c>
      <c r="BK308" s="228">
        <f>ROUND(I308*H308,2)</f>
        <v>0</v>
      </c>
      <c r="BL308" s="20" t="s">
        <v>305</v>
      </c>
      <c r="BM308" s="227" t="s">
        <v>682</v>
      </c>
    </row>
    <row r="309" s="2" customFormat="1">
      <c r="A309" s="41"/>
      <c r="B309" s="42"/>
      <c r="C309" s="43"/>
      <c r="D309" s="229" t="s">
        <v>290</v>
      </c>
      <c r="E309" s="43"/>
      <c r="F309" s="230" t="s">
        <v>683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290</v>
      </c>
      <c r="AU309" s="20" t="s">
        <v>78</v>
      </c>
    </row>
    <row r="310" s="2" customFormat="1" ht="33" customHeight="1">
      <c r="A310" s="41"/>
      <c r="B310" s="42"/>
      <c r="C310" s="267" t="s">
        <v>701</v>
      </c>
      <c r="D310" s="267" t="s">
        <v>396</v>
      </c>
      <c r="E310" s="268" t="s">
        <v>685</v>
      </c>
      <c r="F310" s="269" t="s">
        <v>686</v>
      </c>
      <c r="G310" s="270" t="s">
        <v>197</v>
      </c>
      <c r="H310" s="271">
        <v>5.7199999999999998</v>
      </c>
      <c r="I310" s="272"/>
      <c r="J310" s="273">
        <f>ROUND(I310*H310,2)</f>
        <v>0</v>
      </c>
      <c r="K310" s="269" t="s">
        <v>287</v>
      </c>
      <c r="L310" s="274"/>
      <c r="M310" s="275" t="s">
        <v>19</v>
      </c>
      <c r="N310" s="276" t="s">
        <v>40</v>
      </c>
      <c r="O310" s="87"/>
      <c r="P310" s="225">
        <f>O310*H310</f>
        <v>0</v>
      </c>
      <c r="Q310" s="225">
        <v>0.021999999999999999</v>
      </c>
      <c r="R310" s="225">
        <f>Q310*H310</f>
        <v>0.12583999999999998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483</v>
      </c>
      <c r="AT310" s="227" t="s">
        <v>396</v>
      </c>
      <c r="AU310" s="227" t="s">
        <v>78</v>
      </c>
      <c r="AY310" s="20" t="s">
        <v>281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76</v>
      </c>
      <c r="BK310" s="228">
        <f>ROUND(I310*H310,2)</f>
        <v>0</v>
      </c>
      <c r="BL310" s="20" t="s">
        <v>305</v>
      </c>
      <c r="BM310" s="227" t="s">
        <v>687</v>
      </c>
    </row>
    <row r="311" s="13" customFormat="1">
      <c r="A311" s="13"/>
      <c r="B311" s="234"/>
      <c r="C311" s="235"/>
      <c r="D311" s="236" t="s">
        <v>292</v>
      </c>
      <c r="E311" s="235"/>
      <c r="F311" s="238" t="s">
        <v>2148</v>
      </c>
      <c r="G311" s="235"/>
      <c r="H311" s="239">
        <v>5.7199999999999998</v>
      </c>
      <c r="I311" s="240"/>
      <c r="J311" s="235"/>
      <c r="K311" s="235"/>
      <c r="L311" s="241"/>
      <c r="M311" s="242"/>
      <c r="N311" s="243"/>
      <c r="O311" s="243"/>
      <c r="P311" s="243"/>
      <c r="Q311" s="243"/>
      <c r="R311" s="243"/>
      <c r="S311" s="243"/>
      <c r="T311" s="244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5" t="s">
        <v>292</v>
      </c>
      <c r="AU311" s="245" t="s">
        <v>78</v>
      </c>
      <c r="AV311" s="13" t="s">
        <v>78</v>
      </c>
      <c r="AW311" s="13" t="s">
        <v>4</v>
      </c>
      <c r="AX311" s="13" t="s">
        <v>76</v>
      </c>
      <c r="AY311" s="245" t="s">
        <v>281</v>
      </c>
    </row>
    <row r="312" s="2" customFormat="1" ht="55.5" customHeight="1">
      <c r="A312" s="41"/>
      <c r="B312" s="42"/>
      <c r="C312" s="216" t="s">
        <v>707</v>
      </c>
      <c r="D312" s="216" t="s">
        <v>284</v>
      </c>
      <c r="E312" s="217" t="s">
        <v>690</v>
      </c>
      <c r="F312" s="218" t="s">
        <v>691</v>
      </c>
      <c r="G312" s="219" t="s">
        <v>366</v>
      </c>
      <c r="H312" s="220">
        <v>0.188</v>
      </c>
      <c r="I312" s="221"/>
      <c r="J312" s="222">
        <f>ROUND(I312*H312,2)</f>
        <v>0</v>
      </c>
      <c r="K312" s="218" t="s">
        <v>287</v>
      </c>
      <c r="L312" s="47"/>
      <c r="M312" s="223" t="s">
        <v>19</v>
      </c>
      <c r="N312" s="224" t="s">
        <v>40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305</v>
      </c>
      <c r="AT312" s="227" t="s">
        <v>284</v>
      </c>
      <c r="AU312" s="227" t="s">
        <v>78</v>
      </c>
      <c r="AY312" s="20" t="s">
        <v>281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76</v>
      </c>
      <c r="BK312" s="228">
        <f>ROUND(I312*H312,2)</f>
        <v>0</v>
      </c>
      <c r="BL312" s="20" t="s">
        <v>305</v>
      </c>
      <c r="BM312" s="227" t="s">
        <v>692</v>
      </c>
    </row>
    <row r="313" s="2" customFormat="1">
      <c r="A313" s="41"/>
      <c r="B313" s="42"/>
      <c r="C313" s="43"/>
      <c r="D313" s="229" t="s">
        <v>290</v>
      </c>
      <c r="E313" s="43"/>
      <c r="F313" s="230" t="s">
        <v>693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290</v>
      </c>
      <c r="AU313" s="20" t="s">
        <v>78</v>
      </c>
    </row>
    <row r="314" s="12" customFormat="1" ht="20.88" customHeight="1">
      <c r="A314" s="12"/>
      <c r="B314" s="200"/>
      <c r="C314" s="201"/>
      <c r="D314" s="202" t="s">
        <v>68</v>
      </c>
      <c r="E314" s="214" t="s">
        <v>694</v>
      </c>
      <c r="F314" s="214" t="s">
        <v>695</v>
      </c>
      <c r="G314" s="201"/>
      <c r="H314" s="201"/>
      <c r="I314" s="204"/>
      <c r="J314" s="215">
        <f>BK314</f>
        <v>0</v>
      </c>
      <c r="K314" s="201"/>
      <c r="L314" s="206"/>
      <c r="M314" s="207"/>
      <c r="N314" s="208"/>
      <c r="O314" s="208"/>
      <c r="P314" s="209">
        <f>SUM(P315:P332)</f>
        <v>0</v>
      </c>
      <c r="Q314" s="208"/>
      <c r="R314" s="209">
        <f>SUM(R315:R332)</f>
        <v>0.029410079999999998</v>
      </c>
      <c r="S314" s="208"/>
      <c r="T314" s="210">
        <f>SUM(T315:T332)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11" t="s">
        <v>78</v>
      </c>
      <c r="AT314" s="212" t="s">
        <v>68</v>
      </c>
      <c r="AU314" s="212" t="s">
        <v>78</v>
      </c>
      <c r="AY314" s="211" t="s">
        <v>281</v>
      </c>
      <c r="BK314" s="213">
        <f>SUM(BK315:BK332)</f>
        <v>0</v>
      </c>
    </row>
    <row r="315" s="2" customFormat="1" ht="24.15" customHeight="1">
      <c r="A315" s="41"/>
      <c r="B315" s="42"/>
      <c r="C315" s="216" t="s">
        <v>715</v>
      </c>
      <c r="D315" s="216" t="s">
        <v>284</v>
      </c>
      <c r="E315" s="217" t="s">
        <v>697</v>
      </c>
      <c r="F315" s="218" t="s">
        <v>698</v>
      </c>
      <c r="G315" s="219" t="s">
        <v>197</v>
      </c>
      <c r="H315" s="220">
        <v>5.2000000000000002</v>
      </c>
      <c r="I315" s="221"/>
      <c r="J315" s="222">
        <f>ROUND(I315*H315,2)</f>
        <v>0</v>
      </c>
      <c r="K315" s="218" t="s">
        <v>287</v>
      </c>
      <c r="L315" s="47"/>
      <c r="M315" s="223" t="s">
        <v>19</v>
      </c>
      <c r="N315" s="224" t="s">
        <v>40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305</v>
      </c>
      <c r="AT315" s="227" t="s">
        <v>284</v>
      </c>
      <c r="AU315" s="227" t="s">
        <v>199</v>
      </c>
      <c r="AY315" s="20" t="s">
        <v>281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76</v>
      </c>
      <c r="BK315" s="228">
        <f>ROUND(I315*H315,2)</f>
        <v>0</v>
      </c>
      <c r="BL315" s="20" t="s">
        <v>305</v>
      </c>
      <c r="BM315" s="227" t="s">
        <v>699</v>
      </c>
    </row>
    <row r="316" s="2" customFormat="1">
      <c r="A316" s="41"/>
      <c r="B316" s="42"/>
      <c r="C316" s="43"/>
      <c r="D316" s="229" t="s">
        <v>290</v>
      </c>
      <c r="E316" s="43"/>
      <c r="F316" s="230" t="s">
        <v>700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290</v>
      </c>
      <c r="AU316" s="20" t="s">
        <v>199</v>
      </c>
    </row>
    <row r="317" s="13" customFormat="1">
      <c r="A317" s="13"/>
      <c r="B317" s="234"/>
      <c r="C317" s="235"/>
      <c r="D317" s="236" t="s">
        <v>292</v>
      </c>
      <c r="E317" s="237" t="s">
        <v>19</v>
      </c>
      <c r="F317" s="238" t="s">
        <v>200</v>
      </c>
      <c r="G317" s="235"/>
      <c r="H317" s="239">
        <v>5.2000000000000002</v>
      </c>
      <c r="I317" s="240"/>
      <c r="J317" s="235"/>
      <c r="K317" s="235"/>
      <c r="L317" s="241"/>
      <c r="M317" s="242"/>
      <c r="N317" s="243"/>
      <c r="O317" s="243"/>
      <c r="P317" s="243"/>
      <c r="Q317" s="243"/>
      <c r="R317" s="243"/>
      <c r="S317" s="243"/>
      <c r="T317" s="244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5" t="s">
        <v>292</v>
      </c>
      <c r="AU317" s="245" t="s">
        <v>199</v>
      </c>
      <c r="AV317" s="13" t="s">
        <v>78</v>
      </c>
      <c r="AW317" s="13" t="s">
        <v>31</v>
      </c>
      <c r="AX317" s="13" t="s">
        <v>76</v>
      </c>
      <c r="AY317" s="245" t="s">
        <v>281</v>
      </c>
    </row>
    <row r="318" s="2" customFormat="1" ht="24.15" customHeight="1">
      <c r="A318" s="41"/>
      <c r="B318" s="42"/>
      <c r="C318" s="216" t="s">
        <v>721</v>
      </c>
      <c r="D318" s="216" t="s">
        <v>284</v>
      </c>
      <c r="E318" s="217" t="s">
        <v>702</v>
      </c>
      <c r="F318" s="218" t="s">
        <v>703</v>
      </c>
      <c r="G318" s="219" t="s">
        <v>197</v>
      </c>
      <c r="H318" s="220">
        <v>2.3220000000000001</v>
      </c>
      <c r="I318" s="221"/>
      <c r="J318" s="222">
        <f>ROUND(I318*H318,2)</f>
        <v>0</v>
      </c>
      <c r="K318" s="218" t="s">
        <v>287</v>
      </c>
      <c r="L318" s="47"/>
      <c r="M318" s="223" t="s">
        <v>19</v>
      </c>
      <c r="N318" s="224" t="s">
        <v>40</v>
      </c>
      <c r="O318" s="87"/>
      <c r="P318" s="225">
        <f>O318*H318</f>
        <v>0</v>
      </c>
      <c r="Q318" s="225">
        <v>0</v>
      </c>
      <c r="R318" s="225">
        <f>Q318*H318</f>
        <v>0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305</v>
      </c>
      <c r="AT318" s="227" t="s">
        <v>284</v>
      </c>
      <c r="AU318" s="227" t="s">
        <v>199</v>
      </c>
      <c r="AY318" s="20" t="s">
        <v>281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76</v>
      </c>
      <c r="BK318" s="228">
        <f>ROUND(I318*H318,2)</f>
        <v>0</v>
      </c>
      <c r="BL318" s="20" t="s">
        <v>305</v>
      </c>
      <c r="BM318" s="227" t="s">
        <v>704</v>
      </c>
    </row>
    <row r="319" s="2" customFormat="1">
      <c r="A319" s="41"/>
      <c r="B319" s="42"/>
      <c r="C319" s="43"/>
      <c r="D319" s="229" t="s">
        <v>290</v>
      </c>
      <c r="E319" s="43"/>
      <c r="F319" s="230" t="s">
        <v>705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290</v>
      </c>
      <c r="AU319" s="20" t="s">
        <v>199</v>
      </c>
    </row>
    <row r="320" s="13" customFormat="1">
      <c r="A320" s="13"/>
      <c r="B320" s="234"/>
      <c r="C320" s="235"/>
      <c r="D320" s="236" t="s">
        <v>292</v>
      </c>
      <c r="E320" s="237" t="s">
        <v>19</v>
      </c>
      <c r="F320" s="238" t="s">
        <v>706</v>
      </c>
      <c r="G320" s="235"/>
      <c r="H320" s="239">
        <v>2.3220000000000001</v>
      </c>
      <c r="I320" s="240"/>
      <c r="J320" s="235"/>
      <c r="K320" s="235"/>
      <c r="L320" s="241"/>
      <c r="M320" s="242"/>
      <c r="N320" s="243"/>
      <c r="O320" s="243"/>
      <c r="P320" s="243"/>
      <c r="Q320" s="243"/>
      <c r="R320" s="243"/>
      <c r="S320" s="243"/>
      <c r="T320" s="244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5" t="s">
        <v>292</v>
      </c>
      <c r="AU320" s="245" t="s">
        <v>199</v>
      </c>
      <c r="AV320" s="13" t="s">
        <v>78</v>
      </c>
      <c r="AW320" s="13" t="s">
        <v>31</v>
      </c>
      <c r="AX320" s="13" t="s">
        <v>69</v>
      </c>
      <c r="AY320" s="245" t="s">
        <v>281</v>
      </c>
    </row>
    <row r="321" s="14" customFormat="1">
      <c r="A321" s="14"/>
      <c r="B321" s="246"/>
      <c r="C321" s="247"/>
      <c r="D321" s="236" t="s">
        <v>292</v>
      </c>
      <c r="E321" s="248" t="s">
        <v>19</v>
      </c>
      <c r="F321" s="249" t="s">
        <v>311</v>
      </c>
      <c r="G321" s="247"/>
      <c r="H321" s="250">
        <v>2.3220000000000001</v>
      </c>
      <c r="I321" s="251"/>
      <c r="J321" s="247"/>
      <c r="K321" s="247"/>
      <c r="L321" s="252"/>
      <c r="M321" s="253"/>
      <c r="N321" s="254"/>
      <c r="O321" s="254"/>
      <c r="P321" s="254"/>
      <c r="Q321" s="254"/>
      <c r="R321" s="254"/>
      <c r="S321" s="254"/>
      <c r="T321" s="25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6" t="s">
        <v>292</v>
      </c>
      <c r="AU321" s="256" t="s">
        <v>199</v>
      </c>
      <c r="AV321" s="14" t="s">
        <v>288</v>
      </c>
      <c r="AW321" s="14" t="s">
        <v>31</v>
      </c>
      <c r="AX321" s="14" t="s">
        <v>76</v>
      </c>
      <c r="AY321" s="256" t="s">
        <v>281</v>
      </c>
    </row>
    <row r="322" s="2" customFormat="1" ht="24.15" customHeight="1">
      <c r="A322" s="41"/>
      <c r="B322" s="42"/>
      <c r="C322" s="267" t="s">
        <v>729</v>
      </c>
      <c r="D322" s="267" t="s">
        <v>396</v>
      </c>
      <c r="E322" s="268" t="s">
        <v>708</v>
      </c>
      <c r="F322" s="269" t="s">
        <v>709</v>
      </c>
      <c r="G322" s="270" t="s">
        <v>710</v>
      </c>
      <c r="H322" s="271">
        <v>11.283</v>
      </c>
      <c r="I322" s="272"/>
      <c r="J322" s="273">
        <f>ROUND(I322*H322,2)</f>
        <v>0</v>
      </c>
      <c r="K322" s="269" t="s">
        <v>287</v>
      </c>
      <c r="L322" s="274"/>
      <c r="M322" s="275" t="s">
        <v>19</v>
      </c>
      <c r="N322" s="276" t="s">
        <v>40</v>
      </c>
      <c r="O322" s="87"/>
      <c r="P322" s="225">
        <f>O322*H322</f>
        <v>0</v>
      </c>
      <c r="Q322" s="225">
        <v>0.001</v>
      </c>
      <c r="R322" s="225">
        <f>Q322*H322</f>
        <v>0.011283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483</v>
      </c>
      <c r="AT322" s="227" t="s">
        <v>396</v>
      </c>
      <c r="AU322" s="227" t="s">
        <v>199</v>
      </c>
      <c r="AY322" s="20" t="s">
        <v>281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76</v>
      </c>
      <c r="BK322" s="228">
        <f>ROUND(I322*H322,2)</f>
        <v>0</v>
      </c>
      <c r="BL322" s="20" t="s">
        <v>305</v>
      </c>
      <c r="BM322" s="227" t="s">
        <v>711</v>
      </c>
    </row>
    <row r="323" s="2" customFormat="1">
      <c r="A323" s="41"/>
      <c r="B323" s="42"/>
      <c r="C323" s="43"/>
      <c r="D323" s="236" t="s">
        <v>712</v>
      </c>
      <c r="E323" s="43"/>
      <c r="F323" s="290" t="s">
        <v>713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712</v>
      </c>
      <c r="AU323" s="20" t="s">
        <v>199</v>
      </c>
    </row>
    <row r="324" s="13" customFormat="1">
      <c r="A324" s="13"/>
      <c r="B324" s="234"/>
      <c r="C324" s="235"/>
      <c r="D324" s="236" t="s">
        <v>292</v>
      </c>
      <c r="E324" s="235"/>
      <c r="F324" s="238" t="s">
        <v>2149</v>
      </c>
      <c r="G324" s="235"/>
      <c r="H324" s="239">
        <v>11.283</v>
      </c>
      <c r="I324" s="240"/>
      <c r="J324" s="235"/>
      <c r="K324" s="235"/>
      <c r="L324" s="241"/>
      <c r="M324" s="242"/>
      <c r="N324" s="243"/>
      <c r="O324" s="243"/>
      <c r="P324" s="243"/>
      <c r="Q324" s="243"/>
      <c r="R324" s="243"/>
      <c r="S324" s="243"/>
      <c r="T324" s="244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5" t="s">
        <v>292</v>
      </c>
      <c r="AU324" s="245" t="s">
        <v>199</v>
      </c>
      <c r="AV324" s="13" t="s">
        <v>78</v>
      </c>
      <c r="AW324" s="13" t="s">
        <v>4</v>
      </c>
      <c r="AX324" s="13" t="s">
        <v>76</v>
      </c>
      <c r="AY324" s="245" t="s">
        <v>281</v>
      </c>
    </row>
    <row r="325" s="2" customFormat="1" ht="24.15" customHeight="1">
      <c r="A325" s="41"/>
      <c r="B325" s="42"/>
      <c r="C325" s="216" t="s">
        <v>734</v>
      </c>
      <c r="D325" s="216" t="s">
        <v>284</v>
      </c>
      <c r="E325" s="217" t="s">
        <v>716</v>
      </c>
      <c r="F325" s="218" t="s">
        <v>717</v>
      </c>
      <c r="G325" s="219" t="s">
        <v>392</v>
      </c>
      <c r="H325" s="220">
        <v>15.48</v>
      </c>
      <c r="I325" s="221"/>
      <c r="J325" s="222">
        <f>ROUND(I325*H325,2)</f>
        <v>0</v>
      </c>
      <c r="K325" s="218" t="s">
        <v>287</v>
      </c>
      <c r="L325" s="47"/>
      <c r="M325" s="223" t="s">
        <v>19</v>
      </c>
      <c r="N325" s="224" t="s">
        <v>40</v>
      </c>
      <c r="O325" s="87"/>
      <c r="P325" s="225">
        <f>O325*H325</f>
        <v>0</v>
      </c>
      <c r="Q325" s="225">
        <v>0.00017000000000000001</v>
      </c>
      <c r="R325" s="225">
        <f>Q325*H325</f>
        <v>0.0026316000000000004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305</v>
      </c>
      <c r="AT325" s="227" t="s">
        <v>284</v>
      </c>
      <c r="AU325" s="227" t="s">
        <v>199</v>
      </c>
      <c r="AY325" s="20" t="s">
        <v>281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76</v>
      </c>
      <c r="BK325" s="228">
        <f>ROUND(I325*H325,2)</f>
        <v>0</v>
      </c>
      <c r="BL325" s="20" t="s">
        <v>305</v>
      </c>
      <c r="BM325" s="227" t="s">
        <v>718</v>
      </c>
    </row>
    <row r="326" s="2" customFormat="1">
      <c r="A326" s="41"/>
      <c r="B326" s="42"/>
      <c r="C326" s="43"/>
      <c r="D326" s="229" t="s">
        <v>290</v>
      </c>
      <c r="E326" s="43"/>
      <c r="F326" s="230" t="s">
        <v>719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290</v>
      </c>
      <c r="AU326" s="20" t="s">
        <v>199</v>
      </c>
    </row>
    <row r="327" s="15" customFormat="1">
      <c r="A327" s="15"/>
      <c r="B327" s="257"/>
      <c r="C327" s="258"/>
      <c r="D327" s="236" t="s">
        <v>292</v>
      </c>
      <c r="E327" s="259" t="s">
        <v>19</v>
      </c>
      <c r="F327" s="260" t="s">
        <v>720</v>
      </c>
      <c r="G327" s="258"/>
      <c r="H327" s="259" t="s">
        <v>19</v>
      </c>
      <c r="I327" s="261"/>
      <c r="J327" s="258"/>
      <c r="K327" s="258"/>
      <c r="L327" s="262"/>
      <c r="M327" s="263"/>
      <c r="N327" s="264"/>
      <c r="O327" s="264"/>
      <c r="P327" s="264"/>
      <c r="Q327" s="264"/>
      <c r="R327" s="264"/>
      <c r="S327" s="264"/>
      <c r="T327" s="26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66" t="s">
        <v>292</v>
      </c>
      <c r="AU327" s="266" t="s">
        <v>199</v>
      </c>
      <c r="AV327" s="15" t="s">
        <v>76</v>
      </c>
      <c r="AW327" s="15" t="s">
        <v>31</v>
      </c>
      <c r="AX327" s="15" t="s">
        <v>69</v>
      </c>
      <c r="AY327" s="266" t="s">
        <v>281</v>
      </c>
    </row>
    <row r="328" s="13" customFormat="1">
      <c r="A328" s="13"/>
      <c r="B328" s="234"/>
      <c r="C328" s="235"/>
      <c r="D328" s="236" t="s">
        <v>292</v>
      </c>
      <c r="E328" s="237" t="s">
        <v>19</v>
      </c>
      <c r="F328" s="238" t="s">
        <v>214</v>
      </c>
      <c r="G328" s="235"/>
      <c r="H328" s="239">
        <v>15.48</v>
      </c>
      <c r="I328" s="240"/>
      <c r="J328" s="235"/>
      <c r="K328" s="235"/>
      <c r="L328" s="241"/>
      <c r="M328" s="242"/>
      <c r="N328" s="243"/>
      <c r="O328" s="243"/>
      <c r="P328" s="243"/>
      <c r="Q328" s="243"/>
      <c r="R328" s="243"/>
      <c r="S328" s="243"/>
      <c r="T328" s="244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5" t="s">
        <v>292</v>
      </c>
      <c r="AU328" s="245" t="s">
        <v>199</v>
      </c>
      <c r="AV328" s="13" t="s">
        <v>78</v>
      </c>
      <c r="AW328" s="13" t="s">
        <v>31</v>
      </c>
      <c r="AX328" s="13" t="s">
        <v>69</v>
      </c>
      <c r="AY328" s="245" t="s">
        <v>281</v>
      </c>
    </row>
    <row r="329" s="14" customFormat="1">
      <c r="A329" s="14"/>
      <c r="B329" s="246"/>
      <c r="C329" s="247"/>
      <c r="D329" s="236" t="s">
        <v>292</v>
      </c>
      <c r="E329" s="248" t="s">
        <v>19</v>
      </c>
      <c r="F329" s="249" t="s">
        <v>311</v>
      </c>
      <c r="G329" s="247"/>
      <c r="H329" s="250">
        <v>15.48</v>
      </c>
      <c r="I329" s="251"/>
      <c r="J329" s="247"/>
      <c r="K329" s="247"/>
      <c r="L329" s="252"/>
      <c r="M329" s="253"/>
      <c r="N329" s="254"/>
      <c r="O329" s="254"/>
      <c r="P329" s="254"/>
      <c r="Q329" s="254"/>
      <c r="R329" s="254"/>
      <c r="S329" s="254"/>
      <c r="T329" s="25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6" t="s">
        <v>292</v>
      </c>
      <c r="AU329" s="256" t="s">
        <v>199</v>
      </c>
      <c r="AV329" s="14" t="s">
        <v>288</v>
      </c>
      <c r="AW329" s="14" t="s">
        <v>31</v>
      </c>
      <c r="AX329" s="14" t="s">
        <v>76</v>
      </c>
      <c r="AY329" s="256" t="s">
        <v>281</v>
      </c>
    </row>
    <row r="330" s="2" customFormat="1" ht="16.5" customHeight="1">
      <c r="A330" s="41"/>
      <c r="B330" s="42"/>
      <c r="C330" s="267" t="s">
        <v>739</v>
      </c>
      <c r="D330" s="267" t="s">
        <v>396</v>
      </c>
      <c r="E330" s="268" t="s">
        <v>722</v>
      </c>
      <c r="F330" s="269" t="s">
        <v>723</v>
      </c>
      <c r="G330" s="270" t="s">
        <v>392</v>
      </c>
      <c r="H330" s="271">
        <v>17.027999999999999</v>
      </c>
      <c r="I330" s="272"/>
      <c r="J330" s="273">
        <f>ROUND(I330*H330,2)</f>
        <v>0</v>
      </c>
      <c r="K330" s="269" t="s">
        <v>287</v>
      </c>
      <c r="L330" s="274"/>
      <c r="M330" s="275" t="s">
        <v>19</v>
      </c>
      <c r="N330" s="276" t="s">
        <v>40</v>
      </c>
      <c r="O330" s="87"/>
      <c r="P330" s="225">
        <f>O330*H330</f>
        <v>0</v>
      </c>
      <c r="Q330" s="225">
        <v>0.00091</v>
      </c>
      <c r="R330" s="225">
        <f>Q330*H330</f>
        <v>0.015495479999999999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483</v>
      </c>
      <c r="AT330" s="227" t="s">
        <v>396</v>
      </c>
      <c r="AU330" s="227" t="s">
        <v>199</v>
      </c>
      <c r="AY330" s="20" t="s">
        <v>281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76</v>
      </c>
      <c r="BK330" s="228">
        <f>ROUND(I330*H330,2)</f>
        <v>0</v>
      </c>
      <c r="BL330" s="20" t="s">
        <v>305</v>
      </c>
      <c r="BM330" s="227" t="s">
        <v>724</v>
      </c>
    </row>
    <row r="331" s="2" customFormat="1">
      <c r="A331" s="41"/>
      <c r="B331" s="42"/>
      <c r="C331" s="43"/>
      <c r="D331" s="236" t="s">
        <v>712</v>
      </c>
      <c r="E331" s="43"/>
      <c r="F331" s="290" t="s">
        <v>725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712</v>
      </c>
      <c r="AU331" s="20" t="s">
        <v>199</v>
      </c>
    </row>
    <row r="332" s="13" customFormat="1">
      <c r="A332" s="13"/>
      <c r="B332" s="234"/>
      <c r="C332" s="235"/>
      <c r="D332" s="236" t="s">
        <v>292</v>
      </c>
      <c r="E332" s="235"/>
      <c r="F332" s="238" t="s">
        <v>2150</v>
      </c>
      <c r="G332" s="235"/>
      <c r="H332" s="239">
        <v>17.027999999999999</v>
      </c>
      <c r="I332" s="240"/>
      <c r="J332" s="235"/>
      <c r="K332" s="235"/>
      <c r="L332" s="241"/>
      <c r="M332" s="242"/>
      <c r="N332" s="243"/>
      <c r="O332" s="243"/>
      <c r="P332" s="243"/>
      <c r="Q332" s="243"/>
      <c r="R332" s="243"/>
      <c r="S332" s="243"/>
      <c r="T332" s="24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5" t="s">
        <v>292</v>
      </c>
      <c r="AU332" s="245" t="s">
        <v>199</v>
      </c>
      <c r="AV332" s="13" t="s">
        <v>78</v>
      </c>
      <c r="AW332" s="13" t="s">
        <v>4</v>
      </c>
      <c r="AX332" s="13" t="s">
        <v>76</v>
      </c>
      <c r="AY332" s="245" t="s">
        <v>281</v>
      </c>
    </row>
    <row r="333" s="12" customFormat="1" ht="22.8" customHeight="1">
      <c r="A333" s="12"/>
      <c r="B333" s="200"/>
      <c r="C333" s="201"/>
      <c r="D333" s="202" t="s">
        <v>68</v>
      </c>
      <c r="E333" s="214" t="s">
        <v>727</v>
      </c>
      <c r="F333" s="214" t="s">
        <v>728</v>
      </c>
      <c r="G333" s="201"/>
      <c r="H333" s="201"/>
      <c r="I333" s="204"/>
      <c r="J333" s="215">
        <f>BK333</f>
        <v>0</v>
      </c>
      <c r="K333" s="201"/>
      <c r="L333" s="206"/>
      <c r="M333" s="207"/>
      <c r="N333" s="208"/>
      <c r="O333" s="208"/>
      <c r="P333" s="209">
        <f>SUM(P334:P361)</f>
        <v>0</v>
      </c>
      <c r="Q333" s="208"/>
      <c r="R333" s="209">
        <f>SUM(R334:R361)</f>
        <v>0.6885876700000001</v>
      </c>
      <c r="S333" s="208"/>
      <c r="T333" s="210">
        <f>SUM(T334:T361)</f>
        <v>0</v>
      </c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R333" s="211" t="s">
        <v>78</v>
      </c>
      <c r="AT333" s="212" t="s">
        <v>68</v>
      </c>
      <c r="AU333" s="212" t="s">
        <v>76</v>
      </c>
      <c r="AY333" s="211" t="s">
        <v>281</v>
      </c>
      <c r="BK333" s="213">
        <f>SUM(BK334:BK361)</f>
        <v>0</v>
      </c>
    </row>
    <row r="334" s="2" customFormat="1" ht="24.15" customHeight="1">
      <c r="A334" s="41"/>
      <c r="B334" s="42"/>
      <c r="C334" s="216" t="s">
        <v>744</v>
      </c>
      <c r="D334" s="216" t="s">
        <v>284</v>
      </c>
      <c r="E334" s="217" t="s">
        <v>730</v>
      </c>
      <c r="F334" s="218" t="s">
        <v>731</v>
      </c>
      <c r="G334" s="219" t="s">
        <v>197</v>
      </c>
      <c r="H334" s="220">
        <v>31.495999999999999</v>
      </c>
      <c r="I334" s="221"/>
      <c r="J334" s="222">
        <f>ROUND(I334*H334,2)</f>
        <v>0</v>
      </c>
      <c r="K334" s="218" t="s">
        <v>287</v>
      </c>
      <c r="L334" s="47"/>
      <c r="M334" s="223" t="s">
        <v>19</v>
      </c>
      <c r="N334" s="224" t="s">
        <v>40</v>
      </c>
      <c r="O334" s="87"/>
      <c r="P334" s="225">
        <f>O334*H334</f>
        <v>0</v>
      </c>
      <c r="Q334" s="225">
        <v>0.00029999999999999997</v>
      </c>
      <c r="R334" s="225">
        <f>Q334*H334</f>
        <v>0.0094487999999999985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305</v>
      </c>
      <c r="AT334" s="227" t="s">
        <v>284</v>
      </c>
      <c r="AU334" s="227" t="s">
        <v>78</v>
      </c>
      <c r="AY334" s="20" t="s">
        <v>281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76</v>
      </c>
      <c r="BK334" s="228">
        <f>ROUND(I334*H334,2)</f>
        <v>0</v>
      </c>
      <c r="BL334" s="20" t="s">
        <v>305</v>
      </c>
      <c r="BM334" s="227" t="s">
        <v>732</v>
      </c>
    </row>
    <row r="335" s="2" customFormat="1">
      <c r="A335" s="41"/>
      <c r="B335" s="42"/>
      <c r="C335" s="43"/>
      <c r="D335" s="229" t="s">
        <v>290</v>
      </c>
      <c r="E335" s="43"/>
      <c r="F335" s="230" t="s">
        <v>733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290</v>
      </c>
      <c r="AU335" s="20" t="s">
        <v>78</v>
      </c>
    </row>
    <row r="336" s="13" customFormat="1">
      <c r="A336" s="13"/>
      <c r="B336" s="234"/>
      <c r="C336" s="235"/>
      <c r="D336" s="236" t="s">
        <v>292</v>
      </c>
      <c r="E336" s="237" t="s">
        <v>19</v>
      </c>
      <c r="F336" s="238" t="s">
        <v>208</v>
      </c>
      <c r="G336" s="235"/>
      <c r="H336" s="239">
        <v>31.495999999999999</v>
      </c>
      <c r="I336" s="240"/>
      <c r="J336" s="235"/>
      <c r="K336" s="235"/>
      <c r="L336" s="241"/>
      <c r="M336" s="242"/>
      <c r="N336" s="243"/>
      <c r="O336" s="243"/>
      <c r="P336" s="243"/>
      <c r="Q336" s="243"/>
      <c r="R336" s="243"/>
      <c r="S336" s="243"/>
      <c r="T336" s="244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5" t="s">
        <v>292</v>
      </c>
      <c r="AU336" s="245" t="s">
        <v>78</v>
      </c>
      <c r="AV336" s="13" t="s">
        <v>78</v>
      </c>
      <c r="AW336" s="13" t="s">
        <v>31</v>
      </c>
      <c r="AX336" s="13" t="s">
        <v>76</v>
      </c>
      <c r="AY336" s="245" t="s">
        <v>281</v>
      </c>
    </row>
    <row r="337" s="2" customFormat="1" ht="37.8" customHeight="1">
      <c r="A337" s="41"/>
      <c r="B337" s="42"/>
      <c r="C337" s="216" t="s">
        <v>753</v>
      </c>
      <c r="D337" s="216" t="s">
        <v>284</v>
      </c>
      <c r="E337" s="217" t="s">
        <v>735</v>
      </c>
      <c r="F337" s="218" t="s">
        <v>736</v>
      </c>
      <c r="G337" s="219" t="s">
        <v>197</v>
      </c>
      <c r="H337" s="220">
        <v>31.495999999999999</v>
      </c>
      <c r="I337" s="221"/>
      <c r="J337" s="222">
        <f>ROUND(I337*H337,2)</f>
        <v>0</v>
      </c>
      <c r="K337" s="218" t="s">
        <v>287</v>
      </c>
      <c r="L337" s="47"/>
      <c r="M337" s="223" t="s">
        <v>19</v>
      </c>
      <c r="N337" s="224" t="s">
        <v>40</v>
      </c>
      <c r="O337" s="87"/>
      <c r="P337" s="225">
        <f>O337*H337</f>
        <v>0</v>
      </c>
      <c r="Q337" s="225">
        <v>0.0055799999999999999</v>
      </c>
      <c r="R337" s="225">
        <f>Q337*H337</f>
        <v>0.17574767999999999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305</v>
      </c>
      <c r="AT337" s="227" t="s">
        <v>284</v>
      </c>
      <c r="AU337" s="227" t="s">
        <v>78</v>
      </c>
      <c r="AY337" s="20" t="s">
        <v>281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76</v>
      </c>
      <c r="BK337" s="228">
        <f>ROUND(I337*H337,2)</f>
        <v>0</v>
      </c>
      <c r="BL337" s="20" t="s">
        <v>305</v>
      </c>
      <c r="BM337" s="227" t="s">
        <v>737</v>
      </c>
    </row>
    <row r="338" s="2" customFormat="1">
      <c r="A338" s="41"/>
      <c r="B338" s="42"/>
      <c r="C338" s="43"/>
      <c r="D338" s="229" t="s">
        <v>290</v>
      </c>
      <c r="E338" s="43"/>
      <c r="F338" s="230" t="s">
        <v>738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290</v>
      </c>
      <c r="AU338" s="20" t="s">
        <v>78</v>
      </c>
    </row>
    <row r="339" s="2" customFormat="1" ht="33" customHeight="1">
      <c r="A339" s="41"/>
      <c r="B339" s="42"/>
      <c r="C339" s="267" t="s">
        <v>758</v>
      </c>
      <c r="D339" s="267" t="s">
        <v>396</v>
      </c>
      <c r="E339" s="268" t="s">
        <v>740</v>
      </c>
      <c r="F339" s="269" t="s">
        <v>741</v>
      </c>
      <c r="G339" s="270" t="s">
        <v>197</v>
      </c>
      <c r="H339" s="271">
        <v>34.646000000000001</v>
      </c>
      <c r="I339" s="272"/>
      <c r="J339" s="273">
        <f>ROUND(I339*H339,2)</f>
        <v>0</v>
      </c>
      <c r="K339" s="269" t="s">
        <v>287</v>
      </c>
      <c r="L339" s="274"/>
      <c r="M339" s="275" t="s">
        <v>19</v>
      </c>
      <c r="N339" s="276" t="s">
        <v>40</v>
      </c>
      <c r="O339" s="87"/>
      <c r="P339" s="225">
        <f>O339*H339</f>
        <v>0</v>
      </c>
      <c r="Q339" s="225">
        <v>0.014290000000000001</v>
      </c>
      <c r="R339" s="225">
        <f>Q339*H339</f>
        <v>0.49509134000000005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483</v>
      </c>
      <c r="AT339" s="227" t="s">
        <v>396</v>
      </c>
      <c r="AU339" s="227" t="s">
        <v>78</v>
      </c>
      <c r="AY339" s="20" t="s">
        <v>281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76</v>
      </c>
      <c r="BK339" s="228">
        <f>ROUND(I339*H339,2)</f>
        <v>0</v>
      </c>
      <c r="BL339" s="20" t="s">
        <v>305</v>
      </c>
      <c r="BM339" s="227" t="s">
        <v>742</v>
      </c>
    </row>
    <row r="340" s="13" customFormat="1">
      <c r="A340" s="13"/>
      <c r="B340" s="234"/>
      <c r="C340" s="235"/>
      <c r="D340" s="236" t="s">
        <v>292</v>
      </c>
      <c r="E340" s="235"/>
      <c r="F340" s="238" t="s">
        <v>2151</v>
      </c>
      <c r="G340" s="235"/>
      <c r="H340" s="239">
        <v>34.646000000000001</v>
      </c>
      <c r="I340" s="240"/>
      <c r="J340" s="235"/>
      <c r="K340" s="235"/>
      <c r="L340" s="241"/>
      <c r="M340" s="242"/>
      <c r="N340" s="243"/>
      <c r="O340" s="243"/>
      <c r="P340" s="243"/>
      <c r="Q340" s="243"/>
      <c r="R340" s="243"/>
      <c r="S340" s="243"/>
      <c r="T340" s="244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5" t="s">
        <v>292</v>
      </c>
      <c r="AU340" s="245" t="s">
        <v>78</v>
      </c>
      <c r="AV340" s="13" t="s">
        <v>78</v>
      </c>
      <c r="AW340" s="13" t="s">
        <v>4</v>
      </c>
      <c r="AX340" s="13" t="s">
        <v>76</v>
      </c>
      <c r="AY340" s="245" t="s">
        <v>281</v>
      </c>
    </row>
    <row r="341" s="2" customFormat="1" ht="24.15" customHeight="1">
      <c r="A341" s="41"/>
      <c r="B341" s="42"/>
      <c r="C341" s="216" t="s">
        <v>764</v>
      </c>
      <c r="D341" s="216" t="s">
        <v>284</v>
      </c>
      <c r="E341" s="217" t="s">
        <v>759</v>
      </c>
      <c r="F341" s="218" t="s">
        <v>760</v>
      </c>
      <c r="G341" s="219" t="s">
        <v>392</v>
      </c>
      <c r="H341" s="220">
        <v>44.280000000000001</v>
      </c>
      <c r="I341" s="221"/>
      <c r="J341" s="222">
        <f>ROUND(I341*H341,2)</f>
        <v>0</v>
      </c>
      <c r="K341" s="218" t="s">
        <v>287</v>
      </c>
      <c r="L341" s="47"/>
      <c r="M341" s="223" t="s">
        <v>19</v>
      </c>
      <c r="N341" s="224" t="s">
        <v>40</v>
      </c>
      <c r="O341" s="87"/>
      <c r="P341" s="225">
        <f>O341*H341</f>
        <v>0</v>
      </c>
      <c r="Q341" s="225">
        <v>9.0000000000000006E-05</v>
      </c>
      <c r="R341" s="225">
        <f>Q341*H341</f>
        <v>0.0039852000000000004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305</v>
      </c>
      <c r="AT341" s="227" t="s">
        <v>284</v>
      </c>
      <c r="AU341" s="227" t="s">
        <v>78</v>
      </c>
      <c r="AY341" s="20" t="s">
        <v>281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76</v>
      </c>
      <c r="BK341" s="228">
        <f>ROUND(I341*H341,2)</f>
        <v>0</v>
      </c>
      <c r="BL341" s="20" t="s">
        <v>305</v>
      </c>
      <c r="BM341" s="227" t="s">
        <v>761</v>
      </c>
    </row>
    <row r="342" s="2" customFormat="1">
      <c r="A342" s="41"/>
      <c r="B342" s="42"/>
      <c r="C342" s="43"/>
      <c r="D342" s="229" t="s">
        <v>290</v>
      </c>
      <c r="E342" s="43"/>
      <c r="F342" s="230" t="s">
        <v>762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290</v>
      </c>
      <c r="AU342" s="20" t="s">
        <v>78</v>
      </c>
    </row>
    <row r="343" s="13" customFormat="1">
      <c r="A343" s="13"/>
      <c r="B343" s="234"/>
      <c r="C343" s="235"/>
      <c r="D343" s="236" t="s">
        <v>292</v>
      </c>
      <c r="E343" s="237" t="s">
        <v>19</v>
      </c>
      <c r="F343" s="238" t="s">
        <v>214</v>
      </c>
      <c r="G343" s="235"/>
      <c r="H343" s="239">
        <v>15.48</v>
      </c>
      <c r="I343" s="240"/>
      <c r="J343" s="235"/>
      <c r="K343" s="235"/>
      <c r="L343" s="241"/>
      <c r="M343" s="242"/>
      <c r="N343" s="243"/>
      <c r="O343" s="243"/>
      <c r="P343" s="243"/>
      <c r="Q343" s="243"/>
      <c r="R343" s="243"/>
      <c r="S343" s="243"/>
      <c r="T343" s="244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5" t="s">
        <v>292</v>
      </c>
      <c r="AU343" s="245" t="s">
        <v>78</v>
      </c>
      <c r="AV343" s="13" t="s">
        <v>78</v>
      </c>
      <c r="AW343" s="13" t="s">
        <v>31</v>
      </c>
      <c r="AX343" s="13" t="s">
        <v>69</v>
      </c>
      <c r="AY343" s="245" t="s">
        <v>281</v>
      </c>
    </row>
    <row r="344" s="13" customFormat="1">
      <c r="A344" s="13"/>
      <c r="B344" s="234"/>
      <c r="C344" s="235"/>
      <c r="D344" s="236" t="s">
        <v>292</v>
      </c>
      <c r="E344" s="237" t="s">
        <v>19</v>
      </c>
      <c r="F344" s="238" t="s">
        <v>2152</v>
      </c>
      <c r="G344" s="235"/>
      <c r="H344" s="239">
        <v>28.800000000000001</v>
      </c>
      <c r="I344" s="240"/>
      <c r="J344" s="235"/>
      <c r="K344" s="235"/>
      <c r="L344" s="241"/>
      <c r="M344" s="242"/>
      <c r="N344" s="243"/>
      <c r="O344" s="243"/>
      <c r="P344" s="243"/>
      <c r="Q344" s="243"/>
      <c r="R344" s="243"/>
      <c r="S344" s="243"/>
      <c r="T344" s="244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5" t="s">
        <v>292</v>
      </c>
      <c r="AU344" s="245" t="s">
        <v>78</v>
      </c>
      <c r="AV344" s="13" t="s">
        <v>78</v>
      </c>
      <c r="AW344" s="13" t="s">
        <v>31</v>
      </c>
      <c r="AX344" s="13" t="s">
        <v>69</v>
      </c>
      <c r="AY344" s="245" t="s">
        <v>281</v>
      </c>
    </row>
    <row r="345" s="14" customFormat="1">
      <c r="A345" s="14"/>
      <c r="B345" s="246"/>
      <c r="C345" s="247"/>
      <c r="D345" s="236" t="s">
        <v>292</v>
      </c>
      <c r="E345" s="248" t="s">
        <v>19</v>
      </c>
      <c r="F345" s="249" t="s">
        <v>311</v>
      </c>
      <c r="G345" s="247"/>
      <c r="H345" s="250">
        <v>44.280000000000001</v>
      </c>
      <c r="I345" s="251"/>
      <c r="J345" s="247"/>
      <c r="K345" s="247"/>
      <c r="L345" s="252"/>
      <c r="M345" s="253"/>
      <c r="N345" s="254"/>
      <c r="O345" s="254"/>
      <c r="P345" s="254"/>
      <c r="Q345" s="254"/>
      <c r="R345" s="254"/>
      <c r="S345" s="254"/>
      <c r="T345" s="255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6" t="s">
        <v>292</v>
      </c>
      <c r="AU345" s="256" t="s">
        <v>78</v>
      </c>
      <c r="AV345" s="14" t="s">
        <v>288</v>
      </c>
      <c r="AW345" s="14" t="s">
        <v>31</v>
      </c>
      <c r="AX345" s="14" t="s">
        <v>76</v>
      </c>
      <c r="AY345" s="256" t="s">
        <v>281</v>
      </c>
    </row>
    <row r="346" s="2" customFormat="1" ht="24.15" customHeight="1">
      <c r="A346" s="41"/>
      <c r="B346" s="42"/>
      <c r="C346" s="216" t="s">
        <v>771</v>
      </c>
      <c r="D346" s="216" t="s">
        <v>284</v>
      </c>
      <c r="E346" s="217" t="s">
        <v>765</v>
      </c>
      <c r="F346" s="218" t="s">
        <v>766</v>
      </c>
      <c r="G346" s="219" t="s">
        <v>330</v>
      </c>
      <c r="H346" s="220">
        <v>13</v>
      </c>
      <c r="I346" s="221"/>
      <c r="J346" s="222">
        <f>ROUND(I346*H346,2)</f>
        <v>0</v>
      </c>
      <c r="K346" s="218" t="s">
        <v>287</v>
      </c>
      <c r="L346" s="47"/>
      <c r="M346" s="223" t="s">
        <v>19</v>
      </c>
      <c r="N346" s="224" t="s">
        <v>40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305</v>
      </c>
      <c r="AT346" s="227" t="s">
        <v>284</v>
      </c>
      <c r="AU346" s="227" t="s">
        <v>78</v>
      </c>
      <c r="AY346" s="20" t="s">
        <v>281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76</v>
      </c>
      <c r="BK346" s="228">
        <f>ROUND(I346*H346,2)</f>
        <v>0</v>
      </c>
      <c r="BL346" s="20" t="s">
        <v>305</v>
      </c>
      <c r="BM346" s="227" t="s">
        <v>767</v>
      </c>
    </row>
    <row r="347" s="2" customFormat="1">
      <c r="A347" s="41"/>
      <c r="B347" s="42"/>
      <c r="C347" s="43"/>
      <c r="D347" s="229" t="s">
        <v>290</v>
      </c>
      <c r="E347" s="43"/>
      <c r="F347" s="230" t="s">
        <v>768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290</v>
      </c>
      <c r="AU347" s="20" t="s">
        <v>78</v>
      </c>
    </row>
    <row r="348" s="13" customFormat="1">
      <c r="A348" s="13"/>
      <c r="B348" s="234"/>
      <c r="C348" s="235"/>
      <c r="D348" s="236" t="s">
        <v>292</v>
      </c>
      <c r="E348" s="237" t="s">
        <v>19</v>
      </c>
      <c r="F348" s="238" t="s">
        <v>769</v>
      </c>
      <c r="G348" s="235"/>
      <c r="H348" s="239">
        <v>6</v>
      </c>
      <c r="I348" s="240"/>
      <c r="J348" s="235"/>
      <c r="K348" s="235"/>
      <c r="L348" s="241"/>
      <c r="M348" s="242"/>
      <c r="N348" s="243"/>
      <c r="O348" s="243"/>
      <c r="P348" s="243"/>
      <c r="Q348" s="243"/>
      <c r="R348" s="243"/>
      <c r="S348" s="243"/>
      <c r="T348" s="244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5" t="s">
        <v>292</v>
      </c>
      <c r="AU348" s="245" t="s">
        <v>78</v>
      </c>
      <c r="AV348" s="13" t="s">
        <v>78</v>
      </c>
      <c r="AW348" s="13" t="s">
        <v>31</v>
      </c>
      <c r="AX348" s="13" t="s">
        <v>69</v>
      </c>
      <c r="AY348" s="245" t="s">
        <v>281</v>
      </c>
    </row>
    <row r="349" s="13" customFormat="1">
      <c r="A349" s="13"/>
      <c r="B349" s="234"/>
      <c r="C349" s="235"/>
      <c r="D349" s="236" t="s">
        <v>292</v>
      </c>
      <c r="E349" s="237" t="s">
        <v>19</v>
      </c>
      <c r="F349" s="238" t="s">
        <v>964</v>
      </c>
      <c r="G349" s="235"/>
      <c r="H349" s="239">
        <v>7</v>
      </c>
      <c r="I349" s="240"/>
      <c r="J349" s="235"/>
      <c r="K349" s="235"/>
      <c r="L349" s="241"/>
      <c r="M349" s="242"/>
      <c r="N349" s="243"/>
      <c r="O349" s="243"/>
      <c r="P349" s="243"/>
      <c r="Q349" s="243"/>
      <c r="R349" s="243"/>
      <c r="S349" s="243"/>
      <c r="T349" s="244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5" t="s">
        <v>292</v>
      </c>
      <c r="AU349" s="245" t="s">
        <v>78</v>
      </c>
      <c r="AV349" s="13" t="s">
        <v>78</v>
      </c>
      <c r="AW349" s="13" t="s">
        <v>31</v>
      </c>
      <c r="AX349" s="13" t="s">
        <v>69</v>
      </c>
      <c r="AY349" s="245" t="s">
        <v>281</v>
      </c>
    </row>
    <row r="350" s="14" customFormat="1">
      <c r="A350" s="14"/>
      <c r="B350" s="246"/>
      <c r="C350" s="247"/>
      <c r="D350" s="236" t="s">
        <v>292</v>
      </c>
      <c r="E350" s="248" t="s">
        <v>19</v>
      </c>
      <c r="F350" s="249" t="s">
        <v>311</v>
      </c>
      <c r="G350" s="247"/>
      <c r="H350" s="250">
        <v>13</v>
      </c>
      <c r="I350" s="251"/>
      <c r="J350" s="247"/>
      <c r="K350" s="247"/>
      <c r="L350" s="252"/>
      <c r="M350" s="253"/>
      <c r="N350" s="254"/>
      <c r="O350" s="254"/>
      <c r="P350" s="254"/>
      <c r="Q350" s="254"/>
      <c r="R350" s="254"/>
      <c r="S350" s="254"/>
      <c r="T350" s="255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6" t="s">
        <v>292</v>
      </c>
      <c r="AU350" s="256" t="s">
        <v>78</v>
      </c>
      <c r="AV350" s="14" t="s">
        <v>288</v>
      </c>
      <c r="AW350" s="14" t="s">
        <v>31</v>
      </c>
      <c r="AX350" s="14" t="s">
        <v>76</v>
      </c>
      <c r="AY350" s="256" t="s">
        <v>281</v>
      </c>
    </row>
    <row r="351" s="2" customFormat="1" ht="24.15" customHeight="1">
      <c r="A351" s="41"/>
      <c r="B351" s="42"/>
      <c r="C351" s="216" t="s">
        <v>777</v>
      </c>
      <c r="D351" s="216" t="s">
        <v>284</v>
      </c>
      <c r="E351" s="217" t="s">
        <v>772</v>
      </c>
      <c r="F351" s="218" t="s">
        <v>773</v>
      </c>
      <c r="G351" s="219" t="s">
        <v>330</v>
      </c>
      <c r="H351" s="220">
        <v>2</v>
      </c>
      <c r="I351" s="221"/>
      <c r="J351" s="222">
        <f>ROUND(I351*H351,2)</f>
        <v>0</v>
      </c>
      <c r="K351" s="218" t="s">
        <v>287</v>
      </c>
      <c r="L351" s="47"/>
      <c r="M351" s="223" t="s">
        <v>19</v>
      </c>
      <c r="N351" s="224" t="s">
        <v>40</v>
      </c>
      <c r="O351" s="87"/>
      <c r="P351" s="225">
        <f>O351*H351</f>
        <v>0</v>
      </c>
      <c r="Q351" s="225">
        <v>0</v>
      </c>
      <c r="R351" s="225">
        <f>Q351*H351</f>
        <v>0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305</v>
      </c>
      <c r="AT351" s="227" t="s">
        <v>284</v>
      </c>
      <c r="AU351" s="227" t="s">
        <v>78</v>
      </c>
      <c r="AY351" s="20" t="s">
        <v>281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76</v>
      </c>
      <c r="BK351" s="228">
        <f>ROUND(I351*H351,2)</f>
        <v>0</v>
      </c>
      <c r="BL351" s="20" t="s">
        <v>305</v>
      </c>
      <c r="BM351" s="227" t="s">
        <v>774</v>
      </c>
    </row>
    <row r="352" s="2" customFormat="1">
      <c r="A352" s="41"/>
      <c r="B352" s="42"/>
      <c r="C352" s="43"/>
      <c r="D352" s="229" t="s">
        <v>290</v>
      </c>
      <c r="E352" s="43"/>
      <c r="F352" s="230" t="s">
        <v>775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290</v>
      </c>
      <c r="AU352" s="20" t="s">
        <v>78</v>
      </c>
    </row>
    <row r="353" s="13" customFormat="1">
      <c r="A353" s="13"/>
      <c r="B353" s="234"/>
      <c r="C353" s="235"/>
      <c r="D353" s="236" t="s">
        <v>292</v>
      </c>
      <c r="E353" s="237" t="s">
        <v>19</v>
      </c>
      <c r="F353" s="238" t="s">
        <v>2153</v>
      </c>
      <c r="G353" s="235"/>
      <c r="H353" s="239">
        <v>2</v>
      </c>
      <c r="I353" s="240"/>
      <c r="J353" s="235"/>
      <c r="K353" s="235"/>
      <c r="L353" s="241"/>
      <c r="M353" s="242"/>
      <c r="N353" s="243"/>
      <c r="O353" s="243"/>
      <c r="P353" s="243"/>
      <c r="Q353" s="243"/>
      <c r="R353" s="243"/>
      <c r="S353" s="243"/>
      <c r="T353" s="244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5" t="s">
        <v>292</v>
      </c>
      <c r="AU353" s="245" t="s">
        <v>78</v>
      </c>
      <c r="AV353" s="13" t="s">
        <v>78</v>
      </c>
      <c r="AW353" s="13" t="s">
        <v>31</v>
      </c>
      <c r="AX353" s="13" t="s">
        <v>76</v>
      </c>
      <c r="AY353" s="245" t="s">
        <v>281</v>
      </c>
    </row>
    <row r="354" s="2" customFormat="1" ht="24.15" customHeight="1">
      <c r="A354" s="41"/>
      <c r="B354" s="42"/>
      <c r="C354" s="216" t="s">
        <v>782</v>
      </c>
      <c r="D354" s="216" t="s">
        <v>284</v>
      </c>
      <c r="E354" s="217" t="s">
        <v>2154</v>
      </c>
      <c r="F354" s="218" t="s">
        <v>2155</v>
      </c>
      <c r="G354" s="219" t="s">
        <v>392</v>
      </c>
      <c r="H354" s="220">
        <v>1.395</v>
      </c>
      <c r="I354" s="221"/>
      <c r="J354" s="222">
        <f>ROUND(I354*H354,2)</f>
        <v>0</v>
      </c>
      <c r="K354" s="218" t="s">
        <v>287</v>
      </c>
      <c r="L354" s="47"/>
      <c r="M354" s="223" t="s">
        <v>19</v>
      </c>
      <c r="N354" s="224" t="s">
        <v>40</v>
      </c>
      <c r="O354" s="87"/>
      <c r="P354" s="225">
        <f>O354*H354</f>
        <v>0</v>
      </c>
      <c r="Q354" s="225">
        <v>0.00095200000000000005</v>
      </c>
      <c r="R354" s="225">
        <f>Q354*H354</f>
        <v>0.0013280400000000002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305</v>
      </c>
      <c r="AT354" s="227" t="s">
        <v>284</v>
      </c>
      <c r="AU354" s="227" t="s">
        <v>78</v>
      </c>
      <c r="AY354" s="20" t="s">
        <v>281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76</v>
      </c>
      <c r="BK354" s="228">
        <f>ROUND(I354*H354,2)</f>
        <v>0</v>
      </c>
      <c r="BL354" s="20" t="s">
        <v>305</v>
      </c>
      <c r="BM354" s="227" t="s">
        <v>780</v>
      </c>
    </row>
    <row r="355" s="2" customFormat="1">
      <c r="A355" s="41"/>
      <c r="B355" s="42"/>
      <c r="C355" s="43"/>
      <c r="D355" s="229" t="s">
        <v>290</v>
      </c>
      <c r="E355" s="43"/>
      <c r="F355" s="230" t="s">
        <v>2156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290</v>
      </c>
      <c r="AU355" s="20" t="s">
        <v>78</v>
      </c>
    </row>
    <row r="356" s="15" customFormat="1">
      <c r="A356" s="15"/>
      <c r="B356" s="257"/>
      <c r="C356" s="258"/>
      <c r="D356" s="236" t="s">
        <v>292</v>
      </c>
      <c r="E356" s="259" t="s">
        <v>19</v>
      </c>
      <c r="F356" s="260" t="s">
        <v>2157</v>
      </c>
      <c r="G356" s="258"/>
      <c r="H356" s="259" t="s">
        <v>19</v>
      </c>
      <c r="I356" s="261"/>
      <c r="J356" s="258"/>
      <c r="K356" s="258"/>
      <c r="L356" s="262"/>
      <c r="M356" s="263"/>
      <c r="N356" s="264"/>
      <c r="O356" s="264"/>
      <c r="P356" s="264"/>
      <c r="Q356" s="264"/>
      <c r="R356" s="264"/>
      <c r="S356" s="264"/>
      <c r="T356" s="26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66" t="s">
        <v>292</v>
      </c>
      <c r="AU356" s="266" t="s">
        <v>78</v>
      </c>
      <c r="AV356" s="15" t="s">
        <v>76</v>
      </c>
      <c r="AW356" s="15" t="s">
        <v>31</v>
      </c>
      <c r="AX356" s="15" t="s">
        <v>69</v>
      </c>
      <c r="AY356" s="266" t="s">
        <v>281</v>
      </c>
    </row>
    <row r="357" s="13" customFormat="1">
      <c r="A357" s="13"/>
      <c r="B357" s="234"/>
      <c r="C357" s="235"/>
      <c r="D357" s="236" t="s">
        <v>292</v>
      </c>
      <c r="E357" s="237" t="s">
        <v>19</v>
      </c>
      <c r="F357" s="238" t="s">
        <v>2158</v>
      </c>
      <c r="G357" s="235"/>
      <c r="H357" s="239">
        <v>1.395</v>
      </c>
      <c r="I357" s="240"/>
      <c r="J357" s="235"/>
      <c r="K357" s="235"/>
      <c r="L357" s="241"/>
      <c r="M357" s="242"/>
      <c r="N357" s="243"/>
      <c r="O357" s="243"/>
      <c r="P357" s="243"/>
      <c r="Q357" s="243"/>
      <c r="R357" s="243"/>
      <c r="S357" s="243"/>
      <c r="T357" s="244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5" t="s">
        <v>292</v>
      </c>
      <c r="AU357" s="245" t="s">
        <v>78</v>
      </c>
      <c r="AV357" s="13" t="s">
        <v>78</v>
      </c>
      <c r="AW357" s="13" t="s">
        <v>31</v>
      </c>
      <c r="AX357" s="13" t="s">
        <v>76</v>
      </c>
      <c r="AY357" s="245" t="s">
        <v>281</v>
      </c>
    </row>
    <row r="358" s="2" customFormat="1" ht="33" customHeight="1">
      <c r="A358" s="41"/>
      <c r="B358" s="42"/>
      <c r="C358" s="267" t="s">
        <v>787</v>
      </c>
      <c r="D358" s="267" t="s">
        <v>396</v>
      </c>
      <c r="E358" s="268" t="s">
        <v>740</v>
      </c>
      <c r="F358" s="269" t="s">
        <v>741</v>
      </c>
      <c r="G358" s="270" t="s">
        <v>197</v>
      </c>
      <c r="H358" s="271">
        <v>0.20899999999999999</v>
      </c>
      <c r="I358" s="272"/>
      <c r="J358" s="273">
        <f>ROUND(I358*H358,2)</f>
        <v>0</v>
      </c>
      <c r="K358" s="269" t="s">
        <v>287</v>
      </c>
      <c r="L358" s="274"/>
      <c r="M358" s="275" t="s">
        <v>19</v>
      </c>
      <c r="N358" s="276" t="s">
        <v>40</v>
      </c>
      <c r="O358" s="87"/>
      <c r="P358" s="225">
        <f>O358*H358</f>
        <v>0</v>
      </c>
      <c r="Q358" s="225">
        <v>0.014290000000000001</v>
      </c>
      <c r="R358" s="225">
        <f>Q358*H358</f>
        <v>0.0029866100000000002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483</v>
      </c>
      <c r="AT358" s="227" t="s">
        <v>396</v>
      </c>
      <c r="AU358" s="227" t="s">
        <v>78</v>
      </c>
      <c r="AY358" s="20" t="s">
        <v>281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76</v>
      </c>
      <c r="BK358" s="228">
        <f>ROUND(I358*H358,2)</f>
        <v>0</v>
      </c>
      <c r="BL358" s="20" t="s">
        <v>305</v>
      </c>
      <c r="BM358" s="227" t="s">
        <v>796</v>
      </c>
    </row>
    <row r="359" s="13" customFormat="1">
      <c r="A359" s="13"/>
      <c r="B359" s="234"/>
      <c r="C359" s="235"/>
      <c r="D359" s="236" t="s">
        <v>292</v>
      </c>
      <c r="E359" s="235"/>
      <c r="F359" s="238" t="s">
        <v>2159</v>
      </c>
      <c r="G359" s="235"/>
      <c r="H359" s="239">
        <v>0.20899999999999999</v>
      </c>
      <c r="I359" s="240"/>
      <c r="J359" s="235"/>
      <c r="K359" s="235"/>
      <c r="L359" s="241"/>
      <c r="M359" s="242"/>
      <c r="N359" s="243"/>
      <c r="O359" s="243"/>
      <c r="P359" s="243"/>
      <c r="Q359" s="243"/>
      <c r="R359" s="243"/>
      <c r="S359" s="243"/>
      <c r="T359" s="244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5" t="s">
        <v>292</v>
      </c>
      <c r="AU359" s="245" t="s">
        <v>78</v>
      </c>
      <c r="AV359" s="13" t="s">
        <v>78</v>
      </c>
      <c r="AW359" s="13" t="s">
        <v>4</v>
      </c>
      <c r="AX359" s="13" t="s">
        <v>76</v>
      </c>
      <c r="AY359" s="245" t="s">
        <v>281</v>
      </c>
    </row>
    <row r="360" s="2" customFormat="1" ht="55.5" customHeight="1">
      <c r="A360" s="41"/>
      <c r="B360" s="42"/>
      <c r="C360" s="216" t="s">
        <v>791</v>
      </c>
      <c r="D360" s="216" t="s">
        <v>284</v>
      </c>
      <c r="E360" s="217" t="s">
        <v>799</v>
      </c>
      <c r="F360" s="218" t="s">
        <v>800</v>
      </c>
      <c r="G360" s="219" t="s">
        <v>366</v>
      </c>
      <c r="H360" s="220">
        <v>0.68899999999999995</v>
      </c>
      <c r="I360" s="221"/>
      <c r="J360" s="222">
        <f>ROUND(I360*H360,2)</f>
        <v>0</v>
      </c>
      <c r="K360" s="218" t="s">
        <v>287</v>
      </c>
      <c r="L360" s="47"/>
      <c r="M360" s="223" t="s">
        <v>19</v>
      </c>
      <c r="N360" s="224" t="s">
        <v>40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305</v>
      </c>
      <c r="AT360" s="227" t="s">
        <v>284</v>
      </c>
      <c r="AU360" s="227" t="s">
        <v>78</v>
      </c>
      <c r="AY360" s="20" t="s">
        <v>281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76</v>
      </c>
      <c r="BK360" s="228">
        <f>ROUND(I360*H360,2)</f>
        <v>0</v>
      </c>
      <c r="BL360" s="20" t="s">
        <v>305</v>
      </c>
      <c r="BM360" s="227" t="s">
        <v>801</v>
      </c>
    </row>
    <row r="361" s="2" customFormat="1">
      <c r="A361" s="41"/>
      <c r="B361" s="42"/>
      <c r="C361" s="43"/>
      <c r="D361" s="229" t="s">
        <v>290</v>
      </c>
      <c r="E361" s="43"/>
      <c r="F361" s="230" t="s">
        <v>802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290</v>
      </c>
      <c r="AU361" s="20" t="s">
        <v>78</v>
      </c>
    </row>
    <row r="362" s="12" customFormat="1" ht="22.8" customHeight="1">
      <c r="A362" s="12"/>
      <c r="B362" s="200"/>
      <c r="C362" s="201"/>
      <c r="D362" s="202" t="s">
        <v>68</v>
      </c>
      <c r="E362" s="214" t="s">
        <v>803</v>
      </c>
      <c r="F362" s="214" t="s">
        <v>804</v>
      </c>
      <c r="G362" s="201"/>
      <c r="H362" s="201"/>
      <c r="I362" s="204"/>
      <c r="J362" s="215">
        <f>BK362</f>
        <v>0</v>
      </c>
      <c r="K362" s="201"/>
      <c r="L362" s="206"/>
      <c r="M362" s="207"/>
      <c r="N362" s="208"/>
      <c r="O362" s="208"/>
      <c r="P362" s="209">
        <f>SUM(P363:P383)</f>
        <v>0</v>
      </c>
      <c r="Q362" s="208"/>
      <c r="R362" s="209">
        <f>SUM(R363:R383)</f>
        <v>0.032209683000000003</v>
      </c>
      <c r="S362" s="208"/>
      <c r="T362" s="210">
        <f>SUM(T363:T383)</f>
        <v>0.00038055000000000001</v>
      </c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R362" s="211" t="s">
        <v>78</v>
      </c>
      <c r="AT362" s="212" t="s">
        <v>68</v>
      </c>
      <c r="AU362" s="212" t="s">
        <v>76</v>
      </c>
      <c r="AY362" s="211" t="s">
        <v>281</v>
      </c>
      <c r="BK362" s="213">
        <f>SUM(BK363:BK383)</f>
        <v>0</v>
      </c>
    </row>
    <row r="363" s="2" customFormat="1" ht="24.15" customHeight="1">
      <c r="A363" s="41"/>
      <c r="B363" s="42"/>
      <c r="C363" s="216" t="s">
        <v>795</v>
      </c>
      <c r="D363" s="216" t="s">
        <v>284</v>
      </c>
      <c r="E363" s="217" t="s">
        <v>806</v>
      </c>
      <c r="F363" s="218" t="s">
        <v>807</v>
      </c>
      <c r="G363" s="219" t="s">
        <v>197</v>
      </c>
      <c r="H363" s="220">
        <v>65.051000000000002</v>
      </c>
      <c r="I363" s="221"/>
      <c r="J363" s="222">
        <f>ROUND(I363*H363,2)</f>
        <v>0</v>
      </c>
      <c r="K363" s="218" t="s">
        <v>287</v>
      </c>
      <c r="L363" s="47"/>
      <c r="M363" s="223" t="s">
        <v>19</v>
      </c>
      <c r="N363" s="224" t="s">
        <v>40</v>
      </c>
      <c r="O363" s="87"/>
      <c r="P363" s="225">
        <f>O363*H363</f>
        <v>0</v>
      </c>
      <c r="Q363" s="225">
        <v>0</v>
      </c>
      <c r="R363" s="225">
        <f>Q363*H363</f>
        <v>0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305</v>
      </c>
      <c r="AT363" s="227" t="s">
        <v>284</v>
      </c>
      <c r="AU363" s="227" t="s">
        <v>78</v>
      </c>
      <c r="AY363" s="20" t="s">
        <v>281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76</v>
      </c>
      <c r="BK363" s="228">
        <f>ROUND(I363*H363,2)</f>
        <v>0</v>
      </c>
      <c r="BL363" s="20" t="s">
        <v>305</v>
      </c>
      <c r="BM363" s="227" t="s">
        <v>808</v>
      </c>
    </row>
    <row r="364" s="2" customFormat="1">
      <c r="A364" s="41"/>
      <c r="B364" s="42"/>
      <c r="C364" s="43"/>
      <c r="D364" s="229" t="s">
        <v>290</v>
      </c>
      <c r="E364" s="43"/>
      <c r="F364" s="230" t="s">
        <v>809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290</v>
      </c>
      <c r="AU364" s="20" t="s">
        <v>78</v>
      </c>
    </row>
    <row r="365" s="13" customFormat="1">
      <c r="A365" s="13"/>
      <c r="B365" s="234"/>
      <c r="C365" s="235"/>
      <c r="D365" s="236" t="s">
        <v>292</v>
      </c>
      <c r="E365" s="237" t="s">
        <v>19</v>
      </c>
      <c r="F365" s="238" t="s">
        <v>235</v>
      </c>
      <c r="G365" s="235"/>
      <c r="H365" s="239">
        <v>4.9900000000000002</v>
      </c>
      <c r="I365" s="240"/>
      <c r="J365" s="235"/>
      <c r="K365" s="235"/>
      <c r="L365" s="241"/>
      <c r="M365" s="242"/>
      <c r="N365" s="243"/>
      <c r="O365" s="243"/>
      <c r="P365" s="243"/>
      <c r="Q365" s="243"/>
      <c r="R365" s="243"/>
      <c r="S365" s="243"/>
      <c r="T365" s="244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5" t="s">
        <v>292</v>
      </c>
      <c r="AU365" s="245" t="s">
        <v>78</v>
      </c>
      <c r="AV365" s="13" t="s">
        <v>78</v>
      </c>
      <c r="AW365" s="13" t="s">
        <v>31</v>
      </c>
      <c r="AX365" s="13" t="s">
        <v>69</v>
      </c>
      <c r="AY365" s="245" t="s">
        <v>281</v>
      </c>
    </row>
    <row r="366" s="13" customFormat="1">
      <c r="A366" s="13"/>
      <c r="B366" s="234"/>
      <c r="C366" s="235"/>
      <c r="D366" s="236" t="s">
        <v>292</v>
      </c>
      <c r="E366" s="237" t="s">
        <v>19</v>
      </c>
      <c r="F366" s="238" t="s">
        <v>810</v>
      </c>
      <c r="G366" s="235"/>
      <c r="H366" s="239">
        <v>40.061</v>
      </c>
      <c r="I366" s="240"/>
      <c r="J366" s="235"/>
      <c r="K366" s="235"/>
      <c r="L366" s="241"/>
      <c r="M366" s="242"/>
      <c r="N366" s="243"/>
      <c r="O366" s="243"/>
      <c r="P366" s="243"/>
      <c r="Q366" s="243"/>
      <c r="R366" s="243"/>
      <c r="S366" s="243"/>
      <c r="T366" s="244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5" t="s">
        <v>292</v>
      </c>
      <c r="AU366" s="245" t="s">
        <v>78</v>
      </c>
      <c r="AV366" s="13" t="s">
        <v>78</v>
      </c>
      <c r="AW366" s="13" t="s">
        <v>31</v>
      </c>
      <c r="AX366" s="13" t="s">
        <v>69</v>
      </c>
      <c r="AY366" s="245" t="s">
        <v>281</v>
      </c>
    </row>
    <row r="367" s="13" customFormat="1">
      <c r="A367" s="13"/>
      <c r="B367" s="234"/>
      <c r="C367" s="235"/>
      <c r="D367" s="236" t="s">
        <v>292</v>
      </c>
      <c r="E367" s="237" t="s">
        <v>19</v>
      </c>
      <c r="F367" s="238" t="s">
        <v>811</v>
      </c>
      <c r="G367" s="235"/>
      <c r="H367" s="239">
        <v>20</v>
      </c>
      <c r="I367" s="240"/>
      <c r="J367" s="235"/>
      <c r="K367" s="235"/>
      <c r="L367" s="241"/>
      <c r="M367" s="242"/>
      <c r="N367" s="243"/>
      <c r="O367" s="243"/>
      <c r="P367" s="243"/>
      <c r="Q367" s="243"/>
      <c r="R367" s="243"/>
      <c r="S367" s="243"/>
      <c r="T367" s="244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5" t="s">
        <v>292</v>
      </c>
      <c r="AU367" s="245" t="s">
        <v>78</v>
      </c>
      <c r="AV367" s="13" t="s">
        <v>78</v>
      </c>
      <c r="AW367" s="13" t="s">
        <v>31</v>
      </c>
      <c r="AX367" s="13" t="s">
        <v>69</v>
      </c>
      <c r="AY367" s="245" t="s">
        <v>281</v>
      </c>
    </row>
    <row r="368" s="14" customFormat="1">
      <c r="A368" s="14"/>
      <c r="B368" s="246"/>
      <c r="C368" s="247"/>
      <c r="D368" s="236" t="s">
        <v>292</v>
      </c>
      <c r="E368" s="248" t="s">
        <v>19</v>
      </c>
      <c r="F368" s="249" t="s">
        <v>311</v>
      </c>
      <c r="G368" s="247"/>
      <c r="H368" s="250">
        <v>65.051000000000002</v>
      </c>
      <c r="I368" s="251"/>
      <c r="J368" s="247"/>
      <c r="K368" s="247"/>
      <c r="L368" s="252"/>
      <c r="M368" s="253"/>
      <c r="N368" s="254"/>
      <c r="O368" s="254"/>
      <c r="P368" s="254"/>
      <c r="Q368" s="254"/>
      <c r="R368" s="254"/>
      <c r="S368" s="254"/>
      <c r="T368" s="255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6" t="s">
        <v>292</v>
      </c>
      <c r="AU368" s="256" t="s">
        <v>78</v>
      </c>
      <c r="AV368" s="14" t="s">
        <v>288</v>
      </c>
      <c r="AW368" s="14" t="s">
        <v>31</v>
      </c>
      <c r="AX368" s="14" t="s">
        <v>76</v>
      </c>
      <c r="AY368" s="256" t="s">
        <v>281</v>
      </c>
    </row>
    <row r="369" s="2" customFormat="1" ht="24.15" customHeight="1">
      <c r="A369" s="41"/>
      <c r="B369" s="42"/>
      <c r="C369" s="216" t="s">
        <v>798</v>
      </c>
      <c r="D369" s="216" t="s">
        <v>284</v>
      </c>
      <c r="E369" s="217" t="s">
        <v>813</v>
      </c>
      <c r="F369" s="218" t="s">
        <v>814</v>
      </c>
      <c r="G369" s="219" t="s">
        <v>197</v>
      </c>
      <c r="H369" s="220">
        <v>5.2000000000000002</v>
      </c>
      <c r="I369" s="221"/>
      <c r="J369" s="222">
        <f>ROUND(I369*H369,2)</f>
        <v>0</v>
      </c>
      <c r="K369" s="218" t="s">
        <v>287</v>
      </c>
      <c r="L369" s="47"/>
      <c r="M369" s="223" t="s">
        <v>19</v>
      </c>
      <c r="N369" s="224" t="s">
        <v>40</v>
      </c>
      <c r="O369" s="87"/>
      <c r="P369" s="225">
        <f>O369*H369</f>
        <v>0</v>
      </c>
      <c r="Q369" s="225">
        <v>0</v>
      </c>
      <c r="R369" s="225">
        <f>Q369*H369</f>
        <v>0</v>
      </c>
      <c r="S369" s="225">
        <v>3.0000000000000001E-05</v>
      </c>
      <c r="T369" s="226">
        <f>S369*H369</f>
        <v>0.000156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305</v>
      </c>
      <c r="AT369" s="227" t="s">
        <v>284</v>
      </c>
      <c r="AU369" s="227" t="s">
        <v>78</v>
      </c>
      <c r="AY369" s="20" t="s">
        <v>281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76</v>
      </c>
      <c r="BK369" s="228">
        <f>ROUND(I369*H369,2)</f>
        <v>0</v>
      </c>
      <c r="BL369" s="20" t="s">
        <v>305</v>
      </c>
      <c r="BM369" s="227" t="s">
        <v>815</v>
      </c>
    </row>
    <row r="370" s="2" customFormat="1">
      <c r="A370" s="41"/>
      <c r="B370" s="42"/>
      <c r="C370" s="43"/>
      <c r="D370" s="229" t="s">
        <v>290</v>
      </c>
      <c r="E370" s="43"/>
      <c r="F370" s="230" t="s">
        <v>816</v>
      </c>
      <c r="G370" s="43"/>
      <c r="H370" s="43"/>
      <c r="I370" s="231"/>
      <c r="J370" s="43"/>
      <c r="K370" s="43"/>
      <c r="L370" s="47"/>
      <c r="M370" s="232"/>
      <c r="N370" s="233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290</v>
      </c>
      <c r="AU370" s="20" t="s">
        <v>78</v>
      </c>
    </row>
    <row r="371" s="13" customFormat="1">
      <c r="A371" s="13"/>
      <c r="B371" s="234"/>
      <c r="C371" s="235"/>
      <c r="D371" s="236" t="s">
        <v>292</v>
      </c>
      <c r="E371" s="237" t="s">
        <v>19</v>
      </c>
      <c r="F371" s="238" t="s">
        <v>200</v>
      </c>
      <c r="G371" s="235"/>
      <c r="H371" s="239">
        <v>5.2000000000000002</v>
      </c>
      <c r="I371" s="240"/>
      <c r="J371" s="235"/>
      <c r="K371" s="235"/>
      <c r="L371" s="241"/>
      <c r="M371" s="242"/>
      <c r="N371" s="243"/>
      <c r="O371" s="243"/>
      <c r="P371" s="243"/>
      <c r="Q371" s="243"/>
      <c r="R371" s="243"/>
      <c r="S371" s="243"/>
      <c r="T371" s="244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5" t="s">
        <v>292</v>
      </c>
      <c r="AU371" s="245" t="s">
        <v>78</v>
      </c>
      <c r="AV371" s="13" t="s">
        <v>78</v>
      </c>
      <c r="AW371" s="13" t="s">
        <v>31</v>
      </c>
      <c r="AX371" s="13" t="s">
        <v>76</v>
      </c>
      <c r="AY371" s="245" t="s">
        <v>281</v>
      </c>
    </row>
    <row r="372" s="2" customFormat="1" ht="16.5" customHeight="1">
      <c r="A372" s="41"/>
      <c r="B372" s="42"/>
      <c r="C372" s="267" t="s">
        <v>805</v>
      </c>
      <c r="D372" s="267" t="s">
        <v>396</v>
      </c>
      <c r="E372" s="268" t="s">
        <v>817</v>
      </c>
      <c r="F372" s="269" t="s">
        <v>818</v>
      </c>
      <c r="G372" s="270" t="s">
        <v>197</v>
      </c>
      <c r="H372" s="271">
        <v>5.7199999999999998</v>
      </c>
      <c r="I372" s="272"/>
      <c r="J372" s="273">
        <f>ROUND(I372*H372,2)</f>
        <v>0</v>
      </c>
      <c r="K372" s="269" t="s">
        <v>287</v>
      </c>
      <c r="L372" s="274"/>
      <c r="M372" s="275" t="s">
        <v>19</v>
      </c>
      <c r="N372" s="276" t="s">
        <v>40</v>
      </c>
      <c r="O372" s="87"/>
      <c r="P372" s="225">
        <f>O372*H372</f>
        <v>0</v>
      </c>
      <c r="Q372" s="225">
        <v>1.0000000000000001E-05</v>
      </c>
      <c r="R372" s="225">
        <f>Q372*H372</f>
        <v>5.7200000000000001E-05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483</v>
      </c>
      <c r="AT372" s="227" t="s">
        <v>396</v>
      </c>
      <c r="AU372" s="227" t="s">
        <v>78</v>
      </c>
      <c r="AY372" s="20" t="s">
        <v>281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76</v>
      </c>
      <c r="BK372" s="228">
        <f>ROUND(I372*H372,2)</f>
        <v>0</v>
      </c>
      <c r="BL372" s="20" t="s">
        <v>305</v>
      </c>
      <c r="BM372" s="227" t="s">
        <v>819</v>
      </c>
    </row>
    <row r="373" s="13" customFormat="1">
      <c r="A373" s="13"/>
      <c r="B373" s="234"/>
      <c r="C373" s="235"/>
      <c r="D373" s="236" t="s">
        <v>292</v>
      </c>
      <c r="E373" s="235"/>
      <c r="F373" s="238" t="s">
        <v>2148</v>
      </c>
      <c r="G373" s="235"/>
      <c r="H373" s="239">
        <v>5.7199999999999998</v>
      </c>
      <c r="I373" s="240"/>
      <c r="J373" s="235"/>
      <c r="K373" s="235"/>
      <c r="L373" s="241"/>
      <c r="M373" s="242"/>
      <c r="N373" s="243"/>
      <c r="O373" s="243"/>
      <c r="P373" s="243"/>
      <c r="Q373" s="243"/>
      <c r="R373" s="243"/>
      <c r="S373" s="243"/>
      <c r="T373" s="244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5" t="s">
        <v>292</v>
      </c>
      <c r="AU373" s="245" t="s">
        <v>78</v>
      </c>
      <c r="AV373" s="13" t="s">
        <v>78</v>
      </c>
      <c r="AW373" s="13" t="s">
        <v>4</v>
      </c>
      <c r="AX373" s="13" t="s">
        <v>76</v>
      </c>
      <c r="AY373" s="245" t="s">
        <v>281</v>
      </c>
    </row>
    <row r="374" s="2" customFormat="1" ht="55.5" customHeight="1">
      <c r="A374" s="41"/>
      <c r="B374" s="42"/>
      <c r="C374" s="216" t="s">
        <v>812</v>
      </c>
      <c r="D374" s="216" t="s">
        <v>284</v>
      </c>
      <c r="E374" s="217" t="s">
        <v>821</v>
      </c>
      <c r="F374" s="218" t="s">
        <v>822</v>
      </c>
      <c r="G374" s="219" t="s">
        <v>197</v>
      </c>
      <c r="H374" s="220">
        <v>7.4850000000000003</v>
      </c>
      <c r="I374" s="221"/>
      <c r="J374" s="222">
        <f>ROUND(I374*H374,2)</f>
        <v>0</v>
      </c>
      <c r="K374" s="218" t="s">
        <v>287</v>
      </c>
      <c r="L374" s="47"/>
      <c r="M374" s="223" t="s">
        <v>19</v>
      </c>
      <c r="N374" s="224" t="s">
        <v>40</v>
      </c>
      <c r="O374" s="87"/>
      <c r="P374" s="225">
        <f>O374*H374</f>
        <v>0</v>
      </c>
      <c r="Q374" s="225">
        <v>0</v>
      </c>
      <c r="R374" s="225">
        <f>Q374*H374</f>
        <v>0</v>
      </c>
      <c r="S374" s="225">
        <v>3.0000000000000001E-05</v>
      </c>
      <c r="T374" s="226">
        <f>S374*H374</f>
        <v>0.00022455000000000001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305</v>
      </c>
      <c r="AT374" s="227" t="s">
        <v>284</v>
      </c>
      <c r="AU374" s="227" t="s">
        <v>78</v>
      </c>
      <c r="AY374" s="20" t="s">
        <v>281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76</v>
      </c>
      <c r="BK374" s="228">
        <f>ROUND(I374*H374,2)</f>
        <v>0</v>
      </c>
      <c r="BL374" s="20" t="s">
        <v>305</v>
      </c>
      <c r="BM374" s="227" t="s">
        <v>823</v>
      </c>
    </row>
    <row r="375" s="2" customFormat="1">
      <c r="A375" s="41"/>
      <c r="B375" s="42"/>
      <c r="C375" s="43"/>
      <c r="D375" s="229" t="s">
        <v>290</v>
      </c>
      <c r="E375" s="43"/>
      <c r="F375" s="230" t="s">
        <v>824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290</v>
      </c>
      <c r="AU375" s="20" t="s">
        <v>78</v>
      </c>
    </row>
    <row r="376" s="15" customFormat="1">
      <c r="A376" s="15"/>
      <c r="B376" s="257"/>
      <c r="C376" s="258"/>
      <c r="D376" s="236" t="s">
        <v>292</v>
      </c>
      <c r="E376" s="259" t="s">
        <v>19</v>
      </c>
      <c r="F376" s="260" t="s">
        <v>825</v>
      </c>
      <c r="G376" s="258"/>
      <c r="H376" s="259" t="s">
        <v>19</v>
      </c>
      <c r="I376" s="261"/>
      <c r="J376" s="258"/>
      <c r="K376" s="258"/>
      <c r="L376" s="262"/>
      <c r="M376" s="263"/>
      <c r="N376" s="264"/>
      <c r="O376" s="264"/>
      <c r="P376" s="264"/>
      <c r="Q376" s="264"/>
      <c r="R376" s="264"/>
      <c r="S376" s="264"/>
      <c r="T376" s="26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66" t="s">
        <v>292</v>
      </c>
      <c r="AU376" s="266" t="s">
        <v>78</v>
      </c>
      <c r="AV376" s="15" t="s">
        <v>76</v>
      </c>
      <c r="AW376" s="15" t="s">
        <v>31</v>
      </c>
      <c r="AX376" s="15" t="s">
        <v>69</v>
      </c>
      <c r="AY376" s="266" t="s">
        <v>281</v>
      </c>
    </row>
    <row r="377" s="13" customFormat="1">
      <c r="A377" s="13"/>
      <c r="B377" s="234"/>
      <c r="C377" s="235"/>
      <c r="D377" s="236" t="s">
        <v>292</v>
      </c>
      <c r="E377" s="237" t="s">
        <v>19</v>
      </c>
      <c r="F377" s="238" t="s">
        <v>826</v>
      </c>
      <c r="G377" s="235"/>
      <c r="H377" s="239">
        <v>7.4850000000000003</v>
      </c>
      <c r="I377" s="240"/>
      <c r="J377" s="235"/>
      <c r="K377" s="235"/>
      <c r="L377" s="241"/>
      <c r="M377" s="242"/>
      <c r="N377" s="243"/>
      <c r="O377" s="243"/>
      <c r="P377" s="243"/>
      <c r="Q377" s="243"/>
      <c r="R377" s="243"/>
      <c r="S377" s="243"/>
      <c r="T377" s="244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5" t="s">
        <v>292</v>
      </c>
      <c r="AU377" s="245" t="s">
        <v>78</v>
      </c>
      <c r="AV377" s="13" t="s">
        <v>78</v>
      </c>
      <c r="AW377" s="13" t="s">
        <v>31</v>
      </c>
      <c r="AX377" s="13" t="s">
        <v>76</v>
      </c>
      <c r="AY377" s="245" t="s">
        <v>281</v>
      </c>
    </row>
    <row r="378" s="2" customFormat="1" ht="16.5" customHeight="1">
      <c r="A378" s="41"/>
      <c r="B378" s="42"/>
      <c r="C378" s="267" t="s">
        <v>506</v>
      </c>
      <c r="D378" s="267" t="s">
        <v>396</v>
      </c>
      <c r="E378" s="268" t="s">
        <v>817</v>
      </c>
      <c r="F378" s="269" t="s">
        <v>818</v>
      </c>
      <c r="G378" s="270" t="s">
        <v>197</v>
      </c>
      <c r="H378" s="271">
        <v>8.234</v>
      </c>
      <c r="I378" s="272"/>
      <c r="J378" s="273">
        <f>ROUND(I378*H378,2)</f>
        <v>0</v>
      </c>
      <c r="K378" s="269" t="s">
        <v>287</v>
      </c>
      <c r="L378" s="274"/>
      <c r="M378" s="275" t="s">
        <v>19</v>
      </c>
      <c r="N378" s="276" t="s">
        <v>40</v>
      </c>
      <c r="O378" s="87"/>
      <c r="P378" s="225">
        <f>O378*H378</f>
        <v>0</v>
      </c>
      <c r="Q378" s="225">
        <v>1.0000000000000001E-05</v>
      </c>
      <c r="R378" s="225">
        <f>Q378*H378</f>
        <v>8.2340000000000001E-05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483</v>
      </c>
      <c r="AT378" s="227" t="s">
        <v>396</v>
      </c>
      <c r="AU378" s="227" t="s">
        <v>78</v>
      </c>
      <c r="AY378" s="20" t="s">
        <v>281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76</v>
      </c>
      <c r="BK378" s="228">
        <f>ROUND(I378*H378,2)</f>
        <v>0</v>
      </c>
      <c r="BL378" s="20" t="s">
        <v>305</v>
      </c>
      <c r="BM378" s="227" t="s">
        <v>828</v>
      </c>
    </row>
    <row r="379" s="13" customFormat="1">
      <c r="A379" s="13"/>
      <c r="B379" s="234"/>
      <c r="C379" s="235"/>
      <c r="D379" s="236" t="s">
        <v>292</v>
      </c>
      <c r="E379" s="235"/>
      <c r="F379" s="238" t="s">
        <v>2160</v>
      </c>
      <c r="G379" s="235"/>
      <c r="H379" s="239">
        <v>8.234</v>
      </c>
      <c r="I379" s="240"/>
      <c r="J379" s="235"/>
      <c r="K379" s="235"/>
      <c r="L379" s="241"/>
      <c r="M379" s="242"/>
      <c r="N379" s="243"/>
      <c r="O379" s="243"/>
      <c r="P379" s="243"/>
      <c r="Q379" s="243"/>
      <c r="R379" s="243"/>
      <c r="S379" s="243"/>
      <c r="T379" s="244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5" t="s">
        <v>292</v>
      </c>
      <c r="AU379" s="245" t="s">
        <v>78</v>
      </c>
      <c r="AV379" s="13" t="s">
        <v>78</v>
      </c>
      <c r="AW379" s="13" t="s">
        <v>4</v>
      </c>
      <c r="AX379" s="13" t="s">
        <v>76</v>
      </c>
      <c r="AY379" s="245" t="s">
        <v>281</v>
      </c>
    </row>
    <row r="380" s="2" customFormat="1" ht="33" customHeight="1">
      <c r="A380" s="41"/>
      <c r="B380" s="42"/>
      <c r="C380" s="216" t="s">
        <v>820</v>
      </c>
      <c r="D380" s="216" t="s">
        <v>284</v>
      </c>
      <c r="E380" s="217" t="s">
        <v>831</v>
      </c>
      <c r="F380" s="218" t="s">
        <v>832</v>
      </c>
      <c r="G380" s="219" t="s">
        <v>197</v>
      </c>
      <c r="H380" s="220">
        <v>65.051000000000002</v>
      </c>
      <c r="I380" s="221"/>
      <c r="J380" s="222">
        <f>ROUND(I380*H380,2)</f>
        <v>0</v>
      </c>
      <c r="K380" s="218" t="s">
        <v>287</v>
      </c>
      <c r="L380" s="47"/>
      <c r="M380" s="223" t="s">
        <v>19</v>
      </c>
      <c r="N380" s="224" t="s">
        <v>40</v>
      </c>
      <c r="O380" s="87"/>
      <c r="P380" s="225">
        <f>O380*H380</f>
        <v>0</v>
      </c>
      <c r="Q380" s="225">
        <v>0.00020799999999999999</v>
      </c>
      <c r="R380" s="225">
        <f>Q380*H380</f>
        <v>0.013530608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305</v>
      </c>
      <c r="AT380" s="227" t="s">
        <v>284</v>
      </c>
      <c r="AU380" s="227" t="s">
        <v>78</v>
      </c>
      <c r="AY380" s="20" t="s">
        <v>281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76</v>
      </c>
      <c r="BK380" s="228">
        <f>ROUND(I380*H380,2)</f>
        <v>0</v>
      </c>
      <c r="BL380" s="20" t="s">
        <v>305</v>
      </c>
      <c r="BM380" s="227" t="s">
        <v>833</v>
      </c>
    </row>
    <row r="381" s="2" customFormat="1">
      <c r="A381" s="41"/>
      <c r="B381" s="42"/>
      <c r="C381" s="43"/>
      <c r="D381" s="229" t="s">
        <v>290</v>
      </c>
      <c r="E381" s="43"/>
      <c r="F381" s="230" t="s">
        <v>834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290</v>
      </c>
      <c r="AU381" s="20" t="s">
        <v>78</v>
      </c>
    </row>
    <row r="382" s="2" customFormat="1" ht="37.8" customHeight="1">
      <c r="A382" s="41"/>
      <c r="B382" s="42"/>
      <c r="C382" s="216" t="s">
        <v>827</v>
      </c>
      <c r="D382" s="216" t="s">
        <v>284</v>
      </c>
      <c r="E382" s="217" t="s">
        <v>836</v>
      </c>
      <c r="F382" s="218" t="s">
        <v>837</v>
      </c>
      <c r="G382" s="219" t="s">
        <v>197</v>
      </c>
      <c r="H382" s="220">
        <v>65.051000000000002</v>
      </c>
      <c r="I382" s="221"/>
      <c r="J382" s="222">
        <f>ROUND(I382*H382,2)</f>
        <v>0</v>
      </c>
      <c r="K382" s="218" t="s">
        <v>287</v>
      </c>
      <c r="L382" s="47"/>
      <c r="M382" s="223" t="s">
        <v>19</v>
      </c>
      <c r="N382" s="224" t="s">
        <v>40</v>
      </c>
      <c r="O382" s="87"/>
      <c r="P382" s="225">
        <f>O382*H382</f>
        <v>0</v>
      </c>
      <c r="Q382" s="225">
        <v>0.00028499999999999999</v>
      </c>
      <c r="R382" s="225">
        <f>Q382*H382</f>
        <v>0.018539534999999999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305</v>
      </c>
      <c r="AT382" s="227" t="s">
        <v>284</v>
      </c>
      <c r="AU382" s="227" t="s">
        <v>78</v>
      </c>
      <c r="AY382" s="20" t="s">
        <v>281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76</v>
      </c>
      <c r="BK382" s="228">
        <f>ROUND(I382*H382,2)</f>
        <v>0</v>
      </c>
      <c r="BL382" s="20" t="s">
        <v>305</v>
      </c>
      <c r="BM382" s="227" t="s">
        <v>838</v>
      </c>
    </row>
    <row r="383" s="2" customFormat="1">
      <c r="A383" s="41"/>
      <c r="B383" s="42"/>
      <c r="C383" s="43"/>
      <c r="D383" s="229" t="s">
        <v>290</v>
      </c>
      <c r="E383" s="43"/>
      <c r="F383" s="230" t="s">
        <v>839</v>
      </c>
      <c r="G383" s="43"/>
      <c r="H383" s="43"/>
      <c r="I383" s="231"/>
      <c r="J383" s="43"/>
      <c r="K383" s="43"/>
      <c r="L383" s="47"/>
      <c r="M383" s="291"/>
      <c r="N383" s="292"/>
      <c r="O383" s="293"/>
      <c r="P383" s="293"/>
      <c r="Q383" s="293"/>
      <c r="R383" s="293"/>
      <c r="S383" s="293"/>
      <c r="T383" s="294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290</v>
      </c>
      <c r="AU383" s="20" t="s">
        <v>78</v>
      </c>
    </row>
    <row r="384" s="2" customFormat="1" ht="6.96" customHeight="1">
      <c r="A384" s="41"/>
      <c r="B384" s="62"/>
      <c r="C384" s="63"/>
      <c r="D384" s="63"/>
      <c r="E384" s="63"/>
      <c r="F384" s="63"/>
      <c r="G384" s="63"/>
      <c r="H384" s="63"/>
      <c r="I384" s="63"/>
      <c r="J384" s="63"/>
      <c r="K384" s="63"/>
      <c r="L384" s="47"/>
      <c r="M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</row>
  </sheetData>
  <sheetProtection sheet="1" autoFilter="0" formatColumns="0" formatRows="0" objects="1" scenarios="1" spinCount="100000" saltValue="DYLrrV7TOBWWfzZ53iLzaj1SFapVosPRn5nfH3XUFJ03giOx+PqBDfp5fREZuKz0IfxyhytyXwYj0CU3ZViYyw==" hashValue="ZES4mV8B94EoARzsNfpXHdPJYTKh2wsAkOAYeBwJIsFM6B0mAm8wt6TH3JTOU9dbZtMRpMM1++3jxhvdfZzWlA==" algorithmName="SHA-512" password="DDA6"/>
  <autoFilter ref="C109:K38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8:H98"/>
    <mergeCell ref="E100:H100"/>
    <mergeCell ref="E102:H102"/>
    <mergeCell ref="L2:V2"/>
  </mergeCells>
  <hyperlinks>
    <hyperlink ref="F114" r:id="rId1" display="https://podminky.urs.cz/item/CS_URS_2025_01/965081213"/>
    <hyperlink ref="F117" r:id="rId2" display="https://podminky.urs.cz/item/CS_URS_2025_01/965046111"/>
    <hyperlink ref="F120" r:id="rId3" display="https://podminky.urs.cz/item/CS_URS_2025_01/965046119"/>
    <hyperlink ref="F123" r:id="rId4" display="https://podminky.urs.cz/item/CS_URS_2025_01/968072455"/>
    <hyperlink ref="F129" r:id="rId5" display="https://podminky.urs.cz/item/CS_URS_2025_01/751398821"/>
    <hyperlink ref="F132" r:id="rId6" display="https://podminky.urs.cz/item/CS_URS_2025_01/978013191"/>
    <hyperlink ref="F138" r:id="rId7" display="https://podminky.urs.cz/item/CS_URS_2025_01/978059541"/>
    <hyperlink ref="F144" r:id="rId8" display="https://podminky.urs.cz/item/CS_URS_2025_01/962031132"/>
    <hyperlink ref="F150" r:id="rId9" display="https://podminky.urs.cz/item/CS_URS_2025_01/997013212"/>
    <hyperlink ref="F152" r:id="rId10" display="https://podminky.urs.cz/item/CS_URS_2025_01/997013501"/>
    <hyperlink ref="F154" r:id="rId11" display="https://podminky.urs.cz/item/CS_URS_2025_01/997013509"/>
    <hyperlink ref="F157" r:id="rId12" display="https://podminky.urs.cz/item/CS_URS_2025_01/997013631"/>
    <hyperlink ref="F161" r:id="rId13" display="https://podminky.urs.cz/item/CS_URS_2025_01/317142422"/>
    <hyperlink ref="F164" r:id="rId14" display="https://podminky.urs.cz/item/CS_URS_2025_01/342272225"/>
    <hyperlink ref="F171" r:id="rId15" display="https://podminky.urs.cz/item/CS_URS_2025_01/342291111"/>
    <hyperlink ref="F174" r:id="rId16" display="https://podminky.urs.cz/item/CS_URS_2025_01/342291121"/>
    <hyperlink ref="F179" r:id="rId17" display="https://podminky.urs.cz/item/CS_URS_2025_01/622143005"/>
    <hyperlink ref="F185" r:id="rId18" display="https://podminky.urs.cz/item/CS_URS_2025_01/612321111"/>
    <hyperlink ref="F190" r:id="rId19" display="https://podminky.urs.cz/item/CS_URS_2025_01/612321191"/>
    <hyperlink ref="F192" r:id="rId20" display="https://podminky.urs.cz/item/CS_URS_2025_01/612131121"/>
    <hyperlink ref="F195" r:id="rId21" display="https://podminky.urs.cz/item/CS_URS_2025_01/612341121"/>
    <hyperlink ref="F198" r:id="rId22" display="https://podminky.urs.cz/item/CS_URS_2025_01/612341191"/>
    <hyperlink ref="F201" r:id="rId23" display="https://podminky.urs.cz/item/CS_URS_2025_01/632451101"/>
    <hyperlink ref="F205" r:id="rId24" display="https://podminky.urs.cz/item/CS_URS_2025_01/771121011"/>
    <hyperlink ref="F208" r:id="rId25" display="https://podminky.urs.cz/item/CS_URS_2025_01/642942111"/>
    <hyperlink ref="F211" r:id="rId26" display="https://podminky.urs.cz/item/CS_URS_2025_01/783301313"/>
    <hyperlink ref="F215" r:id="rId27" display="https://podminky.urs.cz/item/CS_URS_2025_01/783314101"/>
    <hyperlink ref="F217" r:id="rId28" display="https://podminky.urs.cz/item/CS_URS_2025_01/783315101"/>
    <hyperlink ref="F219" r:id="rId29" display="https://podminky.urs.cz/item/CS_URS_2025_01/783317101"/>
    <hyperlink ref="F222" r:id="rId30" display="https://podminky.urs.cz/item/CS_URS_2025_01/952901111"/>
    <hyperlink ref="F228" r:id="rId31" display="https://podminky.urs.cz/item/CS_URS_2025_01/949101111"/>
    <hyperlink ref="F236" r:id="rId32" display="https://podminky.urs.cz/item/CS_URS_2025_01/998018002"/>
    <hyperlink ref="F240" r:id="rId33" display="https://podminky.urs.cz/item/CS_URS_2025_01/998725122"/>
    <hyperlink ref="F242" r:id="rId34" display="https://podminky.urs.cz/item/CS_URS_2025_01/725291667"/>
    <hyperlink ref="F245" r:id="rId35" display="https://podminky.urs.cz/item/CS_URS_2025_01/725291652"/>
    <hyperlink ref="F248" r:id="rId36" display="https://podminky.urs.cz/item/CS_URS_2025_01/725291653"/>
    <hyperlink ref="F256" r:id="rId37" display="https://podminky.urs.cz/item/CS_URS_2025_01/725291680"/>
    <hyperlink ref="F259" r:id="rId38" display="https://podminky.urs.cz/item/CS_URS_2025_01/781491011"/>
    <hyperlink ref="F265" r:id="rId39" display="https://podminky.urs.cz/item/CS_URS_2025_01/998763332"/>
    <hyperlink ref="F268" r:id="rId40" display="https://podminky.urs.cz/item/CS_URS_2025_01/763131451"/>
    <hyperlink ref="F271" r:id="rId41" display="https://podminky.urs.cz/item/CS_URS_2025_01/763131714"/>
    <hyperlink ref="F275" r:id="rId42" display="https://podminky.urs.cz/item/CS_URS_2025_01/763131761"/>
    <hyperlink ref="F278" r:id="rId43" display="https://podminky.urs.cz/item/CS_URS_2025_01/763172353"/>
    <hyperlink ref="F282" r:id="rId44" display="https://podminky.urs.cz/item/CS_URS_2025_01/763172355"/>
    <hyperlink ref="F287" r:id="rId45" display="https://podminky.urs.cz/item/CS_URS_2025_01/998766122"/>
    <hyperlink ref="F289" r:id="rId46" display="https://podminky.urs.cz/item/CS_URS_2025_01/766660001"/>
    <hyperlink ref="F293" r:id="rId47" display="https://podminky.urs.cz/item/CS_URS_2025_01/766660728"/>
    <hyperlink ref="F297" r:id="rId48" display="https://podminky.urs.cz/item/CS_URS_2025_01/766660729"/>
    <hyperlink ref="F302" r:id="rId49" display="https://podminky.urs.cz/item/CS_URS_2025_01/771111011"/>
    <hyperlink ref="F305" r:id="rId50" display="https://podminky.urs.cz/item/CS_URS_2025_01/771121011"/>
    <hyperlink ref="F309" r:id="rId51" display="https://podminky.urs.cz/item/CS_URS_2025_01/771574416"/>
    <hyperlink ref="F313" r:id="rId52" display="https://podminky.urs.cz/item/CS_URS_2025_01/998771122"/>
    <hyperlink ref="F316" r:id="rId53" display="https://podminky.urs.cz/item/CS_URS_2025_01/771591207"/>
    <hyperlink ref="F319" r:id="rId54" display="https://podminky.urs.cz/item/CS_URS_2025_01/781131207"/>
    <hyperlink ref="F326" r:id="rId55" display="https://podminky.urs.cz/item/CS_URS_2025_01/781131237"/>
    <hyperlink ref="F335" r:id="rId56" display="https://podminky.urs.cz/item/CS_URS_2025_01/781121011"/>
    <hyperlink ref="F338" r:id="rId57" display="https://podminky.urs.cz/item/CS_URS_2025_01/781472221"/>
    <hyperlink ref="F342" r:id="rId58" display="https://podminky.urs.cz/item/CS_URS_2025_01/781495115"/>
    <hyperlink ref="F347" r:id="rId59" display="https://podminky.urs.cz/item/CS_URS_2025_01/781495142"/>
    <hyperlink ref="F352" r:id="rId60" display="https://podminky.urs.cz/item/CS_URS_2025_01/781495143"/>
    <hyperlink ref="F355" r:id="rId61" display="https://podminky.urs.cz/item/CS_URS_2025_01/781571111"/>
    <hyperlink ref="F361" r:id="rId62" display="https://podminky.urs.cz/item/CS_URS_2025_01/998781122"/>
    <hyperlink ref="F364" r:id="rId63" display="https://podminky.urs.cz/item/CS_URS_2025_01/784111001"/>
    <hyperlink ref="F370" r:id="rId64" display="https://podminky.urs.cz/item/CS_URS_2025_01/784171101"/>
    <hyperlink ref="F375" r:id="rId65" display="https://podminky.urs.cz/item/CS_URS_2025_01/784171121"/>
    <hyperlink ref="F381" r:id="rId66" display="https://podminky.urs.cz/item/CS_URS_2025_01/784181101"/>
    <hyperlink ref="F383" r:id="rId67" display="https://podminky.urs.cz/item/CS_URS_2025_01/7842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8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159</v>
      </c>
      <c r="AZ2" s="141" t="s">
        <v>195</v>
      </c>
      <c r="BA2" s="141" t="s">
        <v>196</v>
      </c>
      <c r="BB2" s="141" t="s">
        <v>197</v>
      </c>
      <c r="BC2" s="141" t="s">
        <v>2161</v>
      </c>
      <c r="BD2" s="141" t="s">
        <v>199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  <c r="AZ3" s="141" t="s">
        <v>200</v>
      </c>
      <c r="BA3" s="141" t="s">
        <v>201</v>
      </c>
      <c r="BB3" s="141" t="s">
        <v>197</v>
      </c>
      <c r="BC3" s="141" t="s">
        <v>2162</v>
      </c>
      <c r="BD3" s="141" t="s">
        <v>199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  <c r="AZ4" s="141" t="s">
        <v>204</v>
      </c>
      <c r="BA4" s="141" t="s">
        <v>205</v>
      </c>
      <c r="BB4" s="141" t="s">
        <v>206</v>
      </c>
      <c r="BC4" s="141" t="s">
        <v>2163</v>
      </c>
      <c r="BD4" s="141" t="s">
        <v>199</v>
      </c>
    </row>
    <row r="5" s="1" customFormat="1" ht="6.96" customHeight="1">
      <c r="B5" s="23"/>
      <c r="L5" s="23"/>
      <c r="AZ5" s="141" t="s">
        <v>208</v>
      </c>
      <c r="BA5" s="141" t="s">
        <v>209</v>
      </c>
      <c r="BB5" s="141" t="s">
        <v>197</v>
      </c>
      <c r="BC5" s="141" t="s">
        <v>2164</v>
      </c>
      <c r="BD5" s="141" t="s">
        <v>199</v>
      </c>
    </row>
    <row r="6" s="1" customFormat="1" ht="12" customHeight="1">
      <c r="B6" s="23"/>
      <c r="D6" s="146" t="s">
        <v>16</v>
      </c>
      <c r="L6" s="23"/>
      <c r="AZ6" s="141" t="s">
        <v>211</v>
      </c>
      <c r="BA6" s="141" t="s">
        <v>212</v>
      </c>
      <c r="BB6" s="141" t="s">
        <v>197</v>
      </c>
      <c r="BC6" s="141" t="s">
        <v>2165</v>
      </c>
      <c r="BD6" s="141" t="s">
        <v>199</v>
      </c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  <c r="AZ7" s="141" t="s">
        <v>214</v>
      </c>
      <c r="BA7" s="141" t="s">
        <v>2166</v>
      </c>
      <c r="BB7" s="141" t="s">
        <v>206</v>
      </c>
      <c r="BC7" s="141" t="s">
        <v>2167</v>
      </c>
      <c r="BD7" s="141" t="s">
        <v>199</v>
      </c>
    </row>
    <row r="8" s="1" customFormat="1" ht="12" customHeight="1">
      <c r="B8" s="23"/>
      <c r="D8" s="146" t="s">
        <v>217</v>
      </c>
      <c r="L8" s="23"/>
      <c r="AZ8" s="141" t="s">
        <v>218</v>
      </c>
      <c r="BA8" s="141" t="s">
        <v>219</v>
      </c>
      <c r="BB8" s="141" t="s">
        <v>197</v>
      </c>
      <c r="BC8" s="141" t="s">
        <v>2168</v>
      </c>
      <c r="BD8" s="141" t="s">
        <v>199</v>
      </c>
    </row>
    <row r="9" s="2" customFormat="1" ht="16.5" customHeight="1">
      <c r="A9" s="41"/>
      <c r="B9" s="47"/>
      <c r="C9" s="41"/>
      <c r="D9" s="41"/>
      <c r="E9" s="147" t="s">
        <v>2094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Z9" s="141" t="s">
        <v>222</v>
      </c>
      <c r="BA9" s="141" t="s">
        <v>223</v>
      </c>
      <c r="BB9" s="141" t="s">
        <v>197</v>
      </c>
      <c r="BC9" s="141" t="s">
        <v>2169</v>
      </c>
      <c r="BD9" s="141" t="s">
        <v>199</v>
      </c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Z10" s="141" t="s">
        <v>226</v>
      </c>
      <c r="BA10" s="141" t="s">
        <v>227</v>
      </c>
      <c r="BB10" s="141" t="s">
        <v>206</v>
      </c>
      <c r="BC10" s="141" t="s">
        <v>2170</v>
      </c>
      <c r="BD10" s="141" t="s">
        <v>199</v>
      </c>
    </row>
    <row r="11" s="2" customFormat="1" ht="16.5" customHeight="1">
      <c r="A11" s="41"/>
      <c r="B11" s="47"/>
      <c r="C11" s="41"/>
      <c r="D11" s="41"/>
      <c r="E11" s="149" t="s">
        <v>2171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141" t="s">
        <v>230</v>
      </c>
      <c r="BA11" s="141" t="s">
        <v>231</v>
      </c>
      <c r="BB11" s="141" t="s">
        <v>206</v>
      </c>
      <c r="BC11" s="141" t="s">
        <v>2172</v>
      </c>
      <c r="BD11" s="141" t="s">
        <v>199</v>
      </c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141" t="s">
        <v>232</v>
      </c>
      <c r="BA12" s="141" t="s">
        <v>233</v>
      </c>
      <c r="BB12" s="141" t="s">
        <v>206</v>
      </c>
      <c r="BC12" s="141" t="s">
        <v>2163</v>
      </c>
      <c r="BD12" s="141" t="s">
        <v>199</v>
      </c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141" t="s">
        <v>235</v>
      </c>
      <c r="BA13" s="141" t="s">
        <v>236</v>
      </c>
      <c r="BB13" s="141" t="s">
        <v>197</v>
      </c>
      <c r="BC13" s="141" t="s">
        <v>2161</v>
      </c>
      <c r="BD13" s="141" t="s">
        <v>199</v>
      </c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Z14" s="141" t="s">
        <v>2173</v>
      </c>
      <c r="BA14" s="141" t="s">
        <v>2174</v>
      </c>
      <c r="BB14" s="141" t="s">
        <v>19</v>
      </c>
      <c r="BC14" s="141" t="s">
        <v>2175</v>
      </c>
      <c r="BD14" s="141" t="s">
        <v>78</v>
      </c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ROUND(J111,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ROUND((SUM(BE111:BE457)),  2)</f>
        <v>0</v>
      </c>
      <c r="G35" s="41"/>
      <c r="H35" s="41"/>
      <c r="I35" s="161">
        <v>0.20999999999999999</v>
      </c>
      <c r="J35" s="160">
        <f>ROUND(((SUM(BE111:BE457))*I35),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ROUND((SUM(BF111:BF457)),  2)</f>
        <v>0</v>
      </c>
      <c r="G36" s="41"/>
      <c r="H36" s="41"/>
      <c r="I36" s="161">
        <v>0.12</v>
      </c>
      <c r="J36" s="160">
        <f>ROUND(((SUM(BF111:BF457))*I36),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ROUND((SUM(BG111:BG457)),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ROUND((SUM(BH111:BH457)),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ROUND((SUM(BI111:BI457)),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2094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D2 - WC - návštěvníci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J111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241</v>
      </c>
      <c r="E64" s="181"/>
      <c r="F64" s="181"/>
      <c r="G64" s="181"/>
      <c r="H64" s="181"/>
      <c r="I64" s="181"/>
      <c r="J64" s="182">
        <f>J112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242</v>
      </c>
      <c r="E65" s="186"/>
      <c r="F65" s="186"/>
      <c r="G65" s="186"/>
      <c r="H65" s="186"/>
      <c r="I65" s="186"/>
      <c r="J65" s="187">
        <f>J113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243</v>
      </c>
      <c r="E66" s="186"/>
      <c r="F66" s="186"/>
      <c r="G66" s="186"/>
      <c r="H66" s="186"/>
      <c r="I66" s="186"/>
      <c r="J66" s="187">
        <f>J127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244</v>
      </c>
      <c r="E67" s="186"/>
      <c r="F67" s="186"/>
      <c r="G67" s="186"/>
      <c r="H67" s="186"/>
      <c r="I67" s="186"/>
      <c r="J67" s="187">
        <f>J138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245</v>
      </c>
      <c r="E68" s="186"/>
      <c r="F68" s="186"/>
      <c r="G68" s="186"/>
      <c r="H68" s="186"/>
      <c r="I68" s="186"/>
      <c r="J68" s="187">
        <f>J153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246</v>
      </c>
      <c r="E69" s="186"/>
      <c r="F69" s="186"/>
      <c r="G69" s="186"/>
      <c r="H69" s="186"/>
      <c r="I69" s="186"/>
      <c r="J69" s="187">
        <f>J162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247</v>
      </c>
      <c r="E70" s="181"/>
      <c r="F70" s="181"/>
      <c r="G70" s="181"/>
      <c r="H70" s="181"/>
      <c r="I70" s="181"/>
      <c r="J70" s="182">
        <f>J172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1424</v>
      </c>
      <c r="E71" s="186"/>
      <c r="F71" s="186"/>
      <c r="G71" s="186"/>
      <c r="H71" s="186"/>
      <c r="I71" s="186"/>
      <c r="J71" s="187">
        <f>J173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248</v>
      </c>
      <c r="E72" s="186"/>
      <c r="F72" s="186"/>
      <c r="G72" s="186"/>
      <c r="H72" s="186"/>
      <c r="I72" s="186"/>
      <c r="J72" s="187">
        <f>J191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4"/>
      <c r="C73" s="128"/>
      <c r="D73" s="185" t="s">
        <v>249</v>
      </c>
      <c r="E73" s="186"/>
      <c r="F73" s="186"/>
      <c r="G73" s="186"/>
      <c r="H73" s="186"/>
      <c r="I73" s="186"/>
      <c r="J73" s="187">
        <f>J192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21.84" customHeight="1">
      <c r="A74" s="10"/>
      <c r="B74" s="184"/>
      <c r="C74" s="128"/>
      <c r="D74" s="185" t="s">
        <v>250</v>
      </c>
      <c r="E74" s="186"/>
      <c r="F74" s="186"/>
      <c r="G74" s="186"/>
      <c r="H74" s="186"/>
      <c r="I74" s="186"/>
      <c r="J74" s="187">
        <f>J212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4.88" customHeight="1">
      <c r="A75" s="10"/>
      <c r="B75" s="184"/>
      <c r="C75" s="128"/>
      <c r="D75" s="185" t="s">
        <v>251</v>
      </c>
      <c r="E75" s="186"/>
      <c r="F75" s="186"/>
      <c r="G75" s="186"/>
      <c r="H75" s="186"/>
      <c r="I75" s="186"/>
      <c r="J75" s="187">
        <f>J229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4.88" customHeight="1">
      <c r="A76" s="10"/>
      <c r="B76" s="184"/>
      <c r="C76" s="128"/>
      <c r="D76" s="185" t="s">
        <v>252</v>
      </c>
      <c r="E76" s="186"/>
      <c r="F76" s="186"/>
      <c r="G76" s="186"/>
      <c r="H76" s="186"/>
      <c r="I76" s="186"/>
      <c r="J76" s="187">
        <f>J236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253</v>
      </c>
      <c r="E77" s="186"/>
      <c r="F77" s="186"/>
      <c r="G77" s="186"/>
      <c r="H77" s="186"/>
      <c r="I77" s="186"/>
      <c r="J77" s="187">
        <f>J252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254</v>
      </c>
      <c r="E78" s="186"/>
      <c r="F78" s="186"/>
      <c r="G78" s="186"/>
      <c r="H78" s="186"/>
      <c r="I78" s="186"/>
      <c r="J78" s="187">
        <f>J258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255</v>
      </c>
      <c r="E79" s="186"/>
      <c r="F79" s="186"/>
      <c r="G79" s="186"/>
      <c r="H79" s="186"/>
      <c r="I79" s="186"/>
      <c r="J79" s="187">
        <f>J266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9" customFormat="1" ht="24.96" customHeight="1">
      <c r="A80" s="9"/>
      <c r="B80" s="178"/>
      <c r="C80" s="179"/>
      <c r="D80" s="180" t="s">
        <v>256</v>
      </c>
      <c r="E80" s="181"/>
      <c r="F80" s="181"/>
      <c r="G80" s="181"/>
      <c r="H80" s="181"/>
      <c r="I80" s="181"/>
      <c r="J80" s="182">
        <f>J269</f>
        <v>0</v>
      </c>
      <c r="K80" s="179"/>
      <c r="L80" s="183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10" customFormat="1" ht="19.92" customHeight="1">
      <c r="A81" s="10"/>
      <c r="B81" s="184"/>
      <c r="C81" s="128"/>
      <c r="D81" s="185" t="s">
        <v>257</v>
      </c>
      <c r="E81" s="186"/>
      <c r="F81" s="186"/>
      <c r="G81" s="186"/>
      <c r="H81" s="186"/>
      <c r="I81" s="186"/>
      <c r="J81" s="187">
        <f>J270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258</v>
      </c>
      <c r="E82" s="186"/>
      <c r="F82" s="186"/>
      <c r="G82" s="186"/>
      <c r="H82" s="186"/>
      <c r="I82" s="186"/>
      <c r="J82" s="187">
        <f>J295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4.88" customHeight="1">
      <c r="A83" s="10"/>
      <c r="B83" s="184"/>
      <c r="C83" s="128"/>
      <c r="D83" s="185" t="s">
        <v>259</v>
      </c>
      <c r="E83" s="186"/>
      <c r="F83" s="186"/>
      <c r="G83" s="186"/>
      <c r="H83" s="186"/>
      <c r="I83" s="186"/>
      <c r="J83" s="187">
        <f>J298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4.88" customHeight="1">
      <c r="A84" s="10"/>
      <c r="B84" s="184"/>
      <c r="C84" s="128"/>
      <c r="D84" s="185" t="s">
        <v>260</v>
      </c>
      <c r="E84" s="186"/>
      <c r="F84" s="186"/>
      <c r="G84" s="186"/>
      <c r="H84" s="186"/>
      <c r="I84" s="186"/>
      <c r="J84" s="187">
        <f>J319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261</v>
      </c>
      <c r="E85" s="186"/>
      <c r="F85" s="186"/>
      <c r="G85" s="186"/>
      <c r="H85" s="186"/>
      <c r="I85" s="186"/>
      <c r="J85" s="187">
        <f>J327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262</v>
      </c>
      <c r="E86" s="186"/>
      <c r="F86" s="186"/>
      <c r="G86" s="186"/>
      <c r="H86" s="186"/>
      <c r="I86" s="186"/>
      <c r="J86" s="187">
        <f>J344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4.88" customHeight="1">
      <c r="A87" s="10"/>
      <c r="B87" s="184"/>
      <c r="C87" s="128"/>
      <c r="D87" s="185" t="s">
        <v>263</v>
      </c>
      <c r="E87" s="186"/>
      <c r="F87" s="186"/>
      <c r="G87" s="186"/>
      <c r="H87" s="186"/>
      <c r="I87" s="186"/>
      <c r="J87" s="187">
        <f>J371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264</v>
      </c>
      <c r="E88" s="186"/>
      <c r="F88" s="186"/>
      <c r="G88" s="186"/>
      <c r="H88" s="186"/>
      <c r="I88" s="186"/>
      <c r="J88" s="187">
        <f>J390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265</v>
      </c>
      <c r="E89" s="186"/>
      <c r="F89" s="186"/>
      <c r="G89" s="186"/>
      <c r="H89" s="186"/>
      <c r="I89" s="186"/>
      <c r="J89" s="187">
        <f>J436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2" customFormat="1" ht="21.84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62"/>
      <c r="C91" s="63"/>
      <c r="D91" s="63"/>
      <c r="E91" s="63"/>
      <c r="F91" s="63"/>
      <c r="G91" s="63"/>
      <c r="H91" s="63"/>
      <c r="I91" s="63"/>
      <c r="J91" s="63"/>
      <c r="K91" s="6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5" s="2" customFormat="1" ht="6.96" customHeight="1">
      <c r="A95" s="41"/>
      <c r="B95" s="64"/>
      <c r="C95" s="65"/>
      <c r="D95" s="65"/>
      <c r="E95" s="65"/>
      <c r="F95" s="65"/>
      <c r="G95" s="65"/>
      <c r="H95" s="65"/>
      <c r="I95" s="65"/>
      <c r="J95" s="65"/>
      <c r="K95" s="65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24.96" customHeight="1">
      <c r="A96" s="41"/>
      <c r="B96" s="42"/>
      <c r="C96" s="26" t="s">
        <v>266</v>
      </c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2" customHeight="1">
      <c r="A98" s="41"/>
      <c r="B98" s="42"/>
      <c r="C98" s="35" t="s">
        <v>16</v>
      </c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6.5" customHeight="1">
      <c r="A99" s="41"/>
      <c r="B99" s="42"/>
      <c r="C99" s="43"/>
      <c r="D99" s="43"/>
      <c r="E99" s="173" t="str">
        <f>E7</f>
        <v>Rekonstrukce sociálního zařízení včetně rozvodů vody a kanalizace</v>
      </c>
      <c r="F99" s="35"/>
      <c r="G99" s="35"/>
      <c r="H99" s="35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1" customFormat="1" ht="12" customHeight="1">
      <c r="B100" s="24"/>
      <c r="C100" s="35" t="s">
        <v>217</v>
      </c>
      <c r="D100" s="25"/>
      <c r="E100" s="25"/>
      <c r="F100" s="25"/>
      <c r="G100" s="25"/>
      <c r="H100" s="25"/>
      <c r="I100" s="25"/>
      <c r="J100" s="25"/>
      <c r="K100" s="25"/>
      <c r="L100" s="23"/>
    </row>
    <row r="101" s="2" customFormat="1" ht="16.5" customHeight="1">
      <c r="A101" s="41"/>
      <c r="B101" s="42"/>
      <c r="C101" s="43"/>
      <c r="D101" s="43"/>
      <c r="E101" s="173" t="s">
        <v>2094</v>
      </c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2" customHeight="1">
      <c r="A102" s="41"/>
      <c r="B102" s="42"/>
      <c r="C102" s="35" t="s">
        <v>225</v>
      </c>
      <c r="D102" s="43"/>
      <c r="E102" s="43"/>
      <c r="F102" s="43"/>
      <c r="G102" s="43"/>
      <c r="H102" s="43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6.5" customHeight="1">
      <c r="A103" s="41"/>
      <c r="B103" s="42"/>
      <c r="C103" s="43"/>
      <c r="D103" s="43"/>
      <c r="E103" s="72" t="str">
        <f>E11</f>
        <v>D2 - WC - návštěvníci</v>
      </c>
      <c r="F103" s="43"/>
      <c r="G103" s="43"/>
      <c r="H103" s="43"/>
      <c r="I103" s="43"/>
      <c r="J103" s="43"/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6.96" customHeight="1">
      <c r="A104" s="41"/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12" customHeight="1">
      <c r="A105" s="41"/>
      <c r="B105" s="42"/>
      <c r="C105" s="35" t="s">
        <v>21</v>
      </c>
      <c r="D105" s="43"/>
      <c r="E105" s="43"/>
      <c r="F105" s="30" t="str">
        <f>F14</f>
        <v xml:space="preserve"> </v>
      </c>
      <c r="G105" s="43"/>
      <c r="H105" s="43"/>
      <c r="I105" s="35" t="s">
        <v>23</v>
      </c>
      <c r="J105" s="75" t="str">
        <f>IF(J14="","",J14)</f>
        <v>6. 6. 2025</v>
      </c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6.96" customHeight="1">
      <c r="A106" s="41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5.15" customHeight="1">
      <c r="A107" s="41"/>
      <c r="B107" s="42"/>
      <c r="C107" s="35" t="s">
        <v>25</v>
      </c>
      <c r="D107" s="43"/>
      <c r="E107" s="43"/>
      <c r="F107" s="30" t="str">
        <f>E17</f>
        <v xml:space="preserve"> </v>
      </c>
      <c r="G107" s="43"/>
      <c r="H107" s="43"/>
      <c r="I107" s="35" t="s">
        <v>30</v>
      </c>
      <c r="J107" s="39" t="str">
        <f>E23</f>
        <v xml:space="preserve"> </v>
      </c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5.15" customHeight="1">
      <c r="A108" s="41"/>
      <c r="B108" s="42"/>
      <c r="C108" s="35" t="s">
        <v>28</v>
      </c>
      <c r="D108" s="43"/>
      <c r="E108" s="43"/>
      <c r="F108" s="30" t="str">
        <f>IF(E20="","",E20)</f>
        <v>Vyplň údaj</v>
      </c>
      <c r="G108" s="43"/>
      <c r="H108" s="43"/>
      <c r="I108" s="35" t="s">
        <v>32</v>
      </c>
      <c r="J108" s="39" t="str">
        <f>E26</f>
        <v xml:space="preserve"> </v>
      </c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2" customFormat="1" ht="10.32" customHeight="1">
      <c r="A109" s="41"/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11" customFormat="1" ht="29.28" customHeight="1">
      <c r="A110" s="189"/>
      <c r="B110" s="190"/>
      <c r="C110" s="191" t="s">
        <v>267</v>
      </c>
      <c r="D110" s="192" t="s">
        <v>54</v>
      </c>
      <c r="E110" s="192" t="s">
        <v>50</v>
      </c>
      <c r="F110" s="192" t="s">
        <v>51</v>
      </c>
      <c r="G110" s="192" t="s">
        <v>268</v>
      </c>
      <c r="H110" s="192" t="s">
        <v>269</v>
      </c>
      <c r="I110" s="192" t="s">
        <v>270</v>
      </c>
      <c r="J110" s="192" t="s">
        <v>239</v>
      </c>
      <c r="K110" s="193" t="s">
        <v>271</v>
      </c>
      <c r="L110" s="194"/>
      <c r="M110" s="95" t="s">
        <v>19</v>
      </c>
      <c r="N110" s="96" t="s">
        <v>39</v>
      </c>
      <c r="O110" s="96" t="s">
        <v>272</v>
      </c>
      <c r="P110" s="96" t="s">
        <v>273</v>
      </c>
      <c r="Q110" s="96" t="s">
        <v>274</v>
      </c>
      <c r="R110" s="96" t="s">
        <v>275</v>
      </c>
      <c r="S110" s="96" t="s">
        <v>276</v>
      </c>
      <c r="T110" s="97" t="s">
        <v>277</v>
      </c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</row>
    <row r="111" s="2" customFormat="1" ht="22.8" customHeight="1">
      <c r="A111" s="41"/>
      <c r="B111" s="42"/>
      <c r="C111" s="102" t="s">
        <v>278</v>
      </c>
      <c r="D111" s="43"/>
      <c r="E111" s="43"/>
      <c r="F111" s="43"/>
      <c r="G111" s="43"/>
      <c r="H111" s="43"/>
      <c r="I111" s="43"/>
      <c r="J111" s="195">
        <f>BK111</f>
        <v>0</v>
      </c>
      <c r="K111" s="43"/>
      <c r="L111" s="47"/>
      <c r="M111" s="98"/>
      <c r="N111" s="196"/>
      <c r="O111" s="99"/>
      <c r="P111" s="197">
        <f>P112+P172+P269</f>
        <v>0</v>
      </c>
      <c r="Q111" s="99"/>
      <c r="R111" s="197">
        <f>R112+R172+R269</f>
        <v>9.9556898676960017</v>
      </c>
      <c r="S111" s="99"/>
      <c r="T111" s="198">
        <f>T112+T172+T269</f>
        <v>19.904095300000002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68</v>
      </c>
      <c r="AU111" s="20" t="s">
        <v>240</v>
      </c>
      <c r="BK111" s="199">
        <f>BK112+BK172+BK269</f>
        <v>0</v>
      </c>
    </row>
    <row r="112" s="12" customFormat="1" ht="25.92" customHeight="1">
      <c r="A112" s="12"/>
      <c r="B112" s="200"/>
      <c r="C112" s="201"/>
      <c r="D112" s="202" t="s">
        <v>68</v>
      </c>
      <c r="E112" s="203" t="s">
        <v>279</v>
      </c>
      <c r="F112" s="203" t="s">
        <v>280</v>
      </c>
      <c r="G112" s="201"/>
      <c r="H112" s="201"/>
      <c r="I112" s="204"/>
      <c r="J112" s="205">
        <f>BK112</f>
        <v>0</v>
      </c>
      <c r="K112" s="201"/>
      <c r="L112" s="206"/>
      <c r="M112" s="207"/>
      <c r="N112" s="208"/>
      <c r="O112" s="208"/>
      <c r="P112" s="209">
        <f>P113+P127+P138+P153+P162</f>
        <v>0</v>
      </c>
      <c r="Q112" s="208"/>
      <c r="R112" s="209">
        <f>R113+R127+R138+R153+R162</f>
        <v>0.00011637872000000001</v>
      </c>
      <c r="S112" s="208"/>
      <c r="T112" s="210">
        <f>T113+T127+T138+T153+T162</f>
        <v>19.902273000000001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1" t="s">
        <v>76</v>
      </c>
      <c r="AT112" s="212" t="s">
        <v>68</v>
      </c>
      <c r="AU112" s="212" t="s">
        <v>69</v>
      </c>
      <c r="AY112" s="211" t="s">
        <v>281</v>
      </c>
      <c r="BK112" s="213">
        <f>BK113+BK127+BK138+BK153+BK162</f>
        <v>0</v>
      </c>
    </row>
    <row r="113" s="12" customFormat="1" ht="22.8" customHeight="1">
      <c r="A113" s="12"/>
      <c r="B113" s="200"/>
      <c r="C113" s="201"/>
      <c r="D113" s="202" t="s">
        <v>68</v>
      </c>
      <c r="E113" s="214" t="s">
        <v>282</v>
      </c>
      <c r="F113" s="214" t="s">
        <v>283</v>
      </c>
      <c r="G113" s="201"/>
      <c r="H113" s="201"/>
      <c r="I113" s="204"/>
      <c r="J113" s="215">
        <f>BK113</f>
        <v>0</v>
      </c>
      <c r="K113" s="201"/>
      <c r="L113" s="206"/>
      <c r="M113" s="207"/>
      <c r="N113" s="208"/>
      <c r="O113" s="208"/>
      <c r="P113" s="209">
        <f>SUM(P114:P126)</f>
        <v>0</v>
      </c>
      <c r="Q113" s="208"/>
      <c r="R113" s="209">
        <f>SUM(R114:R126)</f>
        <v>0.00011637872000000001</v>
      </c>
      <c r="S113" s="208"/>
      <c r="T113" s="210">
        <f>SUM(T114:T126)</f>
        <v>1.2375710000000002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11" t="s">
        <v>76</v>
      </c>
      <c r="AT113" s="212" t="s">
        <v>68</v>
      </c>
      <c r="AU113" s="212" t="s">
        <v>76</v>
      </c>
      <c r="AY113" s="211" t="s">
        <v>281</v>
      </c>
      <c r="BK113" s="213">
        <f>SUM(BK114:BK126)</f>
        <v>0</v>
      </c>
    </row>
    <row r="114" s="2" customFormat="1" ht="44.25" customHeight="1">
      <c r="A114" s="41"/>
      <c r="B114" s="42"/>
      <c r="C114" s="216" t="s">
        <v>76</v>
      </c>
      <c r="D114" s="216" t="s">
        <v>284</v>
      </c>
      <c r="E114" s="217" t="s">
        <v>285</v>
      </c>
      <c r="F114" s="218" t="s">
        <v>286</v>
      </c>
      <c r="G114" s="219" t="s">
        <v>197</v>
      </c>
      <c r="H114" s="220">
        <v>24.085000000000001</v>
      </c>
      <c r="I114" s="221"/>
      <c r="J114" s="222">
        <f>ROUND(I114*H114,2)</f>
        <v>0</v>
      </c>
      <c r="K114" s="218" t="s">
        <v>287</v>
      </c>
      <c r="L114" s="47"/>
      <c r="M114" s="223" t="s">
        <v>19</v>
      </c>
      <c r="N114" s="224" t="s">
        <v>40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0.035000000000000003</v>
      </c>
      <c r="T114" s="226">
        <f>S114*H114</f>
        <v>0.84297500000000014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288</v>
      </c>
      <c r="AT114" s="227" t="s">
        <v>284</v>
      </c>
      <c r="AU114" s="227" t="s">
        <v>78</v>
      </c>
      <c r="AY114" s="20" t="s">
        <v>281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76</v>
      </c>
      <c r="BK114" s="228">
        <f>ROUND(I114*H114,2)</f>
        <v>0</v>
      </c>
      <c r="BL114" s="20" t="s">
        <v>288</v>
      </c>
      <c r="BM114" s="227" t="s">
        <v>289</v>
      </c>
    </row>
    <row r="115" s="2" customFormat="1">
      <c r="A115" s="41"/>
      <c r="B115" s="42"/>
      <c r="C115" s="43"/>
      <c r="D115" s="229" t="s">
        <v>290</v>
      </c>
      <c r="E115" s="43"/>
      <c r="F115" s="230" t="s">
        <v>291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290</v>
      </c>
      <c r="AU115" s="20" t="s">
        <v>78</v>
      </c>
    </row>
    <row r="116" s="13" customFormat="1">
      <c r="A116" s="13"/>
      <c r="B116" s="234"/>
      <c r="C116" s="235"/>
      <c r="D116" s="236" t="s">
        <v>292</v>
      </c>
      <c r="E116" s="237" t="s">
        <v>19</v>
      </c>
      <c r="F116" s="238" t="s">
        <v>200</v>
      </c>
      <c r="G116" s="235"/>
      <c r="H116" s="239">
        <v>24.085000000000001</v>
      </c>
      <c r="I116" s="240"/>
      <c r="J116" s="235"/>
      <c r="K116" s="235"/>
      <c r="L116" s="241"/>
      <c r="M116" s="242"/>
      <c r="N116" s="243"/>
      <c r="O116" s="243"/>
      <c r="P116" s="243"/>
      <c r="Q116" s="243"/>
      <c r="R116" s="243"/>
      <c r="S116" s="243"/>
      <c r="T116" s="244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5" t="s">
        <v>292</v>
      </c>
      <c r="AU116" s="245" t="s">
        <v>78</v>
      </c>
      <c r="AV116" s="13" t="s">
        <v>78</v>
      </c>
      <c r="AW116" s="13" t="s">
        <v>31</v>
      </c>
      <c r="AX116" s="13" t="s">
        <v>76</v>
      </c>
      <c r="AY116" s="245" t="s">
        <v>281</v>
      </c>
    </row>
    <row r="117" s="2" customFormat="1" ht="24.15" customHeight="1">
      <c r="A117" s="41"/>
      <c r="B117" s="42"/>
      <c r="C117" s="216" t="s">
        <v>78</v>
      </c>
      <c r="D117" s="216" t="s">
        <v>284</v>
      </c>
      <c r="E117" s="217" t="s">
        <v>1426</v>
      </c>
      <c r="F117" s="218" t="s">
        <v>1427</v>
      </c>
      <c r="G117" s="219" t="s">
        <v>392</v>
      </c>
      <c r="H117" s="220">
        <v>43.844000000000001</v>
      </c>
      <c r="I117" s="221"/>
      <c r="J117" s="222">
        <f>ROUND(I117*H117,2)</f>
        <v>0</v>
      </c>
      <c r="K117" s="218" t="s">
        <v>287</v>
      </c>
      <c r="L117" s="47"/>
      <c r="M117" s="223" t="s">
        <v>19</v>
      </c>
      <c r="N117" s="224" t="s">
        <v>40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0.0089999999999999993</v>
      </c>
      <c r="T117" s="226">
        <f>S117*H117</f>
        <v>0.394596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288</v>
      </c>
      <c r="AT117" s="227" t="s">
        <v>284</v>
      </c>
      <c r="AU117" s="227" t="s">
        <v>78</v>
      </c>
      <c r="AY117" s="20" t="s">
        <v>281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76</v>
      </c>
      <c r="BK117" s="228">
        <f>ROUND(I117*H117,2)</f>
        <v>0</v>
      </c>
      <c r="BL117" s="20" t="s">
        <v>288</v>
      </c>
      <c r="BM117" s="227" t="s">
        <v>2176</v>
      </c>
    </row>
    <row r="118" s="2" customFormat="1">
      <c r="A118" s="41"/>
      <c r="B118" s="42"/>
      <c r="C118" s="43"/>
      <c r="D118" s="229" t="s">
        <v>290</v>
      </c>
      <c r="E118" s="43"/>
      <c r="F118" s="230" t="s">
        <v>1429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290</v>
      </c>
      <c r="AU118" s="20" t="s">
        <v>78</v>
      </c>
    </row>
    <row r="119" s="13" customFormat="1">
      <c r="A119" s="13"/>
      <c r="B119" s="234"/>
      <c r="C119" s="235"/>
      <c r="D119" s="236" t="s">
        <v>292</v>
      </c>
      <c r="E119" s="237" t="s">
        <v>19</v>
      </c>
      <c r="F119" s="238" t="s">
        <v>2177</v>
      </c>
      <c r="G119" s="235"/>
      <c r="H119" s="239">
        <v>46.844000000000001</v>
      </c>
      <c r="I119" s="240"/>
      <c r="J119" s="235"/>
      <c r="K119" s="235"/>
      <c r="L119" s="241"/>
      <c r="M119" s="242"/>
      <c r="N119" s="243"/>
      <c r="O119" s="243"/>
      <c r="P119" s="243"/>
      <c r="Q119" s="243"/>
      <c r="R119" s="243"/>
      <c r="S119" s="243"/>
      <c r="T119" s="244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5" t="s">
        <v>292</v>
      </c>
      <c r="AU119" s="245" t="s">
        <v>78</v>
      </c>
      <c r="AV119" s="13" t="s">
        <v>78</v>
      </c>
      <c r="AW119" s="13" t="s">
        <v>31</v>
      </c>
      <c r="AX119" s="13" t="s">
        <v>69</v>
      </c>
      <c r="AY119" s="245" t="s">
        <v>281</v>
      </c>
    </row>
    <row r="120" s="13" customFormat="1">
      <c r="A120" s="13"/>
      <c r="B120" s="234"/>
      <c r="C120" s="235"/>
      <c r="D120" s="236" t="s">
        <v>292</v>
      </c>
      <c r="E120" s="237" t="s">
        <v>19</v>
      </c>
      <c r="F120" s="238" t="s">
        <v>2178</v>
      </c>
      <c r="G120" s="235"/>
      <c r="H120" s="239">
        <v>-3</v>
      </c>
      <c r="I120" s="240"/>
      <c r="J120" s="235"/>
      <c r="K120" s="235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292</v>
      </c>
      <c r="AU120" s="245" t="s">
        <v>78</v>
      </c>
      <c r="AV120" s="13" t="s">
        <v>78</v>
      </c>
      <c r="AW120" s="13" t="s">
        <v>31</v>
      </c>
      <c r="AX120" s="13" t="s">
        <v>69</v>
      </c>
      <c r="AY120" s="245" t="s">
        <v>281</v>
      </c>
    </row>
    <row r="121" s="14" customFormat="1">
      <c r="A121" s="14"/>
      <c r="B121" s="246"/>
      <c r="C121" s="247"/>
      <c r="D121" s="236" t="s">
        <v>292</v>
      </c>
      <c r="E121" s="248" t="s">
        <v>19</v>
      </c>
      <c r="F121" s="249" t="s">
        <v>311</v>
      </c>
      <c r="G121" s="247"/>
      <c r="H121" s="250">
        <v>43.844000000000001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292</v>
      </c>
      <c r="AU121" s="256" t="s">
        <v>78</v>
      </c>
      <c r="AV121" s="14" t="s">
        <v>288</v>
      </c>
      <c r="AW121" s="14" t="s">
        <v>31</v>
      </c>
      <c r="AX121" s="14" t="s">
        <v>76</v>
      </c>
      <c r="AY121" s="256" t="s">
        <v>281</v>
      </c>
    </row>
    <row r="122" s="2" customFormat="1" ht="21.75" customHeight="1">
      <c r="A122" s="41"/>
      <c r="B122" s="42"/>
      <c r="C122" s="216" t="s">
        <v>199</v>
      </c>
      <c r="D122" s="216" t="s">
        <v>284</v>
      </c>
      <c r="E122" s="217" t="s">
        <v>293</v>
      </c>
      <c r="F122" s="218" t="s">
        <v>294</v>
      </c>
      <c r="G122" s="219" t="s">
        <v>197</v>
      </c>
      <c r="H122" s="220">
        <v>24.085000000000001</v>
      </c>
      <c r="I122" s="221"/>
      <c r="J122" s="222">
        <f>ROUND(I122*H122,2)</f>
        <v>0</v>
      </c>
      <c r="K122" s="218" t="s">
        <v>287</v>
      </c>
      <c r="L122" s="47"/>
      <c r="M122" s="223" t="s">
        <v>19</v>
      </c>
      <c r="N122" s="224" t="s">
        <v>40</v>
      </c>
      <c r="O122" s="87"/>
      <c r="P122" s="225">
        <f>O122*H122</f>
        <v>0</v>
      </c>
      <c r="Q122" s="225">
        <v>3.472E-06</v>
      </c>
      <c r="R122" s="225">
        <f>Q122*H122</f>
        <v>8.3623120000000004E-05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288</v>
      </c>
      <c r="AT122" s="227" t="s">
        <v>284</v>
      </c>
      <c r="AU122" s="227" t="s">
        <v>78</v>
      </c>
      <c r="AY122" s="20" t="s">
        <v>281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76</v>
      </c>
      <c r="BK122" s="228">
        <f>ROUND(I122*H122,2)</f>
        <v>0</v>
      </c>
      <c r="BL122" s="20" t="s">
        <v>288</v>
      </c>
      <c r="BM122" s="227" t="s">
        <v>295</v>
      </c>
    </row>
    <row r="123" s="2" customFormat="1">
      <c r="A123" s="41"/>
      <c r="B123" s="42"/>
      <c r="C123" s="43"/>
      <c r="D123" s="229" t="s">
        <v>290</v>
      </c>
      <c r="E123" s="43"/>
      <c r="F123" s="230" t="s">
        <v>296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290</v>
      </c>
      <c r="AU123" s="20" t="s">
        <v>78</v>
      </c>
    </row>
    <row r="124" s="13" customFormat="1">
      <c r="A124" s="13"/>
      <c r="B124" s="234"/>
      <c r="C124" s="235"/>
      <c r="D124" s="236" t="s">
        <v>292</v>
      </c>
      <c r="E124" s="237" t="s">
        <v>19</v>
      </c>
      <c r="F124" s="238" t="s">
        <v>200</v>
      </c>
      <c r="G124" s="235"/>
      <c r="H124" s="239">
        <v>24.085000000000001</v>
      </c>
      <c r="I124" s="240"/>
      <c r="J124" s="235"/>
      <c r="K124" s="235"/>
      <c r="L124" s="241"/>
      <c r="M124" s="242"/>
      <c r="N124" s="243"/>
      <c r="O124" s="243"/>
      <c r="P124" s="243"/>
      <c r="Q124" s="243"/>
      <c r="R124" s="243"/>
      <c r="S124" s="243"/>
      <c r="T124" s="244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5" t="s">
        <v>292</v>
      </c>
      <c r="AU124" s="245" t="s">
        <v>78</v>
      </c>
      <c r="AV124" s="13" t="s">
        <v>78</v>
      </c>
      <c r="AW124" s="13" t="s">
        <v>31</v>
      </c>
      <c r="AX124" s="13" t="s">
        <v>76</v>
      </c>
      <c r="AY124" s="245" t="s">
        <v>281</v>
      </c>
    </row>
    <row r="125" s="2" customFormat="1" ht="24.15" customHeight="1">
      <c r="A125" s="41"/>
      <c r="B125" s="42"/>
      <c r="C125" s="216" t="s">
        <v>288</v>
      </c>
      <c r="D125" s="216" t="s">
        <v>284</v>
      </c>
      <c r="E125" s="217" t="s">
        <v>297</v>
      </c>
      <c r="F125" s="218" t="s">
        <v>298</v>
      </c>
      <c r="G125" s="219" t="s">
        <v>197</v>
      </c>
      <c r="H125" s="220">
        <v>24.085000000000001</v>
      </c>
      <c r="I125" s="221"/>
      <c r="J125" s="222">
        <f>ROUND(I125*H125,2)</f>
        <v>0</v>
      </c>
      <c r="K125" s="218" t="s">
        <v>287</v>
      </c>
      <c r="L125" s="47"/>
      <c r="M125" s="223" t="s">
        <v>19</v>
      </c>
      <c r="N125" s="224" t="s">
        <v>40</v>
      </c>
      <c r="O125" s="87"/>
      <c r="P125" s="225">
        <f>O125*H125</f>
        <v>0</v>
      </c>
      <c r="Q125" s="225">
        <v>1.3599999999999999E-06</v>
      </c>
      <c r="R125" s="225">
        <f>Q125*H125</f>
        <v>3.2755600000000002E-05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288</v>
      </c>
      <c r="AT125" s="227" t="s">
        <v>284</v>
      </c>
      <c r="AU125" s="227" t="s">
        <v>78</v>
      </c>
      <c r="AY125" s="20" t="s">
        <v>281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76</v>
      </c>
      <c r="BK125" s="228">
        <f>ROUND(I125*H125,2)</f>
        <v>0</v>
      </c>
      <c r="BL125" s="20" t="s">
        <v>288</v>
      </c>
      <c r="BM125" s="227" t="s">
        <v>299</v>
      </c>
    </row>
    <row r="126" s="2" customFormat="1">
      <c r="A126" s="41"/>
      <c r="B126" s="42"/>
      <c r="C126" s="43"/>
      <c r="D126" s="229" t="s">
        <v>290</v>
      </c>
      <c r="E126" s="43"/>
      <c r="F126" s="230" t="s">
        <v>300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290</v>
      </c>
      <c r="AU126" s="20" t="s">
        <v>78</v>
      </c>
    </row>
    <row r="127" s="12" customFormat="1" ht="22.8" customHeight="1">
      <c r="A127" s="12"/>
      <c r="B127" s="200"/>
      <c r="C127" s="201"/>
      <c r="D127" s="202" t="s">
        <v>68</v>
      </c>
      <c r="E127" s="214" t="s">
        <v>301</v>
      </c>
      <c r="F127" s="214" t="s">
        <v>302</v>
      </c>
      <c r="G127" s="201"/>
      <c r="H127" s="201"/>
      <c r="I127" s="204"/>
      <c r="J127" s="215">
        <f>BK127</f>
        <v>0</v>
      </c>
      <c r="K127" s="201"/>
      <c r="L127" s="206"/>
      <c r="M127" s="207"/>
      <c r="N127" s="208"/>
      <c r="O127" s="208"/>
      <c r="P127" s="209">
        <f>SUM(P128:P137)</f>
        <v>0</v>
      </c>
      <c r="Q127" s="208"/>
      <c r="R127" s="209">
        <f>SUM(R128:R137)</f>
        <v>0</v>
      </c>
      <c r="S127" s="208"/>
      <c r="T127" s="210">
        <f>SUM(T128:T137)</f>
        <v>0.59138000000000002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1" t="s">
        <v>76</v>
      </c>
      <c r="AT127" s="212" t="s">
        <v>68</v>
      </c>
      <c r="AU127" s="212" t="s">
        <v>76</v>
      </c>
      <c r="AY127" s="211" t="s">
        <v>281</v>
      </c>
      <c r="BK127" s="213">
        <f>SUM(BK128:BK137)</f>
        <v>0</v>
      </c>
    </row>
    <row r="128" s="2" customFormat="1" ht="37.8" customHeight="1">
      <c r="A128" s="41"/>
      <c r="B128" s="42"/>
      <c r="C128" s="216" t="s">
        <v>312</v>
      </c>
      <c r="D128" s="216" t="s">
        <v>284</v>
      </c>
      <c r="E128" s="217" t="s">
        <v>303</v>
      </c>
      <c r="F128" s="218" t="s">
        <v>304</v>
      </c>
      <c r="G128" s="219" t="s">
        <v>197</v>
      </c>
      <c r="H128" s="220">
        <v>7.2549999999999999</v>
      </c>
      <c r="I128" s="221"/>
      <c r="J128" s="222">
        <f>ROUND(I128*H128,2)</f>
        <v>0</v>
      </c>
      <c r="K128" s="218" t="s">
        <v>287</v>
      </c>
      <c r="L128" s="47"/>
      <c r="M128" s="223" t="s">
        <v>19</v>
      </c>
      <c r="N128" s="224" t="s">
        <v>40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0.075999999999999998</v>
      </c>
      <c r="T128" s="226">
        <f>S128*H128</f>
        <v>0.55137999999999998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305</v>
      </c>
      <c r="AT128" s="227" t="s">
        <v>284</v>
      </c>
      <c r="AU128" s="227" t="s">
        <v>78</v>
      </c>
      <c r="AY128" s="20" t="s">
        <v>281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76</v>
      </c>
      <c r="BK128" s="228">
        <f>ROUND(I128*H128,2)</f>
        <v>0</v>
      </c>
      <c r="BL128" s="20" t="s">
        <v>305</v>
      </c>
      <c r="BM128" s="227" t="s">
        <v>306</v>
      </c>
    </row>
    <row r="129" s="2" customFormat="1">
      <c r="A129" s="41"/>
      <c r="B129" s="42"/>
      <c r="C129" s="43"/>
      <c r="D129" s="229" t="s">
        <v>290</v>
      </c>
      <c r="E129" s="43"/>
      <c r="F129" s="230" t="s">
        <v>307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290</v>
      </c>
      <c r="AU129" s="20" t="s">
        <v>78</v>
      </c>
    </row>
    <row r="130" s="13" customFormat="1">
      <c r="A130" s="13"/>
      <c r="B130" s="234"/>
      <c r="C130" s="235"/>
      <c r="D130" s="236" t="s">
        <v>292</v>
      </c>
      <c r="E130" s="237" t="s">
        <v>19</v>
      </c>
      <c r="F130" s="238" t="s">
        <v>2179</v>
      </c>
      <c r="G130" s="235"/>
      <c r="H130" s="239">
        <v>2.298</v>
      </c>
      <c r="I130" s="240"/>
      <c r="J130" s="235"/>
      <c r="K130" s="235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292</v>
      </c>
      <c r="AU130" s="245" t="s">
        <v>78</v>
      </c>
      <c r="AV130" s="13" t="s">
        <v>78</v>
      </c>
      <c r="AW130" s="13" t="s">
        <v>31</v>
      </c>
      <c r="AX130" s="13" t="s">
        <v>69</v>
      </c>
      <c r="AY130" s="245" t="s">
        <v>281</v>
      </c>
    </row>
    <row r="131" s="13" customFormat="1">
      <c r="A131" s="13"/>
      <c r="B131" s="234"/>
      <c r="C131" s="235"/>
      <c r="D131" s="236" t="s">
        <v>292</v>
      </c>
      <c r="E131" s="237" t="s">
        <v>19</v>
      </c>
      <c r="F131" s="238" t="s">
        <v>2180</v>
      </c>
      <c r="G131" s="235"/>
      <c r="H131" s="239">
        <v>1.5520000000000001</v>
      </c>
      <c r="I131" s="240"/>
      <c r="J131" s="235"/>
      <c r="K131" s="235"/>
      <c r="L131" s="241"/>
      <c r="M131" s="242"/>
      <c r="N131" s="243"/>
      <c r="O131" s="243"/>
      <c r="P131" s="243"/>
      <c r="Q131" s="243"/>
      <c r="R131" s="243"/>
      <c r="S131" s="243"/>
      <c r="T131" s="244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5" t="s">
        <v>292</v>
      </c>
      <c r="AU131" s="245" t="s">
        <v>78</v>
      </c>
      <c r="AV131" s="13" t="s">
        <v>78</v>
      </c>
      <c r="AW131" s="13" t="s">
        <v>31</v>
      </c>
      <c r="AX131" s="13" t="s">
        <v>69</v>
      </c>
      <c r="AY131" s="245" t="s">
        <v>281</v>
      </c>
    </row>
    <row r="132" s="13" customFormat="1">
      <c r="A132" s="13"/>
      <c r="B132" s="234"/>
      <c r="C132" s="235"/>
      <c r="D132" s="236" t="s">
        <v>292</v>
      </c>
      <c r="E132" s="237" t="s">
        <v>19</v>
      </c>
      <c r="F132" s="238" t="s">
        <v>2181</v>
      </c>
      <c r="G132" s="235"/>
      <c r="H132" s="239">
        <v>2.2599999999999998</v>
      </c>
      <c r="I132" s="240"/>
      <c r="J132" s="235"/>
      <c r="K132" s="235"/>
      <c r="L132" s="241"/>
      <c r="M132" s="242"/>
      <c r="N132" s="243"/>
      <c r="O132" s="243"/>
      <c r="P132" s="243"/>
      <c r="Q132" s="243"/>
      <c r="R132" s="243"/>
      <c r="S132" s="243"/>
      <c r="T132" s="24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5" t="s">
        <v>292</v>
      </c>
      <c r="AU132" s="245" t="s">
        <v>78</v>
      </c>
      <c r="AV132" s="13" t="s">
        <v>78</v>
      </c>
      <c r="AW132" s="13" t="s">
        <v>31</v>
      </c>
      <c r="AX132" s="13" t="s">
        <v>69</v>
      </c>
      <c r="AY132" s="245" t="s">
        <v>281</v>
      </c>
    </row>
    <row r="133" s="13" customFormat="1">
      <c r="A133" s="13"/>
      <c r="B133" s="234"/>
      <c r="C133" s="235"/>
      <c r="D133" s="236" t="s">
        <v>292</v>
      </c>
      <c r="E133" s="237" t="s">
        <v>19</v>
      </c>
      <c r="F133" s="238" t="s">
        <v>2182</v>
      </c>
      <c r="G133" s="235"/>
      <c r="H133" s="239">
        <v>1.145</v>
      </c>
      <c r="I133" s="240"/>
      <c r="J133" s="235"/>
      <c r="K133" s="235"/>
      <c r="L133" s="241"/>
      <c r="M133" s="242"/>
      <c r="N133" s="243"/>
      <c r="O133" s="243"/>
      <c r="P133" s="243"/>
      <c r="Q133" s="243"/>
      <c r="R133" s="243"/>
      <c r="S133" s="243"/>
      <c r="T133" s="244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5" t="s">
        <v>292</v>
      </c>
      <c r="AU133" s="245" t="s">
        <v>78</v>
      </c>
      <c r="AV133" s="13" t="s">
        <v>78</v>
      </c>
      <c r="AW133" s="13" t="s">
        <v>31</v>
      </c>
      <c r="AX133" s="13" t="s">
        <v>69</v>
      </c>
      <c r="AY133" s="245" t="s">
        <v>281</v>
      </c>
    </row>
    <row r="134" s="14" customFormat="1">
      <c r="A134" s="14"/>
      <c r="B134" s="246"/>
      <c r="C134" s="247"/>
      <c r="D134" s="236" t="s">
        <v>292</v>
      </c>
      <c r="E134" s="248" t="s">
        <v>19</v>
      </c>
      <c r="F134" s="249" t="s">
        <v>311</v>
      </c>
      <c r="G134" s="247"/>
      <c r="H134" s="250">
        <v>7.2549999999999999</v>
      </c>
      <c r="I134" s="251"/>
      <c r="J134" s="247"/>
      <c r="K134" s="247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292</v>
      </c>
      <c r="AU134" s="256" t="s">
        <v>78</v>
      </c>
      <c r="AV134" s="14" t="s">
        <v>288</v>
      </c>
      <c r="AW134" s="14" t="s">
        <v>31</v>
      </c>
      <c r="AX134" s="14" t="s">
        <v>76</v>
      </c>
      <c r="AY134" s="256" t="s">
        <v>281</v>
      </c>
    </row>
    <row r="135" s="2" customFormat="1" ht="16.5" customHeight="1">
      <c r="A135" s="41"/>
      <c r="B135" s="42"/>
      <c r="C135" s="216" t="s">
        <v>318</v>
      </c>
      <c r="D135" s="216" t="s">
        <v>284</v>
      </c>
      <c r="E135" s="217" t="s">
        <v>313</v>
      </c>
      <c r="F135" s="218" t="s">
        <v>314</v>
      </c>
      <c r="G135" s="219" t="s">
        <v>315</v>
      </c>
      <c r="H135" s="220">
        <v>3</v>
      </c>
      <c r="I135" s="221"/>
      <c r="J135" s="222">
        <f>ROUND(I135*H135,2)</f>
        <v>0</v>
      </c>
      <c r="K135" s="218" t="s">
        <v>316</v>
      </c>
      <c r="L135" s="47"/>
      <c r="M135" s="223" t="s">
        <v>19</v>
      </c>
      <c r="N135" s="224" t="s">
        <v>40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0.01</v>
      </c>
      <c r="T135" s="226">
        <f>S135*H135</f>
        <v>0.029999999999999999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305</v>
      </c>
      <c r="AT135" s="227" t="s">
        <v>284</v>
      </c>
      <c r="AU135" s="227" t="s">
        <v>78</v>
      </c>
      <c r="AY135" s="20" t="s">
        <v>281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76</v>
      </c>
      <c r="BK135" s="228">
        <f>ROUND(I135*H135,2)</f>
        <v>0</v>
      </c>
      <c r="BL135" s="20" t="s">
        <v>305</v>
      </c>
      <c r="BM135" s="227" t="s">
        <v>317</v>
      </c>
    </row>
    <row r="136" s="2" customFormat="1" ht="16.5" customHeight="1">
      <c r="A136" s="41"/>
      <c r="B136" s="42"/>
      <c r="C136" s="216" t="s">
        <v>323</v>
      </c>
      <c r="D136" s="216" t="s">
        <v>284</v>
      </c>
      <c r="E136" s="217" t="s">
        <v>319</v>
      </c>
      <c r="F136" s="218" t="s">
        <v>320</v>
      </c>
      <c r="G136" s="219" t="s">
        <v>321</v>
      </c>
      <c r="H136" s="220">
        <v>4</v>
      </c>
      <c r="I136" s="221"/>
      <c r="J136" s="222">
        <f>ROUND(I136*H136,2)</f>
        <v>0</v>
      </c>
      <c r="K136" s="218" t="s">
        <v>316</v>
      </c>
      <c r="L136" s="47"/>
      <c r="M136" s="223" t="s">
        <v>19</v>
      </c>
      <c r="N136" s="224" t="s">
        <v>40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305</v>
      </c>
      <c r="AT136" s="227" t="s">
        <v>284</v>
      </c>
      <c r="AU136" s="227" t="s">
        <v>78</v>
      </c>
      <c r="AY136" s="20" t="s">
        <v>281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76</v>
      </c>
      <c r="BK136" s="228">
        <f>ROUND(I136*H136,2)</f>
        <v>0</v>
      </c>
      <c r="BL136" s="20" t="s">
        <v>305</v>
      </c>
      <c r="BM136" s="227" t="s">
        <v>322</v>
      </c>
    </row>
    <row r="137" s="2" customFormat="1" ht="24.15" customHeight="1">
      <c r="A137" s="41"/>
      <c r="B137" s="42"/>
      <c r="C137" s="216" t="s">
        <v>327</v>
      </c>
      <c r="D137" s="216" t="s">
        <v>284</v>
      </c>
      <c r="E137" s="217" t="s">
        <v>324</v>
      </c>
      <c r="F137" s="218" t="s">
        <v>325</v>
      </c>
      <c r="G137" s="219" t="s">
        <v>321</v>
      </c>
      <c r="H137" s="220">
        <v>2</v>
      </c>
      <c r="I137" s="221"/>
      <c r="J137" s="222">
        <f>ROUND(I137*H137,2)</f>
        <v>0</v>
      </c>
      <c r="K137" s="218" t="s">
        <v>316</v>
      </c>
      <c r="L137" s="47"/>
      <c r="M137" s="223" t="s">
        <v>19</v>
      </c>
      <c r="N137" s="224" t="s">
        <v>40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0.0050000000000000001</v>
      </c>
      <c r="T137" s="226">
        <f>S137*H137</f>
        <v>0.01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305</v>
      </c>
      <c r="AT137" s="227" t="s">
        <v>284</v>
      </c>
      <c r="AU137" s="227" t="s">
        <v>78</v>
      </c>
      <c r="AY137" s="20" t="s">
        <v>281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76</v>
      </c>
      <c r="BK137" s="228">
        <f>ROUND(I137*H137,2)</f>
        <v>0</v>
      </c>
      <c r="BL137" s="20" t="s">
        <v>305</v>
      </c>
      <c r="BM137" s="227" t="s">
        <v>326</v>
      </c>
    </row>
    <row r="138" s="12" customFormat="1" ht="22.8" customHeight="1">
      <c r="A138" s="12"/>
      <c r="B138" s="200"/>
      <c r="C138" s="201"/>
      <c r="D138" s="202" t="s">
        <v>68</v>
      </c>
      <c r="E138" s="214" t="s">
        <v>334</v>
      </c>
      <c r="F138" s="214" t="s">
        <v>335</v>
      </c>
      <c r="G138" s="201"/>
      <c r="H138" s="201"/>
      <c r="I138" s="204"/>
      <c r="J138" s="215">
        <f>BK138</f>
        <v>0</v>
      </c>
      <c r="K138" s="201"/>
      <c r="L138" s="206"/>
      <c r="M138" s="207"/>
      <c r="N138" s="208"/>
      <c r="O138" s="208"/>
      <c r="P138" s="209">
        <f>SUM(P139:P152)</f>
        <v>0</v>
      </c>
      <c r="Q138" s="208"/>
      <c r="R138" s="209">
        <f>SUM(R139:R152)</f>
        <v>0</v>
      </c>
      <c r="S138" s="208"/>
      <c r="T138" s="210">
        <f>SUM(T139:T152)</f>
        <v>3.7733219999999998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1" t="s">
        <v>76</v>
      </c>
      <c r="AT138" s="212" t="s">
        <v>68</v>
      </c>
      <c r="AU138" s="212" t="s">
        <v>76</v>
      </c>
      <c r="AY138" s="211" t="s">
        <v>281</v>
      </c>
      <c r="BK138" s="213">
        <f>SUM(BK139:BK152)</f>
        <v>0</v>
      </c>
    </row>
    <row r="139" s="2" customFormat="1" ht="37.8" customHeight="1">
      <c r="A139" s="41"/>
      <c r="B139" s="42"/>
      <c r="C139" s="216" t="s">
        <v>336</v>
      </c>
      <c r="D139" s="216" t="s">
        <v>284</v>
      </c>
      <c r="E139" s="217" t="s">
        <v>337</v>
      </c>
      <c r="F139" s="218" t="s">
        <v>338</v>
      </c>
      <c r="G139" s="219" t="s">
        <v>197</v>
      </c>
      <c r="H139" s="220">
        <v>48.997</v>
      </c>
      <c r="I139" s="221"/>
      <c r="J139" s="222">
        <f>ROUND(I139*H139,2)</f>
        <v>0</v>
      </c>
      <c r="K139" s="218" t="s">
        <v>287</v>
      </c>
      <c r="L139" s="47"/>
      <c r="M139" s="223" t="s">
        <v>19</v>
      </c>
      <c r="N139" s="224" t="s">
        <v>40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0.045999999999999999</v>
      </c>
      <c r="T139" s="226">
        <f>S139*H139</f>
        <v>2.2538619999999998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288</v>
      </c>
      <c r="AT139" s="227" t="s">
        <v>284</v>
      </c>
      <c r="AU139" s="227" t="s">
        <v>78</v>
      </c>
      <c r="AY139" s="20" t="s">
        <v>281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76</v>
      </c>
      <c r="BK139" s="228">
        <f>ROUND(I139*H139,2)</f>
        <v>0</v>
      </c>
      <c r="BL139" s="20" t="s">
        <v>288</v>
      </c>
      <c r="BM139" s="227" t="s">
        <v>339</v>
      </c>
    </row>
    <row r="140" s="2" customFormat="1">
      <c r="A140" s="41"/>
      <c r="B140" s="42"/>
      <c r="C140" s="43"/>
      <c r="D140" s="229" t="s">
        <v>290</v>
      </c>
      <c r="E140" s="43"/>
      <c r="F140" s="230" t="s">
        <v>340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290</v>
      </c>
      <c r="AU140" s="20" t="s">
        <v>78</v>
      </c>
    </row>
    <row r="141" s="15" customFormat="1">
      <c r="A141" s="15"/>
      <c r="B141" s="257"/>
      <c r="C141" s="258"/>
      <c r="D141" s="236" t="s">
        <v>292</v>
      </c>
      <c r="E141" s="259" t="s">
        <v>19</v>
      </c>
      <c r="F141" s="260" t="s">
        <v>2183</v>
      </c>
      <c r="G141" s="258"/>
      <c r="H141" s="259" t="s">
        <v>19</v>
      </c>
      <c r="I141" s="261"/>
      <c r="J141" s="258"/>
      <c r="K141" s="258"/>
      <c r="L141" s="262"/>
      <c r="M141" s="263"/>
      <c r="N141" s="264"/>
      <c r="O141" s="264"/>
      <c r="P141" s="264"/>
      <c r="Q141" s="264"/>
      <c r="R141" s="264"/>
      <c r="S141" s="264"/>
      <c r="T141" s="26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6" t="s">
        <v>292</v>
      </c>
      <c r="AU141" s="266" t="s">
        <v>78</v>
      </c>
      <c r="AV141" s="15" t="s">
        <v>76</v>
      </c>
      <c r="AW141" s="15" t="s">
        <v>31</v>
      </c>
      <c r="AX141" s="15" t="s">
        <v>69</v>
      </c>
      <c r="AY141" s="266" t="s">
        <v>281</v>
      </c>
    </row>
    <row r="142" s="13" customFormat="1">
      <c r="A142" s="13"/>
      <c r="B142" s="234"/>
      <c r="C142" s="235"/>
      <c r="D142" s="236" t="s">
        <v>292</v>
      </c>
      <c r="E142" s="237" t="s">
        <v>19</v>
      </c>
      <c r="F142" s="238" t="s">
        <v>2184</v>
      </c>
      <c r="G142" s="235"/>
      <c r="H142" s="239">
        <v>69.141999999999996</v>
      </c>
      <c r="I142" s="240"/>
      <c r="J142" s="235"/>
      <c r="K142" s="235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292</v>
      </c>
      <c r="AU142" s="245" t="s">
        <v>78</v>
      </c>
      <c r="AV142" s="13" t="s">
        <v>78</v>
      </c>
      <c r="AW142" s="13" t="s">
        <v>31</v>
      </c>
      <c r="AX142" s="13" t="s">
        <v>69</v>
      </c>
      <c r="AY142" s="245" t="s">
        <v>281</v>
      </c>
    </row>
    <row r="143" s="13" customFormat="1">
      <c r="A143" s="13"/>
      <c r="B143" s="234"/>
      <c r="C143" s="235"/>
      <c r="D143" s="236" t="s">
        <v>292</v>
      </c>
      <c r="E143" s="237" t="s">
        <v>19</v>
      </c>
      <c r="F143" s="238" t="s">
        <v>2185</v>
      </c>
      <c r="G143" s="235"/>
      <c r="H143" s="239">
        <v>-12.233000000000001</v>
      </c>
      <c r="I143" s="240"/>
      <c r="J143" s="235"/>
      <c r="K143" s="235"/>
      <c r="L143" s="241"/>
      <c r="M143" s="242"/>
      <c r="N143" s="243"/>
      <c r="O143" s="243"/>
      <c r="P143" s="243"/>
      <c r="Q143" s="243"/>
      <c r="R143" s="243"/>
      <c r="S143" s="243"/>
      <c r="T143" s="24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5" t="s">
        <v>292</v>
      </c>
      <c r="AU143" s="245" t="s">
        <v>78</v>
      </c>
      <c r="AV143" s="13" t="s">
        <v>78</v>
      </c>
      <c r="AW143" s="13" t="s">
        <v>31</v>
      </c>
      <c r="AX143" s="13" t="s">
        <v>69</v>
      </c>
      <c r="AY143" s="245" t="s">
        <v>281</v>
      </c>
    </row>
    <row r="144" s="13" customFormat="1">
      <c r="A144" s="13"/>
      <c r="B144" s="234"/>
      <c r="C144" s="235"/>
      <c r="D144" s="236" t="s">
        <v>292</v>
      </c>
      <c r="E144" s="237" t="s">
        <v>19</v>
      </c>
      <c r="F144" s="238" t="s">
        <v>2186</v>
      </c>
      <c r="G144" s="235"/>
      <c r="H144" s="239">
        <v>-7.0380000000000003</v>
      </c>
      <c r="I144" s="240"/>
      <c r="J144" s="235"/>
      <c r="K144" s="235"/>
      <c r="L144" s="241"/>
      <c r="M144" s="242"/>
      <c r="N144" s="243"/>
      <c r="O144" s="243"/>
      <c r="P144" s="243"/>
      <c r="Q144" s="243"/>
      <c r="R144" s="243"/>
      <c r="S144" s="243"/>
      <c r="T144" s="244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5" t="s">
        <v>292</v>
      </c>
      <c r="AU144" s="245" t="s">
        <v>78</v>
      </c>
      <c r="AV144" s="13" t="s">
        <v>78</v>
      </c>
      <c r="AW144" s="13" t="s">
        <v>31</v>
      </c>
      <c r="AX144" s="13" t="s">
        <v>69</v>
      </c>
      <c r="AY144" s="245" t="s">
        <v>281</v>
      </c>
    </row>
    <row r="145" s="13" customFormat="1">
      <c r="A145" s="13"/>
      <c r="B145" s="234"/>
      <c r="C145" s="235"/>
      <c r="D145" s="236" t="s">
        <v>292</v>
      </c>
      <c r="E145" s="237" t="s">
        <v>19</v>
      </c>
      <c r="F145" s="238" t="s">
        <v>855</v>
      </c>
      <c r="G145" s="235"/>
      <c r="H145" s="239">
        <v>-8.3200000000000003</v>
      </c>
      <c r="I145" s="240"/>
      <c r="J145" s="235"/>
      <c r="K145" s="235"/>
      <c r="L145" s="241"/>
      <c r="M145" s="242"/>
      <c r="N145" s="243"/>
      <c r="O145" s="243"/>
      <c r="P145" s="243"/>
      <c r="Q145" s="243"/>
      <c r="R145" s="243"/>
      <c r="S145" s="243"/>
      <c r="T145" s="24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5" t="s">
        <v>292</v>
      </c>
      <c r="AU145" s="245" t="s">
        <v>78</v>
      </c>
      <c r="AV145" s="13" t="s">
        <v>78</v>
      </c>
      <c r="AW145" s="13" t="s">
        <v>31</v>
      </c>
      <c r="AX145" s="13" t="s">
        <v>69</v>
      </c>
      <c r="AY145" s="245" t="s">
        <v>281</v>
      </c>
    </row>
    <row r="146" s="13" customFormat="1">
      <c r="A146" s="13"/>
      <c r="B146" s="234"/>
      <c r="C146" s="235"/>
      <c r="D146" s="236" t="s">
        <v>292</v>
      </c>
      <c r="E146" s="237" t="s">
        <v>19</v>
      </c>
      <c r="F146" s="238" t="s">
        <v>856</v>
      </c>
      <c r="G146" s="235"/>
      <c r="H146" s="239">
        <v>7.4459999999999997</v>
      </c>
      <c r="I146" s="240"/>
      <c r="J146" s="235"/>
      <c r="K146" s="235"/>
      <c r="L146" s="241"/>
      <c r="M146" s="242"/>
      <c r="N146" s="243"/>
      <c r="O146" s="243"/>
      <c r="P146" s="243"/>
      <c r="Q146" s="243"/>
      <c r="R146" s="243"/>
      <c r="S146" s="243"/>
      <c r="T146" s="24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5" t="s">
        <v>292</v>
      </c>
      <c r="AU146" s="245" t="s">
        <v>78</v>
      </c>
      <c r="AV146" s="13" t="s">
        <v>78</v>
      </c>
      <c r="AW146" s="13" t="s">
        <v>31</v>
      </c>
      <c r="AX146" s="13" t="s">
        <v>69</v>
      </c>
      <c r="AY146" s="245" t="s">
        <v>281</v>
      </c>
    </row>
    <row r="147" s="14" customFormat="1">
      <c r="A147" s="14"/>
      <c r="B147" s="246"/>
      <c r="C147" s="247"/>
      <c r="D147" s="236" t="s">
        <v>292</v>
      </c>
      <c r="E147" s="248" t="s">
        <v>19</v>
      </c>
      <c r="F147" s="249" t="s">
        <v>311</v>
      </c>
      <c r="G147" s="247"/>
      <c r="H147" s="250">
        <v>48.997</v>
      </c>
      <c r="I147" s="251"/>
      <c r="J147" s="247"/>
      <c r="K147" s="247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292</v>
      </c>
      <c r="AU147" s="256" t="s">
        <v>78</v>
      </c>
      <c r="AV147" s="14" t="s">
        <v>288</v>
      </c>
      <c r="AW147" s="14" t="s">
        <v>31</v>
      </c>
      <c r="AX147" s="14" t="s">
        <v>76</v>
      </c>
      <c r="AY147" s="256" t="s">
        <v>281</v>
      </c>
    </row>
    <row r="148" s="2" customFormat="1" ht="37.8" customHeight="1">
      <c r="A148" s="41"/>
      <c r="B148" s="42"/>
      <c r="C148" s="216" t="s">
        <v>347</v>
      </c>
      <c r="D148" s="216" t="s">
        <v>284</v>
      </c>
      <c r="E148" s="217" t="s">
        <v>348</v>
      </c>
      <c r="F148" s="218" t="s">
        <v>349</v>
      </c>
      <c r="G148" s="219" t="s">
        <v>197</v>
      </c>
      <c r="H148" s="220">
        <v>22.344999999999999</v>
      </c>
      <c r="I148" s="221"/>
      <c r="J148" s="222">
        <f>ROUND(I148*H148,2)</f>
        <v>0</v>
      </c>
      <c r="K148" s="218" t="s">
        <v>287</v>
      </c>
      <c r="L148" s="47"/>
      <c r="M148" s="223" t="s">
        <v>19</v>
      </c>
      <c r="N148" s="224" t="s">
        <v>40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0.068000000000000005</v>
      </c>
      <c r="T148" s="226">
        <f>S148*H148</f>
        <v>1.51946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288</v>
      </c>
      <c r="AT148" s="227" t="s">
        <v>284</v>
      </c>
      <c r="AU148" s="227" t="s">
        <v>78</v>
      </c>
      <c r="AY148" s="20" t="s">
        <v>281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76</v>
      </c>
      <c r="BK148" s="228">
        <f>ROUND(I148*H148,2)</f>
        <v>0</v>
      </c>
      <c r="BL148" s="20" t="s">
        <v>288</v>
      </c>
      <c r="BM148" s="227" t="s">
        <v>350</v>
      </c>
    </row>
    <row r="149" s="2" customFormat="1">
      <c r="A149" s="41"/>
      <c r="B149" s="42"/>
      <c r="C149" s="43"/>
      <c r="D149" s="229" t="s">
        <v>290</v>
      </c>
      <c r="E149" s="43"/>
      <c r="F149" s="230" t="s">
        <v>351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290</v>
      </c>
      <c r="AU149" s="20" t="s">
        <v>78</v>
      </c>
    </row>
    <row r="150" s="13" customFormat="1">
      <c r="A150" s="13"/>
      <c r="B150" s="234"/>
      <c r="C150" s="235"/>
      <c r="D150" s="236" t="s">
        <v>292</v>
      </c>
      <c r="E150" s="237" t="s">
        <v>19</v>
      </c>
      <c r="F150" s="238" t="s">
        <v>211</v>
      </c>
      <c r="G150" s="235"/>
      <c r="H150" s="239">
        <v>21.321999999999999</v>
      </c>
      <c r="I150" s="240"/>
      <c r="J150" s="235"/>
      <c r="K150" s="235"/>
      <c r="L150" s="241"/>
      <c r="M150" s="242"/>
      <c r="N150" s="243"/>
      <c r="O150" s="243"/>
      <c r="P150" s="243"/>
      <c r="Q150" s="243"/>
      <c r="R150" s="243"/>
      <c r="S150" s="243"/>
      <c r="T150" s="24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5" t="s">
        <v>292</v>
      </c>
      <c r="AU150" s="245" t="s">
        <v>78</v>
      </c>
      <c r="AV150" s="13" t="s">
        <v>78</v>
      </c>
      <c r="AW150" s="13" t="s">
        <v>31</v>
      </c>
      <c r="AX150" s="13" t="s">
        <v>69</v>
      </c>
      <c r="AY150" s="245" t="s">
        <v>281</v>
      </c>
    </row>
    <row r="151" s="13" customFormat="1">
      <c r="A151" s="13"/>
      <c r="B151" s="234"/>
      <c r="C151" s="235"/>
      <c r="D151" s="236" t="s">
        <v>292</v>
      </c>
      <c r="E151" s="237" t="s">
        <v>19</v>
      </c>
      <c r="F151" s="238" t="s">
        <v>2187</v>
      </c>
      <c r="G151" s="235"/>
      <c r="H151" s="239">
        <v>1.0229999999999999</v>
      </c>
      <c r="I151" s="240"/>
      <c r="J151" s="235"/>
      <c r="K151" s="235"/>
      <c r="L151" s="241"/>
      <c r="M151" s="242"/>
      <c r="N151" s="243"/>
      <c r="O151" s="243"/>
      <c r="P151" s="243"/>
      <c r="Q151" s="243"/>
      <c r="R151" s="243"/>
      <c r="S151" s="243"/>
      <c r="T151" s="24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5" t="s">
        <v>292</v>
      </c>
      <c r="AU151" s="245" t="s">
        <v>78</v>
      </c>
      <c r="AV151" s="13" t="s">
        <v>78</v>
      </c>
      <c r="AW151" s="13" t="s">
        <v>31</v>
      </c>
      <c r="AX151" s="13" t="s">
        <v>69</v>
      </c>
      <c r="AY151" s="245" t="s">
        <v>281</v>
      </c>
    </row>
    <row r="152" s="14" customFormat="1">
      <c r="A152" s="14"/>
      <c r="B152" s="246"/>
      <c r="C152" s="247"/>
      <c r="D152" s="236" t="s">
        <v>292</v>
      </c>
      <c r="E152" s="248" t="s">
        <v>19</v>
      </c>
      <c r="F152" s="249" t="s">
        <v>311</v>
      </c>
      <c r="G152" s="247"/>
      <c r="H152" s="250">
        <v>22.344999999999999</v>
      </c>
      <c r="I152" s="251"/>
      <c r="J152" s="247"/>
      <c r="K152" s="247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292</v>
      </c>
      <c r="AU152" s="256" t="s">
        <v>78</v>
      </c>
      <c r="AV152" s="14" t="s">
        <v>288</v>
      </c>
      <c r="AW152" s="14" t="s">
        <v>31</v>
      </c>
      <c r="AX152" s="14" t="s">
        <v>76</v>
      </c>
      <c r="AY152" s="256" t="s">
        <v>281</v>
      </c>
    </row>
    <row r="153" s="12" customFormat="1" ht="22.8" customHeight="1">
      <c r="A153" s="12"/>
      <c r="B153" s="200"/>
      <c r="C153" s="201"/>
      <c r="D153" s="202" t="s">
        <v>68</v>
      </c>
      <c r="E153" s="214" t="s">
        <v>353</v>
      </c>
      <c r="F153" s="214" t="s">
        <v>354</v>
      </c>
      <c r="G153" s="201"/>
      <c r="H153" s="201"/>
      <c r="I153" s="204"/>
      <c r="J153" s="215">
        <f>BK153</f>
        <v>0</v>
      </c>
      <c r="K153" s="201"/>
      <c r="L153" s="206"/>
      <c r="M153" s="207"/>
      <c r="N153" s="208"/>
      <c r="O153" s="208"/>
      <c r="P153" s="209">
        <f>SUM(P154:P161)</f>
        <v>0</v>
      </c>
      <c r="Q153" s="208"/>
      <c r="R153" s="209">
        <f>SUM(R154:R161)</f>
        <v>0</v>
      </c>
      <c r="S153" s="208"/>
      <c r="T153" s="210">
        <f>SUM(T154:T161)</f>
        <v>14.299999999999999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11" t="s">
        <v>76</v>
      </c>
      <c r="AT153" s="212" t="s">
        <v>68</v>
      </c>
      <c r="AU153" s="212" t="s">
        <v>76</v>
      </c>
      <c r="AY153" s="211" t="s">
        <v>281</v>
      </c>
      <c r="BK153" s="213">
        <f>SUM(BK154:BK161)</f>
        <v>0</v>
      </c>
    </row>
    <row r="154" s="2" customFormat="1" ht="24.15" customHeight="1">
      <c r="A154" s="41"/>
      <c r="B154" s="42"/>
      <c r="C154" s="216" t="s">
        <v>355</v>
      </c>
      <c r="D154" s="216" t="s">
        <v>284</v>
      </c>
      <c r="E154" s="217" t="s">
        <v>356</v>
      </c>
      <c r="F154" s="218" t="s">
        <v>357</v>
      </c>
      <c r="G154" s="219" t="s">
        <v>197</v>
      </c>
      <c r="H154" s="220">
        <v>68.75</v>
      </c>
      <c r="I154" s="221"/>
      <c r="J154" s="222">
        <f>ROUND(I154*H154,2)</f>
        <v>0</v>
      </c>
      <c r="K154" s="218" t="s">
        <v>287</v>
      </c>
      <c r="L154" s="47"/>
      <c r="M154" s="223" t="s">
        <v>19</v>
      </c>
      <c r="N154" s="224" t="s">
        <v>40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0.20799999999999999</v>
      </c>
      <c r="T154" s="226">
        <f>S154*H154</f>
        <v>14.299999999999999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288</v>
      </c>
      <c r="AT154" s="227" t="s">
        <v>284</v>
      </c>
      <c r="AU154" s="227" t="s">
        <v>78</v>
      </c>
      <c r="AY154" s="20" t="s">
        <v>281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76</v>
      </c>
      <c r="BK154" s="228">
        <f>ROUND(I154*H154,2)</f>
        <v>0</v>
      </c>
      <c r="BL154" s="20" t="s">
        <v>288</v>
      </c>
      <c r="BM154" s="227" t="s">
        <v>358</v>
      </c>
    </row>
    <row r="155" s="2" customFormat="1">
      <c r="A155" s="41"/>
      <c r="B155" s="42"/>
      <c r="C155" s="43"/>
      <c r="D155" s="229" t="s">
        <v>290</v>
      </c>
      <c r="E155" s="43"/>
      <c r="F155" s="230" t="s">
        <v>359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290</v>
      </c>
      <c r="AU155" s="20" t="s">
        <v>78</v>
      </c>
    </row>
    <row r="156" s="13" customFormat="1">
      <c r="A156" s="13"/>
      <c r="B156" s="234"/>
      <c r="C156" s="235"/>
      <c r="D156" s="236" t="s">
        <v>292</v>
      </c>
      <c r="E156" s="237" t="s">
        <v>19</v>
      </c>
      <c r="F156" s="238" t="s">
        <v>2188</v>
      </c>
      <c r="G156" s="235"/>
      <c r="H156" s="239">
        <v>76.146000000000001</v>
      </c>
      <c r="I156" s="240"/>
      <c r="J156" s="235"/>
      <c r="K156" s="235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292</v>
      </c>
      <c r="AU156" s="245" t="s">
        <v>78</v>
      </c>
      <c r="AV156" s="13" t="s">
        <v>78</v>
      </c>
      <c r="AW156" s="13" t="s">
        <v>31</v>
      </c>
      <c r="AX156" s="13" t="s">
        <v>69</v>
      </c>
      <c r="AY156" s="245" t="s">
        <v>281</v>
      </c>
    </row>
    <row r="157" s="15" customFormat="1">
      <c r="A157" s="15"/>
      <c r="B157" s="257"/>
      <c r="C157" s="258"/>
      <c r="D157" s="236" t="s">
        <v>292</v>
      </c>
      <c r="E157" s="259" t="s">
        <v>19</v>
      </c>
      <c r="F157" s="260" t="s">
        <v>2115</v>
      </c>
      <c r="G157" s="258"/>
      <c r="H157" s="259" t="s">
        <v>19</v>
      </c>
      <c r="I157" s="261"/>
      <c r="J157" s="258"/>
      <c r="K157" s="258"/>
      <c r="L157" s="262"/>
      <c r="M157" s="263"/>
      <c r="N157" s="264"/>
      <c r="O157" s="264"/>
      <c r="P157" s="264"/>
      <c r="Q157" s="264"/>
      <c r="R157" s="264"/>
      <c r="S157" s="264"/>
      <c r="T157" s="26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6" t="s">
        <v>292</v>
      </c>
      <c r="AU157" s="266" t="s">
        <v>78</v>
      </c>
      <c r="AV157" s="15" t="s">
        <v>76</v>
      </c>
      <c r="AW157" s="15" t="s">
        <v>31</v>
      </c>
      <c r="AX157" s="15" t="s">
        <v>69</v>
      </c>
      <c r="AY157" s="266" t="s">
        <v>281</v>
      </c>
    </row>
    <row r="158" s="13" customFormat="1">
      <c r="A158" s="13"/>
      <c r="B158" s="234"/>
      <c r="C158" s="235"/>
      <c r="D158" s="236" t="s">
        <v>292</v>
      </c>
      <c r="E158" s="237" t="s">
        <v>19</v>
      </c>
      <c r="F158" s="238" t="s">
        <v>2189</v>
      </c>
      <c r="G158" s="235"/>
      <c r="H158" s="239">
        <v>-1.2</v>
      </c>
      <c r="I158" s="240"/>
      <c r="J158" s="235"/>
      <c r="K158" s="235"/>
      <c r="L158" s="241"/>
      <c r="M158" s="242"/>
      <c r="N158" s="243"/>
      <c r="O158" s="243"/>
      <c r="P158" s="243"/>
      <c r="Q158" s="243"/>
      <c r="R158" s="243"/>
      <c r="S158" s="243"/>
      <c r="T158" s="24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5" t="s">
        <v>292</v>
      </c>
      <c r="AU158" s="245" t="s">
        <v>78</v>
      </c>
      <c r="AV158" s="13" t="s">
        <v>78</v>
      </c>
      <c r="AW158" s="13" t="s">
        <v>31</v>
      </c>
      <c r="AX158" s="13" t="s">
        <v>69</v>
      </c>
      <c r="AY158" s="245" t="s">
        <v>281</v>
      </c>
    </row>
    <row r="159" s="13" customFormat="1">
      <c r="A159" s="13"/>
      <c r="B159" s="234"/>
      <c r="C159" s="235"/>
      <c r="D159" s="236" t="s">
        <v>292</v>
      </c>
      <c r="E159" s="237" t="s">
        <v>19</v>
      </c>
      <c r="F159" s="238" t="s">
        <v>2190</v>
      </c>
      <c r="G159" s="235"/>
      <c r="H159" s="239">
        <v>-1.6000000000000001</v>
      </c>
      <c r="I159" s="240"/>
      <c r="J159" s="235"/>
      <c r="K159" s="235"/>
      <c r="L159" s="241"/>
      <c r="M159" s="242"/>
      <c r="N159" s="243"/>
      <c r="O159" s="243"/>
      <c r="P159" s="243"/>
      <c r="Q159" s="243"/>
      <c r="R159" s="243"/>
      <c r="S159" s="243"/>
      <c r="T159" s="24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5" t="s">
        <v>292</v>
      </c>
      <c r="AU159" s="245" t="s">
        <v>78</v>
      </c>
      <c r="AV159" s="13" t="s">
        <v>78</v>
      </c>
      <c r="AW159" s="13" t="s">
        <v>31</v>
      </c>
      <c r="AX159" s="13" t="s">
        <v>69</v>
      </c>
      <c r="AY159" s="245" t="s">
        <v>281</v>
      </c>
    </row>
    <row r="160" s="13" customFormat="1">
      <c r="A160" s="13"/>
      <c r="B160" s="234"/>
      <c r="C160" s="235"/>
      <c r="D160" s="236" t="s">
        <v>292</v>
      </c>
      <c r="E160" s="237" t="s">
        <v>19</v>
      </c>
      <c r="F160" s="238" t="s">
        <v>2191</v>
      </c>
      <c r="G160" s="235"/>
      <c r="H160" s="239">
        <v>-4.5960000000000001</v>
      </c>
      <c r="I160" s="240"/>
      <c r="J160" s="235"/>
      <c r="K160" s="235"/>
      <c r="L160" s="241"/>
      <c r="M160" s="242"/>
      <c r="N160" s="243"/>
      <c r="O160" s="243"/>
      <c r="P160" s="243"/>
      <c r="Q160" s="243"/>
      <c r="R160" s="243"/>
      <c r="S160" s="243"/>
      <c r="T160" s="24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5" t="s">
        <v>292</v>
      </c>
      <c r="AU160" s="245" t="s">
        <v>78</v>
      </c>
      <c r="AV160" s="13" t="s">
        <v>78</v>
      </c>
      <c r="AW160" s="13" t="s">
        <v>31</v>
      </c>
      <c r="AX160" s="13" t="s">
        <v>69</v>
      </c>
      <c r="AY160" s="245" t="s">
        <v>281</v>
      </c>
    </row>
    <row r="161" s="14" customFormat="1">
      <c r="A161" s="14"/>
      <c r="B161" s="246"/>
      <c r="C161" s="247"/>
      <c r="D161" s="236" t="s">
        <v>292</v>
      </c>
      <c r="E161" s="248" t="s">
        <v>19</v>
      </c>
      <c r="F161" s="249" t="s">
        <v>311</v>
      </c>
      <c r="G161" s="247"/>
      <c r="H161" s="250">
        <v>68.75</v>
      </c>
      <c r="I161" s="251"/>
      <c r="J161" s="247"/>
      <c r="K161" s="247"/>
      <c r="L161" s="252"/>
      <c r="M161" s="253"/>
      <c r="N161" s="254"/>
      <c r="O161" s="254"/>
      <c r="P161" s="254"/>
      <c r="Q161" s="254"/>
      <c r="R161" s="254"/>
      <c r="S161" s="254"/>
      <c r="T161" s="25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6" t="s">
        <v>292</v>
      </c>
      <c r="AU161" s="256" t="s">
        <v>78</v>
      </c>
      <c r="AV161" s="14" t="s">
        <v>288</v>
      </c>
      <c r="AW161" s="14" t="s">
        <v>31</v>
      </c>
      <c r="AX161" s="14" t="s">
        <v>76</v>
      </c>
      <c r="AY161" s="256" t="s">
        <v>281</v>
      </c>
    </row>
    <row r="162" s="12" customFormat="1" ht="22.8" customHeight="1">
      <c r="A162" s="12"/>
      <c r="B162" s="200"/>
      <c r="C162" s="201"/>
      <c r="D162" s="202" t="s">
        <v>68</v>
      </c>
      <c r="E162" s="214" t="s">
        <v>362</v>
      </c>
      <c r="F162" s="214" t="s">
        <v>363</v>
      </c>
      <c r="G162" s="201"/>
      <c r="H162" s="201"/>
      <c r="I162" s="204"/>
      <c r="J162" s="215">
        <f>BK162</f>
        <v>0</v>
      </c>
      <c r="K162" s="201"/>
      <c r="L162" s="206"/>
      <c r="M162" s="207"/>
      <c r="N162" s="208"/>
      <c r="O162" s="208"/>
      <c r="P162" s="209">
        <f>SUM(P163:P171)</f>
        <v>0</v>
      </c>
      <c r="Q162" s="208"/>
      <c r="R162" s="209">
        <f>SUM(R163:R171)</f>
        <v>0</v>
      </c>
      <c r="S162" s="208"/>
      <c r="T162" s="210">
        <f>SUM(T163:T171)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11" t="s">
        <v>76</v>
      </c>
      <c r="AT162" s="212" t="s">
        <v>68</v>
      </c>
      <c r="AU162" s="212" t="s">
        <v>76</v>
      </c>
      <c r="AY162" s="211" t="s">
        <v>281</v>
      </c>
      <c r="BK162" s="213">
        <f>SUM(BK163:BK171)</f>
        <v>0</v>
      </c>
    </row>
    <row r="163" s="2" customFormat="1" ht="37.8" customHeight="1">
      <c r="A163" s="41"/>
      <c r="B163" s="42"/>
      <c r="C163" s="216" t="s">
        <v>8</v>
      </c>
      <c r="D163" s="216" t="s">
        <v>284</v>
      </c>
      <c r="E163" s="217" t="s">
        <v>364</v>
      </c>
      <c r="F163" s="218" t="s">
        <v>365</v>
      </c>
      <c r="G163" s="219" t="s">
        <v>366</v>
      </c>
      <c r="H163" s="220">
        <v>19.904</v>
      </c>
      <c r="I163" s="221"/>
      <c r="J163" s="222">
        <f>ROUND(I163*H163,2)</f>
        <v>0</v>
      </c>
      <c r="K163" s="218" t="s">
        <v>287</v>
      </c>
      <c r="L163" s="47"/>
      <c r="M163" s="223" t="s">
        <v>19</v>
      </c>
      <c r="N163" s="224" t="s">
        <v>40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288</v>
      </c>
      <c r="AT163" s="227" t="s">
        <v>284</v>
      </c>
      <c r="AU163" s="227" t="s">
        <v>78</v>
      </c>
      <c r="AY163" s="20" t="s">
        <v>281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76</v>
      </c>
      <c r="BK163" s="228">
        <f>ROUND(I163*H163,2)</f>
        <v>0</v>
      </c>
      <c r="BL163" s="20" t="s">
        <v>288</v>
      </c>
      <c r="BM163" s="227" t="s">
        <v>367</v>
      </c>
    </row>
    <row r="164" s="2" customFormat="1">
      <c r="A164" s="41"/>
      <c r="B164" s="42"/>
      <c r="C164" s="43"/>
      <c r="D164" s="229" t="s">
        <v>290</v>
      </c>
      <c r="E164" s="43"/>
      <c r="F164" s="230" t="s">
        <v>368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290</v>
      </c>
      <c r="AU164" s="20" t="s">
        <v>78</v>
      </c>
    </row>
    <row r="165" s="2" customFormat="1" ht="33" customHeight="1">
      <c r="A165" s="41"/>
      <c r="B165" s="42"/>
      <c r="C165" s="216" t="s">
        <v>369</v>
      </c>
      <c r="D165" s="216" t="s">
        <v>284</v>
      </c>
      <c r="E165" s="217" t="s">
        <v>370</v>
      </c>
      <c r="F165" s="218" t="s">
        <v>371</v>
      </c>
      <c r="G165" s="219" t="s">
        <v>366</v>
      </c>
      <c r="H165" s="220">
        <v>19.904</v>
      </c>
      <c r="I165" s="221"/>
      <c r="J165" s="222">
        <f>ROUND(I165*H165,2)</f>
        <v>0</v>
      </c>
      <c r="K165" s="218" t="s">
        <v>287</v>
      </c>
      <c r="L165" s="47"/>
      <c r="M165" s="223" t="s">
        <v>19</v>
      </c>
      <c r="N165" s="224" t="s">
        <v>40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288</v>
      </c>
      <c r="AT165" s="227" t="s">
        <v>284</v>
      </c>
      <c r="AU165" s="227" t="s">
        <v>78</v>
      </c>
      <c r="AY165" s="20" t="s">
        <v>281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76</v>
      </c>
      <c r="BK165" s="228">
        <f>ROUND(I165*H165,2)</f>
        <v>0</v>
      </c>
      <c r="BL165" s="20" t="s">
        <v>288</v>
      </c>
      <c r="BM165" s="227" t="s">
        <v>372</v>
      </c>
    </row>
    <row r="166" s="2" customFormat="1">
      <c r="A166" s="41"/>
      <c r="B166" s="42"/>
      <c r="C166" s="43"/>
      <c r="D166" s="229" t="s">
        <v>290</v>
      </c>
      <c r="E166" s="43"/>
      <c r="F166" s="230" t="s">
        <v>373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290</v>
      </c>
      <c r="AU166" s="20" t="s">
        <v>78</v>
      </c>
    </row>
    <row r="167" s="2" customFormat="1" ht="44.25" customHeight="1">
      <c r="A167" s="41"/>
      <c r="B167" s="42"/>
      <c r="C167" s="216" t="s">
        <v>374</v>
      </c>
      <c r="D167" s="216" t="s">
        <v>284</v>
      </c>
      <c r="E167" s="217" t="s">
        <v>375</v>
      </c>
      <c r="F167" s="218" t="s">
        <v>376</v>
      </c>
      <c r="G167" s="219" t="s">
        <v>366</v>
      </c>
      <c r="H167" s="220">
        <v>477.69600000000003</v>
      </c>
      <c r="I167" s="221"/>
      <c r="J167" s="222">
        <f>ROUND(I167*H167,2)</f>
        <v>0</v>
      </c>
      <c r="K167" s="218" t="s">
        <v>287</v>
      </c>
      <c r="L167" s="47"/>
      <c r="M167" s="223" t="s">
        <v>19</v>
      </c>
      <c r="N167" s="224" t="s">
        <v>40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288</v>
      </c>
      <c r="AT167" s="227" t="s">
        <v>284</v>
      </c>
      <c r="AU167" s="227" t="s">
        <v>78</v>
      </c>
      <c r="AY167" s="20" t="s">
        <v>281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76</v>
      </c>
      <c r="BK167" s="228">
        <f>ROUND(I167*H167,2)</f>
        <v>0</v>
      </c>
      <c r="BL167" s="20" t="s">
        <v>288</v>
      </c>
      <c r="BM167" s="227" t="s">
        <v>377</v>
      </c>
    </row>
    <row r="168" s="2" customFormat="1">
      <c r="A168" s="41"/>
      <c r="B168" s="42"/>
      <c r="C168" s="43"/>
      <c r="D168" s="229" t="s">
        <v>290</v>
      </c>
      <c r="E168" s="43"/>
      <c r="F168" s="230" t="s">
        <v>378</v>
      </c>
      <c r="G168" s="43"/>
      <c r="H168" s="43"/>
      <c r="I168" s="231"/>
      <c r="J168" s="43"/>
      <c r="K168" s="43"/>
      <c r="L168" s="47"/>
      <c r="M168" s="232"/>
      <c r="N168" s="233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290</v>
      </c>
      <c r="AU168" s="20" t="s">
        <v>78</v>
      </c>
    </row>
    <row r="169" s="13" customFormat="1">
      <c r="A169" s="13"/>
      <c r="B169" s="234"/>
      <c r="C169" s="235"/>
      <c r="D169" s="236" t="s">
        <v>292</v>
      </c>
      <c r="E169" s="235"/>
      <c r="F169" s="238" t="s">
        <v>2192</v>
      </c>
      <c r="G169" s="235"/>
      <c r="H169" s="239">
        <v>477.69600000000003</v>
      </c>
      <c r="I169" s="240"/>
      <c r="J169" s="235"/>
      <c r="K169" s="235"/>
      <c r="L169" s="241"/>
      <c r="M169" s="242"/>
      <c r="N169" s="243"/>
      <c r="O169" s="243"/>
      <c r="P169" s="243"/>
      <c r="Q169" s="243"/>
      <c r="R169" s="243"/>
      <c r="S169" s="243"/>
      <c r="T169" s="24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5" t="s">
        <v>292</v>
      </c>
      <c r="AU169" s="245" t="s">
        <v>78</v>
      </c>
      <c r="AV169" s="13" t="s">
        <v>78</v>
      </c>
      <c r="AW169" s="13" t="s">
        <v>4</v>
      </c>
      <c r="AX169" s="13" t="s">
        <v>76</v>
      </c>
      <c r="AY169" s="245" t="s">
        <v>281</v>
      </c>
    </row>
    <row r="170" s="2" customFormat="1" ht="44.25" customHeight="1">
      <c r="A170" s="41"/>
      <c r="B170" s="42"/>
      <c r="C170" s="216" t="s">
        <v>380</v>
      </c>
      <c r="D170" s="216" t="s">
        <v>284</v>
      </c>
      <c r="E170" s="217" t="s">
        <v>381</v>
      </c>
      <c r="F170" s="218" t="s">
        <v>382</v>
      </c>
      <c r="G170" s="219" t="s">
        <v>366</v>
      </c>
      <c r="H170" s="220">
        <v>19.904</v>
      </c>
      <c r="I170" s="221"/>
      <c r="J170" s="222">
        <f>ROUND(I170*H170,2)</f>
        <v>0</v>
      </c>
      <c r="K170" s="218" t="s">
        <v>287</v>
      </c>
      <c r="L170" s="47"/>
      <c r="M170" s="223" t="s">
        <v>19</v>
      </c>
      <c r="N170" s="224" t="s">
        <v>40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288</v>
      </c>
      <c r="AT170" s="227" t="s">
        <v>284</v>
      </c>
      <c r="AU170" s="227" t="s">
        <v>78</v>
      </c>
      <c r="AY170" s="20" t="s">
        <v>281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76</v>
      </c>
      <c r="BK170" s="228">
        <f>ROUND(I170*H170,2)</f>
        <v>0</v>
      </c>
      <c r="BL170" s="20" t="s">
        <v>288</v>
      </c>
      <c r="BM170" s="227" t="s">
        <v>383</v>
      </c>
    </row>
    <row r="171" s="2" customFormat="1">
      <c r="A171" s="41"/>
      <c r="B171" s="42"/>
      <c r="C171" s="43"/>
      <c r="D171" s="229" t="s">
        <v>290</v>
      </c>
      <c r="E171" s="43"/>
      <c r="F171" s="230" t="s">
        <v>384</v>
      </c>
      <c r="G171" s="43"/>
      <c r="H171" s="43"/>
      <c r="I171" s="231"/>
      <c r="J171" s="43"/>
      <c r="K171" s="43"/>
      <c r="L171" s="47"/>
      <c r="M171" s="232"/>
      <c r="N171" s="233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290</v>
      </c>
      <c r="AU171" s="20" t="s">
        <v>78</v>
      </c>
    </row>
    <row r="172" s="12" customFormat="1" ht="25.92" customHeight="1">
      <c r="A172" s="12"/>
      <c r="B172" s="200"/>
      <c r="C172" s="201"/>
      <c r="D172" s="202" t="s">
        <v>68</v>
      </c>
      <c r="E172" s="203" t="s">
        <v>385</v>
      </c>
      <c r="F172" s="203" t="s">
        <v>386</v>
      </c>
      <c r="G172" s="201"/>
      <c r="H172" s="201"/>
      <c r="I172" s="204"/>
      <c r="J172" s="205">
        <f>BK172</f>
        <v>0</v>
      </c>
      <c r="K172" s="201"/>
      <c r="L172" s="206"/>
      <c r="M172" s="207"/>
      <c r="N172" s="208"/>
      <c r="O172" s="208"/>
      <c r="P172" s="209">
        <f>P173+P191+P252+P258+P266</f>
        <v>0</v>
      </c>
      <c r="Q172" s="208"/>
      <c r="R172" s="209">
        <f>R173+R191+R252+R258+R266</f>
        <v>6.7379129719760016</v>
      </c>
      <c r="S172" s="208"/>
      <c r="T172" s="210">
        <f>T173+T191+T252+T258+T266</f>
        <v>8.3200000000000003E-05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1" t="s">
        <v>76</v>
      </c>
      <c r="AT172" s="212" t="s">
        <v>68</v>
      </c>
      <c r="AU172" s="212" t="s">
        <v>69</v>
      </c>
      <c r="AY172" s="211" t="s">
        <v>281</v>
      </c>
      <c r="BK172" s="213">
        <f>BK173+BK191+BK252+BK258+BK266</f>
        <v>0</v>
      </c>
    </row>
    <row r="173" s="12" customFormat="1" ht="22.8" customHeight="1">
      <c r="A173" s="12"/>
      <c r="B173" s="200"/>
      <c r="C173" s="201"/>
      <c r="D173" s="202" t="s">
        <v>68</v>
      </c>
      <c r="E173" s="214" t="s">
        <v>199</v>
      </c>
      <c r="F173" s="214" t="s">
        <v>1458</v>
      </c>
      <c r="G173" s="201"/>
      <c r="H173" s="201"/>
      <c r="I173" s="204"/>
      <c r="J173" s="215">
        <f>BK173</f>
        <v>0</v>
      </c>
      <c r="K173" s="201"/>
      <c r="L173" s="206"/>
      <c r="M173" s="207"/>
      <c r="N173" s="208"/>
      <c r="O173" s="208"/>
      <c r="P173" s="209">
        <f>SUM(P174:P190)</f>
        <v>0</v>
      </c>
      <c r="Q173" s="208"/>
      <c r="R173" s="209">
        <f>SUM(R174:R190)</f>
        <v>2.8698827677760002</v>
      </c>
      <c r="S173" s="208"/>
      <c r="T173" s="210">
        <f>SUM(T174:T190)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11" t="s">
        <v>76</v>
      </c>
      <c r="AT173" s="212" t="s">
        <v>68</v>
      </c>
      <c r="AU173" s="212" t="s">
        <v>76</v>
      </c>
      <c r="AY173" s="211" t="s">
        <v>281</v>
      </c>
      <c r="BK173" s="213">
        <f>SUM(BK174:BK190)</f>
        <v>0</v>
      </c>
    </row>
    <row r="174" s="2" customFormat="1" ht="44.25" customHeight="1">
      <c r="A174" s="41"/>
      <c r="B174" s="42"/>
      <c r="C174" s="216" t="s">
        <v>305</v>
      </c>
      <c r="D174" s="216" t="s">
        <v>284</v>
      </c>
      <c r="E174" s="217" t="s">
        <v>2104</v>
      </c>
      <c r="F174" s="218" t="s">
        <v>2105</v>
      </c>
      <c r="G174" s="219" t="s">
        <v>330</v>
      </c>
      <c r="H174" s="220">
        <v>4</v>
      </c>
      <c r="I174" s="221"/>
      <c r="J174" s="222">
        <f>ROUND(I174*H174,2)</f>
        <v>0</v>
      </c>
      <c r="K174" s="218" t="s">
        <v>287</v>
      </c>
      <c r="L174" s="47"/>
      <c r="M174" s="223" t="s">
        <v>19</v>
      </c>
      <c r="N174" s="224" t="s">
        <v>40</v>
      </c>
      <c r="O174" s="87"/>
      <c r="P174" s="225">
        <f>O174*H174</f>
        <v>0</v>
      </c>
      <c r="Q174" s="225">
        <v>0.026280000000000001</v>
      </c>
      <c r="R174" s="225">
        <f>Q174*H174</f>
        <v>0.10512000000000001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288</v>
      </c>
      <c r="AT174" s="227" t="s">
        <v>284</v>
      </c>
      <c r="AU174" s="227" t="s">
        <v>78</v>
      </c>
      <c r="AY174" s="20" t="s">
        <v>281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76</v>
      </c>
      <c r="BK174" s="228">
        <f>ROUND(I174*H174,2)</f>
        <v>0</v>
      </c>
      <c r="BL174" s="20" t="s">
        <v>288</v>
      </c>
      <c r="BM174" s="227" t="s">
        <v>2193</v>
      </c>
    </row>
    <row r="175" s="2" customFormat="1">
      <c r="A175" s="41"/>
      <c r="B175" s="42"/>
      <c r="C175" s="43"/>
      <c r="D175" s="229" t="s">
        <v>290</v>
      </c>
      <c r="E175" s="43"/>
      <c r="F175" s="230" t="s">
        <v>2107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290</v>
      </c>
      <c r="AU175" s="20" t="s">
        <v>78</v>
      </c>
    </row>
    <row r="176" s="13" customFormat="1">
      <c r="A176" s="13"/>
      <c r="B176" s="234"/>
      <c r="C176" s="235"/>
      <c r="D176" s="236" t="s">
        <v>292</v>
      </c>
      <c r="E176" s="237" t="s">
        <v>19</v>
      </c>
      <c r="F176" s="238" t="s">
        <v>2108</v>
      </c>
      <c r="G176" s="235"/>
      <c r="H176" s="239">
        <v>4</v>
      </c>
      <c r="I176" s="240"/>
      <c r="J176" s="235"/>
      <c r="K176" s="235"/>
      <c r="L176" s="241"/>
      <c r="M176" s="242"/>
      <c r="N176" s="243"/>
      <c r="O176" s="243"/>
      <c r="P176" s="243"/>
      <c r="Q176" s="243"/>
      <c r="R176" s="243"/>
      <c r="S176" s="243"/>
      <c r="T176" s="24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5" t="s">
        <v>292</v>
      </c>
      <c r="AU176" s="245" t="s">
        <v>78</v>
      </c>
      <c r="AV176" s="13" t="s">
        <v>78</v>
      </c>
      <c r="AW176" s="13" t="s">
        <v>31</v>
      </c>
      <c r="AX176" s="13" t="s">
        <v>76</v>
      </c>
      <c r="AY176" s="245" t="s">
        <v>281</v>
      </c>
    </row>
    <row r="177" s="2" customFormat="1" ht="37.8" customHeight="1">
      <c r="A177" s="41"/>
      <c r="B177" s="42"/>
      <c r="C177" s="216" t="s">
        <v>395</v>
      </c>
      <c r="D177" s="216" t="s">
        <v>284</v>
      </c>
      <c r="E177" s="217" t="s">
        <v>2109</v>
      </c>
      <c r="F177" s="218" t="s">
        <v>2110</v>
      </c>
      <c r="G177" s="219" t="s">
        <v>197</v>
      </c>
      <c r="H177" s="220">
        <v>44.752000000000002</v>
      </c>
      <c r="I177" s="221"/>
      <c r="J177" s="222">
        <f>ROUND(I177*H177,2)</f>
        <v>0</v>
      </c>
      <c r="K177" s="218" t="s">
        <v>287</v>
      </c>
      <c r="L177" s="47"/>
      <c r="M177" s="223" t="s">
        <v>19</v>
      </c>
      <c r="N177" s="224" t="s">
        <v>40</v>
      </c>
      <c r="O177" s="87"/>
      <c r="P177" s="225">
        <f>O177*H177</f>
        <v>0</v>
      </c>
      <c r="Q177" s="225">
        <v>0.061719999999999997</v>
      </c>
      <c r="R177" s="225">
        <f>Q177*H177</f>
        <v>2.7620934400000001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288</v>
      </c>
      <c r="AT177" s="227" t="s">
        <v>284</v>
      </c>
      <c r="AU177" s="227" t="s">
        <v>78</v>
      </c>
      <c r="AY177" s="20" t="s">
        <v>281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76</v>
      </c>
      <c r="BK177" s="228">
        <f>ROUND(I177*H177,2)</f>
        <v>0</v>
      </c>
      <c r="BL177" s="20" t="s">
        <v>288</v>
      </c>
      <c r="BM177" s="227" t="s">
        <v>2194</v>
      </c>
    </row>
    <row r="178" s="2" customFormat="1">
      <c r="A178" s="41"/>
      <c r="B178" s="42"/>
      <c r="C178" s="43"/>
      <c r="D178" s="229" t="s">
        <v>290</v>
      </c>
      <c r="E178" s="43"/>
      <c r="F178" s="230" t="s">
        <v>2112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290</v>
      </c>
      <c r="AU178" s="20" t="s">
        <v>78</v>
      </c>
    </row>
    <row r="179" s="13" customFormat="1">
      <c r="A179" s="13"/>
      <c r="B179" s="234"/>
      <c r="C179" s="235"/>
      <c r="D179" s="236" t="s">
        <v>292</v>
      </c>
      <c r="E179" s="237" t="s">
        <v>19</v>
      </c>
      <c r="F179" s="238" t="s">
        <v>2195</v>
      </c>
      <c r="G179" s="235"/>
      <c r="H179" s="239">
        <v>32.927999999999997</v>
      </c>
      <c r="I179" s="240"/>
      <c r="J179" s="235"/>
      <c r="K179" s="235"/>
      <c r="L179" s="241"/>
      <c r="M179" s="242"/>
      <c r="N179" s="243"/>
      <c r="O179" s="243"/>
      <c r="P179" s="243"/>
      <c r="Q179" s="243"/>
      <c r="R179" s="243"/>
      <c r="S179" s="243"/>
      <c r="T179" s="24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5" t="s">
        <v>292</v>
      </c>
      <c r="AU179" s="245" t="s">
        <v>78</v>
      </c>
      <c r="AV179" s="13" t="s">
        <v>78</v>
      </c>
      <c r="AW179" s="13" t="s">
        <v>31</v>
      </c>
      <c r="AX179" s="13" t="s">
        <v>69</v>
      </c>
      <c r="AY179" s="245" t="s">
        <v>281</v>
      </c>
    </row>
    <row r="180" s="13" customFormat="1">
      <c r="A180" s="13"/>
      <c r="B180" s="234"/>
      <c r="C180" s="235"/>
      <c r="D180" s="236" t="s">
        <v>292</v>
      </c>
      <c r="E180" s="237" t="s">
        <v>19</v>
      </c>
      <c r="F180" s="238" t="s">
        <v>2196</v>
      </c>
      <c r="G180" s="235"/>
      <c r="H180" s="239">
        <v>18.288</v>
      </c>
      <c r="I180" s="240"/>
      <c r="J180" s="235"/>
      <c r="K180" s="235"/>
      <c r="L180" s="241"/>
      <c r="M180" s="242"/>
      <c r="N180" s="243"/>
      <c r="O180" s="243"/>
      <c r="P180" s="243"/>
      <c r="Q180" s="243"/>
      <c r="R180" s="243"/>
      <c r="S180" s="243"/>
      <c r="T180" s="24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5" t="s">
        <v>292</v>
      </c>
      <c r="AU180" s="245" t="s">
        <v>78</v>
      </c>
      <c r="AV180" s="13" t="s">
        <v>78</v>
      </c>
      <c r="AW180" s="13" t="s">
        <v>31</v>
      </c>
      <c r="AX180" s="13" t="s">
        <v>69</v>
      </c>
      <c r="AY180" s="245" t="s">
        <v>281</v>
      </c>
    </row>
    <row r="181" s="15" customFormat="1">
      <c r="A181" s="15"/>
      <c r="B181" s="257"/>
      <c r="C181" s="258"/>
      <c r="D181" s="236" t="s">
        <v>292</v>
      </c>
      <c r="E181" s="259" t="s">
        <v>19</v>
      </c>
      <c r="F181" s="260" t="s">
        <v>2197</v>
      </c>
      <c r="G181" s="258"/>
      <c r="H181" s="259" t="s">
        <v>19</v>
      </c>
      <c r="I181" s="261"/>
      <c r="J181" s="258"/>
      <c r="K181" s="258"/>
      <c r="L181" s="262"/>
      <c r="M181" s="263"/>
      <c r="N181" s="264"/>
      <c r="O181" s="264"/>
      <c r="P181" s="264"/>
      <c r="Q181" s="264"/>
      <c r="R181" s="264"/>
      <c r="S181" s="264"/>
      <c r="T181" s="26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6" t="s">
        <v>292</v>
      </c>
      <c r="AU181" s="266" t="s">
        <v>78</v>
      </c>
      <c r="AV181" s="15" t="s">
        <v>76</v>
      </c>
      <c r="AW181" s="15" t="s">
        <v>31</v>
      </c>
      <c r="AX181" s="15" t="s">
        <v>69</v>
      </c>
      <c r="AY181" s="266" t="s">
        <v>281</v>
      </c>
    </row>
    <row r="182" s="13" customFormat="1">
      <c r="A182" s="13"/>
      <c r="B182" s="234"/>
      <c r="C182" s="235"/>
      <c r="D182" s="236" t="s">
        <v>292</v>
      </c>
      <c r="E182" s="237" t="s">
        <v>19</v>
      </c>
      <c r="F182" s="238" t="s">
        <v>2198</v>
      </c>
      <c r="G182" s="235"/>
      <c r="H182" s="239">
        <v>-6.4640000000000004</v>
      </c>
      <c r="I182" s="240"/>
      <c r="J182" s="235"/>
      <c r="K182" s="235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292</v>
      </c>
      <c r="AU182" s="245" t="s">
        <v>78</v>
      </c>
      <c r="AV182" s="13" t="s">
        <v>78</v>
      </c>
      <c r="AW182" s="13" t="s">
        <v>31</v>
      </c>
      <c r="AX182" s="13" t="s">
        <v>69</v>
      </c>
      <c r="AY182" s="245" t="s">
        <v>281</v>
      </c>
    </row>
    <row r="183" s="14" customFormat="1">
      <c r="A183" s="14"/>
      <c r="B183" s="246"/>
      <c r="C183" s="247"/>
      <c r="D183" s="236" t="s">
        <v>292</v>
      </c>
      <c r="E183" s="248" t="s">
        <v>19</v>
      </c>
      <c r="F183" s="249" t="s">
        <v>311</v>
      </c>
      <c r="G183" s="247"/>
      <c r="H183" s="250">
        <v>44.752000000000002</v>
      </c>
      <c r="I183" s="251"/>
      <c r="J183" s="247"/>
      <c r="K183" s="247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292</v>
      </c>
      <c r="AU183" s="256" t="s">
        <v>78</v>
      </c>
      <c r="AV183" s="14" t="s">
        <v>288</v>
      </c>
      <c r="AW183" s="14" t="s">
        <v>31</v>
      </c>
      <c r="AX183" s="14" t="s">
        <v>76</v>
      </c>
      <c r="AY183" s="256" t="s">
        <v>281</v>
      </c>
    </row>
    <row r="184" s="2" customFormat="1" ht="24.15" customHeight="1">
      <c r="A184" s="41"/>
      <c r="B184" s="42"/>
      <c r="C184" s="216" t="s">
        <v>401</v>
      </c>
      <c r="D184" s="216" t="s">
        <v>284</v>
      </c>
      <c r="E184" s="217" t="s">
        <v>2116</v>
      </c>
      <c r="F184" s="218" t="s">
        <v>2117</v>
      </c>
      <c r="G184" s="219" t="s">
        <v>392</v>
      </c>
      <c r="H184" s="220">
        <v>7.8399999999999999</v>
      </c>
      <c r="I184" s="221"/>
      <c r="J184" s="222">
        <f>ROUND(I184*H184,2)</f>
        <v>0</v>
      </c>
      <c r="K184" s="218" t="s">
        <v>287</v>
      </c>
      <c r="L184" s="47"/>
      <c r="M184" s="223" t="s">
        <v>19</v>
      </c>
      <c r="N184" s="224" t="s">
        <v>40</v>
      </c>
      <c r="O184" s="87"/>
      <c r="P184" s="225">
        <f>O184*H184</f>
        <v>0</v>
      </c>
      <c r="Q184" s="225">
        <v>8.0271400000000005E-05</v>
      </c>
      <c r="R184" s="225">
        <f>Q184*H184</f>
        <v>0.00062932777599999999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288</v>
      </c>
      <c r="AT184" s="227" t="s">
        <v>284</v>
      </c>
      <c r="AU184" s="227" t="s">
        <v>78</v>
      </c>
      <c r="AY184" s="20" t="s">
        <v>281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76</v>
      </c>
      <c r="BK184" s="228">
        <f>ROUND(I184*H184,2)</f>
        <v>0</v>
      </c>
      <c r="BL184" s="20" t="s">
        <v>288</v>
      </c>
      <c r="BM184" s="227" t="s">
        <v>2199</v>
      </c>
    </row>
    <row r="185" s="2" customFormat="1">
      <c r="A185" s="41"/>
      <c r="B185" s="42"/>
      <c r="C185" s="43"/>
      <c r="D185" s="229" t="s">
        <v>290</v>
      </c>
      <c r="E185" s="43"/>
      <c r="F185" s="230" t="s">
        <v>2119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290</v>
      </c>
      <c r="AU185" s="20" t="s">
        <v>78</v>
      </c>
    </row>
    <row r="186" s="13" customFormat="1">
      <c r="A186" s="13"/>
      <c r="B186" s="234"/>
      <c r="C186" s="235"/>
      <c r="D186" s="236" t="s">
        <v>292</v>
      </c>
      <c r="E186" s="237" t="s">
        <v>19</v>
      </c>
      <c r="F186" s="238" t="s">
        <v>2200</v>
      </c>
      <c r="G186" s="235"/>
      <c r="H186" s="239">
        <v>7.8399999999999999</v>
      </c>
      <c r="I186" s="240"/>
      <c r="J186" s="235"/>
      <c r="K186" s="235"/>
      <c r="L186" s="241"/>
      <c r="M186" s="242"/>
      <c r="N186" s="243"/>
      <c r="O186" s="243"/>
      <c r="P186" s="243"/>
      <c r="Q186" s="243"/>
      <c r="R186" s="243"/>
      <c r="S186" s="243"/>
      <c r="T186" s="24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5" t="s">
        <v>292</v>
      </c>
      <c r="AU186" s="245" t="s">
        <v>78</v>
      </c>
      <c r="AV186" s="13" t="s">
        <v>78</v>
      </c>
      <c r="AW186" s="13" t="s">
        <v>31</v>
      </c>
      <c r="AX186" s="13" t="s">
        <v>69</v>
      </c>
      <c r="AY186" s="245" t="s">
        <v>281</v>
      </c>
    </row>
    <row r="187" s="14" customFormat="1">
      <c r="A187" s="14"/>
      <c r="B187" s="246"/>
      <c r="C187" s="247"/>
      <c r="D187" s="236" t="s">
        <v>292</v>
      </c>
      <c r="E187" s="248" t="s">
        <v>19</v>
      </c>
      <c r="F187" s="249" t="s">
        <v>311</v>
      </c>
      <c r="G187" s="247"/>
      <c r="H187" s="250">
        <v>7.8399999999999999</v>
      </c>
      <c r="I187" s="251"/>
      <c r="J187" s="247"/>
      <c r="K187" s="247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292</v>
      </c>
      <c r="AU187" s="256" t="s">
        <v>78</v>
      </c>
      <c r="AV187" s="14" t="s">
        <v>288</v>
      </c>
      <c r="AW187" s="14" t="s">
        <v>31</v>
      </c>
      <c r="AX187" s="14" t="s">
        <v>76</v>
      </c>
      <c r="AY187" s="256" t="s">
        <v>281</v>
      </c>
    </row>
    <row r="188" s="2" customFormat="1" ht="24.15" customHeight="1">
      <c r="A188" s="41"/>
      <c r="B188" s="42"/>
      <c r="C188" s="216" t="s">
        <v>406</v>
      </c>
      <c r="D188" s="216" t="s">
        <v>284</v>
      </c>
      <c r="E188" s="217" t="s">
        <v>2121</v>
      </c>
      <c r="F188" s="218" t="s">
        <v>2122</v>
      </c>
      <c r="G188" s="219" t="s">
        <v>392</v>
      </c>
      <c r="H188" s="220">
        <v>15</v>
      </c>
      <c r="I188" s="221"/>
      <c r="J188" s="222">
        <f>ROUND(I188*H188,2)</f>
        <v>0</v>
      </c>
      <c r="K188" s="218" t="s">
        <v>287</v>
      </c>
      <c r="L188" s="47"/>
      <c r="M188" s="223" t="s">
        <v>19</v>
      </c>
      <c r="N188" s="224" t="s">
        <v>40</v>
      </c>
      <c r="O188" s="87"/>
      <c r="P188" s="225">
        <f>O188*H188</f>
        <v>0</v>
      </c>
      <c r="Q188" s="225">
        <v>0.000136</v>
      </c>
      <c r="R188" s="225">
        <f>Q188*H188</f>
        <v>0.0020400000000000001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288</v>
      </c>
      <c r="AT188" s="227" t="s">
        <v>284</v>
      </c>
      <c r="AU188" s="227" t="s">
        <v>78</v>
      </c>
      <c r="AY188" s="20" t="s">
        <v>281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76</v>
      </c>
      <c r="BK188" s="228">
        <f>ROUND(I188*H188,2)</f>
        <v>0</v>
      </c>
      <c r="BL188" s="20" t="s">
        <v>288</v>
      </c>
      <c r="BM188" s="227" t="s">
        <v>2201</v>
      </c>
    </row>
    <row r="189" s="2" customFormat="1">
      <c r="A189" s="41"/>
      <c r="B189" s="42"/>
      <c r="C189" s="43"/>
      <c r="D189" s="229" t="s">
        <v>290</v>
      </c>
      <c r="E189" s="43"/>
      <c r="F189" s="230" t="s">
        <v>2124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290</v>
      </c>
      <c r="AU189" s="20" t="s">
        <v>78</v>
      </c>
    </row>
    <row r="190" s="13" customFormat="1">
      <c r="A190" s="13"/>
      <c r="B190" s="234"/>
      <c r="C190" s="235"/>
      <c r="D190" s="236" t="s">
        <v>292</v>
      </c>
      <c r="E190" s="237" t="s">
        <v>19</v>
      </c>
      <c r="F190" s="238" t="s">
        <v>2202</v>
      </c>
      <c r="G190" s="235"/>
      <c r="H190" s="239">
        <v>15</v>
      </c>
      <c r="I190" s="240"/>
      <c r="J190" s="235"/>
      <c r="K190" s="235"/>
      <c r="L190" s="241"/>
      <c r="M190" s="242"/>
      <c r="N190" s="243"/>
      <c r="O190" s="243"/>
      <c r="P190" s="243"/>
      <c r="Q190" s="243"/>
      <c r="R190" s="243"/>
      <c r="S190" s="243"/>
      <c r="T190" s="244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5" t="s">
        <v>292</v>
      </c>
      <c r="AU190" s="245" t="s">
        <v>78</v>
      </c>
      <c r="AV190" s="13" t="s">
        <v>78</v>
      </c>
      <c r="AW190" s="13" t="s">
        <v>31</v>
      </c>
      <c r="AX190" s="13" t="s">
        <v>76</v>
      </c>
      <c r="AY190" s="245" t="s">
        <v>281</v>
      </c>
    </row>
    <row r="191" s="12" customFormat="1" ht="22.8" customHeight="1">
      <c r="A191" s="12"/>
      <c r="B191" s="200"/>
      <c r="C191" s="201"/>
      <c r="D191" s="202" t="s">
        <v>68</v>
      </c>
      <c r="E191" s="214" t="s">
        <v>318</v>
      </c>
      <c r="F191" s="214" t="s">
        <v>387</v>
      </c>
      <c r="G191" s="201"/>
      <c r="H191" s="201"/>
      <c r="I191" s="204"/>
      <c r="J191" s="215">
        <f>BK191</f>
        <v>0</v>
      </c>
      <c r="K191" s="201"/>
      <c r="L191" s="206"/>
      <c r="M191" s="207"/>
      <c r="N191" s="208"/>
      <c r="O191" s="208"/>
      <c r="P191" s="209">
        <f>P192+P229+P236</f>
        <v>0</v>
      </c>
      <c r="Q191" s="208"/>
      <c r="R191" s="209">
        <f>R192+R229+R236</f>
        <v>3.8661895542000009</v>
      </c>
      <c r="S191" s="208"/>
      <c r="T191" s="210">
        <f>T192+T229+T236</f>
        <v>8.3200000000000003E-05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11" t="s">
        <v>76</v>
      </c>
      <c r="AT191" s="212" t="s">
        <v>68</v>
      </c>
      <c r="AU191" s="212" t="s">
        <v>76</v>
      </c>
      <c r="AY191" s="211" t="s">
        <v>281</v>
      </c>
      <c r="BK191" s="213">
        <f>BK192+BK229+BK236</f>
        <v>0</v>
      </c>
    </row>
    <row r="192" s="12" customFormat="1" ht="20.88" customHeight="1">
      <c r="A192" s="12"/>
      <c r="B192" s="200"/>
      <c r="C192" s="201"/>
      <c r="D192" s="202" t="s">
        <v>68</v>
      </c>
      <c r="E192" s="214" t="s">
        <v>388</v>
      </c>
      <c r="F192" s="214" t="s">
        <v>389</v>
      </c>
      <c r="G192" s="201"/>
      <c r="H192" s="201"/>
      <c r="I192" s="204"/>
      <c r="J192" s="215">
        <f>BK192</f>
        <v>0</v>
      </c>
      <c r="K192" s="201"/>
      <c r="L192" s="206"/>
      <c r="M192" s="207"/>
      <c r="N192" s="208"/>
      <c r="O192" s="208"/>
      <c r="P192" s="209">
        <f>P193+SUM(P194:P212)</f>
        <v>0</v>
      </c>
      <c r="Q192" s="208"/>
      <c r="R192" s="209">
        <f>R193+SUM(R194:R212)</f>
        <v>3.4914846790000005</v>
      </c>
      <c r="S192" s="208"/>
      <c r="T192" s="210">
        <f>T193+SUM(T194:T212)</f>
        <v>8.3200000000000003E-05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11" t="s">
        <v>76</v>
      </c>
      <c r="AT192" s="212" t="s">
        <v>68</v>
      </c>
      <c r="AU192" s="212" t="s">
        <v>78</v>
      </c>
      <c r="AY192" s="211" t="s">
        <v>281</v>
      </c>
      <c r="BK192" s="213">
        <f>BK193+SUM(BK194:BK212)</f>
        <v>0</v>
      </c>
    </row>
    <row r="193" s="2" customFormat="1" ht="55.5" customHeight="1">
      <c r="A193" s="41"/>
      <c r="B193" s="42"/>
      <c r="C193" s="216" t="s">
        <v>412</v>
      </c>
      <c r="D193" s="216" t="s">
        <v>284</v>
      </c>
      <c r="E193" s="217" t="s">
        <v>390</v>
      </c>
      <c r="F193" s="218" t="s">
        <v>391</v>
      </c>
      <c r="G193" s="219" t="s">
        <v>392</v>
      </c>
      <c r="H193" s="220">
        <v>17.52</v>
      </c>
      <c r="I193" s="221"/>
      <c r="J193" s="222">
        <f>ROUND(I193*H193,2)</f>
        <v>0</v>
      </c>
      <c r="K193" s="218" t="s">
        <v>287</v>
      </c>
      <c r="L193" s="47"/>
      <c r="M193" s="223" t="s">
        <v>19</v>
      </c>
      <c r="N193" s="224" t="s">
        <v>40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288</v>
      </c>
      <c r="AT193" s="227" t="s">
        <v>284</v>
      </c>
      <c r="AU193" s="227" t="s">
        <v>199</v>
      </c>
      <c r="AY193" s="20" t="s">
        <v>281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76</v>
      </c>
      <c r="BK193" s="228">
        <f>ROUND(I193*H193,2)</f>
        <v>0</v>
      </c>
      <c r="BL193" s="20" t="s">
        <v>288</v>
      </c>
      <c r="BM193" s="227" t="s">
        <v>393</v>
      </c>
    </row>
    <row r="194" s="2" customFormat="1">
      <c r="A194" s="41"/>
      <c r="B194" s="42"/>
      <c r="C194" s="43"/>
      <c r="D194" s="229" t="s">
        <v>290</v>
      </c>
      <c r="E194" s="43"/>
      <c r="F194" s="230" t="s">
        <v>394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290</v>
      </c>
      <c r="AU194" s="20" t="s">
        <v>199</v>
      </c>
    </row>
    <row r="195" s="13" customFormat="1">
      <c r="A195" s="13"/>
      <c r="B195" s="234"/>
      <c r="C195" s="235"/>
      <c r="D195" s="236" t="s">
        <v>292</v>
      </c>
      <c r="E195" s="237" t="s">
        <v>19</v>
      </c>
      <c r="F195" s="238" t="s">
        <v>230</v>
      </c>
      <c r="G195" s="235"/>
      <c r="H195" s="239">
        <v>14.109999999999999</v>
      </c>
      <c r="I195" s="240"/>
      <c r="J195" s="235"/>
      <c r="K195" s="235"/>
      <c r="L195" s="241"/>
      <c r="M195" s="242"/>
      <c r="N195" s="243"/>
      <c r="O195" s="243"/>
      <c r="P195" s="243"/>
      <c r="Q195" s="243"/>
      <c r="R195" s="243"/>
      <c r="S195" s="243"/>
      <c r="T195" s="244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5" t="s">
        <v>292</v>
      </c>
      <c r="AU195" s="245" t="s">
        <v>199</v>
      </c>
      <c r="AV195" s="13" t="s">
        <v>78</v>
      </c>
      <c r="AW195" s="13" t="s">
        <v>31</v>
      </c>
      <c r="AX195" s="13" t="s">
        <v>69</v>
      </c>
      <c r="AY195" s="245" t="s">
        <v>281</v>
      </c>
    </row>
    <row r="196" s="13" customFormat="1">
      <c r="A196" s="13"/>
      <c r="B196" s="234"/>
      <c r="C196" s="235"/>
      <c r="D196" s="236" t="s">
        <v>292</v>
      </c>
      <c r="E196" s="237" t="s">
        <v>19</v>
      </c>
      <c r="F196" s="238" t="s">
        <v>204</v>
      </c>
      <c r="G196" s="235"/>
      <c r="H196" s="239">
        <v>3.4100000000000001</v>
      </c>
      <c r="I196" s="240"/>
      <c r="J196" s="235"/>
      <c r="K196" s="235"/>
      <c r="L196" s="241"/>
      <c r="M196" s="242"/>
      <c r="N196" s="243"/>
      <c r="O196" s="243"/>
      <c r="P196" s="243"/>
      <c r="Q196" s="243"/>
      <c r="R196" s="243"/>
      <c r="S196" s="243"/>
      <c r="T196" s="24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5" t="s">
        <v>292</v>
      </c>
      <c r="AU196" s="245" t="s">
        <v>199</v>
      </c>
      <c r="AV196" s="13" t="s">
        <v>78</v>
      </c>
      <c r="AW196" s="13" t="s">
        <v>31</v>
      </c>
      <c r="AX196" s="13" t="s">
        <v>69</v>
      </c>
      <c r="AY196" s="245" t="s">
        <v>281</v>
      </c>
    </row>
    <row r="197" s="14" customFormat="1">
      <c r="A197" s="14"/>
      <c r="B197" s="246"/>
      <c r="C197" s="247"/>
      <c r="D197" s="236" t="s">
        <v>292</v>
      </c>
      <c r="E197" s="248" t="s">
        <v>19</v>
      </c>
      <c r="F197" s="249" t="s">
        <v>311</v>
      </c>
      <c r="G197" s="247"/>
      <c r="H197" s="250">
        <v>17.52</v>
      </c>
      <c r="I197" s="251"/>
      <c r="J197" s="247"/>
      <c r="K197" s="247"/>
      <c r="L197" s="252"/>
      <c r="M197" s="253"/>
      <c r="N197" s="254"/>
      <c r="O197" s="254"/>
      <c r="P197" s="254"/>
      <c r="Q197" s="254"/>
      <c r="R197" s="254"/>
      <c r="S197" s="254"/>
      <c r="T197" s="25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6" t="s">
        <v>292</v>
      </c>
      <c r="AU197" s="256" t="s">
        <v>199</v>
      </c>
      <c r="AV197" s="14" t="s">
        <v>288</v>
      </c>
      <c r="AW197" s="14" t="s">
        <v>31</v>
      </c>
      <c r="AX197" s="14" t="s">
        <v>76</v>
      </c>
      <c r="AY197" s="256" t="s">
        <v>281</v>
      </c>
    </row>
    <row r="198" s="2" customFormat="1" ht="16.5" customHeight="1">
      <c r="A198" s="41"/>
      <c r="B198" s="42"/>
      <c r="C198" s="267" t="s">
        <v>7</v>
      </c>
      <c r="D198" s="267" t="s">
        <v>396</v>
      </c>
      <c r="E198" s="268" t="s">
        <v>397</v>
      </c>
      <c r="F198" s="269" t="s">
        <v>398</v>
      </c>
      <c r="G198" s="270" t="s">
        <v>392</v>
      </c>
      <c r="H198" s="271">
        <v>19.271999999999998</v>
      </c>
      <c r="I198" s="272"/>
      <c r="J198" s="273">
        <f>ROUND(I198*H198,2)</f>
        <v>0</v>
      </c>
      <c r="K198" s="269" t="s">
        <v>287</v>
      </c>
      <c r="L198" s="274"/>
      <c r="M198" s="275" t="s">
        <v>19</v>
      </c>
      <c r="N198" s="276" t="s">
        <v>40</v>
      </c>
      <c r="O198" s="87"/>
      <c r="P198" s="225">
        <f>O198*H198</f>
        <v>0</v>
      </c>
      <c r="Q198" s="225">
        <v>0.00029999999999999997</v>
      </c>
      <c r="R198" s="225">
        <f>Q198*H198</f>
        <v>0.0057815999999999987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327</v>
      </c>
      <c r="AT198" s="227" t="s">
        <v>396</v>
      </c>
      <c r="AU198" s="227" t="s">
        <v>199</v>
      </c>
      <c r="AY198" s="20" t="s">
        <v>281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76</v>
      </c>
      <c r="BK198" s="228">
        <f>ROUND(I198*H198,2)</f>
        <v>0</v>
      </c>
      <c r="BL198" s="20" t="s">
        <v>288</v>
      </c>
      <c r="BM198" s="227" t="s">
        <v>399</v>
      </c>
    </row>
    <row r="199" s="13" customFormat="1">
      <c r="A199" s="13"/>
      <c r="B199" s="234"/>
      <c r="C199" s="235"/>
      <c r="D199" s="236" t="s">
        <v>292</v>
      </c>
      <c r="E199" s="235"/>
      <c r="F199" s="238" t="s">
        <v>2203</v>
      </c>
      <c r="G199" s="235"/>
      <c r="H199" s="239">
        <v>19.271999999999998</v>
      </c>
      <c r="I199" s="240"/>
      <c r="J199" s="235"/>
      <c r="K199" s="235"/>
      <c r="L199" s="241"/>
      <c r="M199" s="242"/>
      <c r="N199" s="243"/>
      <c r="O199" s="243"/>
      <c r="P199" s="243"/>
      <c r="Q199" s="243"/>
      <c r="R199" s="243"/>
      <c r="S199" s="243"/>
      <c r="T199" s="244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5" t="s">
        <v>292</v>
      </c>
      <c r="AU199" s="245" t="s">
        <v>199</v>
      </c>
      <c r="AV199" s="13" t="s">
        <v>78</v>
      </c>
      <c r="AW199" s="13" t="s">
        <v>4</v>
      </c>
      <c r="AX199" s="13" t="s">
        <v>76</v>
      </c>
      <c r="AY199" s="245" t="s">
        <v>281</v>
      </c>
    </row>
    <row r="200" s="2" customFormat="1" ht="44.25" customHeight="1">
      <c r="A200" s="41"/>
      <c r="B200" s="42"/>
      <c r="C200" s="216" t="s">
        <v>424</v>
      </c>
      <c r="D200" s="216" t="s">
        <v>284</v>
      </c>
      <c r="E200" s="217" t="s">
        <v>402</v>
      </c>
      <c r="F200" s="218" t="s">
        <v>403</v>
      </c>
      <c r="G200" s="219" t="s">
        <v>392</v>
      </c>
      <c r="H200" s="220">
        <v>19.920000000000002</v>
      </c>
      <c r="I200" s="221"/>
      <c r="J200" s="222">
        <f>ROUND(I200*H200,2)</f>
        <v>0</v>
      </c>
      <c r="K200" s="218" t="s">
        <v>287</v>
      </c>
      <c r="L200" s="47"/>
      <c r="M200" s="223" t="s">
        <v>19</v>
      </c>
      <c r="N200" s="224" t="s">
        <v>40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288</v>
      </c>
      <c r="AT200" s="227" t="s">
        <v>284</v>
      </c>
      <c r="AU200" s="227" t="s">
        <v>199</v>
      </c>
      <c r="AY200" s="20" t="s">
        <v>281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76</v>
      </c>
      <c r="BK200" s="228">
        <f>ROUND(I200*H200,2)</f>
        <v>0</v>
      </c>
      <c r="BL200" s="20" t="s">
        <v>288</v>
      </c>
      <c r="BM200" s="227" t="s">
        <v>404</v>
      </c>
    </row>
    <row r="201" s="2" customFormat="1">
      <c r="A201" s="41"/>
      <c r="B201" s="42"/>
      <c r="C201" s="43"/>
      <c r="D201" s="229" t="s">
        <v>290</v>
      </c>
      <c r="E201" s="43"/>
      <c r="F201" s="230" t="s">
        <v>405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290</v>
      </c>
      <c r="AU201" s="20" t="s">
        <v>199</v>
      </c>
    </row>
    <row r="202" s="2" customFormat="1" ht="24.15" customHeight="1">
      <c r="A202" s="41"/>
      <c r="B202" s="42"/>
      <c r="C202" s="267" t="s">
        <v>431</v>
      </c>
      <c r="D202" s="267" t="s">
        <v>396</v>
      </c>
      <c r="E202" s="268" t="s">
        <v>407</v>
      </c>
      <c r="F202" s="269" t="s">
        <v>408</v>
      </c>
      <c r="G202" s="270" t="s">
        <v>392</v>
      </c>
      <c r="H202" s="271">
        <v>21.911999999999999</v>
      </c>
      <c r="I202" s="272"/>
      <c r="J202" s="273">
        <f>ROUND(I202*H202,2)</f>
        <v>0</v>
      </c>
      <c r="K202" s="269" t="s">
        <v>287</v>
      </c>
      <c r="L202" s="274"/>
      <c r="M202" s="275" t="s">
        <v>19</v>
      </c>
      <c r="N202" s="276" t="s">
        <v>40</v>
      </c>
      <c r="O202" s="87"/>
      <c r="P202" s="225">
        <f>O202*H202</f>
        <v>0</v>
      </c>
      <c r="Q202" s="225">
        <v>0.00010000000000000001</v>
      </c>
      <c r="R202" s="225">
        <f>Q202*H202</f>
        <v>0.0021911999999999999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327</v>
      </c>
      <c r="AT202" s="227" t="s">
        <v>396</v>
      </c>
      <c r="AU202" s="227" t="s">
        <v>199</v>
      </c>
      <c r="AY202" s="20" t="s">
        <v>281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76</v>
      </c>
      <c r="BK202" s="228">
        <f>ROUND(I202*H202,2)</f>
        <v>0</v>
      </c>
      <c r="BL202" s="20" t="s">
        <v>288</v>
      </c>
      <c r="BM202" s="227" t="s">
        <v>409</v>
      </c>
    </row>
    <row r="203" s="13" customFormat="1">
      <c r="A203" s="13"/>
      <c r="B203" s="234"/>
      <c r="C203" s="235"/>
      <c r="D203" s="236" t="s">
        <v>292</v>
      </c>
      <c r="E203" s="237" t="s">
        <v>19</v>
      </c>
      <c r="F203" s="238" t="s">
        <v>230</v>
      </c>
      <c r="G203" s="235"/>
      <c r="H203" s="239">
        <v>14.109999999999999</v>
      </c>
      <c r="I203" s="240"/>
      <c r="J203" s="235"/>
      <c r="K203" s="235"/>
      <c r="L203" s="241"/>
      <c r="M203" s="242"/>
      <c r="N203" s="243"/>
      <c r="O203" s="243"/>
      <c r="P203" s="243"/>
      <c r="Q203" s="243"/>
      <c r="R203" s="243"/>
      <c r="S203" s="243"/>
      <c r="T203" s="24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5" t="s">
        <v>292</v>
      </c>
      <c r="AU203" s="245" t="s">
        <v>199</v>
      </c>
      <c r="AV203" s="13" t="s">
        <v>78</v>
      </c>
      <c r="AW203" s="13" t="s">
        <v>31</v>
      </c>
      <c r="AX203" s="13" t="s">
        <v>69</v>
      </c>
      <c r="AY203" s="245" t="s">
        <v>281</v>
      </c>
    </row>
    <row r="204" s="13" customFormat="1">
      <c r="A204" s="13"/>
      <c r="B204" s="234"/>
      <c r="C204" s="235"/>
      <c r="D204" s="236" t="s">
        <v>292</v>
      </c>
      <c r="E204" s="237" t="s">
        <v>19</v>
      </c>
      <c r="F204" s="238" t="s">
        <v>204</v>
      </c>
      <c r="G204" s="235"/>
      <c r="H204" s="239">
        <v>3.4100000000000001</v>
      </c>
      <c r="I204" s="240"/>
      <c r="J204" s="235"/>
      <c r="K204" s="235"/>
      <c r="L204" s="241"/>
      <c r="M204" s="242"/>
      <c r="N204" s="243"/>
      <c r="O204" s="243"/>
      <c r="P204" s="243"/>
      <c r="Q204" s="243"/>
      <c r="R204" s="243"/>
      <c r="S204" s="243"/>
      <c r="T204" s="24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5" t="s">
        <v>292</v>
      </c>
      <c r="AU204" s="245" t="s">
        <v>199</v>
      </c>
      <c r="AV204" s="13" t="s">
        <v>78</v>
      </c>
      <c r="AW204" s="13" t="s">
        <v>31</v>
      </c>
      <c r="AX204" s="13" t="s">
        <v>69</v>
      </c>
      <c r="AY204" s="245" t="s">
        <v>281</v>
      </c>
    </row>
    <row r="205" s="13" customFormat="1">
      <c r="A205" s="13"/>
      <c r="B205" s="234"/>
      <c r="C205" s="235"/>
      <c r="D205" s="236" t="s">
        <v>292</v>
      </c>
      <c r="E205" s="237" t="s">
        <v>19</v>
      </c>
      <c r="F205" s="238" t="s">
        <v>2204</v>
      </c>
      <c r="G205" s="235"/>
      <c r="H205" s="239">
        <v>2.3999999999999999</v>
      </c>
      <c r="I205" s="240"/>
      <c r="J205" s="235"/>
      <c r="K205" s="235"/>
      <c r="L205" s="241"/>
      <c r="M205" s="242"/>
      <c r="N205" s="243"/>
      <c r="O205" s="243"/>
      <c r="P205" s="243"/>
      <c r="Q205" s="243"/>
      <c r="R205" s="243"/>
      <c r="S205" s="243"/>
      <c r="T205" s="24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5" t="s">
        <v>292</v>
      </c>
      <c r="AU205" s="245" t="s">
        <v>199</v>
      </c>
      <c r="AV205" s="13" t="s">
        <v>78</v>
      </c>
      <c r="AW205" s="13" t="s">
        <v>31</v>
      </c>
      <c r="AX205" s="13" t="s">
        <v>69</v>
      </c>
      <c r="AY205" s="245" t="s">
        <v>281</v>
      </c>
    </row>
    <row r="206" s="14" customFormat="1">
      <c r="A206" s="14"/>
      <c r="B206" s="246"/>
      <c r="C206" s="247"/>
      <c r="D206" s="236" t="s">
        <v>292</v>
      </c>
      <c r="E206" s="248" t="s">
        <v>19</v>
      </c>
      <c r="F206" s="249" t="s">
        <v>311</v>
      </c>
      <c r="G206" s="247"/>
      <c r="H206" s="250">
        <v>19.920000000000002</v>
      </c>
      <c r="I206" s="251"/>
      <c r="J206" s="247"/>
      <c r="K206" s="247"/>
      <c r="L206" s="252"/>
      <c r="M206" s="253"/>
      <c r="N206" s="254"/>
      <c r="O206" s="254"/>
      <c r="P206" s="254"/>
      <c r="Q206" s="254"/>
      <c r="R206" s="254"/>
      <c r="S206" s="254"/>
      <c r="T206" s="255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6" t="s">
        <v>292</v>
      </c>
      <c r="AU206" s="256" t="s">
        <v>199</v>
      </c>
      <c r="AV206" s="14" t="s">
        <v>288</v>
      </c>
      <c r="AW206" s="14" t="s">
        <v>31</v>
      </c>
      <c r="AX206" s="14" t="s">
        <v>76</v>
      </c>
      <c r="AY206" s="256" t="s">
        <v>281</v>
      </c>
    </row>
    <row r="207" s="13" customFormat="1">
      <c r="A207" s="13"/>
      <c r="B207" s="234"/>
      <c r="C207" s="235"/>
      <c r="D207" s="236" t="s">
        <v>292</v>
      </c>
      <c r="E207" s="235"/>
      <c r="F207" s="238" t="s">
        <v>2205</v>
      </c>
      <c r="G207" s="235"/>
      <c r="H207" s="239">
        <v>21.911999999999999</v>
      </c>
      <c r="I207" s="240"/>
      <c r="J207" s="235"/>
      <c r="K207" s="235"/>
      <c r="L207" s="241"/>
      <c r="M207" s="242"/>
      <c r="N207" s="243"/>
      <c r="O207" s="243"/>
      <c r="P207" s="243"/>
      <c r="Q207" s="243"/>
      <c r="R207" s="243"/>
      <c r="S207" s="243"/>
      <c r="T207" s="244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5" t="s">
        <v>292</v>
      </c>
      <c r="AU207" s="245" t="s">
        <v>199</v>
      </c>
      <c r="AV207" s="13" t="s">
        <v>78</v>
      </c>
      <c r="AW207" s="13" t="s">
        <v>4</v>
      </c>
      <c r="AX207" s="13" t="s">
        <v>76</v>
      </c>
      <c r="AY207" s="245" t="s">
        <v>281</v>
      </c>
    </row>
    <row r="208" s="2" customFormat="1" ht="37.8" customHeight="1">
      <c r="A208" s="41"/>
      <c r="B208" s="42"/>
      <c r="C208" s="216" t="s">
        <v>436</v>
      </c>
      <c r="D208" s="216" t="s">
        <v>284</v>
      </c>
      <c r="E208" s="217" t="s">
        <v>413</v>
      </c>
      <c r="F208" s="218" t="s">
        <v>414</v>
      </c>
      <c r="G208" s="219" t="s">
        <v>197</v>
      </c>
      <c r="H208" s="220">
        <v>8.3200000000000003</v>
      </c>
      <c r="I208" s="221"/>
      <c r="J208" s="222">
        <f>ROUND(I208*H208,2)</f>
        <v>0</v>
      </c>
      <c r="K208" s="218" t="s">
        <v>287</v>
      </c>
      <c r="L208" s="47"/>
      <c r="M208" s="223" t="s">
        <v>19</v>
      </c>
      <c r="N208" s="224" t="s">
        <v>40</v>
      </c>
      <c r="O208" s="87"/>
      <c r="P208" s="225">
        <f>O208*H208</f>
        <v>0</v>
      </c>
      <c r="Q208" s="225">
        <v>2.1999999999999999E-05</v>
      </c>
      <c r="R208" s="225">
        <f>Q208*H208</f>
        <v>0.00018304000000000001</v>
      </c>
      <c r="S208" s="225">
        <v>1.0000000000000001E-05</v>
      </c>
      <c r="T208" s="226">
        <f>S208*H208</f>
        <v>8.3200000000000003E-05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288</v>
      </c>
      <c r="AT208" s="227" t="s">
        <v>284</v>
      </c>
      <c r="AU208" s="227" t="s">
        <v>199</v>
      </c>
      <c r="AY208" s="20" t="s">
        <v>281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76</v>
      </c>
      <c r="BK208" s="228">
        <f>ROUND(I208*H208,2)</f>
        <v>0</v>
      </c>
      <c r="BL208" s="20" t="s">
        <v>288</v>
      </c>
      <c r="BM208" s="227" t="s">
        <v>415</v>
      </c>
    </row>
    <row r="209" s="2" customFormat="1">
      <c r="A209" s="41"/>
      <c r="B209" s="42"/>
      <c r="C209" s="43"/>
      <c r="D209" s="229" t="s">
        <v>290</v>
      </c>
      <c r="E209" s="43"/>
      <c r="F209" s="230" t="s">
        <v>416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290</v>
      </c>
      <c r="AU209" s="20" t="s">
        <v>199</v>
      </c>
    </row>
    <row r="210" s="13" customFormat="1">
      <c r="A210" s="13"/>
      <c r="B210" s="234"/>
      <c r="C210" s="235"/>
      <c r="D210" s="236" t="s">
        <v>292</v>
      </c>
      <c r="E210" s="237" t="s">
        <v>19</v>
      </c>
      <c r="F210" s="238" t="s">
        <v>218</v>
      </c>
      <c r="G210" s="235"/>
      <c r="H210" s="239">
        <v>8.3200000000000003</v>
      </c>
      <c r="I210" s="240"/>
      <c r="J210" s="235"/>
      <c r="K210" s="235"/>
      <c r="L210" s="241"/>
      <c r="M210" s="242"/>
      <c r="N210" s="243"/>
      <c r="O210" s="243"/>
      <c r="P210" s="243"/>
      <c r="Q210" s="243"/>
      <c r="R210" s="243"/>
      <c r="S210" s="243"/>
      <c r="T210" s="24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5" t="s">
        <v>292</v>
      </c>
      <c r="AU210" s="245" t="s">
        <v>199</v>
      </c>
      <c r="AV210" s="13" t="s">
        <v>78</v>
      </c>
      <c r="AW210" s="13" t="s">
        <v>31</v>
      </c>
      <c r="AX210" s="13" t="s">
        <v>69</v>
      </c>
      <c r="AY210" s="245" t="s">
        <v>281</v>
      </c>
    </row>
    <row r="211" s="14" customFormat="1">
      <c r="A211" s="14"/>
      <c r="B211" s="246"/>
      <c r="C211" s="247"/>
      <c r="D211" s="236" t="s">
        <v>292</v>
      </c>
      <c r="E211" s="248" t="s">
        <v>19</v>
      </c>
      <c r="F211" s="249" t="s">
        <v>311</v>
      </c>
      <c r="G211" s="247"/>
      <c r="H211" s="250">
        <v>8.3200000000000003</v>
      </c>
      <c r="I211" s="251"/>
      <c r="J211" s="247"/>
      <c r="K211" s="247"/>
      <c r="L211" s="252"/>
      <c r="M211" s="253"/>
      <c r="N211" s="254"/>
      <c r="O211" s="254"/>
      <c r="P211" s="254"/>
      <c r="Q211" s="254"/>
      <c r="R211" s="254"/>
      <c r="S211" s="254"/>
      <c r="T211" s="25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6" t="s">
        <v>292</v>
      </c>
      <c r="AU211" s="256" t="s">
        <v>199</v>
      </c>
      <c r="AV211" s="14" t="s">
        <v>288</v>
      </c>
      <c r="AW211" s="14" t="s">
        <v>31</v>
      </c>
      <c r="AX211" s="14" t="s">
        <v>76</v>
      </c>
      <c r="AY211" s="256" t="s">
        <v>281</v>
      </c>
    </row>
    <row r="212" s="16" customFormat="1" ht="20.88" customHeight="1">
      <c r="A212" s="16"/>
      <c r="B212" s="277"/>
      <c r="C212" s="278"/>
      <c r="D212" s="279" t="s">
        <v>68</v>
      </c>
      <c r="E212" s="279" t="s">
        <v>417</v>
      </c>
      <c r="F212" s="279" t="s">
        <v>418</v>
      </c>
      <c r="G212" s="278"/>
      <c r="H212" s="278"/>
      <c r="I212" s="280"/>
      <c r="J212" s="281">
        <f>BK212</f>
        <v>0</v>
      </c>
      <c r="K212" s="278"/>
      <c r="L212" s="282"/>
      <c r="M212" s="283"/>
      <c r="N212" s="284"/>
      <c r="O212" s="284"/>
      <c r="P212" s="285">
        <f>SUM(P213:P228)</f>
        <v>0</v>
      </c>
      <c r="Q212" s="284"/>
      <c r="R212" s="285">
        <f>SUM(R213:R228)</f>
        <v>3.4833288390000003</v>
      </c>
      <c r="S212" s="284"/>
      <c r="T212" s="286">
        <f>SUM(T213:T228)</f>
        <v>0</v>
      </c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R212" s="287" t="s">
        <v>76</v>
      </c>
      <c r="AT212" s="288" t="s">
        <v>68</v>
      </c>
      <c r="AU212" s="288" t="s">
        <v>199</v>
      </c>
      <c r="AY212" s="287" t="s">
        <v>281</v>
      </c>
      <c r="BK212" s="289">
        <f>SUM(BK213:BK228)</f>
        <v>0</v>
      </c>
    </row>
    <row r="213" s="2" customFormat="1" ht="37.8" customHeight="1">
      <c r="A213" s="41"/>
      <c r="B213" s="42"/>
      <c r="C213" s="216" t="s">
        <v>442</v>
      </c>
      <c r="D213" s="216" t="s">
        <v>284</v>
      </c>
      <c r="E213" s="217" t="s">
        <v>425</v>
      </c>
      <c r="F213" s="218" t="s">
        <v>426</v>
      </c>
      <c r="G213" s="219" t="s">
        <v>197</v>
      </c>
      <c r="H213" s="220">
        <v>71.414000000000001</v>
      </c>
      <c r="I213" s="221"/>
      <c r="J213" s="222">
        <f>ROUND(I213*H213,2)</f>
        <v>0</v>
      </c>
      <c r="K213" s="218" t="s">
        <v>287</v>
      </c>
      <c r="L213" s="47"/>
      <c r="M213" s="223" t="s">
        <v>19</v>
      </c>
      <c r="N213" s="224" t="s">
        <v>40</v>
      </c>
      <c r="O213" s="87"/>
      <c r="P213" s="225">
        <f>O213*H213</f>
        <v>0</v>
      </c>
      <c r="Q213" s="225">
        <v>0.01575</v>
      </c>
      <c r="R213" s="225">
        <f>Q213*H213</f>
        <v>1.1247705000000001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288</v>
      </c>
      <c r="AT213" s="227" t="s">
        <v>284</v>
      </c>
      <c r="AU213" s="227" t="s">
        <v>288</v>
      </c>
      <c r="AY213" s="20" t="s">
        <v>281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76</v>
      </c>
      <c r="BK213" s="228">
        <f>ROUND(I213*H213,2)</f>
        <v>0</v>
      </c>
      <c r="BL213" s="20" t="s">
        <v>288</v>
      </c>
      <c r="BM213" s="227" t="s">
        <v>427</v>
      </c>
    </row>
    <row r="214" s="2" customFormat="1">
      <c r="A214" s="41"/>
      <c r="B214" s="42"/>
      <c r="C214" s="43"/>
      <c r="D214" s="229" t="s">
        <v>290</v>
      </c>
      <c r="E214" s="43"/>
      <c r="F214" s="230" t="s">
        <v>428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290</v>
      </c>
      <c r="AU214" s="20" t="s">
        <v>288</v>
      </c>
    </row>
    <row r="215" s="15" customFormat="1">
      <c r="A215" s="15"/>
      <c r="B215" s="257"/>
      <c r="C215" s="258"/>
      <c r="D215" s="236" t="s">
        <v>292</v>
      </c>
      <c r="E215" s="259" t="s">
        <v>19</v>
      </c>
      <c r="F215" s="260" t="s">
        <v>429</v>
      </c>
      <c r="G215" s="258"/>
      <c r="H215" s="259" t="s">
        <v>19</v>
      </c>
      <c r="I215" s="261"/>
      <c r="J215" s="258"/>
      <c r="K215" s="258"/>
      <c r="L215" s="262"/>
      <c r="M215" s="263"/>
      <c r="N215" s="264"/>
      <c r="O215" s="264"/>
      <c r="P215" s="264"/>
      <c r="Q215" s="264"/>
      <c r="R215" s="264"/>
      <c r="S215" s="264"/>
      <c r="T215" s="26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6" t="s">
        <v>292</v>
      </c>
      <c r="AU215" s="266" t="s">
        <v>288</v>
      </c>
      <c r="AV215" s="15" t="s">
        <v>76</v>
      </c>
      <c r="AW215" s="15" t="s">
        <v>31</v>
      </c>
      <c r="AX215" s="15" t="s">
        <v>69</v>
      </c>
      <c r="AY215" s="266" t="s">
        <v>281</v>
      </c>
    </row>
    <row r="216" s="13" customFormat="1">
      <c r="A216" s="13"/>
      <c r="B216" s="234"/>
      <c r="C216" s="235"/>
      <c r="D216" s="236" t="s">
        <v>292</v>
      </c>
      <c r="E216" s="237" t="s">
        <v>19</v>
      </c>
      <c r="F216" s="238" t="s">
        <v>208</v>
      </c>
      <c r="G216" s="235"/>
      <c r="H216" s="239">
        <v>69.311000000000007</v>
      </c>
      <c r="I216" s="240"/>
      <c r="J216" s="235"/>
      <c r="K216" s="235"/>
      <c r="L216" s="241"/>
      <c r="M216" s="242"/>
      <c r="N216" s="243"/>
      <c r="O216" s="243"/>
      <c r="P216" s="243"/>
      <c r="Q216" s="243"/>
      <c r="R216" s="243"/>
      <c r="S216" s="243"/>
      <c r="T216" s="244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5" t="s">
        <v>292</v>
      </c>
      <c r="AU216" s="245" t="s">
        <v>288</v>
      </c>
      <c r="AV216" s="13" t="s">
        <v>78</v>
      </c>
      <c r="AW216" s="13" t="s">
        <v>31</v>
      </c>
      <c r="AX216" s="13" t="s">
        <v>69</v>
      </c>
      <c r="AY216" s="245" t="s">
        <v>281</v>
      </c>
    </row>
    <row r="217" s="13" customFormat="1">
      <c r="A217" s="13"/>
      <c r="B217" s="234"/>
      <c r="C217" s="235"/>
      <c r="D217" s="236" t="s">
        <v>292</v>
      </c>
      <c r="E217" s="237" t="s">
        <v>19</v>
      </c>
      <c r="F217" s="238" t="s">
        <v>2206</v>
      </c>
      <c r="G217" s="235"/>
      <c r="H217" s="239">
        <v>2.1030000000000002</v>
      </c>
      <c r="I217" s="240"/>
      <c r="J217" s="235"/>
      <c r="K217" s="235"/>
      <c r="L217" s="241"/>
      <c r="M217" s="242"/>
      <c r="N217" s="243"/>
      <c r="O217" s="243"/>
      <c r="P217" s="243"/>
      <c r="Q217" s="243"/>
      <c r="R217" s="243"/>
      <c r="S217" s="243"/>
      <c r="T217" s="24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5" t="s">
        <v>292</v>
      </c>
      <c r="AU217" s="245" t="s">
        <v>288</v>
      </c>
      <c r="AV217" s="13" t="s">
        <v>78</v>
      </c>
      <c r="AW217" s="13" t="s">
        <v>31</v>
      </c>
      <c r="AX217" s="13" t="s">
        <v>69</v>
      </c>
      <c r="AY217" s="245" t="s">
        <v>281</v>
      </c>
    </row>
    <row r="218" s="14" customFormat="1">
      <c r="A218" s="14"/>
      <c r="B218" s="246"/>
      <c r="C218" s="247"/>
      <c r="D218" s="236" t="s">
        <v>292</v>
      </c>
      <c r="E218" s="248" t="s">
        <v>19</v>
      </c>
      <c r="F218" s="249" t="s">
        <v>311</v>
      </c>
      <c r="G218" s="247"/>
      <c r="H218" s="250">
        <v>71.414000000000001</v>
      </c>
      <c r="I218" s="251"/>
      <c r="J218" s="247"/>
      <c r="K218" s="247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292</v>
      </c>
      <c r="AU218" s="256" t="s">
        <v>288</v>
      </c>
      <c r="AV218" s="14" t="s">
        <v>288</v>
      </c>
      <c r="AW218" s="14" t="s">
        <v>31</v>
      </c>
      <c r="AX218" s="14" t="s">
        <v>76</v>
      </c>
      <c r="AY218" s="256" t="s">
        <v>281</v>
      </c>
    </row>
    <row r="219" s="2" customFormat="1" ht="44.25" customHeight="1">
      <c r="A219" s="41"/>
      <c r="B219" s="42"/>
      <c r="C219" s="216" t="s">
        <v>447</v>
      </c>
      <c r="D219" s="216" t="s">
        <v>284</v>
      </c>
      <c r="E219" s="217" t="s">
        <v>432</v>
      </c>
      <c r="F219" s="218" t="s">
        <v>433</v>
      </c>
      <c r="G219" s="219" t="s">
        <v>197</v>
      </c>
      <c r="H219" s="220">
        <v>71.414000000000001</v>
      </c>
      <c r="I219" s="221"/>
      <c r="J219" s="222">
        <f>ROUND(I219*H219,2)</f>
        <v>0</v>
      </c>
      <c r="K219" s="218" t="s">
        <v>287</v>
      </c>
      <c r="L219" s="47"/>
      <c r="M219" s="223" t="s">
        <v>19</v>
      </c>
      <c r="N219" s="224" t="s">
        <v>40</v>
      </c>
      <c r="O219" s="87"/>
      <c r="P219" s="225">
        <f>O219*H219</f>
        <v>0</v>
      </c>
      <c r="Q219" s="225">
        <v>0.0079000000000000008</v>
      </c>
      <c r="R219" s="225">
        <f>Q219*H219</f>
        <v>0.56417060000000008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288</v>
      </c>
      <c r="AT219" s="227" t="s">
        <v>284</v>
      </c>
      <c r="AU219" s="227" t="s">
        <v>288</v>
      </c>
      <c r="AY219" s="20" t="s">
        <v>281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76</v>
      </c>
      <c r="BK219" s="228">
        <f>ROUND(I219*H219,2)</f>
        <v>0</v>
      </c>
      <c r="BL219" s="20" t="s">
        <v>288</v>
      </c>
      <c r="BM219" s="227" t="s">
        <v>434</v>
      </c>
    </row>
    <row r="220" s="2" customFormat="1">
      <c r="A220" s="41"/>
      <c r="B220" s="42"/>
      <c r="C220" s="43"/>
      <c r="D220" s="229" t="s">
        <v>290</v>
      </c>
      <c r="E220" s="43"/>
      <c r="F220" s="230" t="s">
        <v>435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290</v>
      </c>
      <c r="AU220" s="20" t="s">
        <v>288</v>
      </c>
    </row>
    <row r="221" s="2" customFormat="1" ht="24.15" customHeight="1">
      <c r="A221" s="41"/>
      <c r="B221" s="42"/>
      <c r="C221" s="216" t="s">
        <v>454</v>
      </c>
      <c r="D221" s="216" t="s">
        <v>284</v>
      </c>
      <c r="E221" s="217" t="s">
        <v>437</v>
      </c>
      <c r="F221" s="218" t="s">
        <v>438</v>
      </c>
      <c r="G221" s="219" t="s">
        <v>197</v>
      </c>
      <c r="H221" s="220">
        <v>174.953</v>
      </c>
      <c r="I221" s="221"/>
      <c r="J221" s="222">
        <f>ROUND(I221*H221,2)</f>
        <v>0</v>
      </c>
      <c r="K221" s="218" t="s">
        <v>287</v>
      </c>
      <c r="L221" s="47"/>
      <c r="M221" s="223" t="s">
        <v>19</v>
      </c>
      <c r="N221" s="224" t="s">
        <v>40</v>
      </c>
      <c r="O221" s="87"/>
      <c r="P221" s="225">
        <f>O221*H221</f>
        <v>0</v>
      </c>
      <c r="Q221" s="225">
        <v>0.000263</v>
      </c>
      <c r="R221" s="225">
        <f>Q221*H221</f>
        <v>0.046012639000000001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288</v>
      </c>
      <c r="AT221" s="227" t="s">
        <v>284</v>
      </c>
      <c r="AU221" s="227" t="s">
        <v>288</v>
      </c>
      <c r="AY221" s="20" t="s">
        <v>281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76</v>
      </c>
      <c r="BK221" s="228">
        <f>ROUND(I221*H221,2)</f>
        <v>0</v>
      </c>
      <c r="BL221" s="20" t="s">
        <v>288</v>
      </c>
      <c r="BM221" s="227" t="s">
        <v>439</v>
      </c>
    </row>
    <row r="222" s="2" customFormat="1">
      <c r="A222" s="41"/>
      <c r="B222" s="42"/>
      <c r="C222" s="43"/>
      <c r="D222" s="229" t="s">
        <v>290</v>
      </c>
      <c r="E222" s="43"/>
      <c r="F222" s="230" t="s">
        <v>440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290</v>
      </c>
      <c r="AU222" s="20" t="s">
        <v>288</v>
      </c>
    </row>
    <row r="223" s="13" customFormat="1">
      <c r="A223" s="13"/>
      <c r="B223" s="234"/>
      <c r="C223" s="235"/>
      <c r="D223" s="236" t="s">
        <v>292</v>
      </c>
      <c r="E223" s="237" t="s">
        <v>19</v>
      </c>
      <c r="F223" s="238" t="s">
        <v>441</v>
      </c>
      <c r="G223" s="235"/>
      <c r="H223" s="239">
        <v>174.953</v>
      </c>
      <c r="I223" s="240"/>
      <c r="J223" s="235"/>
      <c r="K223" s="235"/>
      <c r="L223" s="241"/>
      <c r="M223" s="242"/>
      <c r="N223" s="243"/>
      <c r="O223" s="243"/>
      <c r="P223" s="243"/>
      <c r="Q223" s="243"/>
      <c r="R223" s="243"/>
      <c r="S223" s="243"/>
      <c r="T223" s="244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5" t="s">
        <v>292</v>
      </c>
      <c r="AU223" s="245" t="s">
        <v>288</v>
      </c>
      <c r="AV223" s="13" t="s">
        <v>78</v>
      </c>
      <c r="AW223" s="13" t="s">
        <v>31</v>
      </c>
      <c r="AX223" s="13" t="s">
        <v>76</v>
      </c>
      <c r="AY223" s="245" t="s">
        <v>281</v>
      </c>
    </row>
    <row r="224" s="2" customFormat="1" ht="37.8" customHeight="1">
      <c r="A224" s="41"/>
      <c r="B224" s="42"/>
      <c r="C224" s="216" t="s">
        <v>460</v>
      </c>
      <c r="D224" s="216" t="s">
        <v>284</v>
      </c>
      <c r="E224" s="217" t="s">
        <v>443</v>
      </c>
      <c r="F224" s="218" t="s">
        <v>444</v>
      </c>
      <c r="G224" s="219" t="s">
        <v>197</v>
      </c>
      <c r="H224" s="220">
        <v>105.642</v>
      </c>
      <c r="I224" s="221"/>
      <c r="J224" s="222">
        <f>ROUND(I224*H224,2)</f>
        <v>0</v>
      </c>
      <c r="K224" s="218" t="s">
        <v>287</v>
      </c>
      <c r="L224" s="47"/>
      <c r="M224" s="223" t="s">
        <v>19</v>
      </c>
      <c r="N224" s="224" t="s">
        <v>40</v>
      </c>
      <c r="O224" s="87"/>
      <c r="P224" s="225">
        <f>O224*H224</f>
        <v>0</v>
      </c>
      <c r="Q224" s="225">
        <v>0.01103</v>
      </c>
      <c r="R224" s="225">
        <f>Q224*H224</f>
        <v>1.1652312599999999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288</v>
      </c>
      <c r="AT224" s="227" t="s">
        <v>284</v>
      </c>
      <c r="AU224" s="227" t="s">
        <v>288</v>
      </c>
      <c r="AY224" s="20" t="s">
        <v>281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76</v>
      </c>
      <c r="BK224" s="228">
        <f>ROUND(I224*H224,2)</f>
        <v>0</v>
      </c>
      <c r="BL224" s="20" t="s">
        <v>288</v>
      </c>
      <c r="BM224" s="227" t="s">
        <v>445</v>
      </c>
    </row>
    <row r="225" s="2" customFormat="1">
      <c r="A225" s="41"/>
      <c r="B225" s="42"/>
      <c r="C225" s="43"/>
      <c r="D225" s="229" t="s">
        <v>290</v>
      </c>
      <c r="E225" s="43"/>
      <c r="F225" s="230" t="s">
        <v>446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290</v>
      </c>
      <c r="AU225" s="20" t="s">
        <v>288</v>
      </c>
    </row>
    <row r="226" s="13" customFormat="1">
      <c r="A226" s="13"/>
      <c r="B226" s="234"/>
      <c r="C226" s="235"/>
      <c r="D226" s="236" t="s">
        <v>292</v>
      </c>
      <c r="E226" s="237" t="s">
        <v>19</v>
      </c>
      <c r="F226" s="238" t="s">
        <v>222</v>
      </c>
      <c r="G226" s="235"/>
      <c r="H226" s="239">
        <v>105.642</v>
      </c>
      <c r="I226" s="240"/>
      <c r="J226" s="235"/>
      <c r="K226" s="235"/>
      <c r="L226" s="241"/>
      <c r="M226" s="242"/>
      <c r="N226" s="243"/>
      <c r="O226" s="243"/>
      <c r="P226" s="243"/>
      <c r="Q226" s="243"/>
      <c r="R226" s="243"/>
      <c r="S226" s="243"/>
      <c r="T226" s="244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5" t="s">
        <v>292</v>
      </c>
      <c r="AU226" s="245" t="s">
        <v>288</v>
      </c>
      <c r="AV226" s="13" t="s">
        <v>78</v>
      </c>
      <c r="AW226" s="13" t="s">
        <v>31</v>
      </c>
      <c r="AX226" s="13" t="s">
        <v>76</v>
      </c>
      <c r="AY226" s="245" t="s">
        <v>281</v>
      </c>
    </row>
    <row r="227" s="2" customFormat="1" ht="44.25" customHeight="1">
      <c r="A227" s="41"/>
      <c r="B227" s="42"/>
      <c r="C227" s="216" t="s">
        <v>467</v>
      </c>
      <c r="D227" s="216" t="s">
        <v>284</v>
      </c>
      <c r="E227" s="217" t="s">
        <v>448</v>
      </c>
      <c r="F227" s="218" t="s">
        <v>449</v>
      </c>
      <c r="G227" s="219" t="s">
        <v>197</v>
      </c>
      <c r="H227" s="220">
        <v>105.642</v>
      </c>
      <c r="I227" s="221"/>
      <c r="J227" s="222">
        <f>ROUND(I227*H227,2)</f>
        <v>0</v>
      </c>
      <c r="K227" s="218" t="s">
        <v>287</v>
      </c>
      <c r="L227" s="47"/>
      <c r="M227" s="223" t="s">
        <v>19</v>
      </c>
      <c r="N227" s="224" t="s">
        <v>40</v>
      </c>
      <c r="O227" s="87"/>
      <c r="P227" s="225">
        <f>O227*H227</f>
        <v>0</v>
      </c>
      <c r="Q227" s="225">
        <v>0.0055199999999999997</v>
      </c>
      <c r="R227" s="225">
        <f>Q227*H227</f>
        <v>0.58314383999999997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288</v>
      </c>
      <c r="AT227" s="227" t="s">
        <v>284</v>
      </c>
      <c r="AU227" s="227" t="s">
        <v>288</v>
      </c>
      <c r="AY227" s="20" t="s">
        <v>281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76</v>
      </c>
      <c r="BK227" s="228">
        <f>ROUND(I227*H227,2)</f>
        <v>0</v>
      </c>
      <c r="BL227" s="20" t="s">
        <v>288</v>
      </c>
      <c r="BM227" s="227" t="s">
        <v>450</v>
      </c>
    </row>
    <row r="228" s="2" customFormat="1">
      <c r="A228" s="41"/>
      <c r="B228" s="42"/>
      <c r="C228" s="43"/>
      <c r="D228" s="229" t="s">
        <v>290</v>
      </c>
      <c r="E228" s="43"/>
      <c r="F228" s="230" t="s">
        <v>451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290</v>
      </c>
      <c r="AU228" s="20" t="s">
        <v>288</v>
      </c>
    </row>
    <row r="229" s="12" customFormat="1" ht="20.88" customHeight="1">
      <c r="A229" s="12"/>
      <c r="B229" s="200"/>
      <c r="C229" s="201"/>
      <c r="D229" s="202" t="s">
        <v>68</v>
      </c>
      <c r="E229" s="214" t="s">
        <v>452</v>
      </c>
      <c r="F229" s="214" t="s">
        <v>453</v>
      </c>
      <c r="G229" s="201"/>
      <c r="H229" s="201"/>
      <c r="I229" s="204"/>
      <c r="J229" s="215">
        <f>BK229</f>
        <v>0</v>
      </c>
      <c r="K229" s="201"/>
      <c r="L229" s="206"/>
      <c r="M229" s="207"/>
      <c r="N229" s="208"/>
      <c r="O229" s="208"/>
      <c r="P229" s="209">
        <f>SUM(P230:P235)</f>
        <v>0</v>
      </c>
      <c r="Q229" s="208"/>
      <c r="R229" s="209">
        <f>SUM(R230:R235)</f>
        <v>0.25289250000000002</v>
      </c>
      <c r="S229" s="208"/>
      <c r="T229" s="210">
        <f>SUM(T230:T235)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1" t="s">
        <v>76</v>
      </c>
      <c r="AT229" s="212" t="s">
        <v>68</v>
      </c>
      <c r="AU229" s="212" t="s">
        <v>78</v>
      </c>
      <c r="AY229" s="211" t="s">
        <v>281</v>
      </c>
      <c r="BK229" s="213">
        <f>SUM(BK230:BK235)</f>
        <v>0</v>
      </c>
    </row>
    <row r="230" s="2" customFormat="1" ht="24.15" customHeight="1">
      <c r="A230" s="41"/>
      <c r="B230" s="42"/>
      <c r="C230" s="216" t="s">
        <v>472</v>
      </c>
      <c r="D230" s="216" t="s">
        <v>284</v>
      </c>
      <c r="E230" s="217" t="s">
        <v>455</v>
      </c>
      <c r="F230" s="218" t="s">
        <v>456</v>
      </c>
      <c r="G230" s="219" t="s">
        <v>197</v>
      </c>
      <c r="H230" s="220">
        <v>24.085000000000001</v>
      </c>
      <c r="I230" s="221"/>
      <c r="J230" s="222">
        <f>ROUND(I230*H230,2)</f>
        <v>0</v>
      </c>
      <c r="K230" s="218" t="s">
        <v>287</v>
      </c>
      <c r="L230" s="47"/>
      <c r="M230" s="223" t="s">
        <v>19</v>
      </c>
      <c r="N230" s="224" t="s">
        <v>40</v>
      </c>
      <c r="O230" s="87"/>
      <c r="P230" s="225">
        <f>O230*H230</f>
        <v>0</v>
      </c>
      <c r="Q230" s="225">
        <v>0.010200000000000001</v>
      </c>
      <c r="R230" s="225">
        <f>Q230*H230</f>
        <v>0.24566700000000002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288</v>
      </c>
      <c r="AT230" s="227" t="s">
        <v>284</v>
      </c>
      <c r="AU230" s="227" t="s">
        <v>199</v>
      </c>
      <c r="AY230" s="20" t="s">
        <v>281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76</v>
      </c>
      <c r="BK230" s="228">
        <f>ROUND(I230*H230,2)</f>
        <v>0</v>
      </c>
      <c r="BL230" s="20" t="s">
        <v>288</v>
      </c>
      <c r="BM230" s="227" t="s">
        <v>457</v>
      </c>
    </row>
    <row r="231" s="2" customFormat="1">
      <c r="A231" s="41"/>
      <c r="B231" s="42"/>
      <c r="C231" s="43"/>
      <c r="D231" s="229" t="s">
        <v>290</v>
      </c>
      <c r="E231" s="43"/>
      <c r="F231" s="230" t="s">
        <v>458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290</v>
      </c>
      <c r="AU231" s="20" t="s">
        <v>199</v>
      </c>
    </row>
    <row r="232" s="15" customFormat="1">
      <c r="A232" s="15"/>
      <c r="B232" s="257"/>
      <c r="C232" s="258"/>
      <c r="D232" s="236" t="s">
        <v>292</v>
      </c>
      <c r="E232" s="259" t="s">
        <v>19</v>
      </c>
      <c r="F232" s="260" t="s">
        <v>459</v>
      </c>
      <c r="G232" s="258"/>
      <c r="H232" s="259" t="s">
        <v>19</v>
      </c>
      <c r="I232" s="261"/>
      <c r="J232" s="258"/>
      <c r="K232" s="258"/>
      <c r="L232" s="262"/>
      <c r="M232" s="263"/>
      <c r="N232" s="264"/>
      <c r="O232" s="264"/>
      <c r="P232" s="264"/>
      <c r="Q232" s="264"/>
      <c r="R232" s="264"/>
      <c r="S232" s="264"/>
      <c r="T232" s="26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6" t="s">
        <v>292</v>
      </c>
      <c r="AU232" s="266" t="s">
        <v>199</v>
      </c>
      <c r="AV232" s="15" t="s">
        <v>76</v>
      </c>
      <c r="AW232" s="15" t="s">
        <v>31</v>
      </c>
      <c r="AX232" s="15" t="s">
        <v>69</v>
      </c>
      <c r="AY232" s="266" t="s">
        <v>281</v>
      </c>
    </row>
    <row r="233" s="13" customFormat="1">
      <c r="A233" s="13"/>
      <c r="B233" s="234"/>
      <c r="C233" s="235"/>
      <c r="D233" s="236" t="s">
        <v>292</v>
      </c>
      <c r="E233" s="237" t="s">
        <v>19</v>
      </c>
      <c r="F233" s="238" t="s">
        <v>200</v>
      </c>
      <c r="G233" s="235"/>
      <c r="H233" s="239">
        <v>24.085000000000001</v>
      </c>
      <c r="I233" s="240"/>
      <c r="J233" s="235"/>
      <c r="K233" s="235"/>
      <c r="L233" s="241"/>
      <c r="M233" s="242"/>
      <c r="N233" s="243"/>
      <c r="O233" s="243"/>
      <c r="P233" s="243"/>
      <c r="Q233" s="243"/>
      <c r="R233" s="243"/>
      <c r="S233" s="243"/>
      <c r="T233" s="244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5" t="s">
        <v>292</v>
      </c>
      <c r="AU233" s="245" t="s">
        <v>199</v>
      </c>
      <c r="AV233" s="13" t="s">
        <v>78</v>
      </c>
      <c r="AW233" s="13" t="s">
        <v>31</v>
      </c>
      <c r="AX233" s="13" t="s">
        <v>76</v>
      </c>
      <c r="AY233" s="245" t="s">
        <v>281</v>
      </c>
    </row>
    <row r="234" s="2" customFormat="1" ht="16.5" customHeight="1">
      <c r="A234" s="41"/>
      <c r="B234" s="42"/>
      <c r="C234" s="216" t="s">
        <v>477</v>
      </c>
      <c r="D234" s="216" t="s">
        <v>284</v>
      </c>
      <c r="E234" s="217" t="s">
        <v>461</v>
      </c>
      <c r="F234" s="218" t="s">
        <v>462</v>
      </c>
      <c r="G234" s="219" t="s">
        <v>197</v>
      </c>
      <c r="H234" s="220">
        <v>24.085000000000001</v>
      </c>
      <c r="I234" s="221"/>
      <c r="J234" s="222">
        <f>ROUND(I234*H234,2)</f>
        <v>0</v>
      </c>
      <c r="K234" s="218" t="s">
        <v>287</v>
      </c>
      <c r="L234" s="47"/>
      <c r="M234" s="223" t="s">
        <v>19</v>
      </c>
      <c r="N234" s="224" t="s">
        <v>40</v>
      </c>
      <c r="O234" s="87"/>
      <c r="P234" s="225">
        <f>O234*H234</f>
        <v>0</v>
      </c>
      <c r="Q234" s="225">
        <v>0.00029999999999999997</v>
      </c>
      <c r="R234" s="225">
        <f>Q234*H234</f>
        <v>0.0072254999999999993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288</v>
      </c>
      <c r="AT234" s="227" t="s">
        <v>284</v>
      </c>
      <c r="AU234" s="227" t="s">
        <v>199</v>
      </c>
      <c r="AY234" s="20" t="s">
        <v>281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76</v>
      </c>
      <c r="BK234" s="228">
        <f>ROUND(I234*H234,2)</f>
        <v>0</v>
      </c>
      <c r="BL234" s="20" t="s">
        <v>288</v>
      </c>
      <c r="BM234" s="227" t="s">
        <v>463</v>
      </c>
    </row>
    <row r="235" s="2" customFormat="1">
      <c r="A235" s="41"/>
      <c r="B235" s="42"/>
      <c r="C235" s="43"/>
      <c r="D235" s="229" t="s">
        <v>290</v>
      </c>
      <c r="E235" s="43"/>
      <c r="F235" s="230" t="s">
        <v>464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290</v>
      </c>
      <c r="AU235" s="20" t="s">
        <v>199</v>
      </c>
    </row>
    <row r="236" s="12" customFormat="1" ht="20.88" customHeight="1">
      <c r="A236" s="12"/>
      <c r="B236" s="200"/>
      <c r="C236" s="201"/>
      <c r="D236" s="202" t="s">
        <v>68</v>
      </c>
      <c r="E236" s="214" t="s">
        <v>465</v>
      </c>
      <c r="F236" s="214" t="s">
        <v>466</v>
      </c>
      <c r="G236" s="201"/>
      <c r="H236" s="201"/>
      <c r="I236" s="204"/>
      <c r="J236" s="215">
        <f>BK236</f>
        <v>0</v>
      </c>
      <c r="K236" s="201"/>
      <c r="L236" s="206"/>
      <c r="M236" s="207"/>
      <c r="N236" s="208"/>
      <c r="O236" s="208"/>
      <c r="P236" s="209">
        <f>SUM(P237:P251)</f>
        <v>0</v>
      </c>
      <c r="Q236" s="208"/>
      <c r="R236" s="209">
        <f>SUM(R237:R251)</f>
        <v>0.12181237520000002</v>
      </c>
      <c r="S236" s="208"/>
      <c r="T236" s="210">
        <f>SUM(T237:T251)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11" t="s">
        <v>76</v>
      </c>
      <c r="AT236" s="212" t="s">
        <v>68</v>
      </c>
      <c r="AU236" s="212" t="s">
        <v>78</v>
      </c>
      <c r="AY236" s="211" t="s">
        <v>281</v>
      </c>
      <c r="BK236" s="213">
        <f>SUM(BK237:BK251)</f>
        <v>0</v>
      </c>
    </row>
    <row r="237" s="2" customFormat="1" ht="37.8" customHeight="1">
      <c r="A237" s="41"/>
      <c r="B237" s="42"/>
      <c r="C237" s="216" t="s">
        <v>483</v>
      </c>
      <c r="D237" s="216" t="s">
        <v>284</v>
      </c>
      <c r="E237" s="217" t="s">
        <v>2128</v>
      </c>
      <c r="F237" s="218" t="s">
        <v>2129</v>
      </c>
      <c r="G237" s="219" t="s">
        <v>330</v>
      </c>
      <c r="H237" s="220">
        <v>4</v>
      </c>
      <c r="I237" s="221"/>
      <c r="J237" s="222">
        <f>ROUND(I237*H237,2)</f>
        <v>0</v>
      </c>
      <c r="K237" s="218" t="s">
        <v>287</v>
      </c>
      <c r="L237" s="47"/>
      <c r="M237" s="223" t="s">
        <v>19</v>
      </c>
      <c r="N237" s="224" t="s">
        <v>40</v>
      </c>
      <c r="O237" s="87"/>
      <c r="P237" s="225">
        <f>O237*H237</f>
        <v>0</v>
      </c>
      <c r="Q237" s="225">
        <v>0.017770000000000001</v>
      </c>
      <c r="R237" s="225">
        <f>Q237*H237</f>
        <v>0.071080000000000004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288</v>
      </c>
      <c r="AT237" s="227" t="s">
        <v>284</v>
      </c>
      <c r="AU237" s="227" t="s">
        <v>199</v>
      </c>
      <c r="AY237" s="20" t="s">
        <v>281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76</v>
      </c>
      <c r="BK237" s="228">
        <f>ROUND(I237*H237,2)</f>
        <v>0</v>
      </c>
      <c r="BL237" s="20" t="s">
        <v>288</v>
      </c>
      <c r="BM237" s="227" t="s">
        <v>2207</v>
      </c>
    </row>
    <row r="238" s="2" customFormat="1">
      <c r="A238" s="41"/>
      <c r="B238" s="42"/>
      <c r="C238" s="43"/>
      <c r="D238" s="229" t="s">
        <v>290</v>
      </c>
      <c r="E238" s="43"/>
      <c r="F238" s="230" t="s">
        <v>2131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290</v>
      </c>
      <c r="AU238" s="20" t="s">
        <v>199</v>
      </c>
    </row>
    <row r="239" s="15" customFormat="1">
      <c r="A239" s="15"/>
      <c r="B239" s="257"/>
      <c r="C239" s="258"/>
      <c r="D239" s="236" t="s">
        <v>292</v>
      </c>
      <c r="E239" s="259" t="s">
        <v>19</v>
      </c>
      <c r="F239" s="260" t="s">
        <v>2208</v>
      </c>
      <c r="G239" s="258"/>
      <c r="H239" s="259" t="s">
        <v>19</v>
      </c>
      <c r="I239" s="261"/>
      <c r="J239" s="258"/>
      <c r="K239" s="258"/>
      <c r="L239" s="262"/>
      <c r="M239" s="263"/>
      <c r="N239" s="264"/>
      <c r="O239" s="264"/>
      <c r="P239" s="264"/>
      <c r="Q239" s="264"/>
      <c r="R239" s="264"/>
      <c r="S239" s="264"/>
      <c r="T239" s="26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6" t="s">
        <v>292</v>
      </c>
      <c r="AU239" s="266" t="s">
        <v>199</v>
      </c>
      <c r="AV239" s="15" t="s">
        <v>76</v>
      </c>
      <c r="AW239" s="15" t="s">
        <v>31</v>
      </c>
      <c r="AX239" s="15" t="s">
        <v>69</v>
      </c>
      <c r="AY239" s="266" t="s">
        <v>281</v>
      </c>
    </row>
    <row r="240" s="13" customFormat="1">
      <c r="A240" s="13"/>
      <c r="B240" s="234"/>
      <c r="C240" s="235"/>
      <c r="D240" s="236" t="s">
        <v>292</v>
      </c>
      <c r="E240" s="237" t="s">
        <v>19</v>
      </c>
      <c r="F240" s="238" t="s">
        <v>288</v>
      </c>
      <c r="G240" s="235"/>
      <c r="H240" s="239">
        <v>4</v>
      </c>
      <c r="I240" s="240"/>
      <c r="J240" s="235"/>
      <c r="K240" s="235"/>
      <c r="L240" s="241"/>
      <c r="M240" s="242"/>
      <c r="N240" s="243"/>
      <c r="O240" s="243"/>
      <c r="P240" s="243"/>
      <c r="Q240" s="243"/>
      <c r="R240" s="243"/>
      <c r="S240" s="243"/>
      <c r="T240" s="244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5" t="s">
        <v>292</v>
      </c>
      <c r="AU240" s="245" t="s">
        <v>199</v>
      </c>
      <c r="AV240" s="13" t="s">
        <v>78</v>
      </c>
      <c r="AW240" s="13" t="s">
        <v>31</v>
      </c>
      <c r="AX240" s="13" t="s">
        <v>76</v>
      </c>
      <c r="AY240" s="245" t="s">
        <v>281</v>
      </c>
    </row>
    <row r="241" s="2" customFormat="1" ht="24.15" customHeight="1">
      <c r="A241" s="41"/>
      <c r="B241" s="42"/>
      <c r="C241" s="267" t="s">
        <v>488</v>
      </c>
      <c r="D241" s="267" t="s">
        <v>396</v>
      </c>
      <c r="E241" s="268" t="s">
        <v>2132</v>
      </c>
      <c r="F241" s="269" t="s">
        <v>2133</v>
      </c>
      <c r="G241" s="270" t="s">
        <v>330</v>
      </c>
      <c r="H241" s="271">
        <v>4</v>
      </c>
      <c r="I241" s="272"/>
      <c r="J241" s="273">
        <f>ROUND(I241*H241,2)</f>
        <v>0</v>
      </c>
      <c r="K241" s="269" t="s">
        <v>287</v>
      </c>
      <c r="L241" s="274"/>
      <c r="M241" s="275" t="s">
        <v>19</v>
      </c>
      <c r="N241" s="276" t="s">
        <v>40</v>
      </c>
      <c r="O241" s="87"/>
      <c r="P241" s="225">
        <f>O241*H241</f>
        <v>0</v>
      </c>
      <c r="Q241" s="225">
        <v>0.012250000000000001</v>
      </c>
      <c r="R241" s="225">
        <f>Q241*H241</f>
        <v>0.049000000000000002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327</v>
      </c>
      <c r="AT241" s="227" t="s">
        <v>396</v>
      </c>
      <c r="AU241" s="227" t="s">
        <v>199</v>
      </c>
      <c r="AY241" s="20" t="s">
        <v>281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76</v>
      </c>
      <c r="BK241" s="228">
        <f>ROUND(I241*H241,2)</f>
        <v>0</v>
      </c>
      <c r="BL241" s="20" t="s">
        <v>288</v>
      </c>
      <c r="BM241" s="227" t="s">
        <v>2209</v>
      </c>
    </row>
    <row r="242" s="2" customFormat="1" ht="37.8" customHeight="1">
      <c r="A242" s="41"/>
      <c r="B242" s="42"/>
      <c r="C242" s="216" t="s">
        <v>493</v>
      </c>
      <c r="D242" s="216" t="s">
        <v>284</v>
      </c>
      <c r="E242" s="217" t="s">
        <v>478</v>
      </c>
      <c r="F242" s="218" t="s">
        <v>479</v>
      </c>
      <c r="G242" s="219" t="s">
        <v>197</v>
      </c>
      <c r="H242" s="220">
        <v>3.7919999999999998</v>
      </c>
      <c r="I242" s="221"/>
      <c r="J242" s="222">
        <f>ROUND(I242*H242,2)</f>
        <v>0</v>
      </c>
      <c r="K242" s="218" t="s">
        <v>287</v>
      </c>
      <c r="L242" s="47"/>
      <c r="M242" s="223" t="s">
        <v>19</v>
      </c>
      <c r="N242" s="224" t="s">
        <v>40</v>
      </c>
      <c r="O242" s="87"/>
      <c r="P242" s="225">
        <f>O242*H242</f>
        <v>0</v>
      </c>
      <c r="Q242" s="225">
        <v>6.7000000000000002E-05</v>
      </c>
      <c r="R242" s="225">
        <f>Q242*H242</f>
        <v>0.00025406399999999997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305</v>
      </c>
      <c r="AT242" s="227" t="s">
        <v>284</v>
      </c>
      <c r="AU242" s="227" t="s">
        <v>199</v>
      </c>
      <c r="AY242" s="20" t="s">
        <v>281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76</v>
      </c>
      <c r="BK242" s="228">
        <f>ROUND(I242*H242,2)</f>
        <v>0</v>
      </c>
      <c r="BL242" s="20" t="s">
        <v>305</v>
      </c>
      <c r="BM242" s="227" t="s">
        <v>480</v>
      </c>
    </row>
    <row r="243" s="2" customFormat="1">
      <c r="A243" s="41"/>
      <c r="B243" s="42"/>
      <c r="C243" s="43"/>
      <c r="D243" s="229" t="s">
        <v>290</v>
      </c>
      <c r="E243" s="43"/>
      <c r="F243" s="230" t="s">
        <v>481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290</v>
      </c>
      <c r="AU243" s="20" t="s">
        <v>199</v>
      </c>
    </row>
    <row r="244" s="13" customFormat="1">
      <c r="A244" s="13"/>
      <c r="B244" s="234"/>
      <c r="C244" s="235"/>
      <c r="D244" s="236" t="s">
        <v>292</v>
      </c>
      <c r="E244" s="237" t="s">
        <v>19</v>
      </c>
      <c r="F244" s="238" t="s">
        <v>2210</v>
      </c>
      <c r="G244" s="235"/>
      <c r="H244" s="239">
        <v>3.7919999999999998</v>
      </c>
      <c r="I244" s="240"/>
      <c r="J244" s="235"/>
      <c r="K244" s="235"/>
      <c r="L244" s="241"/>
      <c r="M244" s="242"/>
      <c r="N244" s="243"/>
      <c r="O244" s="243"/>
      <c r="P244" s="243"/>
      <c r="Q244" s="243"/>
      <c r="R244" s="243"/>
      <c r="S244" s="243"/>
      <c r="T244" s="244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5" t="s">
        <v>292</v>
      </c>
      <c r="AU244" s="245" t="s">
        <v>199</v>
      </c>
      <c r="AV244" s="13" t="s">
        <v>78</v>
      </c>
      <c r="AW244" s="13" t="s">
        <v>31</v>
      </c>
      <c r="AX244" s="13" t="s">
        <v>69</v>
      </c>
      <c r="AY244" s="245" t="s">
        <v>281</v>
      </c>
    </row>
    <row r="245" s="14" customFormat="1">
      <c r="A245" s="14"/>
      <c r="B245" s="246"/>
      <c r="C245" s="247"/>
      <c r="D245" s="236" t="s">
        <v>292</v>
      </c>
      <c r="E245" s="248" t="s">
        <v>19</v>
      </c>
      <c r="F245" s="249" t="s">
        <v>311</v>
      </c>
      <c r="G245" s="247"/>
      <c r="H245" s="250">
        <v>3.7919999999999998</v>
      </c>
      <c r="I245" s="251"/>
      <c r="J245" s="247"/>
      <c r="K245" s="247"/>
      <c r="L245" s="252"/>
      <c r="M245" s="253"/>
      <c r="N245" s="254"/>
      <c r="O245" s="254"/>
      <c r="P245" s="254"/>
      <c r="Q245" s="254"/>
      <c r="R245" s="254"/>
      <c r="S245" s="254"/>
      <c r="T245" s="25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6" t="s">
        <v>292</v>
      </c>
      <c r="AU245" s="256" t="s">
        <v>199</v>
      </c>
      <c r="AV245" s="14" t="s">
        <v>288</v>
      </c>
      <c r="AW245" s="14" t="s">
        <v>31</v>
      </c>
      <c r="AX245" s="14" t="s">
        <v>76</v>
      </c>
      <c r="AY245" s="256" t="s">
        <v>281</v>
      </c>
    </row>
    <row r="246" s="2" customFormat="1" ht="24.15" customHeight="1">
      <c r="A246" s="41"/>
      <c r="B246" s="42"/>
      <c r="C246" s="216" t="s">
        <v>499</v>
      </c>
      <c r="D246" s="216" t="s">
        <v>284</v>
      </c>
      <c r="E246" s="217" t="s">
        <v>484</v>
      </c>
      <c r="F246" s="218" t="s">
        <v>485</v>
      </c>
      <c r="G246" s="219" t="s">
        <v>197</v>
      </c>
      <c r="H246" s="220">
        <v>3.7919999999999998</v>
      </c>
      <c r="I246" s="221"/>
      <c r="J246" s="222">
        <f>ROUND(I246*H246,2)</f>
        <v>0</v>
      </c>
      <c r="K246" s="218" t="s">
        <v>287</v>
      </c>
      <c r="L246" s="47"/>
      <c r="M246" s="223" t="s">
        <v>19</v>
      </c>
      <c r="N246" s="224" t="s">
        <v>40</v>
      </c>
      <c r="O246" s="87"/>
      <c r="P246" s="225">
        <f>O246*H246</f>
        <v>0</v>
      </c>
      <c r="Q246" s="225">
        <v>0.00014375</v>
      </c>
      <c r="R246" s="225">
        <f>Q246*H246</f>
        <v>0.00054509999999999997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305</v>
      </c>
      <c r="AT246" s="227" t="s">
        <v>284</v>
      </c>
      <c r="AU246" s="227" t="s">
        <v>199</v>
      </c>
      <c r="AY246" s="20" t="s">
        <v>281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76</v>
      </c>
      <c r="BK246" s="228">
        <f>ROUND(I246*H246,2)</f>
        <v>0</v>
      </c>
      <c r="BL246" s="20" t="s">
        <v>305</v>
      </c>
      <c r="BM246" s="227" t="s">
        <v>486</v>
      </c>
    </row>
    <row r="247" s="2" customFormat="1">
      <c r="A247" s="41"/>
      <c r="B247" s="42"/>
      <c r="C247" s="43"/>
      <c r="D247" s="229" t="s">
        <v>290</v>
      </c>
      <c r="E247" s="43"/>
      <c r="F247" s="230" t="s">
        <v>487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290</v>
      </c>
      <c r="AU247" s="20" t="s">
        <v>199</v>
      </c>
    </row>
    <row r="248" s="2" customFormat="1" ht="24.15" customHeight="1">
      <c r="A248" s="41"/>
      <c r="B248" s="42"/>
      <c r="C248" s="216" t="s">
        <v>508</v>
      </c>
      <c r="D248" s="216" t="s">
        <v>284</v>
      </c>
      <c r="E248" s="217" t="s">
        <v>489</v>
      </c>
      <c r="F248" s="218" t="s">
        <v>490</v>
      </c>
      <c r="G248" s="219" t="s">
        <v>197</v>
      </c>
      <c r="H248" s="220">
        <v>3.7919999999999998</v>
      </c>
      <c r="I248" s="221"/>
      <c r="J248" s="222">
        <f>ROUND(I248*H248,2)</f>
        <v>0</v>
      </c>
      <c r="K248" s="218" t="s">
        <v>287</v>
      </c>
      <c r="L248" s="47"/>
      <c r="M248" s="223" t="s">
        <v>19</v>
      </c>
      <c r="N248" s="224" t="s">
        <v>40</v>
      </c>
      <c r="O248" s="87"/>
      <c r="P248" s="225">
        <f>O248*H248</f>
        <v>0</v>
      </c>
      <c r="Q248" s="225">
        <v>0.00012305000000000001</v>
      </c>
      <c r="R248" s="225">
        <f>Q248*H248</f>
        <v>0.00046660560000000002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305</v>
      </c>
      <c r="AT248" s="227" t="s">
        <v>284</v>
      </c>
      <c r="AU248" s="227" t="s">
        <v>199</v>
      </c>
      <c r="AY248" s="20" t="s">
        <v>281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76</v>
      </c>
      <c r="BK248" s="228">
        <f>ROUND(I248*H248,2)</f>
        <v>0</v>
      </c>
      <c r="BL248" s="20" t="s">
        <v>305</v>
      </c>
      <c r="BM248" s="227" t="s">
        <v>491</v>
      </c>
    </row>
    <row r="249" s="2" customFormat="1">
      <c r="A249" s="41"/>
      <c r="B249" s="42"/>
      <c r="C249" s="43"/>
      <c r="D249" s="229" t="s">
        <v>290</v>
      </c>
      <c r="E249" s="43"/>
      <c r="F249" s="230" t="s">
        <v>492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290</v>
      </c>
      <c r="AU249" s="20" t="s">
        <v>199</v>
      </c>
    </row>
    <row r="250" s="2" customFormat="1" ht="24.15" customHeight="1">
      <c r="A250" s="41"/>
      <c r="B250" s="42"/>
      <c r="C250" s="216" t="s">
        <v>515</v>
      </c>
      <c r="D250" s="216" t="s">
        <v>284</v>
      </c>
      <c r="E250" s="217" t="s">
        <v>494</v>
      </c>
      <c r="F250" s="218" t="s">
        <v>495</v>
      </c>
      <c r="G250" s="219" t="s">
        <v>197</v>
      </c>
      <c r="H250" s="220">
        <v>3.7919999999999998</v>
      </c>
      <c r="I250" s="221"/>
      <c r="J250" s="222">
        <f>ROUND(I250*H250,2)</f>
        <v>0</v>
      </c>
      <c r="K250" s="218" t="s">
        <v>287</v>
      </c>
      <c r="L250" s="47"/>
      <c r="M250" s="223" t="s">
        <v>19</v>
      </c>
      <c r="N250" s="224" t="s">
        <v>40</v>
      </c>
      <c r="O250" s="87"/>
      <c r="P250" s="225">
        <f>O250*H250</f>
        <v>0</v>
      </c>
      <c r="Q250" s="225">
        <v>0.00012305000000000001</v>
      </c>
      <c r="R250" s="225">
        <f>Q250*H250</f>
        <v>0.00046660560000000002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305</v>
      </c>
      <c r="AT250" s="227" t="s">
        <v>284</v>
      </c>
      <c r="AU250" s="227" t="s">
        <v>199</v>
      </c>
      <c r="AY250" s="20" t="s">
        <v>281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76</v>
      </c>
      <c r="BK250" s="228">
        <f>ROUND(I250*H250,2)</f>
        <v>0</v>
      </c>
      <c r="BL250" s="20" t="s">
        <v>305</v>
      </c>
      <c r="BM250" s="227" t="s">
        <v>496</v>
      </c>
    </row>
    <row r="251" s="2" customFormat="1">
      <c r="A251" s="41"/>
      <c r="B251" s="42"/>
      <c r="C251" s="43"/>
      <c r="D251" s="229" t="s">
        <v>290</v>
      </c>
      <c r="E251" s="43"/>
      <c r="F251" s="230" t="s">
        <v>497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290</v>
      </c>
      <c r="AU251" s="20" t="s">
        <v>199</v>
      </c>
    </row>
    <row r="252" s="12" customFormat="1" ht="22.8" customHeight="1">
      <c r="A252" s="12"/>
      <c r="B252" s="200"/>
      <c r="C252" s="201"/>
      <c r="D252" s="202" t="s">
        <v>68</v>
      </c>
      <c r="E252" s="214" t="s">
        <v>336</v>
      </c>
      <c r="F252" s="214" t="s">
        <v>498</v>
      </c>
      <c r="G252" s="201"/>
      <c r="H252" s="201"/>
      <c r="I252" s="204"/>
      <c r="J252" s="215">
        <f>BK252</f>
        <v>0</v>
      </c>
      <c r="K252" s="201"/>
      <c r="L252" s="206"/>
      <c r="M252" s="207"/>
      <c r="N252" s="208"/>
      <c r="O252" s="208"/>
      <c r="P252" s="209">
        <f>SUM(P253:P257)</f>
        <v>0</v>
      </c>
      <c r="Q252" s="208"/>
      <c r="R252" s="209">
        <f>SUM(R253:R257)</f>
        <v>0.0018406499999999999</v>
      </c>
      <c r="S252" s="208"/>
      <c r="T252" s="210">
        <f>SUM(T253:T257)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11" t="s">
        <v>76</v>
      </c>
      <c r="AT252" s="212" t="s">
        <v>68</v>
      </c>
      <c r="AU252" s="212" t="s">
        <v>76</v>
      </c>
      <c r="AY252" s="211" t="s">
        <v>281</v>
      </c>
      <c r="BK252" s="213">
        <f>SUM(BK253:BK257)</f>
        <v>0</v>
      </c>
    </row>
    <row r="253" s="2" customFormat="1" ht="37.8" customHeight="1">
      <c r="A253" s="41"/>
      <c r="B253" s="42"/>
      <c r="C253" s="216" t="s">
        <v>524</v>
      </c>
      <c r="D253" s="216" t="s">
        <v>284</v>
      </c>
      <c r="E253" s="217" t="s">
        <v>500</v>
      </c>
      <c r="F253" s="218" t="s">
        <v>501</v>
      </c>
      <c r="G253" s="219" t="s">
        <v>197</v>
      </c>
      <c r="H253" s="220">
        <v>52.590000000000003</v>
      </c>
      <c r="I253" s="221"/>
      <c r="J253" s="222">
        <f>ROUND(I253*H253,2)</f>
        <v>0</v>
      </c>
      <c r="K253" s="218" t="s">
        <v>287</v>
      </c>
      <c r="L253" s="47"/>
      <c r="M253" s="223" t="s">
        <v>19</v>
      </c>
      <c r="N253" s="224" t="s">
        <v>40</v>
      </c>
      <c r="O253" s="87"/>
      <c r="P253" s="225">
        <f>O253*H253</f>
        <v>0</v>
      </c>
      <c r="Q253" s="225">
        <v>3.4999999999999997E-05</v>
      </c>
      <c r="R253" s="225">
        <f>Q253*H253</f>
        <v>0.0018406499999999999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305</v>
      </c>
      <c r="AT253" s="227" t="s">
        <v>284</v>
      </c>
      <c r="AU253" s="227" t="s">
        <v>78</v>
      </c>
      <c r="AY253" s="20" t="s">
        <v>281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76</v>
      </c>
      <c r="BK253" s="228">
        <f>ROUND(I253*H253,2)</f>
        <v>0</v>
      </c>
      <c r="BL253" s="20" t="s">
        <v>305</v>
      </c>
      <c r="BM253" s="227" t="s">
        <v>502</v>
      </c>
    </row>
    <row r="254" s="2" customFormat="1">
      <c r="A254" s="41"/>
      <c r="B254" s="42"/>
      <c r="C254" s="43"/>
      <c r="D254" s="229" t="s">
        <v>290</v>
      </c>
      <c r="E254" s="43"/>
      <c r="F254" s="230" t="s">
        <v>503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290</v>
      </c>
      <c r="AU254" s="20" t="s">
        <v>78</v>
      </c>
    </row>
    <row r="255" s="15" customFormat="1">
      <c r="A255" s="15"/>
      <c r="B255" s="257"/>
      <c r="C255" s="258"/>
      <c r="D255" s="236" t="s">
        <v>292</v>
      </c>
      <c r="E255" s="259" t="s">
        <v>19</v>
      </c>
      <c r="F255" s="260" t="s">
        <v>504</v>
      </c>
      <c r="G255" s="258"/>
      <c r="H255" s="259" t="s">
        <v>19</v>
      </c>
      <c r="I255" s="261"/>
      <c r="J255" s="258"/>
      <c r="K255" s="258"/>
      <c r="L255" s="262"/>
      <c r="M255" s="263"/>
      <c r="N255" s="264"/>
      <c r="O255" s="264"/>
      <c r="P255" s="264"/>
      <c r="Q255" s="264"/>
      <c r="R255" s="264"/>
      <c r="S255" s="264"/>
      <c r="T255" s="26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6" t="s">
        <v>292</v>
      </c>
      <c r="AU255" s="266" t="s">
        <v>78</v>
      </c>
      <c r="AV255" s="15" t="s">
        <v>76</v>
      </c>
      <c r="AW255" s="15" t="s">
        <v>31</v>
      </c>
      <c r="AX255" s="15" t="s">
        <v>69</v>
      </c>
      <c r="AY255" s="266" t="s">
        <v>281</v>
      </c>
    </row>
    <row r="256" s="13" customFormat="1">
      <c r="A256" s="13"/>
      <c r="B256" s="234"/>
      <c r="C256" s="235"/>
      <c r="D256" s="236" t="s">
        <v>292</v>
      </c>
      <c r="E256" s="237" t="s">
        <v>19</v>
      </c>
      <c r="F256" s="238" t="s">
        <v>505</v>
      </c>
      <c r="G256" s="235"/>
      <c r="H256" s="239">
        <v>52.590000000000003</v>
      </c>
      <c r="I256" s="240"/>
      <c r="J256" s="235"/>
      <c r="K256" s="235"/>
      <c r="L256" s="241"/>
      <c r="M256" s="242"/>
      <c r="N256" s="243"/>
      <c r="O256" s="243"/>
      <c r="P256" s="243"/>
      <c r="Q256" s="243"/>
      <c r="R256" s="243"/>
      <c r="S256" s="243"/>
      <c r="T256" s="244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5" t="s">
        <v>292</v>
      </c>
      <c r="AU256" s="245" t="s">
        <v>78</v>
      </c>
      <c r="AV256" s="13" t="s">
        <v>78</v>
      </c>
      <c r="AW256" s="13" t="s">
        <v>31</v>
      </c>
      <c r="AX256" s="13" t="s">
        <v>69</v>
      </c>
      <c r="AY256" s="245" t="s">
        <v>281</v>
      </c>
    </row>
    <row r="257" s="14" customFormat="1">
      <c r="A257" s="14"/>
      <c r="B257" s="246"/>
      <c r="C257" s="247"/>
      <c r="D257" s="236" t="s">
        <v>292</v>
      </c>
      <c r="E257" s="248" t="s">
        <v>19</v>
      </c>
      <c r="F257" s="249" t="s">
        <v>311</v>
      </c>
      <c r="G257" s="247"/>
      <c r="H257" s="250">
        <v>52.590000000000003</v>
      </c>
      <c r="I257" s="251"/>
      <c r="J257" s="247"/>
      <c r="K257" s="247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292</v>
      </c>
      <c r="AU257" s="256" t="s">
        <v>78</v>
      </c>
      <c r="AV257" s="14" t="s">
        <v>288</v>
      </c>
      <c r="AW257" s="14" t="s">
        <v>31</v>
      </c>
      <c r="AX257" s="14" t="s">
        <v>76</v>
      </c>
      <c r="AY257" s="256" t="s">
        <v>281</v>
      </c>
    </row>
    <row r="258" s="12" customFormat="1" ht="22.8" customHeight="1">
      <c r="A258" s="12"/>
      <c r="B258" s="200"/>
      <c r="C258" s="201"/>
      <c r="D258" s="202" t="s">
        <v>68</v>
      </c>
      <c r="E258" s="214" t="s">
        <v>506</v>
      </c>
      <c r="F258" s="214" t="s">
        <v>507</v>
      </c>
      <c r="G258" s="201"/>
      <c r="H258" s="201"/>
      <c r="I258" s="204"/>
      <c r="J258" s="215">
        <f>BK258</f>
        <v>0</v>
      </c>
      <c r="K258" s="201"/>
      <c r="L258" s="206"/>
      <c r="M258" s="207"/>
      <c r="N258" s="208"/>
      <c r="O258" s="208"/>
      <c r="P258" s="209">
        <f>SUM(P259:P265)</f>
        <v>0</v>
      </c>
      <c r="Q258" s="208"/>
      <c r="R258" s="209">
        <f>SUM(R259:R265)</f>
        <v>0</v>
      </c>
      <c r="S258" s="208"/>
      <c r="T258" s="210">
        <f>SUM(T259:T265)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11" t="s">
        <v>76</v>
      </c>
      <c r="AT258" s="212" t="s">
        <v>68</v>
      </c>
      <c r="AU258" s="212" t="s">
        <v>76</v>
      </c>
      <c r="AY258" s="211" t="s">
        <v>281</v>
      </c>
      <c r="BK258" s="213">
        <f>SUM(BK259:BK265)</f>
        <v>0</v>
      </c>
    </row>
    <row r="259" s="2" customFormat="1" ht="37.8" customHeight="1">
      <c r="A259" s="41"/>
      <c r="B259" s="42"/>
      <c r="C259" s="216" t="s">
        <v>529</v>
      </c>
      <c r="D259" s="216" t="s">
        <v>284</v>
      </c>
      <c r="E259" s="217" t="s">
        <v>509</v>
      </c>
      <c r="F259" s="218" t="s">
        <v>510</v>
      </c>
      <c r="G259" s="219" t="s">
        <v>197</v>
      </c>
      <c r="H259" s="220">
        <v>24.969999999999999</v>
      </c>
      <c r="I259" s="221"/>
      <c r="J259" s="222">
        <f>ROUND(I259*H259,2)</f>
        <v>0</v>
      </c>
      <c r="K259" s="218" t="s">
        <v>287</v>
      </c>
      <c r="L259" s="47"/>
      <c r="M259" s="223" t="s">
        <v>19</v>
      </c>
      <c r="N259" s="224" t="s">
        <v>40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288</v>
      </c>
      <c r="AT259" s="227" t="s">
        <v>284</v>
      </c>
      <c r="AU259" s="227" t="s">
        <v>78</v>
      </c>
      <c r="AY259" s="20" t="s">
        <v>281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76</v>
      </c>
      <c r="BK259" s="228">
        <f>ROUND(I259*H259,2)</f>
        <v>0</v>
      </c>
      <c r="BL259" s="20" t="s">
        <v>288</v>
      </c>
      <c r="BM259" s="227" t="s">
        <v>511</v>
      </c>
    </row>
    <row r="260" s="2" customFormat="1">
      <c r="A260" s="41"/>
      <c r="B260" s="42"/>
      <c r="C260" s="43"/>
      <c r="D260" s="229" t="s">
        <v>290</v>
      </c>
      <c r="E260" s="43"/>
      <c r="F260" s="230" t="s">
        <v>512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290</v>
      </c>
      <c r="AU260" s="20" t="s">
        <v>78</v>
      </c>
    </row>
    <row r="261" s="13" customFormat="1">
      <c r="A261" s="13"/>
      <c r="B261" s="234"/>
      <c r="C261" s="235"/>
      <c r="D261" s="236" t="s">
        <v>292</v>
      </c>
      <c r="E261" s="237" t="s">
        <v>19</v>
      </c>
      <c r="F261" s="238" t="s">
        <v>882</v>
      </c>
      <c r="G261" s="235"/>
      <c r="H261" s="239">
        <v>5.0999999999999996</v>
      </c>
      <c r="I261" s="240"/>
      <c r="J261" s="235"/>
      <c r="K261" s="235"/>
      <c r="L261" s="241"/>
      <c r="M261" s="242"/>
      <c r="N261" s="243"/>
      <c r="O261" s="243"/>
      <c r="P261" s="243"/>
      <c r="Q261" s="243"/>
      <c r="R261" s="243"/>
      <c r="S261" s="243"/>
      <c r="T261" s="244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5" t="s">
        <v>292</v>
      </c>
      <c r="AU261" s="245" t="s">
        <v>78</v>
      </c>
      <c r="AV261" s="13" t="s">
        <v>78</v>
      </c>
      <c r="AW261" s="13" t="s">
        <v>31</v>
      </c>
      <c r="AX261" s="13" t="s">
        <v>69</v>
      </c>
      <c r="AY261" s="245" t="s">
        <v>281</v>
      </c>
    </row>
    <row r="262" s="13" customFormat="1">
      <c r="A262" s="13"/>
      <c r="B262" s="234"/>
      <c r="C262" s="235"/>
      <c r="D262" s="236" t="s">
        <v>292</v>
      </c>
      <c r="E262" s="237" t="s">
        <v>19</v>
      </c>
      <c r="F262" s="238" t="s">
        <v>883</v>
      </c>
      <c r="G262" s="235"/>
      <c r="H262" s="239">
        <v>4.5899999999999999</v>
      </c>
      <c r="I262" s="240"/>
      <c r="J262" s="235"/>
      <c r="K262" s="235"/>
      <c r="L262" s="241"/>
      <c r="M262" s="242"/>
      <c r="N262" s="243"/>
      <c r="O262" s="243"/>
      <c r="P262" s="243"/>
      <c r="Q262" s="243"/>
      <c r="R262" s="243"/>
      <c r="S262" s="243"/>
      <c r="T262" s="244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5" t="s">
        <v>292</v>
      </c>
      <c r="AU262" s="245" t="s">
        <v>78</v>
      </c>
      <c r="AV262" s="13" t="s">
        <v>78</v>
      </c>
      <c r="AW262" s="13" t="s">
        <v>31</v>
      </c>
      <c r="AX262" s="13" t="s">
        <v>69</v>
      </c>
      <c r="AY262" s="245" t="s">
        <v>281</v>
      </c>
    </row>
    <row r="263" s="13" customFormat="1">
      <c r="A263" s="13"/>
      <c r="B263" s="234"/>
      <c r="C263" s="235"/>
      <c r="D263" s="236" t="s">
        <v>292</v>
      </c>
      <c r="E263" s="237" t="s">
        <v>19</v>
      </c>
      <c r="F263" s="238" t="s">
        <v>884</v>
      </c>
      <c r="G263" s="235"/>
      <c r="H263" s="239">
        <v>6.7599999999999998</v>
      </c>
      <c r="I263" s="240"/>
      <c r="J263" s="235"/>
      <c r="K263" s="235"/>
      <c r="L263" s="241"/>
      <c r="M263" s="242"/>
      <c r="N263" s="243"/>
      <c r="O263" s="243"/>
      <c r="P263" s="243"/>
      <c r="Q263" s="243"/>
      <c r="R263" s="243"/>
      <c r="S263" s="243"/>
      <c r="T263" s="244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5" t="s">
        <v>292</v>
      </c>
      <c r="AU263" s="245" t="s">
        <v>78</v>
      </c>
      <c r="AV263" s="13" t="s">
        <v>78</v>
      </c>
      <c r="AW263" s="13" t="s">
        <v>31</v>
      </c>
      <c r="AX263" s="13" t="s">
        <v>69</v>
      </c>
      <c r="AY263" s="245" t="s">
        <v>281</v>
      </c>
    </row>
    <row r="264" s="13" customFormat="1">
      <c r="A264" s="13"/>
      <c r="B264" s="234"/>
      <c r="C264" s="235"/>
      <c r="D264" s="236" t="s">
        <v>292</v>
      </c>
      <c r="E264" s="237" t="s">
        <v>19</v>
      </c>
      <c r="F264" s="238" t="s">
        <v>885</v>
      </c>
      <c r="G264" s="235"/>
      <c r="H264" s="239">
        <v>8.5199999999999996</v>
      </c>
      <c r="I264" s="240"/>
      <c r="J264" s="235"/>
      <c r="K264" s="235"/>
      <c r="L264" s="241"/>
      <c r="M264" s="242"/>
      <c r="N264" s="243"/>
      <c r="O264" s="243"/>
      <c r="P264" s="243"/>
      <c r="Q264" s="243"/>
      <c r="R264" s="243"/>
      <c r="S264" s="243"/>
      <c r="T264" s="244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5" t="s">
        <v>292</v>
      </c>
      <c r="AU264" s="245" t="s">
        <v>78</v>
      </c>
      <c r="AV264" s="13" t="s">
        <v>78</v>
      </c>
      <c r="AW264" s="13" t="s">
        <v>31</v>
      </c>
      <c r="AX264" s="13" t="s">
        <v>69</v>
      </c>
      <c r="AY264" s="245" t="s">
        <v>281</v>
      </c>
    </row>
    <row r="265" s="14" customFormat="1">
      <c r="A265" s="14"/>
      <c r="B265" s="246"/>
      <c r="C265" s="247"/>
      <c r="D265" s="236" t="s">
        <v>292</v>
      </c>
      <c r="E265" s="248" t="s">
        <v>19</v>
      </c>
      <c r="F265" s="249" t="s">
        <v>311</v>
      </c>
      <c r="G265" s="247"/>
      <c r="H265" s="250">
        <v>24.969999999999999</v>
      </c>
      <c r="I265" s="251"/>
      <c r="J265" s="247"/>
      <c r="K265" s="247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292</v>
      </c>
      <c r="AU265" s="256" t="s">
        <v>78</v>
      </c>
      <c r="AV265" s="14" t="s">
        <v>288</v>
      </c>
      <c r="AW265" s="14" t="s">
        <v>31</v>
      </c>
      <c r="AX265" s="14" t="s">
        <v>76</v>
      </c>
      <c r="AY265" s="256" t="s">
        <v>281</v>
      </c>
    </row>
    <row r="266" s="12" customFormat="1" ht="22.8" customHeight="1">
      <c r="A266" s="12"/>
      <c r="B266" s="200"/>
      <c r="C266" s="201"/>
      <c r="D266" s="202" t="s">
        <v>68</v>
      </c>
      <c r="E266" s="214" t="s">
        <v>513</v>
      </c>
      <c r="F266" s="214" t="s">
        <v>514</v>
      </c>
      <c r="G266" s="201"/>
      <c r="H266" s="201"/>
      <c r="I266" s="204"/>
      <c r="J266" s="215">
        <f>BK266</f>
        <v>0</v>
      </c>
      <c r="K266" s="201"/>
      <c r="L266" s="206"/>
      <c r="M266" s="207"/>
      <c r="N266" s="208"/>
      <c r="O266" s="208"/>
      <c r="P266" s="209">
        <f>SUM(P267:P268)</f>
        <v>0</v>
      </c>
      <c r="Q266" s="208"/>
      <c r="R266" s="209">
        <f>SUM(R267:R268)</f>
        <v>0</v>
      </c>
      <c r="S266" s="208"/>
      <c r="T266" s="210">
        <f>SUM(T267:T268)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11" t="s">
        <v>76</v>
      </c>
      <c r="AT266" s="212" t="s">
        <v>68</v>
      </c>
      <c r="AU266" s="212" t="s">
        <v>76</v>
      </c>
      <c r="AY266" s="211" t="s">
        <v>281</v>
      </c>
      <c r="BK266" s="213">
        <f>SUM(BK267:BK268)</f>
        <v>0</v>
      </c>
    </row>
    <row r="267" s="2" customFormat="1" ht="55.5" customHeight="1">
      <c r="A267" s="41"/>
      <c r="B267" s="42"/>
      <c r="C267" s="216" t="s">
        <v>534</v>
      </c>
      <c r="D267" s="216" t="s">
        <v>284</v>
      </c>
      <c r="E267" s="217" t="s">
        <v>516</v>
      </c>
      <c r="F267" s="218" t="s">
        <v>517</v>
      </c>
      <c r="G267" s="219" t="s">
        <v>366</v>
      </c>
      <c r="H267" s="220">
        <v>6.7350000000000003</v>
      </c>
      <c r="I267" s="221"/>
      <c r="J267" s="222">
        <f>ROUND(I267*H267,2)</f>
        <v>0</v>
      </c>
      <c r="K267" s="218" t="s">
        <v>287</v>
      </c>
      <c r="L267" s="47"/>
      <c r="M267" s="223" t="s">
        <v>19</v>
      </c>
      <c r="N267" s="224" t="s">
        <v>40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288</v>
      </c>
      <c r="AT267" s="227" t="s">
        <v>284</v>
      </c>
      <c r="AU267" s="227" t="s">
        <v>78</v>
      </c>
      <c r="AY267" s="20" t="s">
        <v>281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76</v>
      </c>
      <c r="BK267" s="228">
        <f>ROUND(I267*H267,2)</f>
        <v>0</v>
      </c>
      <c r="BL267" s="20" t="s">
        <v>288</v>
      </c>
      <c r="BM267" s="227" t="s">
        <v>518</v>
      </c>
    </row>
    <row r="268" s="2" customFormat="1">
      <c r="A268" s="41"/>
      <c r="B268" s="42"/>
      <c r="C268" s="43"/>
      <c r="D268" s="229" t="s">
        <v>290</v>
      </c>
      <c r="E268" s="43"/>
      <c r="F268" s="230" t="s">
        <v>519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290</v>
      </c>
      <c r="AU268" s="20" t="s">
        <v>78</v>
      </c>
    </row>
    <row r="269" s="12" customFormat="1" ht="25.92" customHeight="1">
      <c r="A269" s="12"/>
      <c r="B269" s="200"/>
      <c r="C269" s="201"/>
      <c r="D269" s="202" t="s">
        <v>68</v>
      </c>
      <c r="E269" s="203" t="s">
        <v>520</v>
      </c>
      <c r="F269" s="203" t="s">
        <v>521</v>
      </c>
      <c r="G269" s="201"/>
      <c r="H269" s="201"/>
      <c r="I269" s="204"/>
      <c r="J269" s="205">
        <f>BK269</f>
        <v>0</v>
      </c>
      <c r="K269" s="201"/>
      <c r="L269" s="206"/>
      <c r="M269" s="207"/>
      <c r="N269" s="208"/>
      <c r="O269" s="208"/>
      <c r="P269" s="209">
        <f>P270+P295+P327+P344+P390+P436</f>
        <v>0</v>
      </c>
      <c r="Q269" s="208"/>
      <c r="R269" s="209">
        <f>R270+R295+R327+R344+R390+R436</f>
        <v>3.2176605170000001</v>
      </c>
      <c r="S269" s="208"/>
      <c r="T269" s="210">
        <f>T270+T295+T327+T344+T390+T436</f>
        <v>0.0017390999999999999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11" t="s">
        <v>78</v>
      </c>
      <c r="AT269" s="212" t="s">
        <v>68</v>
      </c>
      <c r="AU269" s="212" t="s">
        <v>69</v>
      </c>
      <c r="AY269" s="211" t="s">
        <v>281</v>
      </c>
      <c r="BK269" s="213">
        <f>BK270+BK295+BK327+BK344+BK390+BK436</f>
        <v>0</v>
      </c>
    </row>
    <row r="270" s="12" customFormat="1" ht="22.8" customHeight="1">
      <c r="A270" s="12"/>
      <c r="B270" s="200"/>
      <c r="C270" s="201"/>
      <c r="D270" s="202" t="s">
        <v>68</v>
      </c>
      <c r="E270" s="214" t="s">
        <v>522</v>
      </c>
      <c r="F270" s="214" t="s">
        <v>523</v>
      </c>
      <c r="G270" s="201"/>
      <c r="H270" s="201"/>
      <c r="I270" s="204"/>
      <c r="J270" s="215">
        <f>BK270</f>
        <v>0</v>
      </c>
      <c r="K270" s="201"/>
      <c r="L270" s="206"/>
      <c r="M270" s="207"/>
      <c r="N270" s="208"/>
      <c r="O270" s="208"/>
      <c r="P270" s="209">
        <f>SUM(P271:P294)</f>
        <v>0</v>
      </c>
      <c r="Q270" s="208"/>
      <c r="R270" s="209">
        <f>SUM(R271:R294)</f>
        <v>0.028865200000000001</v>
      </c>
      <c r="S270" s="208"/>
      <c r="T270" s="210">
        <f>SUM(T271:T294)</f>
        <v>0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11" t="s">
        <v>78</v>
      </c>
      <c r="AT270" s="212" t="s">
        <v>68</v>
      </c>
      <c r="AU270" s="212" t="s">
        <v>76</v>
      </c>
      <c r="AY270" s="211" t="s">
        <v>281</v>
      </c>
      <c r="BK270" s="213">
        <f>SUM(BK271:BK294)</f>
        <v>0</v>
      </c>
    </row>
    <row r="271" s="2" customFormat="1" ht="55.5" customHeight="1">
      <c r="A271" s="41"/>
      <c r="B271" s="42"/>
      <c r="C271" s="216" t="s">
        <v>538</v>
      </c>
      <c r="D271" s="216" t="s">
        <v>284</v>
      </c>
      <c r="E271" s="217" t="s">
        <v>525</v>
      </c>
      <c r="F271" s="218" t="s">
        <v>526</v>
      </c>
      <c r="G271" s="219" t="s">
        <v>366</v>
      </c>
      <c r="H271" s="220">
        <v>0.028000000000000001</v>
      </c>
      <c r="I271" s="221"/>
      <c r="J271" s="222">
        <f>ROUND(I271*H271,2)</f>
        <v>0</v>
      </c>
      <c r="K271" s="218" t="s">
        <v>287</v>
      </c>
      <c r="L271" s="47"/>
      <c r="M271" s="223" t="s">
        <v>19</v>
      </c>
      <c r="N271" s="224" t="s">
        <v>40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305</v>
      </c>
      <c r="AT271" s="227" t="s">
        <v>284</v>
      </c>
      <c r="AU271" s="227" t="s">
        <v>78</v>
      </c>
      <c r="AY271" s="20" t="s">
        <v>281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76</v>
      </c>
      <c r="BK271" s="228">
        <f>ROUND(I271*H271,2)</f>
        <v>0</v>
      </c>
      <c r="BL271" s="20" t="s">
        <v>305</v>
      </c>
      <c r="BM271" s="227" t="s">
        <v>527</v>
      </c>
    </row>
    <row r="272" s="2" customFormat="1">
      <c r="A272" s="41"/>
      <c r="B272" s="42"/>
      <c r="C272" s="43"/>
      <c r="D272" s="229" t="s">
        <v>290</v>
      </c>
      <c r="E272" s="43"/>
      <c r="F272" s="230" t="s">
        <v>528</v>
      </c>
      <c r="G272" s="43"/>
      <c r="H272" s="43"/>
      <c r="I272" s="231"/>
      <c r="J272" s="43"/>
      <c r="K272" s="43"/>
      <c r="L272" s="47"/>
      <c r="M272" s="232"/>
      <c r="N272" s="233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290</v>
      </c>
      <c r="AU272" s="20" t="s">
        <v>78</v>
      </c>
    </row>
    <row r="273" s="2" customFormat="1" ht="24.15" customHeight="1">
      <c r="A273" s="41"/>
      <c r="B273" s="42"/>
      <c r="C273" s="216" t="s">
        <v>543</v>
      </c>
      <c r="D273" s="216" t="s">
        <v>284</v>
      </c>
      <c r="E273" s="217" t="s">
        <v>530</v>
      </c>
      <c r="F273" s="218" t="s">
        <v>531</v>
      </c>
      <c r="G273" s="219" t="s">
        <v>330</v>
      </c>
      <c r="H273" s="220">
        <v>3</v>
      </c>
      <c r="I273" s="221"/>
      <c r="J273" s="222">
        <f>ROUND(I273*H273,2)</f>
        <v>0</v>
      </c>
      <c r="K273" s="218" t="s">
        <v>287</v>
      </c>
      <c r="L273" s="47"/>
      <c r="M273" s="223" t="s">
        <v>19</v>
      </c>
      <c r="N273" s="224" t="s">
        <v>40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288</v>
      </c>
      <c r="AT273" s="227" t="s">
        <v>284</v>
      </c>
      <c r="AU273" s="227" t="s">
        <v>78</v>
      </c>
      <c r="AY273" s="20" t="s">
        <v>281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76</v>
      </c>
      <c r="BK273" s="228">
        <f>ROUND(I273*H273,2)</f>
        <v>0</v>
      </c>
      <c r="BL273" s="20" t="s">
        <v>288</v>
      </c>
      <c r="BM273" s="227" t="s">
        <v>532</v>
      </c>
    </row>
    <row r="274" s="2" customFormat="1">
      <c r="A274" s="41"/>
      <c r="B274" s="42"/>
      <c r="C274" s="43"/>
      <c r="D274" s="229" t="s">
        <v>290</v>
      </c>
      <c r="E274" s="43"/>
      <c r="F274" s="230" t="s">
        <v>533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290</v>
      </c>
      <c r="AU274" s="20" t="s">
        <v>78</v>
      </c>
    </row>
    <row r="275" s="2" customFormat="1" ht="16.5" customHeight="1">
      <c r="A275" s="41"/>
      <c r="B275" s="42"/>
      <c r="C275" s="267" t="s">
        <v>547</v>
      </c>
      <c r="D275" s="267" t="s">
        <v>396</v>
      </c>
      <c r="E275" s="268" t="s">
        <v>535</v>
      </c>
      <c r="F275" s="269" t="s">
        <v>536</v>
      </c>
      <c r="G275" s="270" t="s">
        <v>330</v>
      </c>
      <c r="H275" s="271">
        <v>3</v>
      </c>
      <c r="I275" s="272"/>
      <c r="J275" s="273">
        <f>ROUND(I275*H275,2)</f>
        <v>0</v>
      </c>
      <c r="K275" s="269" t="s">
        <v>287</v>
      </c>
      <c r="L275" s="274"/>
      <c r="M275" s="275" t="s">
        <v>19</v>
      </c>
      <c r="N275" s="276" t="s">
        <v>40</v>
      </c>
      <c r="O275" s="87"/>
      <c r="P275" s="225">
        <f>O275*H275</f>
        <v>0</v>
      </c>
      <c r="Q275" s="225">
        <v>0.00020000000000000001</v>
      </c>
      <c r="R275" s="225">
        <f>Q275*H275</f>
        <v>0.00060000000000000006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327</v>
      </c>
      <c r="AT275" s="227" t="s">
        <v>396</v>
      </c>
      <c r="AU275" s="227" t="s">
        <v>78</v>
      </c>
      <c r="AY275" s="20" t="s">
        <v>281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76</v>
      </c>
      <c r="BK275" s="228">
        <f>ROUND(I275*H275,2)</f>
        <v>0</v>
      </c>
      <c r="BL275" s="20" t="s">
        <v>288</v>
      </c>
      <c r="BM275" s="227" t="s">
        <v>537</v>
      </c>
    </row>
    <row r="276" s="2" customFormat="1" ht="24.15" customHeight="1">
      <c r="A276" s="41"/>
      <c r="B276" s="42"/>
      <c r="C276" s="216" t="s">
        <v>552</v>
      </c>
      <c r="D276" s="216" t="s">
        <v>284</v>
      </c>
      <c r="E276" s="217" t="s">
        <v>539</v>
      </c>
      <c r="F276" s="218" t="s">
        <v>540</v>
      </c>
      <c r="G276" s="219" t="s">
        <v>330</v>
      </c>
      <c r="H276" s="220">
        <v>3</v>
      </c>
      <c r="I276" s="221"/>
      <c r="J276" s="222">
        <f>ROUND(I276*H276,2)</f>
        <v>0</v>
      </c>
      <c r="K276" s="218" t="s">
        <v>287</v>
      </c>
      <c r="L276" s="47"/>
      <c r="M276" s="223" t="s">
        <v>19</v>
      </c>
      <c r="N276" s="224" t="s">
        <v>40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305</v>
      </c>
      <c r="AT276" s="227" t="s">
        <v>284</v>
      </c>
      <c r="AU276" s="227" t="s">
        <v>78</v>
      </c>
      <c r="AY276" s="20" t="s">
        <v>281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76</v>
      </c>
      <c r="BK276" s="228">
        <f>ROUND(I276*H276,2)</f>
        <v>0</v>
      </c>
      <c r="BL276" s="20" t="s">
        <v>305</v>
      </c>
      <c r="BM276" s="227" t="s">
        <v>541</v>
      </c>
    </row>
    <row r="277" s="2" customFormat="1">
      <c r="A277" s="41"/>
      <c r="B277" s="42"/>
      <c r="C277" s="43"/>
      <c r="D277" s="229" t="s">
        <v>290</v>
      </c>
      <c r="E277" s="43"/>
      <c r="F277" s="230" t="s">
        <v>542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290</v>
      </c>
      <c r="AU277" s="20" t="s">
        <v>78</v>
      </c>
    </row>
    <row r="278" s="2" customFormat="1" ht="21.75" customHeight="1">
      <c r="A278" s="41"/>
      <c r="B278" s="42"/>
      <c r="C278" s="267" t="s">
        <v>556</v>
      </c>
      <c r="D278" s="267" t="s">
        <v>396</v>
      </c>
      <c r="E278" s="268" t="s">
        <v>544</v>
      </c>
      <c r="F278" s="269" t="s">
        <v>545</v>
      </c>
      <c r="G278" s="270" t="s">
        <v>330</v>
      </c>
      <c r="H278" s="271">
        <v>3</v>
      </c>
      <c r="I278" s="272"/>
      <c r="J278" s="273">
        <f>ROUND(I278*H278,2)</f>
        <v>0</v>
      </c>
      <c r="K278" s="269" t="s">
        <v>287</v>
      </c>
      <c r="L278" s="274"/>
      <c r="M278" s="275" t="s">
        <v>19</v>
      </c>
      <c r="N278" s="276" t="s">
        <v>40</v>
      </c>
      <c r="O278" s="87"/>
      <c r="P278" s="225">
        <f>O278*H278</f>
        <v>0</v>
      </c>
      <c r="Q278" s="225">
        <v>0.00050000000000000001</v>
      </c>
      <c r="R278" s="225">
        <f>Q278*H278</f>
        <v>0.0015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483</v>
      </c>
      <c r="AT278" s="227" t="s">
        <v>396</v>
      </c>
      <c r="AU278" s="227" t="s">
        <v>78</v>
      </c>
      <c r="AY278" s="20" t="s">
        <v>281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76</v>
      </c>
      <c r="BK278" s="228">
        <f>ROUND(I278*H278,2)</f>
        <v>0</v>
      </c>
      <c r="BL278" s="20" t="s">
        <v>305</v>
      </c>
      <c r="BM278" s="227" t="s">
        <v>546</v>
      </c>
    </row>
    <row r="279" s="2" customFormat="1" ht="24.15" customHeight="1">
      <c r="A279" s="41"/>
      <c r="B279" s="42"/>
      <c r="C279" s="216" t="s">
        <v>560</v>
      </c>
      <c r="D279" s="216" t="s">
        <v>284</v>
      </c>
      <c r="E279" s="217" t="s">
        <v>548</v>
      </c>
      <c r="F279" s="218" t="s">
        <v>549</v>
      </c>
      <c r="G279" s="219" t="s">
        <v>330</v>
      </c>
      <c r="H279" s="220">
        <v>5</v>
      </c>
      <c r="I279" s="221"/>
      <c r="J279" s="222">
        <f>ROUND(I279*H279,2)</f>
        <v>0</v>
      </c>
      <c r="K279" s="218" t="s">
        <v>287</v>
      </c>
      <c r="L279" s="47"/>
      <c r="M279" s="223" t="s">
        <v>19</v>
      </c>
      <c r="N279" s="224" t="s">
        <v>40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305</v>
      </c>
      <c r="AT279" s="227" t="s">
        <v>284</v>
      </c>
      <c r="AU279" s="227" t="s">
        <v>78</v>
      </c>
      <c r="AY279" s="20" t="s">
        <v>281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76</v>
      </c>
      <c r="BK279" s="228">
        <f>ROUND(I279*H279,2)</f>
        <v>0</v>
      </c>
      <c r="BL279" s="20" t="s">
        <v>305</v>
      </c>
      <c r="BM279" s="227" t="s">
        <v>550</v>
      </c>
    </row>
    <row r="280" s="2" customFormat="1">
      <c r="A280" s="41"/>
      <c r="B280" s="42"/>
      <c r="C280" s="43"/>
      <c r="D280" s="229" t="s">
        <v>290</v>
      </c>
      <c r="E280" s="43"/>
      <c r="F280" s="230" t="s">
        <v>551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290</v>
      </c>
      <c r="AU280" s="20" t="s">
        <v>78</v>
      </c>
    </row>
    <row r="281" s="2" customFormat="1" ht="24.15" customHeight="1">
      <c r="A281" s="41"/>
      <c r="B281" s="42"/>
      <c r="C281" s="267" t="s">
        <v>564</v>
      </c>
      <c r="D281" s="267" t="s">
        <v>396</v>
      </c>
      <c r="E281" s="268" t="s">
        <v>553</v>
      </c>
      <c r="F281" s="269" t="s">
        <v>554</v>
      </c>
      <c r="G281" s="270" t="s">
        <v>330</v>
      </c>
      <c r="H281" s="271">
        <v>5</v>
      </c>
      <c r="I281" s="272"/>
      <c r="J281" s="273">
        <f>ROUND(I281*H281,2)</f>
        <v>0</v>
      </c>
      <c r="K281" s="269" t="s">
        <v>287</v>
      </c>
      <c r="L281" s="274"/>
      <c r="M281" s="275" t="s">
        <v>19</v>
      </c>
      <c r="N281" s="276" t="s">
        <v>40</v>
      </c>
      <c r="O281" s="87"/>
      <c r="P281" s="225">
        <f>O281*H281</f>
        <v>0</v>
      </c>
      <c r="Q281" s="225">
        <v>0.00050000000000000001</v>
      </c>
      <c r="R281" s="225">
        <f>Q281*H281</f>
        <v>0.0025000000000000001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483</v>
      </c>
      <c r="AT281" s="227" t="s">
        <v>396</v>
      </c>
      <c r="AU281" s="227" t="s">
        <v>78</v>
      </c>
      <c r="AY281" s="20" t="s">
        <v>281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76</v>
      </c>
      <c r="BK281" s="228">
        <f>ROUND(I281*H281,2)</f>
        <v>0</v>
      </c>
      <c r="BL281" s="20" t="s">
        <v>305</v>
      </c>
      <c r="BM281" s="227" t="s">
        <v>555</v>
      </c>
    </row>
    <row r="282" s="2" customFormat="1" ht="16.5" customHeight="1">
      <c r="A282" s="41"/>
      <c r="B282" s="42"/>
      <c r="C282" s="216" t="s">
        <v>568</v>
      </c>
      <c r="D282" s="216" t="s">
        <v>284</v>
      </c>
      <c r="E282" s="217" t="s">
        <v>557</v>
      </c>
      <c r="F282" s="218" t="s">
        <v>558</v>
      </c>
      <c r="G282" s="219" t="s">
        <v>321</v>
      </c>
      <c r="H282" s="220">
        <v>3</v>
      </c>
      <c r="I282" s="221"/>
      <c r="J282" s="222">
        <f>ROUND(I282*H282,2)</f>
        <v>0</v>
      </c>
      <c r="K282" s="218" t="s">
        <v>316</v>
      </c>
      <c r="L282" s="47"/>
      <c r="M282" s="223" t="s">
        <v>19</v>
      </c>
      <c r="N282" s="224" t="s">
        <v>40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305</v>
      </c>
      <c r="AT282" s="227" t="s">
        <v>284</v>
      </c>
      <c r="AU282" s="227" t="s">
        <v>78</v>
      </c>
      <c r="AY282" s="20" t="s">
        <v>281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76</v>
      </c>
      <c r="BK282" s="228">
        <f>ROUND(I282*H282,2)</f>
        <v>0</v>
      </c>
      <c r="BL282" s="20" t="s">
        <v>305</v>
      </c>
      <c r="BM282" s="227" t="s">
        <v>559</v>
      </c>
    </row>
    <row r="283" s="2" customFormat="1" ht="24.15" customHeight="1">
      <c r="A283" s="41"/>
      <c r="B283" s="42"/>
      <c r="C283" s="267" t="s">
        <v>572</v>
      </c>
      <c r="D283" s="267" t="s">
        <v>396</v>
      </c>
      <c r="E283" s="268" t="s">
        <v>561</v>
      </c>
      <c r="F283" s="269" t="s">
        <v>562</v>
      </c>
      <c r="G283" s="270" t="s">
        <v>321</v>
      </c>
      <c r="H283" s="271">
        <v>3</v>
      </c>
      <c r="I283" s="272"/>
      <c r="J283" s="273">
        <f>ROUND(I283*H283,2)</f>
        <v>0</v>
      </c>
      <c r="K283" s="269" t="s">
        <v>316</v>
      </c>
      <c r="L283" s="274"/>
      <c r="M283" s="275" t="s">
        <v>19</v>
      </c>
      <c r="N283" s="276" t="s">
        <v>40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483</v>
      </c>
      <c r="AT283" s="227" t="s">
        <v>396</v>
      </c>
      <c r="AU283" s="227" t="s">
        <v>78</v>
      </c>
      <c r="AY283" s="20" t="s">
        <v>281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76</v>
      </c>
      <c r="BK283" s="228">
        <f>ROUND(I283*H283,2)</f>
        <v>0</v>
      </c>
      <c r="BL283" s="20" t="s">
        <v>305</v>
      </c>
      <c r="BM283" s="227" t="s">
        <v>563</v>
      </c>
    </row>
    <row r="284" s="2" customFormat="1" ht="24.15" customHeight="1">
      <c r="A284" s="41"/>
      <c r="B284" s="42"/>
      <c r="C284" s="216" t="s">
        <v>576</v>
      </c>
      <c r="D284" s="216" t="s">
        <v>284</v>
      </c>
      <c r="E284" s="217" t="s">
        <v>565</v>
      </c>
      <c r="F284" s="218" t="s">
        <v>566</v>
      </c>
      <c r="G284" s="219" t="s">
        <v>315</v>
      </c>
      <c r="H284" s="220">
        <v>5</v>
      </c>
      <c r="I284" s="221"/>
      <c r="J284" s="222">
        <f>ROUND(I284*H284,2)</f>
        <v>0</v>
      </c>
      <c r="K284" s="218" t="s">
        <v>316</v>
      </c>
      <c r="L284" s="47"/>
      <c r="M284" s="223" t="s">
        <v>19</v>
      </c>
      <c r="N284" s="224" t="s">
        <v>40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305</v>
      </c>
      <c r="AT284" s="227" t="s">
        <v>284</v>
      </c>
      <c r="AU284" s="227" t="s">
        <v>78</v>
      </c>
      <c r="AY284" s="20" t="s">
        <v>281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76</v>
      </c>
      <c r="BK284" s="228">
        <f>ROUND(I284*H284,2)</f>
        <v>0</v>
      </c>
      <c r="BL284" s="20" t="s">
        <v>305</v>
      </c>
      <c r="BM284" s="227" t="s">
        <v>567</v>
      </c>
    </row>
    <row r="285" s="2" customFormat="1" ht="24.15" customHeight="1">
      <c r="A285" s="41"/>
      <c r="B285" s="42"/>
      <c r="C285" s="216" t="s">
        <v>581</v>
      </c>
      <c r="D285" s="216" t="s">
        <v>284</v>
      </c>
      <c r="E285" s="217" t="s">
        <v>569</v>
      </c>
      <c r="F285" s="218" t="s">
        <v>570</v>
      </c>
      <c r="G285" s="219" t="s">
        <v>315</v>
      </c>
      <c r="H285" s="220">
        <v>4</v>
      </c>
      <c r="I285" s="221"/>
      <c r="J285" s="222">
        <f>ROUND(I285*H285,2)</f>
        <v>0</v>
      </c>
      <c r="K285" s="218" t="s">
        <v>316</v>
      </c>
      <c r="L285" s="47"/>
      <c r="M285" s="223" t="s">
        <v>19</v>
      </c>
      <c r="N285" s="224" t="s">
        <v>40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305</v>
      </c>
      <c r="AT285" s="227" t="s">
        <v>284</v>
      </c>
      <c r="AU285" s="227" t="s">
        <v>78</v>
      </c>
      <c r="AY285" s="20" t="s">
        <v>281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76</v>
      </c>
      <c r="BK285" s="228">
        <f>ROUND(I285*H285,2)</f>
        <v>0</v>
      </c>
      <c r="BL285" s="20" t="s">
        <v>305</v>
      </c>
      <c r="BM285" s="227" t="s">
        <v>571</v>
      </c>
    </row>
    <row r="286" s="2" customFormat="1" ht="24.15" customHeight="1">
      <c r="A286" s="41"/>
      <c r="B286" s="42"/>
      <c r="C286" s="216" t="s">
        <v>587</v>
      </c>
      <c r="D286" s="216" t="s">
        <v>284</v>
      </c>
      <c r="E286" s="217" t="s">
        <v>573</v>
      </c>
      <c r="F286" s="218" t="s">
        <v>574</v>
      </c>
      <c r="G286" s="219" t="s">
        <v>315</v>
      </c>
      <c r="H286" s="220">
        <v>3</v>
      </c>
      <c r="I286" s="221"/>
      <c r="J286" s="222">
        <f>ROUND(I286*H286,2)</f>
        <v>0</v>
      </c>
      <c r="K286" s="218" t="s">
        <v>316</v>
      </c>
      <c r="L286" s="47"/>
      <c r="M286" s="223" t="s">
        <v>19</v>
      </c>
      <c r="N286" s="224" t="s">
        <v>40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305</v>
      </c>
      <c r="AT286" s="227" t="s">
        <v>284</v>
      </c>
      <c r="AU286" s="227" t="s">
        <v>78</v>
      </c>
      <c r="AY286" s="20" t="s">
        <v>281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76</v>
      </c>
      <c r="BK286" s="228">
        <f>ROUND(I286*H286,2)</f>
        <v>0</v>
      </c>
      <c r="BL286" s="20" t="s">
        <v>305</v>
      </c>
      <c r="BM286" s="227" t="s">
        <v>575</v>
      </c>
    </row>
    <row r="287" s="2" customFormat="1" ht="24.15" customHeight="1">
      <c r="A287" s="41"/>
      <c r="B287" s="42"/>
      <c r="C287" s="216" t="s">
        <v>594</v>
      </c>
      <c r="D287" s="216" t="s">
        <v>284</v>
      </c>
      <c r="E287" s="217" t="s">
        <v>577</v>
      </c>
      <c r="F287" s="218" t="s">
        <v>578</v>
      </c>
      <c r="G287" s="219" t="s">
        <v>330</v>
      </c>
      <c r="H287" s="220">
        <v>3</v>
      </c>
      <c r="I287" s="221"/>
      <c r="J287" s="222">
        <f>ROUND(I287*H287,2)</f>
        <v>0</v>
      </c>
      <c r="K287" s="218" t="s">
        <v>287</v>
      </c>
      <c r="L287" s="47"/>
      <c r="M287" s="223" t="s">
        <v>19</v>
      </c>
      <c r="N287" s="224" t="s">
        <v>40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305</v>
      </c>
      <c r="AT287" s="227" t="s">
        <v>284</v>
      </c>
      <c r="AU287" s="227" t="s">
        <v>78</v>
      </c>
      <c r="AY287" s="20" t="s">
        <v>281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76</v>
      </c>
      <c r="BK287" s="228">
        <f>ROUND(I287*H287,2)</f>
        <v>0</v>
      </c>
      <c r="BL287" s="20" t="s">
        <v>305</v>
      </c>
      <c r="BM287" s="227" t="s">
        <v>579</v>
      </c>
    </row>
    <row r="288" s="2" customFormat="1">
      <c r="A288" s="41"/>
      <c r="B288" s="42"/>
      <c r="C288" s="43"/>
      <c r="D288" s="229" t="s">
        <v>290</v>
      </c>
      <c r="E288" s="43"/>
      <c r="F288" s="230" t="s">
        <v>580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290</v>
      </c>
      <c r="AU288" s="20" t="s">
        <v>78</v>
      </c>
    </row>
    <row r="289" s="2" customFormat="1" ht="16.5" customHeight="1">
      <c r="A289" s="41"/>
      <c r="B289" s="42"/>
      <c r="C289" s="267" t="s">
        <v>599</v>
      </c>
      <c r="D289" s="267" t="s">
        <v>396</v>
      </c>
      <c r="E289" s="268" t="s">
        <v>582</v>
      </c>
      <c r="F289" s="269" t="s">
        <v>583</v>
      </c>
      <c r="G289" s="270" t="s">
        <v>330</v>
      </c>
      <c r="H289" s="271">
        <v>3</v>
      </c>
      <c r="I289" s="272"/>
      <c r="J289" s="273">
        <f>ROUND(I289*H289,2)</f>
        <v>0</v>
      </c>
      <c r="K289" s="269" t="s">
        <v>287</v>
      </c>
      <c r="L289" s="274"/>
      <c r="M289" s="275" t="s">
        <v>19</v>
      </c>
      <c r="N289" s="276" t="s">
        <v>40</v>
      </c>
      <c r="O289" s="87"/>
      <c r="P289" s="225">
        <f>O289*H289</f>
        <v>0</v>
      </c>
      <c r="Q289" s="225">
        <v>0.0028</v>
      </c>
      <c r="R289" s="225">
        <f>Q289*H289</f>
        <v>0.0083999999999999995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483</v>
      </c>
      <c r="AT289" s="227" t="s">
        <v>396</v>
      </c>
      <c r="AU289" s="227" t="s">
        <v>78</v>
      </c>
      <c r="AY289" s="20" t="s">
        <v>281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76</v>
      </c>
      <c r="BK289" s="228">
        <f>ROUND(I289*H289,2)</f>
        <v>0</v>
      </c>
      <c r="BL289" s="20" t="s">
        <v>305</v>
      </c>
      <c r="BM289" s="227" t="s">
        <v>584</v>
      </c>
    </row>
    <row r="290" s="2" customFormat="1" ht="24.15" customHeight="1">
      <c r="A290" s="41"/>
      <c r="B290" s="42"/>
      <c r="C290" s="216" t="s">
        <v>604</v>
      </c>
      <c r="D290" s="216" t="s">
        <v>284</v>
      </c>
      <c r="E290" s="217" t="s">
        <v>901</v>
      </c>
      <c r="F290" s="218" t="s">
        <v>902</v>
      </c>
      <c r="G290" s="219" t="s">
        <v>197</v>
      </c>
      <c r="H290" s="220">
        <v>1.0800000000000001</v>
      </c>
      <c r="I290" s="221"/>
      <c r="J290" s="222">
        <f>ROUND(I290*H290,2)</f>
        <v>0</v>
      </c>
      <c r="K290" s="218" t="s">
        <v>287</v>
      </c>
      <c r="L290" s="47"/>
      <c r="M290" s="223" t="s">
        <v>19</v>
      </c>
      <c r="N290" s="224" t="s">
        <v>40</v>
      </c>
      <c r="O290" s="87"/>
      <c r="P290" s="225">
        <f>O290*H290</f>
        <v>0</v>
      </c>
      <c r="Q290" s="225">
        <v>0.00149</v>
      </c>
      <c r="R290" s="225">
        <f>Q290*H290</f>
        <v>0.0016092000000000001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305</v>
      </c>
      <c r="AT290" s="227" t="s">
        <v>284</v>
      </c>
      <c r="AU290" s="227" t="s">
        <v>78</v>
      </c>
      <c r="AY290" s="20" t="s">
        <v>281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76</v>
      </c>
      <c r="BK290" s="228">
        <f>ROUND(I290*H290,2)</f>
        <v>0</v>
      </c>
      <c r="BL290" s="20" t="s">
        <v>305</v>
      </c>
      <c r="BM290" s="227" t="s">
        <v>903</v>
      </c>
    </row>
    <row r="291" s="2" customFormat="1">
      <c r="A291" s="41"/>
      <c r="B291" s="42"/>
      <c r="C291" s="43"/>
      <c r="D291" s="229" t="s">
        <v>290</v>
      </c>
      <c r="E291" s="43"/>
      <c r="F291" s="230" t="s">
        <v>904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290</v>
      </c>
      <c r="AU291" s="20" t="s">
        <v>78</v>
      </c>
    </row>
    <row r="292" s="13" customFormat="1">
      <c r="A292" s="13"/>
      <c r="B292" s="234"/>
      <c r="C292" s="235"/>
      <c r="D292" s="236" t="s">
        <v>292</v>
      </c>
      <c r="E292" s="237" t="s">
        <v>19</v>
      </c>
      <c r="F292" s="238" t="s">
        <v>2136</v>
      </c>
      <c r="G292" s="235"/>
      <c r="H292" s="239">
        <v>1.0800000000000001</v>
      </c>
      <c r="I292" s="240"/>
      <c r="J292" s="235"/>
      <c r="K292" s="235"/>
      <c r="L292" s="241"/>
      <c r="M292" s="242"/>
      <c r="N292" s="243"/>
      <c r="O292" s="243"/>
      <c r="P292" s="243"/>
      <c r="Q292" s="243"/>
      <c r="R292" s="243"/>
      <c r="S292" s="243"/>
      <c r="T292" s="244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5" t="s">
        <v>292</v>
      </c>
      <c r="AU292" s="245" t="s">
        <v>78</v>
      </c>
      <c r="AV292" s="13" t="s">
        <v>78</v>
      </c>
      <c r="AW292" s="13" t="s">
        <v>31</v>
      </c>
      <c r="AX292" s="13" t="s">
        <v>76</v>
      </c>
      <c r="AY292" s="245" t="s">
        <v>281</v>
      </c>
    </row>
    <row r="293" s="2" customFormat="1" ht="24.15" customHeight="1">
      <c r="A293" s="41"/>
      <c r="B293" s="42"/>
      <c r="C293" s="267" t="s">
        <v>610</v>
      </c>
      <c r="D293" s="267" t="s">
        <v>396</v>
      </c>
      <c r="E293" s="268" t="s">
        <v>906</v>
      </c>
      <c r="F293" s="269" t="s">
        <v>907</v>
      </c>
      <c r="G293" s="270" t="s">
        <v>197</v>
      </c>
      <c r="H293" s="271">
        <v>1.1879999999999999</v>
      </c>
      <c r="I293" s="272"/>
      <c r="J293" s="273">
        <f>ROUND(I293*H293,2)</f>
        <v>0</v>
      </c>
      <c r="K293" s="269" t="s">
        <v>287</v>
      </c>
      <c r="L293" s="274"/>
      <c r="M293" s="275" t="s">
        <v>19</v>
      </c>
      <c r="N293" s="276" t="s">
        <v>40</v>
      </c>
      <c r="O293" s="87"/>
      <c r="P293" s="225">
        <f>O293*H293</f>
        <v>0</v>
      </c>
      <c r="Q293" s="225">
        <v>0.012</v>
      </c>
      <c r="R293" s="225">
        <f>Q293*H293</f>
        <v>0.014256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483</v>
      </c>
      <c r="AT293" s="227" t="s">
        <v>396</v>
      </c>
      <c r="AU293" s="227" t="s">
        <v>78</v>
      </c>
      <c r="AY293" s="20" t="s">
        <v>281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76</v>
      </c>
      <c r="BK293" s="228">
        <f>ROUND(I293*H293,2)</f>
        <v>0</v>
      </c>
      <c r="BL293" s="20" t="s">
        <v>305</v>
      </c>
      <c r="BM293" s="227" t="s">
        <v>908</v>
      </c>
    </row>
    <row r="294" s="13" customFormat="1">
      <c r="A294" s="13"/>
      <c r="B294" s="234"/>
      <c r="C294" s="235"/>
      <c r="D294" s="236" t="s">
        <v>292</v>
      </c>
      <c r="E294" s="235"/>
      <c r="F294" s="238" t="s">
        <v>2137</v>
      </c>
      <c r="G294" s="235"/>
      <c r="H294" s="239">
        <v>1.1879999999999999</v>
      </c>
      <c r="I294" s="240"/>
      <c r="J294" s="235"/>
      <c r="K294" s="235"/>
      <c r="L294" s="241"/>
      <c r="M294" s="242"/>
      <c r="N294" s="243"/>
      <c r="O294" s="243"/>
      <c r="P294" s="243"/>
      <c r="Q294" s="243"/>
      <c r="R294" s="243"/>
      <c r="S294" s="243"/>
      <c r="T294" s="244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5" t="s">
        <v>292</v>
      </c>
      <c r="AU294" s="245" t="s">
        <v>78</v>
      </c>
      <c r="AV294" s="13" t="s">
        <v>78</v>
      </c>
      <c r="AW294" s="13" t="s">
        <v>4</v>
      </c>
      <c r="AX294" s="13" t="s">
        <v>76</v>
      </c>
      <c r="AY294" s="245" t="s">
        <v>281</v>
      </c>
    </row>
    <row r="295" s="12" customFormat="1" ht="22.8" customHeight="1">
      <c r="A295" s="12"/>
      <c r="B295" s="200"/>
      <c r="C295" s="201"/>
      <c r="D295" s="202" t="s">
        <v>68</v>
      </c>
      <c r="E295" s="214" t="s">
        <v>585</v>
      </c>
      <c r="F295" s="214" t="s">
        <v>586</v>
      </c>
      <c r="G295" s="201"/>
      <c r="H295" s="201"/>
      <c r="I295" s="204"/>
      <c r="J295" s="215">
        <f>BK295</f>
        <v>0</v>
      </c>
      <c r="K295" s="201"/>
      <c r="L295" s="206"/>
      <c r="M295" s="207"/>
      <c r="N295" s="208"/>
      <c r="O295" s="208"/>
      <c r="P295" s="209">
        <f>P296+P297+P298+P319</f>
        <v>0</v>
      </c>
      <c r="Q295" s="208"/>
      <c r="R295" s="209">
        <f>R296+R297+R298+R319</f>
        <v>0.604102841</v>
      </c>
      <c r="S295" s="208"/>
      <c r="T295" s="210">
        <f>T296+T297+T298+T319</f>
        <v>0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R295" s="211" t="s">
        <v>78</v>
      </c>
      <c r="AT295" s="212" t="s">
        <v>68</v>
      </c>
      <c r="AU295" s="212" t="s">
        <v>76</v>
      </c>
      <c r="AY295" s="211" t="s">
        <v>281</v>
      </c>
      <c r="BK295" s="213">
        <f>BK296+BK297+BK298+BK319</f>
        <v>0</v>
      </c>
    </row>
    <row r="296" s="2" customFormat="1" ht="78" customHeight="1">
      <c r="A296" s="41"/>
      <c r="B296" s="42"/>
      <c r="C296" s="216" t="s">
        <v>614</v>
      </c>
      <c r="D296" s="216" t="s">
        <v>284</v>
      </c>
      <c r="E296" s="217" t="s">
        <v>588</v>
      </c>
      <c r="F296" s="218" t="s">
        <v>589</v>
      </c>
      <c r="G296" s="219" t="s">
        <v>366</v>
      </c>
      <c r="H296" s="220">
        <v>0.60399999999999998</v>
      </c>
      <c r="I296" s="221"/>
      <c r="J296" s="222">
        <f>ROUND(I296*H296,2)</f>
        <v>0</v>
      </c>
      <c r="K296" s="218" t="s">
        <v>287</v>
      </c>
      <c r="L296" s="47"/>
      <c r="M296" s="223" t="s">
        <v>19</v>
      </c>
      <c r="N296" s="224" t="s">
        <v>40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305</v>
      </c>
      <c r="AT296" s="227" t="s">
        <v>284</v>
      </c>
      <c r="AU296" s="227" t="s">
        <v>78</v>
      </c>
      <c r="AY296" s="20" t="s">
        <v>281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76</v>
      </c>
      <c r="BK296" s="228">
        <f>ROUND(I296*H296,2)</f>
        <v>0</v>
      </c>
      <c r="BL296" s="20" t="s">
        <v>305</v>
      </c>
      <c r="BM296" s="227" t="s">
        <v>590</v>
      </c>
    </row>
    <row r="297" s="2" customFormat="1">
      <c r="A297" s="41"/>
      <c r="B297" s="42"/>
      <c r="C297" s="43"/>
      <c r="D297" s="229" t="s">
        <v>290</v>
      </c>
      <c r="E297" s="43"/>
      <c r="F297" s="230" t="s">
        <v>591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290</v>
      </c>
      <c r="AU297" s="20" t="s">
        <v>78</v>
      </c>
    </row>
    <row r="298" s="12" customFormat="1" ht="20.88" customHeight="1">
      <c r="A298" s="12"/>
      <c r="B298" s="200"/>
      <c r="C298" s="201"/>
      <c r="D298" s="202" t="s">
        <v>68</v>
      </c>
      <c r="E298" s="214" t="s">
        <v>592</v>
      </c>
      <c r="F298" s="214" t="s">
        <v>593</v>
      </c>
      <c r="G298" s="201"/>
      <c r="H298" s="201"/>
      <c r="I298" s="204"/>
      <c r="J298" s="215">
        <f>BK298</f>
        <v>0</v>
      </c>
      <c r="K298" s="201"/>
      <c r="L298" s="206"/>
      <c r="M298" s="207"/>
      <c r="N298" s="208"/>
      <c r="O298" s="208"/>
      <c r="P298" s="209">
        <f>SUM(P299:P318)</f>
        <v>0</v>
      </c>
      <c r="Q298" s="208"/>
      <c r="R298" s="209">
        <f>SUM(R299:R318)</f>
        <v>0.29616250179999998</v>
      </c>
      <c r="S298" s="208"/>
      <c r="T298" s="210">
        <f>SUM(T299:T318)</f>
        <v>0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R298" s="211" t="s">
        <v>78</v>
      </c>
      <c r="AT298" s="212" t="s">
        <v>68</v>
      </c>
      <c r="AU298" s="212" t="s">
        <v>78</v>
      </c>
      <c r="AY298" s="211" t="s">
        <v>281</v>
      </c>
      <c r="BK298" s="213">
        <f>SUM(BK299:BK318)</f>
        <v>0</v>
      </c>
    </row>
    <row r="299" s="2" customFormat="1" ht="49.05" customHeight="1">
      <c r="A299" s="41"/>
      <c r="B299" s="42"/>
      <c r="C299" s="216" t="s">
        <v>620</v>
      </c>
      <c r="D299" s="216" t="s">
        <v>284</v>
      </c>
      <c r="E299" s="217" t="s">
        <v>595</v>
      </c>
      <c r="F299" s="218" t="s">
        <v>596</v>
      </c>
      <c r="G299" s="219" t="s">
        <v>197</v>
      </c>
      <c r="H299" s="220">
        <v>22.59</v>
      </c>
      <c r="I299" s="221"/>
      <c r="J299" s="222">
        <f>ROUND(I299*H299,2)</f>
        <v>0</v>
      </c>
      <c r="K299" s="218" t="s">
        <v>287</v>
      </c>
      <c r="L299" s="47"/>
      <c r="M299" s="223" t="s">
        <v>19</v>
      </c>
      <c r="N299" s="224" t="s">
        <v>40</v>
      </c>
      <c r="O299" s="87"/>
      <c r="P299" s="225">
        <f>O299*H299</f>
        <v>0</v>
      </c>
      <c r="Q299" s="225">
        <v>0.01259502</v>
      </c>
      <c r="R299" s="225">
        <f>Q299*H299</f>
        <v>0.28452150180000002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305</v>
      </c>
      <c r="AT299" s="227" t="s">
        <v>284</v>
      </c>
      <c r="AU299" s="227" t="s">
        <v>199</v>
      </c>
      <c r="AY299" s="20" t="s">
        <v>281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76</v>
      </c>
      <c r="BK299" s="228">
        <f>ROUND(I299*H299,2)</f>
        <v>0</v>
      </c>
      <c r="BL299" s="20" t="s">
        <v>305</v>
      </c>
      <c r="BM299" s="227" t="s">
        <v>597</v>
      </c>
    </row>
    <row r="300" s="2" customFormat="1">
      <c r="A300" s="41"/>
      <c r="B300" s="42"/>
      <c r="C300" s="43"/>
      <c r="D300" s="229" t="s">
        <v>290</v>
      </c>
      <c r="E300" s="43"/>
      <c r="F300" s="230" t="s">
        <v>598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290</v>
      </c>
      <c r="AU300" s="20" t="s">
        <v>199</v>
      </c>
    </row>
    <row r="301" s="13" customFormat="1">
      <c r="A301" s="13"/>
      <c r="B301" s="234"/>
      <c r="C301" s="235"/>
      <c r="D301" s="236" t="s">
        <v>292</v>
      </c>
      <c r="E301" s="237" t="s">
        <v>19</v>
      </c>
      <c r="F301" s="238" t="s">
        <v>235</v>
      </c>
      <c r="G301" s="235"/>
      <c r="H301" s="239">
        <v>22.59</v>
      </c>
      <c r="I301" s="240"/>
      <c r="J301" s="235"/>
      <c r="K301" s="235"/>
      <c r="L301" s="241"/>
      <c r="M301" s="242"/>
      <c r="N301" s="243"/>
      <c r="O301" s="243"/>
      <c r="P301" s="243"/>
      <c r="Q301" s="243"/>
      <c r="R301" s="243"/>
      <c r="S301" s="243"/>
      <c r="T301" s="244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5" t="s">
        <v>292</v>
      </c>
      <c r="AU301" s="245" t="s">
        <v>199</v>
      </c>
      <c r="AV301" s="13" t="s">
        <v>78</v>
      </c>
      <c r="AW301" s="13" t="s">
        <v>31</v>
      </c>
      <c r="AX301" s="13" t="s">
        <v>76</v>
      </c>
      <c r="AY301" s="245" t="s">
        <v>281</v>
      </c>
    </row>
    <row r="302" s="2" customFormat="1" ht="37.8" customHeight="1">
      <c r="A302" s="41"/>
      <c r="B302" s="42"/>
      <c r="C302" s="216" t="s">
        <v>626</v>
      </c>
      <c r="D302" s="216" t="s">
        <v>284</v>
      </c>
      <c r="E302" s="217" t="s">
        <v>600</v>
      </c>
      <c r="F302" s="218" t="s">
        <v>601</v>
      </c>
      <c r="G302" s="219" t="s">
        <v>197</v>
      </c>
      <c r="H302" s="220">
        <v>22.59</v>
      </c>
      <c r="I302" s="221"/>
      <c r="J302" s="222">
        <f>ROUND(I302*H302,2)</f>
        <v>0</v>
      </c>
      <c r="K302" s="218" t="s">
        <v>287</v>
      </c>
      <c r="L302" s="47"/>
      <c r="M302" s="223" t="s">
        <v>19</v>
      </c>
      <c r="N302" s="224" t="s">
        <v>40</v>
      </c>
      <c r="O302" s="87"/>
      <c r="P302" s="225">
        <f>O302*H302</f>
        <v>0</v>
      </c>
      <c r="Q302" s="225">
        <v>0.00010000000000000001</v>
      </c>
      <c r="R302" s="225">
        <f>Q302*H302</f>
        <v>0.0022590000000000002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305</v>
      </c>
      <c r="AT302" s="227" t="s">
        <v>284</v>
      </c>
      <c r="AU302" s="227" t="s">
        <v>199</v>
      </c>
      <c r="AY302" s="20" t="s">
        <v>281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76</v>
      </c>
      <c r="BK302" s="228">
        <f>ROUND(I302*H302,2)</f>
        <v>0</v>
      </c>
      <c r="BL302" s="20" t="s">
        <v>305</v>
      </c>
      <c r="BM302" s="227" t="s">
        <v>602</v>
      </c>
    </row>
    <row r="303" s="2" customFormat="1">
      <c r="A303" s="41"/>
      <c r="B303" s="42"/>
      <c r="C303" s="43"/>
      <c r="D303" s="229" t="s">
        <v>290</v>
      </c>
      <c r="E303" s="43"/>
      <c r="F303" s="230" t="s">
        <v>603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290</v>
      </c>
      <c r="AU303" s="20" t="s">
        <v>199</v>
      </c>
    </row>
    <row r="304" s="13" customFormat="1">
      <c r="A304" s="13"/>
      <c r="B304" s="234"/>
      <c r="C304" s="235"/>
      <c r="D304" s="236" t="s">
        <v>292</v>
      </c>
      <c r="E304" s="237" t="s">
        <v>19</v>
      </c>
      <c r="F304" s="238" t="s">
        <v>235</v>
      </c>
      <c r="G304" s="235"/>
      <c r="H304" s="239">
        <v>22.59</v>
      </c>
      <c r="I304" s="240"/>
      <c r="J304" s="235"/>
      <c r="K304" s="235"/>
      <c r="L304" s="241"/>
      <c r="M304" s="242"/>
      <c r="N304" s="243"/>
      <c r="O304" s="243"/>
      <c r="P304" s="243"/>
      <c r="Q304" s="243"/>
      <c r="R304" s="243"/>
      <c r="S304" s="243"/>
      <c r="T304" s="24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5" t="s">
        <v>292</v>
      </c>
      <c r="AU304" s="245" t="s">
        <v>199</v>
      </c>
      <c r="AV304" s="13" t="s">
        <v>78</v>
      </c>
      <c r="AW304" s="13" t="s">
        <v>31</v>
      </c>
      <c r="AX304" s="13" t="s">
        <v>69</v>
      </c>
      <c r="AY304" s="245" t="s">
        <v>281</v>
      </c>
    </row>
    <row r="305" s="14" customFormat="1">
      <c r="A305" s="14"/>
      <c r="B305" s="246"/>
      <c r="C305" s="247"/>
      <c r="D305" s="236" t="s">
        <v>292</v>
      </c>
      <c r="E305" s="248" t="s">
        <v>19</v>
      </c>
      <c r="F305" s="249" t="s">
        <v>311</v>
      </c>
      <c r="G305" s="247"/>
      <c r="H305" s="250">
        <v>22.59</v>
      </c>
      <c r="I305" s="251"/>
      <c r="J305" s="247"/>
      <c r="K305" s="247"/>
      <c r="L305" s="252"/>
      <c r="M305" s="253"/>
      <c r="N305" s="254"/>
      <c r="O305" s="254"/>
      <c r="P305" s="254"/>
      <c r="Q305" s="254"/>
      <c r="R305" s="254"/>
      <c r="S305" s="254"/>
      <c r="T305" s="25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6" t="s">
        <v>292</v>
      </c>
      <c r="AU305" s="256" t="s">
        <v>199</v>
      </c>
      <c r="AV305" s="14" t="s">
        <v>288</v>
      </c>
      <c r="AW305" s="14" t="s">
        <v>31</v>
      </c>
      <c r="AX305" s="14" t="s">
        <v>76</v>
      </c>
      <c r="AY305" s="256" t="s">
        <v>281</v>
      </c>
    </row>
    <row r="306" s="2" customFormat="1" ht="24.15" customHeight="1">
      <c r="A306" s="41"/>
      <c r="B306" s="42"/>
      <c r="C306" s="216" t="s">
        <v>633</v>
      </c>
      <c r="D306" s="216" t="s">
        <v>284</v>
      </c>
      <c r="E306" s="217" t="s">
        <v>1487</v>
      </c>
      <c r="F306" s="218" t="s">
        <v>1488</v>
      </c>
      <c r="G306" s="219" t="s">
        <v>197</v>
      </c>
      <c r="H306" s="220">
        <v>4.6369999999999996</v>
      </c>
      <c r="I306" s="221"/>
      <c r="J306" s="222">
        <f>ROUND(I306*H306,2)</f>
        <v>0</v>
      </c>
      <c r="K306" s="218" t="s">
        <v>287</v>
      </c>
      <c r="L306" s="47"/>
      <c r="M306" s="223" t="s">
        <v>19</v>
      </c>
      <c r="N306" s="224" t="s">
        <v>40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305</v>
      </c>
      <c r="AT306" s="227" t="s">
        <v>284</v>
      </c>
      <c r="AU306" s="227" t="s">
        <v>199</v>
      </c>
      <c r="AY306" s="20" t="s">
        <v>281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76</v>
      </c>
      <c r="BK306" s="228">
        <f>ROUND(I306*H306,2)</f>
        <v>0</v>
      </c>
      <c r="BL306" s="20" t="s">
        <v>305</v>
      </c>
      <c r="BM306" s="227" t="s">
        <v>2211</v>
      </c>
    </row>
    <row r="307" s="2" customFormat="1">
      <c r="A307" s="41"/>
      <c r="B307" s="42"/>
      <c r="C307" s="43"/>
      <c r="D307" s="229" t="s">
        <v>290</v>
      </c>
      <c r="E307" s="43"/>
      <c r="F307" s="230" t="s">
        <v>1490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290</v>
      </c>
      <c r="AU307" s="20" t="s">
        <v>199</v>
      </c>
    </row>
    <row r="308" s="13" customFormat="1">
      <c r="A308" s="13"/>
      <c r="B308" s="234"/>
      <c r="C308" s="235"/>
      <c r="D308" s="236" t="s">
        <v>292</v>
      </c>
      <c r="E308" s="237" t="s">
        <v>19</v>
      </c>
      <c r="F308" s="238" t="s">
        <v>2212</v>
      </c>
      <c r="G308" s="235"/>
      <c r="H308" s="239">
        <v>2.4500000000000002</v>
      </c>
      <c r="I308" s="240"/>
      <c r="J308" s="235"/>
      <c r="K308" s="235"/>
      <c r="L308" s="241"/>
      <c r="M308" s="242"/>
      <c r="N308" s="243"/>
      <c r="O308" s="243"/>
      <c r="P308" s="243"/>
      <c r="Q308" s="243"/>
      <c r="R308" s="243"/>
      <c r="S308" s="243"/>
      <c r="T308" s="244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5" t="s">
        <v>292</v>
      </c>
      <c r="AU308" s="245" t="s">
        <v>199</v>
      </c>
      <c r="AV308" s="13" t="s">
        <v>78</v>
      </c>
      <c r="AW308" s="13" t="s">
        <v>31</v>
      </c>
      <c r="AX308" s="13" t="s">
        <v>69</v>
      </c>
      <c r="AY308" s="245" t="s">
        <v>281</v>
      </c>
    </row>
    <row r="309" s="13" customFormat="1">
      <c r="A309" s="13"/>
      <c r="B309" s="234"/>
      <c r="C309" s="235"/>
      <c r="D309" s="236" t="s">
        <v>292</v>
      </c>
      <c r="E309" s="237" t="s">
        <v>19</v>
      </c>
      <c r="F309" s="238" t="s">
        <v>2213</v>
      </c>
      <c r="G309" s="235"/>
      <c r="H309" s="239">
        <v>2.1869999999999998</v>
      </c>
      <c r="I309" s="240"/>
      <c r="J309" s="235"/>
      <c r="K309" s="235"/>
      <c r="L309" s="241"/>
      <c r="M309" s="242"/>
      <c r="N309" s="243"/>
      <c r="O309" s="243"/>
      <c r="P309" s="243"/>
      <c r="Q309" s="243"/>
      <c r="R309" s="243"/>
      <c r="S309" s="243"/>
      <c r="T309" s="24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5" t="s">
        <v>292</v>
      </c>
      <c r="AU309" s="245" t="s">
        <v>199</v>
      </c>
      <c r="AV309" s="13" t="s">
        <v>78</v>
      </c>
      <c r="AW309" s="13" t="s">
        <v>31</v>
      </c>
      <c r="AX309" s="13" t="s">
        <v>69</v>
      </c>
      <c r="AY309" s="245" t="s">
        <v>281</v>
      </c>
    </row>
    <row r="310" s="14" customFormat="1">
      <c r="A310" s="14"/>
      <c r="B310" s="246"/>
      <c r="C310" s="247"/>
      <c r="D310" s="236" t="s">
        <v>292</v>
      </c>
      <c r="E310" s="248" t="s">
        <v>19</v>
      </c>
      <c r="F310" s="249" t="s">
        <v>311</v>
      </c>
      <c r="G310" s="247"/>
      <c r="H310" s="250">
        <v>4.6369999999999996</v>
      </c>
      <c r="I310" s="251"/>
      <c r="J310" s="247"/>
      <c r="K310" s="247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292</v>
      </c>
      <c r="AU310" s="256" t="s">
        <v>199</v>
      </c>
      <c r="AV310" s="14" t="s">
        <v>288</v>
      </c>
      <c r="AW310" s="14" t="s">
        <v>31</v>
      </c>
      <c r="AX310" s="14" t="s">
        <v>76</v>
      </c>
      <c r="AY310" s="256" t="s">
        <v>281</v>
      </c>
    </row>
    <row r="311" s="2" customFormat="1" ht="37.8" customHeight="1">
      <c r="A311" s="41"/>
      <c r="B311" s="42"/>
      <c r="C311" s="216" t="s">
        <v>388</v>
      </c>
      <c r="D311" s="216" t="s">
        <v>284</v>
      </c>
      <c r="E311" s="217" t="s">
        <v>1935</v>
      </c>
      <c r="F311" s="218" t="s">
        <v>1936</v>
      </c>
      <c r="G311" s="219" t="s">
        <v>330</v>
      </c>
      <c r="H311" s="220">
        <v>5</v>
      </c>
      <c r="I311" s="221"/>
      <c r="J311" s="222">
        <f>ROUND(I311*H311,2)</f>
        <v>0</v>
      </c>
      <c r="K311" s="218" t="s">
        <v>287</v>
      </c>
      <c r="L311" s="47"/>
      <c r="M311" s="223" t="s">
        <v>19</v>
      </c>
      <c r="N311" s="224" t="s">
        <v>40</v>
      </c>
      <c r="O311" s="87"/>
      <c r="P311" s="225">
        <f>O311*H311</f>
        <v>0</v>
      </c>
      <c r="Q311" s="225">
        <v>3.0000000000000001E-05</v>
      </c>
      <c r="R311" s="225">
        <f>Q311*H311</f>
        <v>0.00015000000000000001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305</v>
      </c>
      <c r="AT311" s="227" t="s">
        <v>284</v>
      </c>
      <c r="AU311" s="227" t="s">
        <v>199</v>
      </c>
      <c r="AY311" s="20" t="s">
        <v>281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76</v>
      </c>
      <c r="BK311" s="228">
        <f>ROUND(I311*H311,2)</f>
        <v>0</v>
      </c>
      <c r="BL311" s="20" t="s">
        <v>305</v>
      </c>
      <c r="BM311" s="227" t="s">
        <v>2214</v>
      </c>
    </row>
    <row r="312" s="2" customFormat="1">
      <c r="A312" s="41"/>
      <c r="B312" s="42"/>
      <c r="C312" s="43"/>
      <c r="D312" s="229" t="s">
        <v>290</v>
      </c>
      <c r="E312" s="43"/>
      <c r="F312" s="230" t="s">
        <v>1938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290</v>
      </c>
      <c r="AU312" s="20" t="s">
        <v>199</v>
      </c>
    </row>
    <row r="313" s="13" customFormat="1">
      <c r="A313" s="13"/>
      <c r="B313" s="234"/>
      <c r="C313" s="235"/>
      <c r="D313" s="236" t="s">
        <v>292</v>
      </c>
      <c r="E313" s="237" t="s">
        <v>19</v>
      </c>
      <c r="F313" s="238" t="s">
        <v>2215</v>
      </c>
      <c r="G313" s="235"/>
      <c r="H313" s="239">
        <v>5</v>
      </c>
      <c r="I313" s="240"/>
      <c r="J313" s="235"/>
      <c r="K313" s="235"/>
      <c r="L313" s="241"/>
      <c r="M313" s="242"/>
      <c r="N313" s="243"/>
      <c r="O313" s="243"/>
      <c r="P313" s="243"/>
      <c r="Q313" s="243"/>
      <c r="R313" s="243"/>
      <c r="S313" s="243"/>
      <c r="T313" s="244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5" t="s">
        <v>292</v>
      </c>
      <c r="AU313" s="245" t="s">
        <v>199</v>
      </c>
      <c r="AV313" s="13" t="s">
        <v>78</v>
      </c>
      <c r="AW313" s="13" t="s">
        <v>31</v>
      </c>
      <c r="AX313" s="13" t="s">
        <v>76</v>
      </c>
      <c r="AY313" s="245" t="s">
        <v>281</v>
      </c>
    </row>
    <row r="314" s="2" customFormat="1" ht="24.15" customHeight="1">
      <c r="A314" s="41"/>
      <c r="B314" s="42"/>
      <c r="C314" s="267" t="s">
        <v>644</v>
      </c>
      <c r="D314" s="267" t="s">
        <v>396</v>
      </c>
      <c r="E314" s="268" t="s">
        <v>1940</v>
      </c>
      <c r="F314" s="269" t="s">
        <v>1941</v>
      </c>
      <c r="G314" s="270" t="s">
        <v>330</v>
      </c>
      <c r="H314" s="271">
        <v>5</v>
      </c>
      <c r="I314" s="272"/>
      <c r="J314" s="273">
        <f>ROUND(I314*H314,2)</f>
        <v>0</v>
      </c>
      <c r="K314" s="269" t="s">
        <v>287</v>
      </c>
      <c r="L314" s="274"/>
      <c r="M314" s="275" t="s">
        <v>19</v>
      </c>
      <c r="N314" s="276" t="s">
        <v>40</v>
      </c>
      <c r="O314" s="87"/>
      <c r="P314" s="225">
        <f>O314*H314</f>
        <v>0</v>
      </c>
      <c r="Q314" s="225">
        <v>0.0014</v>
      </c>
      <c r="R314" s="225">
        <f>Q314*H314</f>
        <v>0.0070000000000000001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483</v>
      </c>
      <c r="AT314" s="227" t="s">
        <v>396</v>
      </c>
      <c r="AU314" s="227" t="s">
        <v>199</v>
      </c>
      <c r="AY314" s="20" t="s">
        <v>281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76</v>
      </c>
      <c r="BK314" s="228">
        <f>ROUND(I314*H314,2)</f>
        <v>0</v>
      </c>
      <c r="BL314" s="20" t="s">
        <v>305</v>
      </c>
      <c r="BM314" s="227" t="s">
        <v>2216</v>
      </c>
    </row>
    <row r="315" s="2" customFormat="1" ht="37.8" customHeight="1">
      <c r="A315" s="41"/>
      <c r="B315" s="42"/>
      <c r="C315" s="216" t="s">
        <v>452</v>
      </c>
      <c r="D315" s="216" t="s">
        <v>284</v>
      </c>
      <c r="E315" s="217" t="s">
        <v>615</v>
      </c>
      <c r="F315" s="218" t="s">
        <v>616</v>
      </c>
      <c r="G315" s="219" t="s">
        <v>330</v>
      </c>
      <c r="H315" s="220">
        <v>1</v>
      </c>
      <c r="I315" s="221"/>
      <c r="J315" s="222">
        <f>ROUND(I315*H315,2)</f>
        <v>0</v>
      </c>
      <c r="K315" s="218" t="s">
        <v>287</v>
      </c>
      <c r="L315" s="47"/>
      <c r="M315" s="223" t="s">
        <v>19</v>
      </c>
      <c r="N315" s="224" t="s">
        <v>40</v>
      </c>
      <c r="O315" s="87"/>
      <c r="P315" s="225">
        <f>O315*H315</f>
        <v>0</v>
      </c>
      <c r="Q315" s="225">
        <v>3.1999999999999999E-05</v>
      </c>
      <c r="R315" s="225">
        <f>Q315*H315</f>
        <v>3.1999999999999999E-05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305</v>
      </c>
      <c r="AT315" s="227" t="s">
        <v>284</v>
      </c>
      <c r="AU315" s="227" t="s">
        <v>199</v>
      </c>
      <c r="AY315" s="20" t="s">
        <v>281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76</v>
      </c>
      <c r="BK315" s="228">
        <f>ROUND(I315*H315,2)</f>
        <v>0</v>
      </c>
      <c r="BL315" s="20" t="s">
        <v>305</v>
      </c>
      <c r="BM315" s="227" t="s">
        <v>2217</v>
      </c>
    </row>
    <row r="316" s="2" customFormat="1">
      <c r="A316" s="41"/>
      <c r="B316" s="42"/>
      <c r="C316" s="43"/>
      <c r="D316" s="229" t="s">
        <v>290</v>
      </c>
      <c r="E316" s="43"/>
      <c r="F316" s="230" t="s">
        <v>618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290</v>
      </c>
      <c r="AU316" s="20" t="s">
        <v>199</v>
      </c>
    </row>
    <row r="317" s="13" customFormat="1">
      <c r="A317" s="13"/>
      <c r="B317" s="234"/>
      <c r="C317" s="235"/>
      <c r="D317" s="236" t="s">
        <v>292</v>
      </c>
      <c r="E317" s="237" t="s">
        <v>19</v>
      </c>
      <c r="F317" s="238" t="s">
        <v>619</v>
      </c>
      <c r="G317" s="235"/>
      <c r="H317" s="239">
        <v>1</v>
      </c>
      <c r="I317" s="240"/>
      <c r="J317" s="235"/>
      <c r="K317" s="235"/>
      <c r="L317" s="241"/>
      <c r="M317" s="242"/>
      <c r="N317" s="243"/>
      <c r="O317" s="243"/>
      <c r="P317" s="243"/>
      <c r="Q317" s="243"/>
      <c r="R317" s="243"/>
      <c r="S317" s="243"/>
      <c r="T317" s="244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5" t="s">
        <v>292</v>
      </c>
      <c r="AU317" s="245" t="s">
        <v>199</v>
      </c>
      <c r="AV317" s="13" t="s">
        <v>78</v>
      </c>
      <c r="AW317" s="13" t="s">
        <v>31</v>
      </c>
      <c r="AX317" s="13" t="s">
        <v>76</v>
      </c>
      <c r="AY317" s="245" t="s">
        <v>281</v>
      </c>
    </row>
    <row r="318" s="2" customFormat="1" ht="24.15" customHeight="1">
      <c r="A318" s="41"/>
      <c r="B318" s="42"/>
      <c r="C318" s="267" t="s">
        <v>465</v>
      </c>
      <c r="D318" s="267" t="s">
        <v>396</v>
      </c>
      <c r="E318" s="268" t="s">
        <v>621</v>
      </c>
      <c r="F318" s="269" t="s">
        <v>622</v>
      </c>
      <c r="G318" s="270" t="s">
        <v>330</v>
      </c>
      <c r="H318" s="271">
        <v>1</v>
      </c>
      <c r="I318" s="272"/>
      <c r="J318" s="273">
        <f>ROUND(I318*H318,2)</f>
        <v>0</v>
      </c>
      <c r="K318" s="269" t="s">
        <v>287</v>
      </c>
      <c r="L318" s="274"/>
      <c r="M318" s="275" t="s">
        <v>19</v>
      </c>
      <c r="N318" s="276" t="s">
        <v>40</v>
      </c>
      <c r="O318" s="87"/>
      <c r="P318" s="225">
        <f>O318*H318</f>
        <v>0</v>
      </c>
      <c r="Q318" s="225">
        <v>0.0022000000000000001</v>
      </c>
      <c r="R318" s="225">
        <f>Q318*H318</f>
        <v>0.0022000000000000001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483</v>
      </c>
      <c r="AT318" s="227" t="s">
        <v>396</v>
      </c>
      <c r="AU318" s="227" t="s">
        <v>199</v>
      </c>
      <c r="AY318" s="20" t="s">
        <v>281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76</v>
      </c>
      <c r="BK318" s="228">
        <f>ROUND(I318*H318,2)</f>
        <v>0</v>
      </c>
      <c r="BL318" s="20" t="s">
        <v>305</v>
      </c>
      <c r="BM318" s="227" t="s">
        <v>2218</v>
      </c>
    </row>
    <row r="319" s="12" customFormat="1" ht="20.88" customHeight="1">
      <c r="A319" s="12"/>
      <c r="B319" s="200"/>
      <c r="C319" s="201"/>
      <c r="D319" s="202" t="s">
        <v>68</v>
      </c>
      <c r="E319" s="214" t="s">
        <v>624</v>
      </c>
      <c r="F319" s="214" t="s">
        <v>625</v>
      </c>
      <c r="G319" s="201"/>
      <c r="H319" s="201"/>
      <c r="I319" s="204"/>
      <c r="J319" s="215">
        <f>BK319</f>
        <v>0</v>
      </c>
      <c r="K319" s="201"/>
      <c r="L319" s="206"/>
      <c r="M319" s="207"/>
      <c r="N319" s="208"/>
      <c r="O319" s="208"/>
      <c r="P319" s="209">
        <f>SUM(P320:P326)</f>
        <v>0</v>
      </c>
      <c r="Q319" s="208"/>
      <c r="R319" s="209">
        <f>SUM(R320:R326)</f>
        <v>0.30794033919999997</v>
      </c>
      <c r="S319" s="208"/>
      <c r="T319" s="210">
        <f>SUM(T320:T326)</f>
        <v>0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R319" s="211" t="s">
        <v>78</v>
      </c>
      <c r="AT319" s="212" t="s">
        <v>68</v>
      </c>
      <c r="AU319" s="212" t="s">
        <v>78</v>
      </c>
      <c r="AY319" s="211" t="s">
        <v>281</v>
      </c>
      <c r="BK319" s="213">
        <f>SUM(BK320:BK326)</f>
        <v>0</v>
      </c>
    </row>
    <row r="320" s="2" customFormat="1" ht="37.8" customHeight="1">
      <c r="A320" s="41"/>
      <c r="B320" s="42"/>
      <c r="C320" s="216" t="s">
        <v>657</v>
      </c>
      <c r="D320" s="216" t="s">
        <v>284</v>
      </c>
      <c r="E320" s="217" t="s">
        <v>627</v>
      </c>
      <c r="F320" s="218" t="s">
        <v>2219</v>
      </c>
      <c r="G320" s="219" t="s">
        <v>197</v>
      </c>
      <c r="H320" s="220">
        <v>3.6960000000000002</v>
      </c>
      <c r="I320" s="221"/>
      <c r="J320" s="222">
        <f>ROUND(I320*H320,2)</f>
        <v>0</v>
      </c>
      <c r="K320" s="218" t="s">
        <v>287</v>
      </c>
      <c r="L320" s="47"/>
      <c r="M320" s="223" t="s">
        <v>19</v>
      </c>
      <c r="N320" s="224" t="s">
        <v>40</v>
      </c>
      <c r="O320" s="87"/>
      <c r="P320" s="225">
        <f>O320*H320</f>
        <v>0</v>
      </c>
      <c r="Q320" s="225">
        <v>0.054012699999999997</v>
      </c>
      <c r="R320" s="225">
        <f>Q320*H320</f>
        <v>0.1996309392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305</v>
      </c>
      <c r="AT320" s="227" t="s">
        <v>284</v>
      </c>
      <c r="AU320" s="227" t="s">
        <v>199</v>
      </c>
      <c r="AY320" s="20" t="s">
        <v>281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76</v>
      </c>
      <c r="BK320" s="228">
        <f>ROUND(I320*H320,2)</f>
        <v>0</v>
      </c>
      <c r="BL320" s="20" t="s">
        <v>305</v>
      </c>
      <c r="BM320" s="227" t="s">
        <v>629</v>
      </c>
    </row>
    <row r="321" s="2" customFormat="1">
      <c r="A321" s="41"/>
      <c r="B321" s="42"/>
      <c r="C321" s="43"/>
      <c r="D321" s="229" t="s">
        <v>290</v>
      </c>
      <c r="E321" s="43"/>
      <c r="F321" s="230" t="s">
        <v>630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290</v>
      </c>
      <c r="AU321" s="20" t="s">
        <v>199</v>
      </c>
    </row>
    <row r="322" s="13" customFormat="1">
      <c r="A322" s="13"/>
      <c r="B322" s="234"/>
      <c r="C322" s="235"/>
      <c r="D322" s="236" t="s">
        <v>292</v>
      </c>
      <c r="E322" s="237" t="s">
        <v>19</v>
      </c>
      <c r="F322" s="238" t="s">
        <v>2220</v>
      </c>
      <c r="G322" s="235"/>
      <c r="H322" s="239">
        <v>6.4960000000000004</v>
      </c>
      <c r="I322" s="240"/>
      <c r="J322" s="235"/>
      <c r="K322" s="235"/>
      <c r="L322" s="241"/>
      <c r="M322" s="242"/>
      <c r="N322" s="243"/>
      <c r="O322" s="243"/>
      <c r="P322" s="243"/>
      <c r="Q322" s="243"/>
      <c r="R322" s="243"/>
      <c r="S322" s="243"/>
      <c r="T322" s="24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5" t="s">
        <v>292</v>
      </c>
      <c r="AU322" s="245" t="s">
        <v>199</v>
      </c>
      <c r="AV322" s="13" t="s">
        <v>78</v>
      </c>
      <c r="AW322" s="13" t="s">
        <v>31</v>
      </c>
      <c r="AX322" s="13" t="s">
        <v>69</v>
      </c>
      <c r="AY322" s="245" t="s">
        <v>281</v>
      </c>
    </row>
    <row r="323" s="13" customFormat="1">
      <c r="A323" s="13"/>
      <c r="B323" s="234"/>
      <c r="C323" s="235"/>
      <c r="D323" s="236" t="s">
        <v>292</v>
      </c>
      <c r="E323" s="237" t="s">
        <v>19</v>
      </c>
      <c r="F323" s="238" t="s">
        <v>2221</v>
      </c>
      <c r="G323" s="235"/>
      <c r="H323" s="239">
        <v>-2.7999999999999998</v>
      </c>
      <c r="I323" s="240"/>
      <c r="J323" s="235"/>
      <c r="K323" s="235"/>
      <c r="L323" s="241"/>
      <c r="M323" s="242"/>
      <c r="N323" s="243"/>
      <c r="O323" s="243"/>
      <c r="P323" s="243"/>
      <c r="Q323" s="243"/>
      <c r="R323" s="243"/>
      <c r="S323" s="243"/>
      <c r="T323" s="244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5" t="s">
        <v>292</v>
      </c>
      <c r="AU323" s="245" t="s">
        <v>199</v>
      </c>
      <c r="AV323" s="13" t="s">
        <v>78</v>
      </c>
      <c r="AW323" s="13" t="s">
        <v>31</v>
      </c>
      <c r="AX323" s="13" t="s">
        <v>69</v>
      </c>
      <c r="AY323" s="245" t="s">
        <v>281</v>
      </c>
    </row>
    <row r="324" s="14" customFormat="1">
      <c r="A324" s="14"/>
      <c r="B324" s="246"/>
      <c r="C324" s="247"/>
      <c r="D324" s="236" t="s">
        <v>292</v>
      </c>
      <c r="E324" s="248" t="s">
        <v>19</v>
      </c>
      <c r="F324" s="249" t="s">
        <v>311</v>
      </c>
      <c r="G324" s="247"/>
      <c r="H324" s="250">
        <v>3.6960000000000002</v>
      </c>
      <c r="I324" s="251"/>
      <c r="J324" s="247"/>
      <c r="K324" s="247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292</v>
      </c>
      <c r="AU324" s="256" t="s">
        <v>199</v>
      </c>
      <c r="AV324" s="14" t="s">
        <v>288</v>
      </c>
      <c r="AW324" s="14" t="s">
        <v>31</v>
      </c>
      <c r="AX324" s="14" t="s">
        <v>76</v>
      </c>
      <c r="AY324" s="256" t="s">
        <v>281</v>
      </c>
    </row>
    <row r="325" s="2" customFormat="1" ht="62.7" customHeight="1">
      <c r="A325" s="41"/>
      <c r="B325" s="42"/>
      <c r="C325" s="216" t="s">
        <v>661</v>
      </c>
      <c r="D325" s="216" t="s">
        <v>284</v>
      </c>
      <c r="E325" s="217" t="s">
        <v>634</v>
      </c>
      <c r="F325" s="218" t="s">
        <v>957</v>
      </c>
      <c r="G325" s="219" t="s">
        <v>330</v>
      </c>
      <c r="H325" s="220">
        <v>2</v>
      </c>
      <c r="I325" s="221"/>
      <c r="J325" s="222">
        <f>ROUND(I325*H325,2)</f>
        <v>0</v>
      </c>
      <c r="K325" s="218" t="s">
        <v>287</v>
      </c>
      <c r="L325" s="47"/>
      <c r="M325" s="223" t="s">
        <v>19</v>
      </c>
      <c r="N325" s="224" t="s">
        <v>40</v>
      </c>
      <c r="O325" s="87"/>
      <c r="P325" s="225">
        <f>O325*H325</f>
        <v>0</v>
      </c>
      <c r="Q325" s="225">
        <v>0.0541547</v>
      </c>
      <c r="R325" s="225">
        <f>Q325*H325</f>
        <v>0.1083094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305</v>
      </c>
      <c r="AT325" s="227" t="s">
        <v>284</v>
      </c>
      <c r="AU325" s="227" t="s">
        <v>199</v>
      </c>
      <c r="AY325" s="20" t="s">
        <v>281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76</v>
      </c>
      <c r="BK325" s="228">
        <f>ROUND(I325*H325,2)</f>
        <v>0</v>
      </c>
      <c r="BL325" s="20" t="s">
        <v>305</v>
      </c>
      <c r="BM325" s="227" t="s">
        <v>636</v>
      </c>
    </row>
    <row r="326" s="2" customFormat="1">
      <c r="A326" s="41"/>
      <c r="B326" s="42"/>
      <c r="C326" s="43"/>
      <c r="D326" s="229" t="s">
        <v>290</v>
      </c>
      <c r="E326" s="43"/>
      <c r="F326" s="230" t="s">
        <v>637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290</v>
      </c>
      <c r="AU326" s="20" t="s">
        <v>199</v>
      </c>
    </row>
    <row r="327" s="12" customFormat="1" ht="22.8" customHeight="1">
      <c r="A327" s="12"/>
      <c r="B327" s="200"/>
      <c r="C327" s="201"/>
      <c r="D327" s="202" t="s">
        <v>68</v>
      </c>
      <c r="E327" s="214" t="s">
        <v>638</v>
      </c>
      <c r="F327" s="214" t="s">
        <v>639</v>
      </c>
      <c r="G327" s="201"/>
      <c r="H327" s="201"/>
      <c r="I327" s="204"/>
      <c r="J327" s="215">
        <f>BK327</f>
        <v>0</v>
      </c>
      <c r="K327" s="201"/>
      <c r="L327" s="206"/>
      <c r="M327" s="207"/>
      <c r="N327" s="208"/>
      <c r="O327" s="208"/>
      <c r="P327" s="209">
        <f>SUM(P328:P343)</f>
        <v>0</v>
      </c>
      <c r="Q327" s="208"/>
      <c r="R327" s="209">
        <f>SUM(R328:R343)</f>
        <v>0.079399999999999998</v>
      </c>
      <c r="S327" s="208"/>
      <c r="T327" s="210">
        <f>SUM(T328:T343)</f>
        <v>0</v>
      </c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R327" s="211" t="s">
        <v>78</v>
      </c>
      <c r="AT327" s="212" t="s">
        <v>68</v>
      </c>
      <c r="AU327" s="212" t="s">
        <v>76</v>
      </c>
      <c r="AY327" s="211" t="s">
        <v>281</v>
      </c>
      <c r="BK327" s="213">
        <f>SUM(BK328:BK343)</f>
        <v>0</v>
      </c>
    </row>
    <row r="328" s="2" customFormat="1" ht="55.5" customHeight="1">
      <c r="A328" s="41"/>
      <c r="B328" s="42"/>
      <c r="C328" s="216" t="s">
        <v>666</v>
      </c>
      <c r="D328" s="216" t="s">
        <v>284</v>
      </c>
      <c r="E328" s="217" t="s">
        <v>640</v>
      </c>
      <c r="F328" s="218" t="s">
        <v>641</v>
      </c>
      <c r="G328" s="219" t="s">
        <v>366</v>
      </c>
      <c r="H328" s="220">
        <v>0.079000000000000001</v>
      </c>
      <c r="I328" s="221"/>
      <c r="J328" s="222">
        <f>ROUND(I328*H328,2)</f>
        <v>0</v>
      </c>
      <c r="K328" s="218" t="s">
        <v>287</v>
      </c>
      <c r="L328" s="47"/>
      <c r="M328" s="223" t="s">
        <v>19</v>
      </c>
      <c r="N328" s="224" t="s">
        <v>40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305</v>
      </c>
      <c r="AT328" s="227" t="s">
        <v>284</v>
      </c>
      <c r="AU328" s="227" t="s">
        <v>78</v>
      </c>
      <c r="AY328" s="20" t="s">
        <v>281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76</v>
      </c>
      <c r="BK328" s="228">
        <f>ROUND(I328*H328,2)</f>
        <v>0</v>
      </c>
      <c r="BL328" s="20" t="s">
        <v>305</v>
      </c>
      <c r="BM328" s="227" t="s">
        <v>642</v>
      </c>
    </row>
    <row r="329" s="2" customFormat="1">
      <c r="A329" s="41"/>
      <c r="B329" s="42"/>
      <c r="C329" s="43"/>
      <c r="D329" s="229" t="s">
        <v>290</v>
      </c>
      <c r="E329" s="43"/>
      <c r="F329" s="230" t="s">
        <v>643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290</v>
      </c>
      <c r="AU329" s="20" t="s">
        <v>78</v>
      </c>
    </row>
    <row r="330" s="2" customFormat="1" ht="37.8" customHeight="1">
      <c r="A330" s="41"/>
      <c r="B330" s="42"/>
      <c r="C330" s="216" t="s">
        <v>672</v>
      </c>
      <c r="D330" s="216" t="s">
        <v>284</v>
      </c>
      <c r="E330" s="217" t="s">
        <v>645</v>
      </c>
      <c r="F330" s="218" t="s">
        <v>646</v>
      </c>
      <c r="G330" s="219" t="s">
        <v>330</v>
      </c>
      <c r="H330" s="220">
        <v>4</v>
      </c>
      <c r="I330" s="221"/>
      <c r="J330" s="222">
        <f>ROUND(I330*H330,2)</f>
        <v>0</v>
      </c>
      <c r="K330" s="218" t="s">
        <v>287</v>
      </c>
      <c r="L330" s="47"/>
      <c r="M330" s="223" t="s">
        <v>19</v>
      </c>
      <c r="N330" s="224" t="s">
        <v>40</v>
      </c>
      <c r="O330" s="87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305</v>
      </c>
      <c r="AT330" s="227" t="s">
        <v>284</v>
      </c>
      <c r="AU330" s="227" t="s">
        <v>78</v>
      </c>
      <c r="AY330" s="20" t="s">
        <v>281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76</v>
      </c>
      <c r="BK330" s="228">
        <f>ROUND(I330*H330,2)</f>
        <v>0</v>
      </c>
      <c r="BL330" s="20" t="s">
        <v>305</v>
      </c>
      <c r="BM330" s="227" t="s">
        <v>647</v>
      </c>
    </row>
    <row r="331" s="2" customFormat="1">
      <c r="A331" s="41"/>
      <c r="B331" s="42"/>
      <c r="C331" s="43"/>
      <c r="D331" s="229" t="s">
        <v>290</v>
      </c>
      <c r="E331" s="43"/>
      <c r="F331" s="230" t="s">
        <v>648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290</v>
      </c>
      <c r="AU331" s="20" t="s">
        <v>78</v>
      </c>
    </row>
    <row r="332" s="13" customFormat="1">
      <c r="A332" s="13"/>
      <c r="B332" s="234"/>
      <c r="C332" s="235"/>
      <c r="D332" s="236" t="s">
        <v>292</v>
      </c>
      <c r="E332" s="237" t="s">
        <v>19</v>
      </c>
      <c r="F332" s="238" t="s">
        <v>2222</v>
      </c>
      <c r="G332" s="235"/>
      <c r="H332" s="239">
        <v>4</v>
      </c>
      <c r="I332" s="240"/>
      <c r="J332" s="235"/>
      <c r="K332" s="235"/>
      <c r="L332" s="241"/>
      <c r="M332" s="242"/>
      <c r="N332" s="243"/>
      <c r="O332" s="243"/>
      <c r="P332" s="243"/>
      <c r="Q332" s="243"/>
      <c r="R332" s="243"/>
      <c r="S332" s="243"/>
      <c r="T332" s="24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5" t="s">
        <v>292</v>
      </c>
      <c r="AU332" s="245" t="s">
        <v>78</v>
      </c>
      <c r="AV332" s="13" t="s">
        <v>78</v>
      </c>
      <c r="AW332" s="13" t="s">
        <v>31</v>
      </c>
      <c r="AX332" s="13" t="s">
        <v>76</v>
      </c>
      <c r="AY332" s="245" t="s">
        <v>281</v>
      </c>
    </row>
    <row r="333" s="2" customFormat="1" ht="24.15" customHeight="1">
      <c r="A333" s="41"/>
      <c r="B333" s="42"/>
      <c r="C333" s="267" t="s">
        <v>677</v>
      </c>
      <c r="D333" s="267" t="s">
        <v>396</v>
      </c>
      <c r="E333" s="268" t="s">
        <v>1521</v>
      </c>
      <c r="F333" s="269" t="s">
        <v>1522</v>
      </c>
      <c r="G333" s="270" t="s">
        <v>330</v>
      </c>
      <c r="H333" s="271">
        <v>4</v>
      </c>
      <c r="I333" s="272"/>
      <c r="J333" s="273">
        <f>ROUND(I333*H333,2)</f>
        <v>0</v>
      </c>
      <c r="K333" s="269" t="s">
        <v>287</v>
      </c>
      <c r="L333" s="274"/>
      <c r="M333" s="275" t="s">
        <v>19</v>
      </c>
      <c r="N333" s="276" t="s">
        <v>40</v>
      </c>
      <c r="O333" s="87"/>
      <c r="P333" s="225">
        <f>O333*H333</f>
        <v>0</v>
      </c>
      <c r="Q333" s="225">
        <v>0.017500000000000002</v>
      </c>
      <c r="R333" s="225">
        <f>Q333*H333</f>
        <v>0.070000000000000007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483</v>
      </c>
      <c r="AT333" s="227" t="s">
        <v>396</v>
      </c>
      <c r="AU333" s="227" t="s">
        <v>78</v>
      </c>
      <c r="AY333" s="20" t="s">
        <v>281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76</v>
      </c>
      <c r="BK333" s="228">
        <f>ROUND(I333*H333,2)</f>
        <v>0</v>
      </c>
      <c r="BL333" s="20" t="s">
        <v>305</v>
      </c>
      <c r="BM333" s="227" t="s">
        <v>652</v>
      </c>
    </row>
    <row r="334" s="2" customFormat="1" ht="24.15" customHeight="1">
      <c r="A334" s="41"/>
      <c r="B334" s="42"/>
      <c r="C334" s="216" t="s">
        <v>679</v>
      </c>
      <c r="D334" s="216" t="s">
        <v>284</v>
      </c>
      <c r="E334" s="217" t="s">
        <v>653</v>
      </c>
      <c r="F334" s="218" t="s">
        <v>654</v>
      </c>
      <c r="G334" s="219" t="s">
        <v>330</v>
      </c>
      <c r="H334" s="220">
        <v>4</v>
      </c>
      <c r="I334" s="221"/>
      <c r="J334" s="222">
        <f>ROUND(I334*H334,2)</f>
        <v>0</v>
      </c>
      <c r="K334" s="218" t="s">
        <v>287</v>
      </c>
      <c r="L334" s="47"/>
      <c r="M334" s="223" t="s">
        <v>19</v>
      </c>
      <c r="N334" s="224" t="s">
        <v>40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305</v>
      </c>
      <c r="AT334" s="227" t="s">
        <v>284</v>
      </c>
      <c r="AU334" s="227" t="s">
        <v>78</v>
      </c>
      <c r="AY334" s="20" t="s">
        <v>281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76</v>
      </c>
      <c r="BK334" s="228">
        <f>ROUND(I334*H334,2)</f>
        <v>0</v>
      </c>
      <c r="BL334" s="20" t="s">
        <v>305</v>
      </c>
      <c r="BM334" s="227" t="s">
        <v>655</v>
      </c>
    </row>
    <row r="335" s="2" customFormat="1">
      <c r="A335" s="41"/>
      <c r="B335" s="42"/>
      <c r="C335" s="43"/>
      <c r="D335" s="229" t="s">
        <v>290</v>
      </c>
      <c r="E335" s="43"/>
      <c r="F335" s="230" t="s">
        <v>656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290</v>
      </c>
      <c r="AU335" s="20" t="s">
        <v>78</v>
      </c>
    </row>
    <row r="336" s="2" customFormat="1" ht="24.15" customHeight="1">
      <c r="A336" s="41"/>
      <c r="B336" s="42"/>
      <c r="C336" s="267" t="s">
        <v>684</v>
      </c>
      <c r="D336" s="267" t="s">
        <v>396</v>
      </c>
      <c r="E336" s="268" t="s">
        <v>658</v>
      </c>
      <c r="F336" s="269" t="s">
        <v>659</v>
      </c>
      <c r="G336" s="270" t="s">
        <v>330</v>
      </c>
      <c r="H336" s="271">
        <v>1</v>
      </c>
      <c r="I336" s="272"/>
      <c r="J336" s="273">
        <f>ROUND(I336*H336,2)</f>
        <v>0</v>
      </c>
      <c r="K336" s="269" t="s">
        <v>287</v>
      </c>
      <c r="L336" s="274"/>
      <c r="M336" s="275" t="s">
        <v>19</v>
      </c>
      <c r="N336" s="276" t="s">
        <v>40</v>
      </c>
      <c r="O336" s="87"/>
      <c r="P336" s="225">
        <f>O336*H336</f>
        <v>0</v>
      </c>
      <c r="Q336" s="225">
        <v>0.00014999999999999999</v>
      </c>
      <c r="R336" s="225">
        <f>Q336*H336</f>
        <v>0.00014999999999999999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483</v>
      </c>
      <c r="AT336" s="227" t="s">
        <v>396</v>
      </c>
      <c r="AU336" s="227" t="s">
        <v>78</v>
      </c>
      <c r="AY336" s="20" t="s">
        <v>281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76</v>
      </c>
      <c r="BK336" s="228">
        <f>ROUND(I336*H336,2)</f>
        <v>0</v>
      </c>
      <c r="BL336" s="20" t="s">
        <v>305</v>
      </c>
      <c r="BM336" s="227" t="s">
        <v>660</v>
      </c>
    </row>
    <row r="337" s="2" customFormat="1" ht="24.15" customHeight="1">
      <c r="A337" s="41"/>
      <c r="B337" s="42"/>
      <c r="C337" s="267" t="s">
        <v>689</v>
      </c>
      <c r="D337" s="267" t="s">
        <v>396</v>
      </c>
      <c r="E337" s="268" t="s">
        <v>920</v>
      </c>
      <c r="F337" s="269" t="s">
        <v>921</v>
      </c>
      <c r="G337" s="270" t="s">
        <v>330</v>
      </c>
      <c r="H337" s="271">
        <v>3</v>
      </c>
      <c r="I337" s="272"/>
      <c r="J337" s="273">
        <f>ROUND(I337*H337,2)</f>
        <v>0</v>
      </c>
      <c r="K337" s="269" t="s">
        <v>287</v>
      </c>
      <c r="L337" s="274"/>
      <c r="M337" s="275" t="s">
        <v>19</v>
      </c>
      <c r="N337" s="276" t="s">
        <v>40</v>
      </c>
      <c r="O337" s="87"/>
      <c r="P337" s="225">
        <f>O337*H337</f>
        <v>0</v>
      </c>
      <c r="Q337" s="225">
        <v>0.00014999999999999999</v>
      </c>
      <c r="R337" s="225">
        <f>Q337*H337</f>
        <v>0.00044999999999999999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483</v>
      </c>
      <c r="AT337" s="227" t="s">
        <v>396</v>
      </c>
      <c r="AU337" s="227" t="s">
        <v>78</v>
      </c>
      <c r="AY337" s="20" t="s">
        <v>281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76</v>
      </c>
      <c r="BK337" s="228">
        <f>ROUND(I337*H337,2)</f>
        <v>0</v>
      </c>
      <c r="BL337" s="20" t="s">
        <v>305</v>
      </c>
      <c r="BM337" s="227" t="s">
        <v>922</v>
      </c>
    </row>
    <row r="338" s="2" customFormat="1" ht="16.5" customHeight="1">
      <c r="A338" s="41"/>
      <c r="B338" s="42"/>
      <c r="C338" s="216" t="s">
        <v>1541</v>
      </c>
      <c r="D338" s="216" t="s">
        <v>284</v>
      </c>
      <c r="E338" s="217" t="s">
        <v>2223</v>
      </c>
      <c r="F338" s="218" t="s">
        <v>2224</v>
      </c>
      <c r="G338" s="219" t="s">
        <v>1110</v>
      </c>
      <c r="H338" s="220">
        <v>1</v>
      </c>
      <c r="I338" s="221"/>
      <c r="J338" s="222">
        <f>ROUND(I338*H338,2)</f>
        <v>0</v>
      </c>
      <c r="K338" s="218" t="s">
        <v>19</v>
      </c>
      <c r="L338" s="47"/>
      <c r="M338" s="223" t="s">
        <v>19</v>
      </c>
      <c r="N338" s="224" t="s">
        <v>40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305</v>
      </c>
      <c r="AT338" s="227" t="s">
        <v>284</v>
      </c>
      <c r="AU338" s="227" t="s">
        <v>78</v>
      </c>
      <c r="AY338" s="20" t="s">
        <v>281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76</v>
      </c>
      <c r="BK338" s="228">
        <f>ROUND(I338*H338,2)</f>
        <v>0</v>
      </c>
      <c r="BL338" s="20" t="s">
        <v>305</v>
      </c>
      <c r="BM338" s="227" t="s">
        <v>2225</v>
      </c>
    </row>
    <row r="339" s="2" customFormat="1" ht="24.15" customHeight="1">
      <c r="A339" s="41"/>
      <c r="B339" s="42"/>
      <c r="C339" s="216" t="s">
        <v>696</v>
      </c>
      <c r="D339" s="216" t="s">
        <v>284</v>
      </c>
      <c r="E339" s="217" t="s">
        <v>662</v>
      </c>
      <c r="F339" s="218" t="s">
        <v>663</v>
      </c>
      <c r="G339" s="219" t="s">
        <v>330</v>
      </c>
      <c r="H339" s="220">
        <v>4</v>
      </c>
      <c r="I339" s="221"/>
      <c r="J339" s="222">
        <f>ROUND(I339*H339,2)</f>
        <v>0</v>
      </c>
      <c r="K339" s="218" t="s">
        <v>287</v>
      </c>
      <c r="L339" s="47"/>
      <c r="M339" s="223" t="s">
        <v>19</v>
      </c>
      <c r="N339" s="224" t="s">
        <v>40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305</v>
      </c>
      <c r="AT339" s="227" t="s">
        <v>284</v>
      </c>
      <c r="AU339" s="227" t="s">
        <v>78</v>
      </c>
      <c r="AY339" s="20" t="s">
        <v>281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76</v>
      </c>
      <c r="BK339" s="228">
        <f>ROUND(I339*H339,2)</f>
        <v>0</v>
      </c>
      <c r="BL339" s="20" t="s">
        <v>305</v>
      </c>
      <c r="BM339" s="227" t="s">
        <v>664</v>
      </c>
    </row>
    <row r="340" s="2" customFormat="1">
      <c r="A340" s="41"/>
      <c r="B340" s="42"/>
      <c r="C340" s="43"/>
      <c r="D340" s="229" t="s">
        <v>290</v>
      </c>
      <c r="E340" s="43"/>
      <c r="F340" s="230" t="s">
        <v>665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290</v>
      </c>
      <c r="AU340" s="20" t="s">
        <v>78</v>
      </c>
    </row>
    <row r="341" s="2" customFormat="1" ht="16.5" customHeight="1">
      <c r="A341" s="41"/>
      <c r="B341" s="42"/>
      <c r="C341" s="267" t="s">
        <v>701</v>
      </c>
      <c r="D341" s="267" t="s">
        <v>396</v>
      </c>
      <c r="E341" s="268" t="s">
        <v>667</v>
      </c>
      <c r="F341" s="269" t="s">
        <v>668</v>
      </c>
      <c r="G341" s="270" t="s">
        <v>330</v>
      </c>
      <c r="H341" s="271">
        <v>1</v>
      </c>
      <c r="I341" s="272"/>
      <c r="J341" s="273">
        <f>ROUND(I341*H341,2)</f>
        <v>0</v>
      </c>
      <c r="K341" s="269" t="s">
        <v>287</v>
      </c>
      <c r="L341" s="274"/>
      <c r="M341" s="275" t="s">
        <v>19</v>
      </c>
      <c r="N341" s="276" t="s">
        <v>40</v>
      </c>
      <c r="O341" s="87"/>
      <c r="P341" s="225">
        <f>O341*H341</f>
        <v>0</v>
      </c>
      <c r="Q341" s="225">
        <v>0.0022000000000000001</v>
      </c>
      <c r="R341" s="225">
        <f>Q341*H341</f>
        <v>0.0022000000000000001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483</v>
      </c>
      <c r="AT341" s="227" t="s">
        <v>396</v>
      </c>
      <c r="AU341" s="227" t="s">
        <v>78</v>
      </c>
      <c r="AY341" s="20" t="s">
        <v>281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76</v>
      </c>
      <c r="BK341" s="228">
        <f>ROUND(I341*H341,2)</f>
        <v>0</v>
      </c>
      <c r="BL341" s="20" t="s">
        <v>305</v>
      </c>
      <c r="BM341" s="227" t="s">
        <v>669</v>
      </c>
    </row>
    <row r="342" s="2" customFormat="1" ht="16.5" customHeight="1">
      <c r="A342" s="41"/>
      <c r="B342" s="42"/>
      <c r="C342" s="267" t="s">
        <v>707</v>
      </c>
      <c r="D342" s="267" t="s">
        <v>396</v>
      </c>
      <c r="E342" s="268" t="s">
        <v>923</v>
      </c>
      <c r="F342" s="269" t="s">
        <v>924</v>
      </c>
      <c r="G342" s="270" t="s">
        <v>330</v>
      </c>
      <c r="H342" s="271">
        <v>3</v>
      </c>
      <c r="I342" s="272"/>
      <c r="J342" s="273">
        <f>ROUND(I342*H342,2)</f>
        <v>0</v>
      </c>
      <c r="K342" s="269" t="s">
        <v>287</v>
      </c>
      <c r="L342" s="274"/>
      <c r="M342" s="275" t="s">
        <v>19</v>
      </c>
      <c r="N342" s="276" t="s">
        <v>40</v>
      </c>
      <c r="O342" s="87"/>
      <c r="P342" s="225">
        <f>O342*H342</f>
        <v>0</v>
      </c>
      <c r="Q342" s="225">
        <v>0.0022000000000000001</v>
      </c>
      <c r="R342" s="225">
        <f>Q342*H342</f>
        <v>0.0066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483</v>
      </c>
      <c r="AT342" s="227" t="s">
        <v>396</v>
      </c>
      <c r="AU342" s="227" t="s">
        <v>78</v>
      </c>
      <c r="AY342" s="20" t="s">
        <v>281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76</v>
      </c>
      <c r="BK342" s="228">
        <f>ROUND(I342*H342,2)</f>
        <v>0</v>
      </c>
      <c r="BL342" s="20" t="s">
        <v>305</v>
      </c>
      <c r="BM342" s="227" t="s">
        <v>925</v>
      </c>
    </row>
    <row r="343" s="2" customFormat="1" ht="37.8" customHeight="1">
      <c r="A343" s="41"/>
      <c r="B343" s="42"/>
      <c r="C343" s="216" t="s">
        <v>715</v>
      </c>
      <c r="D343" s="216" t="s">
        <v>284</v>
      </c>
      <c r="E343" s="217" t="s">
        <v>2226</v>
      </c>
      <c r="F343" s="218" t="s">
        <v>2227</v>
      </c>
      <c r="G343" s="219" t="s">
        <v>321</v>
      </c>
      <c r="H343" s="220">
        <v>2</v>
      </c>
      <c r="I343" s="221"/>
      <c r="J343" s="222">
        <f>ROUND(I343*H343,2)</f>
        <v>0</v>
      </c>
      <c r="K343" s="218" t="s">
        <v>316</v>
      </c>
      <c r="L343" s="47"/>
      <c r="M343" s="223" t="s">
        <v>19</v>
      </c>
      <c r="N343" s="224" t="s">
        <v>40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305</v>
      </c>
      <c r="AT343" s="227" t="s">
        <v>284</v>
      </c>
      <c r="AU343" s="227" t="s">
        <v>78</v>
      </c>
      <c r="AY343" s="20" t="s">
        <v>281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76</v>
      </c>
      <c r="BK343" s="228">
        <f>ROUND(I343*H343,2)</f>
        <v>0</v>
      </c>
      <c r="BL343" s="20" t="s">
        <v>305</v>
      </c>
      <c r="BM343" s="227" t="s">
        <v>2228</v>
      </c>
    </row>
    <row r="344" s="12" customFormat="1" ht="22.8" customHeight="1">
      <c r="A344" s="12"/>
      <c r="B344" s="200"/>
      <c r="C344" s="201"/>
      <c r="D344" s="202" t="s">
        <v>68</v>
      </c>
      <c r="E344" s="214" t="s">
        <v>670</v>
      </c>
      <c r="F344" s="214" t="s">
        <v>671</v>
      </c>
      <c r="G344" s="201"/>
      <c r="H344" s="201"/>
      <c r="I344" s="204"/>
      <c r="J344" s="215">
        <f>BK344</f>
        <v>0</v>
      </c>
      <c r="K344" s="201"/>
      <c r="L344" s="206"/>
      <c r="M344" s="207"/>
      <c r="N344" s="208"/>
      <c r="O344" s="208"/>
      <c r="P344" s="209">
        <f>P345+SUM(P346:P371)</f>
        <v>0</v>
      </c>
      <c r="Q344" s="208"/>
      <c r="R344" s="209">
        <f>R345+SUM(R346:R371)</f>
        <v>0.85112776999999995</v>
      </c>
      <c r="S344" s="208"/>
      <c r="T344" s="210">
        <f>T345+SUM(T346:T371)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11" t="s">
        <v>78</v>
      </c>
      <c r="AT344" s="212" t="s">
        <v>68</v>
      </c>
      <c r="AU344" s="212" t="s">
        <v>76</v>
      </c>
      <c r="AY344" s="211" t="s">
        <v>281</v>
      </c>
      <c r="BK344" s="213">
        <f>BK345+SUM(BK346:BK371)</f>
        <v>0</v>
      </c>
    </row>
    <row r="345" s="2" customFormat="1" ht="16.5" customHeight="1">
      <c r="A345" s="41"/>
      <c r="B345" s="42"/>
      <c r="C345" s="216" t="s">
        <v>721</v>
      </c>
      <c r="D345" s="216" t="s">
        <v>284</v>
      </c>
      <c r="E345" s="217" t="s">
        <v>461</v>
      </c>
      <c r="F345" s="218" t="s">
        <v>462</v>
      </c>
      <c r="G345" s="219" t="s">
        <v>197</v>
      </c>
      <c r="H345" s="220">
        <v>24.085000000000001</v>
      </c>
      <c r="I345" s="221"/>
      <c r="J345" s="222">
        <f>ROUND(I345*H345,2)</f>
        <v>0</v>
      </c>
      <c r="K345" s="218" t="s">
        <v>287</v>
      </c>
      <c r="L345" s="47"/>
      <c r="M345" s="223" t="s">
        <v>19</v>
      </c>
      <c r="N345" s="224" t="s">
        <v>40</v>
      </c>
      <c r="O345" s="87"/>
      <c r="P345" s="225">
        <f>O345*H345</f>
        <v>0</v>
      </c>
      <c r="Q345" s="225">
        <v>0.00029999999999999997</v>
      </c>
      <c r="R345" s="225">
        <f>Q345*H345</f>
        <v>0.0072254999999999993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305</v>
      </c>
      <c r="AT345" s="227" t="s">
        <v>284</v>
      </c>
      <c r="AU345" s="227" t="s">
        <v>78</v>
      </c>
      <c r="AY345" s="20" t="s">
        <v>281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76</v>
      </c>
      <c r="BK345" s="228">
        <f>ROUND(I345*H345,2)</f>
        <v>0</v>
      </c>
      <c r="BL345" s="20" t="s">
        <v>305</v>
      </c>
      <c r="BM345" s="227" t="s">
        <v>678</v>
      </c>
    </row>
    <row r="346" s="2" customFormat="1">
      <c r="A346" s="41"/>
      <c r="B346" s="42"/>
      <c r="C346" s="43"/>
      <c r="D346" s="229" t="s">
        <v>290</v>
      </c>
      <c r="E346" s="43"/>
      <c r="F346" s="230" t="s">
        <v>464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290</v>
      </c>
      <c r="AU346" s="20" t="s">
        <v>78</v>
      </c>
    </row>
    <row r="347" s="13" customFormat="1">
      <c r="A347" s="13"/>
      <c r="B347" s="234"/>
      <c r="C347" s="235"/>
      <c r="D347" s="236" t="s">
        <v>292</v>
      </c>
      <c r="E347" s="237" t="s">
        <v>19</v>
      </c>
      <c r="F347" s="238" t="s">
        <v>200</v>
      </c>
      <c r="G347" s="235"/>
      <c r="H347" s="239">
        <v>24.085000000000001</v>
      </c>
      <c r="I347" s="240"/>
      <c r="J347" s="235"/>
      <c r="K347" s="235"/>
      <c r="L347" s="241"/>
      <c r="M347" s="242"/>
      <c r="N347" s="243"/>
      <c r="O347" s="243"/>
      <c r="P347" s="243"/>
      <c r="Q347" s="243"/>
      <c r="R347" s="243"/>
      <c r="S347" s="243"/>
      <c r="T347" s="244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5" t="s">
        <v>292</v>
      </c>
      <c r="AU347" s="245" t="s">
        <v>78</v>
      </c>
      <c r="AV347" s="13" t="s">
        <v>78</v>
      </c>
      <c r="AW347" s="13" t="s">
        <v>31</v>
      </c>
      <c r="AX347" s="13" t="s">
        <v>69</v>
      </c>
      <c r="AY347" s="245" t="s">
        <v>281</v>
      </c>
    </row>
    <row r="348" s="14" customFormat="1">
      <c r="A348" s="14"/>
      <c r="B348" s="246"/>
      <c r="C348" s="247"/>
      <c r="D348" s="236" t="s">
        <v>292</v>
      </c>
      <c r="E348" s="248" t="s">
        <v>19</v>
      </c>
      <c r="F348" s="249" t="s">
        <v>311</v>
      </c>
      <c r="G348" s="247"/>
      <c r="H348" s="250">
        <v>24.085000000000001</v>
      </c>
      <c r="I348" s="251"/>
      <c r="J348" s="247"/>
      <c r="K348" s="247"/>
      <c r="L348" s="252"/>
      <c r="M348" s="253"/>
      <c r="N348" s="254"/>
      <c r="O348" s="254"/>
      <c r="P348" s="254"/>
      <c r="Q348" s="254"/>
      <c r="R348" s="254"/>
      <c r="S348" s="254"/>
      <c r="T348" s="25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6" t="s">
        <v>292</v>
      </c>
      <c r="AU348" s="256" t="s">
        <v>78</v>
      </c>
      <c r="AV348" s="14" t="s">
        <v>288</v>
      </c>
      <c r="AW348" s="14" t="s">
        <v>31</v>
      </c>
      <c r="AX348" s="14" t="s">
        <v>76</v>
      </c>
      <c r="AY348" s="256" t="s">
        <v>281</v>
      </c>
    </row>
    <row r="349" s="2" customFormat="1" ht="24.15" customHeight="1">
      <c r="A349" s="41"/>
      <c r="B349" s="42"/>
      <c r="C349" s="216" t="s">
        <v>729</v>
      </c>
      <c r="D349" s="216" t="s">
        <v>284</v>
      </c>
      <c r="E349" s="217" t="s">
        <v>673</v>
      </c>
      <c r="F349" s="218" t="s">
        <v>674</v>
      </c>
      <c r="G349" s="219" t="s">
        <v>197</v>
      </c>
      <c r="H349" s="220">
        <v>24.085000000000001</v>
      </c>
      <c r="I349" s="221"/>
      <c r="J349" s="222">
        <f>ROUND(I349*H349,2)</f>
        <v>0</v>
      </c>
      <c r="K349" s="218" t="s">
        <v>287</v>
      </c>
      <c r="L349" s="47"/>
      <c r="M349" s="223" t="s">
        <v>19</v>
      </c>
      <c r="N349" s="224" t="s">
        <v>40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305</v>
      </c>
      <c r="AT349" s="227" t="s">
        <v>284</v>
      </c>
      <c r="AU349" s="227" t="s">
        <v>78</v>
      </c>
      <c r="AY349" s="20" t="s">
        <v>281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76</v>
      </c>
      <c r="BK349" s="228">
        <f>ROUND(I349*H349,2)</f>
        <v>0</v>
      </c>
      <c r="BL349" s="20" t="s">
        <v>305</v>
      </c>
      <c r="BM349" s="227" t="s">
        <v>675</v>
      </c>
    </row>
    <row r="350" s="2" customFormat="1">
      <c r="A350" s="41"/>
      <c r="B350" s="42"/>
      <c r="C350" s="43"/>
      <c r="D350" s="229" t="s">
        <v>290</v>
      </c>
      <c r="E350" s="43"/>
      <c r="F350" s="230" t="s">
        <v>676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290</v>
      </c>
      <c r="AU350" s="20" t="s">
        <v>78</v>
      </c>
    </row>
    <row r="351" s="13" customFormat="1">
      <c r="A351" s="13"/>
      <c r="B351" s="234"/>
      <c r="C351" s="235"/>
      <c r="D351" s="236" t="s">
        <v>292</v>
      </c>
      <c r="E351" s="237" t="s">
        <v>19</v>
      </c>
      <c r="F351" s="238" t="s">
        <v>200</v>
      </c>
      <c r="G351" s="235"/>
      <c r="H351" s="239">
        <v>24.085000000000001</v>
      </c>
      <c r="I351" s="240"/>
      <c r="J351" s="235"/>
      <c r="K351" s="235"/>
      <c r="L351" s="241"/>
      <c r="M351" s="242"/>
      <c r="N351" s="243"/>
      <c r="O351" s="243"/>
      <c r="P351" s="243"/>
      <c r="Q351" s="243"/>
      <c r="R351" s="243"/>
      <c r="S351" s="243"/>
      <c r="T351" s="244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5" t="s">
        <v>292</v>
      </c>
      <c r="AU351" s="245" t="s">
        <v>78</v>
      </c>
      <c r="AV351" s="13" t="s">
        <v>78</v>
      </c>
      <c r="AW351" s="13" t="s">
        <v>31</v>
      </c>
      <c r="AX351" s="13" t="s">
        <v>76</v>
      </c>
      <c r="AY351" s="245" t="s">
        <v>281</v>
      </c>
    </row>
    <row r="352" s="2" customFormat="1" ht="37.8" customHeight="1">
      <c r="A352" s="41"/>
      <c r="B352" s="42"/>
      <c r="C352" s="216" t="s">
        <v>734</v>
      </c>
      <c r="D352" s="216" t="s">
        <v>284</v>
      </c>
      <c r="E352" s="217" t="s">
        <v>680</v>
      </c>
      <c r="F352" s="218" t="s">
        <v>681</v>
      </c>
      <c r="G352" s="219" t="s">
        <v>197</v>
      </c>
      <c r="H352" s="220">
        <v>24.085000000000001</v>
      </c>
      <c r="I352" s="221"/>
      <c r="J352" s="222">
        <f>ROUND(I352*H352,2)</f>
        <v>0</v>
      </c>
      <c r="K352" s="218" t="s">
        <v>287</v>
      </c>
      <c r="L352" s="47"/>
      <c r="M352" s="223" t="s">
        <v>19</v>
      </c>
      <c r="N352" s="224" t="s">
        <v>40</v>
      </c>
      <c r="O352" s="87"/>
      <c r="P352" s="225">
        <f>O352*H352</f>
        <v>0</v>
      </c>
      <c r="Q352" s="225">
        <v>0.0059959999999999996</v>
      </c>
      <c r="R352" s="225">
        <f>Q352*H352</f>
        <v>0.14441366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305</v>
      </c>
      <c r="AT352" s="227" t="s">
        <v>284</v>
      </c>
      <c r="AU352" s="227" t="s">
        <v>78</v>
      </c>
      <c r="AY352" s="20" t="s">
        <v>281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76</v>
      </c>
      <c r="BK352" s="228">
        <f>ROUND(I352*H352,2)</f>
        <v>0</v>
      </c>
      <c r="BL352" s="20" t="s">
        <v>305</v>
      </c>
      <c r="BM352" s="227" t="s">
        <v>682</v>
      </c>
    </row>
    <row r="353" s="2" customFormat="1">
      <c r="A353" s="41"/>
      <c r="B353" s="42"/>
      <c r="C353" s="43"/>
      <c r="D353" s="229" t="s">
        <v>290</v>
      </c>
      <c r="E353" s="43"/>
      <c r="F353" s="230" t="s">
        <v>683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290</v>
      </c>
      <c r="AU353" s="20" t="s">
        <v>78</v>
      </c>
    </row>
    <row r="354" s="2" customFormat="1" ht="33" customHeight="1">
      <c r="A354" s="41"/>
      <c r="B354" s="42"/>
      <c r="C354" s="267" t="s">
        <v>739</v>
      </c>
      <c r="D354" s="267" t="s">
        <v>396</v>
      </c>
      <c r="E354" s="268" t="s">
        <v>685</v>
      </c>
      <c r="F354" s="269" t="s">
        <v>686</v>
      </c>
      <c r="G354" s="270" t="s">
        <v>197</v>
      </c>
      <c r="H354" s="271">
        <v>26.494</v>
      </c>
      <c r="I354" s="272"/>
      <c r="J354" s="273">
        <f>ROUND(I354*H354,2)</f>
        <v>0</v>
      </c>
      <c r="K354" s="269" t="s">
        <v>287</v>
      </c>
      <c r="L354" s="274"/>
      <c r="M354" s="275" t="s">
        <v>19</v>
      </c>
      <c r="N354" s="276" t="s">
        <v>40</v>
      </c>
      <c r="O354" s="87"/>
      <c r="P354" s="225">
        <f>O354*H354</f>
        <v>0</v>
      </c>
      <c r="Q354" s="225">
        <v>0.021999999999999999</v>
      </c>
      <c r="R354" s="225">
        <f>Q354*H354</f>
        <v>0.58286799999999994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483</v>
      </c>
      <c r="AT354" s="227" t="s">
        <v>396</v>
      </c>
      <c r="AU354" s="227" t="s">
        <v>78</v>
      </c>
      <c r="AY354" s="20" t="s">
        <v>281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76</v>
      </c>
      <c r="BK354" s="228">
        <f>ROUND(I354*H354,2)</f>
        <v>0</v>
      </c>
      <c r="BL354" s="20" t="s">
        <v>305</v>
      </c>
      <c r="BM354" s="227" t="s">
        <v>687</v>
      </c>
    </row>
    <row r="355" s="13" customFormat="1">
      <c r="A355" s="13"/>
      <c r="B355" s="234"/>
      <c r="C355" s="235"/>
      <c r="D355" s="236" t="s">
        <v>292</v>
      </c>
      <c r="E355" s="235"/>
      <c r="F355" s="238" t="s">
        <v>2229</v>
      </c>
      <c r="G355" s="235"/>
      <c r="H355" s="239">
        <v>26.494</v>
      </c>
      <c r="I355" s="240"/>
      <c r="J355" s="235"/>
      <c r="K355" s="235"/>
      <c r="L355" s="241"/>
      <c r="M355" s="242"/>
      <c r="N355" s="243"/>
      <c r="O355" s="243"/>
      <c r="P355" s="243"/>
      <c r="Q355" s="243"/>
      <c r="R355" s="243"/>
      <c r="S355" s="243"/>
      <c r="T355" s="244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5" t="s">
        <v>292</v>
      </c>
      <c r="AU355" s="245" t="s">
        <v>78</v>
      </c>
      <c r="AV355" s="13" t="s">
        <v>78</v>
      </c>
      <c r="AW355" s="13" t="s">
        <v>4</v>
      </c>
      <c r="AX355" s="13" t="s">
        <v>76</v>
      </c>
      <c r="AY355" s="245" t="s">
        <v>281</v>
      </c>
    </row>
    <row r="356" s="2" customFormat="1" ht="37.8" customHeight="1">
      <c r="A356" s="41"/>
      <c r="B356" s="42"/>
      <c r="C356" s="216" t="s">
        <v>744</v>
      </c>
      <c r="D356" s="216" t="s">
        <v>284</v>
      </c>
      <c r="E356" s="217" t="s">
        <v>1957</v>
      </c>
      <c r="F356" s="218" t="s">
        <v>1958</v>
      </c>
      <c r="G356" s="219" t="s">
        <v>392</v>
      </c>
      <c r="H356" s="220">
        <v>9.6699999999999999</v>
      </c>
      <c r="I356" s="221"/>
      <c r="J356" s="222">
        <f>ROUND(I356*H356,2)</f>
        <v>0</v>
      </c>
      <c r="K356" s="218" t="s">
        <v>895</v>
      </c>
      <c r="L356" s="47"/>
      <c r="M356" s="223" t="s">
        <v>19</v>
      </c>
      <c r="N356" s="224" t="s">
        <v>40</v>
      </c>
      <c r="O356" s="87"/>
      <c r="P356" s="225">
        <f>O356*H356</f>
        <v>0</v>
      </c>
      <c r="Q356" s="225">
        <v>0.000428</v>
      </c>
      <c r="R356" s="225">
        <f>Q356*H356</f>
        <v>0.00413876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305</v>
      </c>
      <c r="AT356" s="227" t="s">
        <v>284</v>
      </c>
      <c r="AU356" s="227" t="s">
        <v>78</v>
      </c>
      <c r="AY356" s="20" t="s">
        <v>281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76</v>
      </c>
      <c r="BK356" s="228">
        <f>ROUND(I356*H356,2)</f>
        <v>0</v>
      </c>
      <c r="BL356" s="20" t="s">
        <v>305</v>
      </c>
      <c r="BM356" s="227" t="s">
        <v>2230</v>
      </c>
    </row>
    <row r="357" s="2" customFormat="1">
      <c r="A357" s="41"/>
      <c r="B357" s="42"/>
      <c r="C357" s="43"/>
      <c r="D357" s="229" t="s">
        <v>290</v>
      </c>
      <c r="E357" s="43"/>
      <c r="F357" s="230" t="s">
        <v>1960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290</v>
      </c>
      <c r="AU357" s="20" t="s">
        <v>78</v>
      </c>
    </row>
    <row r="358" s="15" customFormat="1">
      <c r="A358" s="15"/>
      <c r="B358" s="257"/>
      <c r="C358" s="258"/>
      <c r="D358" s="236" t="s">
        <v>292</v>
      </c>
      <c r="E358" s="259" t="s">
        <v>19</v>
      </c>
      <c r="F358" s="260" t="s">
        <v>2231</v>
      </c>
      <c r="G358" s="258"/>
      <c r="H358" s="259" t="s">
        <v>19</v>
      </c>
      <c r="I358" s="261"/>
      <c r="J358" s="258"/>
      <c r="K358" s="258"/>
      <c r="L358" s="262"/>
      <c r="M358" s="263"/>
      <c r="N358" s="264"/>
      <c r="O358" s="264"/>
      <c r="P358" s="264"/>
      <c r="Q358" s="264"/>
      <c r="R358" s="264"/>
      <c r="S358" s="264"/>
      <c r="T358" s="26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66" t="s">
        <v>292</v>
      </c>
      <c r="AU358" s="266" t="s">
        <v>78</v>
      </c>
      <c r="AV358" s="15" t="s">
        <v>76</v>
      </c>
      <c r="AW358" s="15" t="s">
        <v>31</v>
      </c>
      <c r="AX358" s="15" t="s">
        <v>69</v>
      </c>
      <c r="AY358" s="266" t="s">
        <v>281</v>
      </c>
    </row>
    <row r="359" s="13" customFormat="1">
      <c r="A359" s="13"/>
      <c r="B359" s="234"/>
      <c r="C359" s="235"/>
      <c r="D359" s="236" t="s">
        <v>292</v>
      </c>
      <c r="E359" s="237" t="s">
        <v>2173</v>
      </c>
      <c r="F359" s="238" t="s">
        <v>2232</v>
      </c>
      <c r="G359" s="235"/>
      <c r="H359" s="239">
        <v>10.880000000000001</v>
      </c>
      <c r="I359" s="240"/>
      <c r="J359" s="235"/>
      <c r="K359" s="235"/>
      <c r="L359" s="241"/>
      <c r="M359" s="242"/>
      <c r="N359" s="243"/>
      <c r="O359" s="243"/>
      <c r="P359" s="243"/>
      <c r="Q359" s="243"/>
      <c r="R359" s="243"/>
      <c r="S359" s="243"/>
      <c r="T359" s="244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5" t="s">
        <v>292</v>
      </c>
      <c r="AU359" s="245" t="s">
        <v>78</v>
      </c>
      <c r="AV359" s="13" t="s">
        <v>78</v>
      </c>
      <c r="AW359" s="13" t="s">
        <v>31</v>
      </c>
      <c r="AX359" s="13" t="s">
        <v>69</v>
      </c>
      <c r="AY359" s="245" t="s">
        <v>281</v>
      </c>
    </row>
    <row r="360" s="15" customFormat="1">
      <c r="A360" s="15"/>
      <c r="B360" s="257"/>
      <c r="C360" s="258"/>
      <c r="D360" s="236" t="s">
        <v>292</v>
      </c>
      <c r="E360" s="259" t="s">
        <v>19</v>
      </c>
      <c r="F360" s="260" t="s">
        <v>2115</v>
      </c>
      <c r="G360" s="258"/>
      <c r="H360" s="259" t="s">
        <v>19</v>
      </c>
      <c r="I360" s="261"/>
      <c r="J360" s="258"/>
      <c r="K360" s="258"/>
      <c r="L360" s="262"/>
      <c r="M360" s="263"/>
      <c r="N360" s="264"/>
      <c r="O360" s="264"/>
      <c r="P360" s="264"/>
      <c r="Q360" s="264"/>
      <c r="R360" s="264"/>
      <c r="S360" s="264"/>
      <c r="T360" s="26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66" t="s">
        <v>292</v>
      </c>
      <c r="AU360" s="266" t="s">
        <v>78</v>
      </c>
      <c r="AV360" s="15" t="s">
        <v>76</v>
      </c>
      <c r="AW360" s="15" t="s">
        <v>31</v>
      </c>
      <c r="AX360" s="15" t="s">
        <v>69</v>
      </c>
      <c r="AY360" s="266" t="s">
        <v>281</v>
      </c>
    </row>
    <row r="361" s="13" customFormat="1">
      <c r="A361" s="13"/>
      <c r="B361" s="234"/>
      <c r="C361" s="235"/>
      <c r="D361" s="236" t="s">
        <v>292</v>
      </c>
      <c r="E361" s="237" t="s">
        <v>19</v>
      </c>
      <c r="F361" s="238" t="s">
        <v>2233</v>
      </c>
      <c r="G361" s="235"/>
      <c r="H361" s="239">
        <v>-1.21</v>
      </c>
      <c r="I361" s="240"/>
      <c r="J361" s="235"/>
      <c r="K361" s="235"/>
      <c r="L361" s="241"/>
      <c r="M361" s="242"/>
      <c r="N361" s="243"/>
      <c r="O361" s="243"/>
      <c r="P361" s="243"/>
      <c r="Q361" s="243"/>
      <c r="R361" s="243"/>
      <c r="S361" s="243"/>
      <c r="T361" s="244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5" t="s">
        <v>292</v>
      </c>
      <c r="AU361" s="245" t="s">
        <v>78</v>
      </c>
      <c r="AV361" s="13" t="s">
        <v>78</v>
      </c>
      <c r="AW361" s="13" t="s">
        <v>31</v>
      </c>
      <c r="AX361" s="13" t="s">
        <v>69</v>
      </c>
      <c r="AY361" s="245" t="s">
        <v>281</v>
      </c>
    </row>
    <row r="362" s="14" customFormat="1">
      <c r="A362" s="14"/>
      <c r="B362" s="246"/>
      <c r="C362" s="247"/>
      <c r="D362" s="236" t="s">
        <v>292</v>
      </c>
      <c r="E362" s="248" t="s">
        <v>19</v>
      </c>
      <c r="F362" s="249" t="s">
        <v>311</v>
      </c>
      <c r="G362" s="247"/>
      <c r="H362" s="250">
        <v>9.6699999999999999</v>
      </c>
      <c r="I362" s="251"/>
      <c r="J362" s="247"/>
      <c r="K362" s="247"/>
      <c r="L362" s="252"/>
      <c r="M362" s="253"/>
      <c r="N362" s="254"/>
      <c r="O362" s="254"/>
      <c r="P362" s="254"/>
      <c r="Q362" s="254"/>
      <c r="R362" s="254"/>
      <c r="S362" s="254"/>
      <c r="T362" s="255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6" t="s">
        <v>292</v>
      </c>
      <c r="AU362" s="256" t="s">
        <v>78</v>
      </c>
      <c r="AV362" s="14" t="s">
        <v>288</v>
      </c>
      <c r="AW362" s="14" t="s">
        <v>31</v>
      </c>
      <c r="AX362" s="14" t="s">
        <v>76</v>
      </c>
      <c r="AY362" s="256" t="s">
        <v>281</v>
      </c>
    </row>
    <row r="363" s="2" customFormat="1" ht="16.5" customHeight="1">
      <c r="A363" s="41"/>
      <c r="B363" s="42"/>
      <c r="C363" s="216" t="s">
        <v>753</v>
      </c>
      <c r="D363" s="216" t="s">
        <v>284</v>
      </c>
      <c r="E363" s="217" t="s">
        <v>1962</v>
      </c>
      <c r="F363" s="218" t="s">
        <v>1963</v>
      </c>
      <c r="G363" s="219" t="s">
        <v>392</v>
      </c>
      <c r="H363" s="220">
        <v>9.6699999999999999</v>
      </c>
      <c r="I363" s="221"/>
      <c r="J363" s="222">
        <f>ROUND(I363*H363,2)</f>
        <v>0</v>
      </c>
      <c r="K363" s="218" t="s">
        <v>895</v>
      </c>
      <c r="L363" s="47"/>
      <c r="M363" s="223" t="s">
        <v>19</v>
      </c>
      <c r="N363" s="224" t="s">
        <v>40</v>
      </c>
      <c r="O363" s="87"/>
      <c r="P363" s="225">
        <f>O363*H363</f>
        <v>0</v>
      </c>
      <c r="Q363" s="225">
        <v>9.0000000000000006E-05</v>
      </c>
      <c r="R363" s="225">
        <f>Q363*H363</f>
        <v>0.00087030000000000007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305</v>
      </c>
      <c r="AT363" s="227" t="s">
        <v>284</v>
      </c>
      <c r="AU363" s="227" t="s">
        <v>78</v>
      </c>
      <c r="AY363" s="20" t="s">
        <v>281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76</v>
      </c>
      <c r="BK363" s="228">
        <f>ROUND(I363*H363,2)</f>
        <v>0</v>
      </c>
      <c r="BL363" s="20" t="s">
        <v>305</v>
      </c>
      <c r="BM363" s="227" t="s">
        <v>2234</v>
      </c>
    </row>
    <row r="364" s="2" customFormat="1">
      <c r="A364" s="41"/>
      <c r="B364" s="42"/>
      <c r="C364" s="43"/>
      <c r="D364" s="229" t="s">
        <v>290</v>
      </c>
      <c r="E364" s="43"/>
      <c r="F364" s="230" t="s">
        <v>1965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290</v>
      </c>
      <c r="AU364" s="20" t="s">
        <v>78</v>
      </c>
    </row>
    <row r="365" s="2" customFormat="1" ht="16.5" customHeight="1">
      <c r="A365" s="41"/>
      <c r="B365" s="42"/>
      <c r="C365" s="216" t="s">
        <v>758</v>
      </c>
      <c r="D365" s="216" t="s">
        <v>284</v>
      </c>
      <c r="E365" s="217" t="s">
        <v>1966</v>
      </c>
      <c r="F365" s="218" t="s">
        <v>1967</v>
      </c>
      <c r="G365" s="219" t="s">
        <v>392</v>
      </c>
      <c r="H365" s="220">
        <v>9.6699999999999999</v>
      </c>
      <c r="I365" s="221"/>
      <c r="J365" s="222">
        <f>ROUND(I365*H365,2)</f>
        <v>0</v>
      </c>
      <c r="K365" s="218" t="s">
        <v>895</v>
      </c>
      <c r="L365" s="47"/>
      <c r="M365" s="223" t="s">
        <v>19</v>
      </c>
      <c r="N365" s="224" t="s">
        <v>40</v>
      </c>
      <c r="O365" s="87"/>
      <c r="P365" s="225">
        <f>O365*H365</f>
        <v>0</v>
      </c>
      <c r="Q365" s="225">
        <v>0.00024899999999999998</v>
      </c>
      <c r="R365" s="225">
        <f>Q365*H365</f>
        <v>0.0024078299999999997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305</v>
      </c>
      <c r="AT365" s="227" t="s">
        <v>284</v>
      </c>
      <c r="AU365" s="227" t="s">
        <v>78</v>
      </c>
      <c r="AY365" s="20" t="s">
        <v>281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76</v>
      </c>
      <c r="BK365" s="228">
        <f>ROUND(I365*H365,2)</f>
        <v>0</v>
      </c>
      <c r="BL365" s="20" t="s">
        <v>305</v>
      </c>
      <c r="BM365" s="227" t="s">
        <v>2235</v>
      </c>
    </row>
    <row r="366" s="2" customFormat="1">
      <c r="A366" s="41"/>
      <c r="B366" s="42"/>
      <c r="C366" s="43"/>
      <c r="D366" s="229" t="s">
        <v>290</v>
      </c>
      <c r="E366" s="43"/>
      <c r="F366" s="230" t="s">
        <v>1969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290</v>
      </c>
      <c r="AU366" s="20" t="s">
        <v>78</v>
      </c>
    </row>
    <row r="367" s="2" customFormat="1" ht="24.15" customHeight="1">
      <c r="A367" s="41"/>
      <c r="B367" s="42"/>
      <c r="C367" s="267" t="s">
        <v>764</v>
      </c>
      <c r="D367" s="267" t="s">
        <v>396</v>
      </c>
      <c r="E367" s="268" t="s">
        <v>1970</v>
      </c>
      <c r="F367" s="269" t="s">
        <v>1971</v>
      </c>
      <c r="G367" s="270" t="s">
        <v>392</v>
      </c>
      <c r="H367" s="271">
        <v>10.637000000000001</v>
      </c>
      <c r="I367" s="272"/>
      <c r="J367" s="273">
        <f>ROUND(I367*H367,2)</f>
        <v>0</v>
      </c>
      <c r="K367" s="269" t="s">
        <v>895</v>
      </c>
      <c r="L367" s="274"/>
      <c r="M367" s="275" t="s">
        <v>19</v>
      </c>
      <c r="N367" s="276" t="s">
        <v>40</v>
      </c>
      <c r="O367" s="87"/>
      <c r="P367" s="225">
        <f>O367*H367</f>
        <v>0</v>
      </c>
      <c r="Q367" s="225">
        <v>0.00198</v>
      </c>
      <c r="R367" s="225">
        <f>Q367*H367</f>
        <v>0.021061260000000002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483</v>
      </c>
      <c r="AT367" s="227" t="s">
        <v>396</v>
      </c>
      <c r="AU367" s="227" t="s">
        <v>78</v>
      </c>
      <c r="AY367" s="20" t="s">
        <v>281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76</v>
      </c>
      <c r="BK367" s="228">
        <f>ROUND(I367*H367,2)</f>
        <v>0</v>
      </c>
      <c r="BL367" s="20" t="s">
        <v>305</v>
      </c>
      <c r="BM367" s="227" t="s">
        <v>2236</v>
      </c>
    </row>
    <row r="368" s="13" customFormat="1">
      <c r="A368" s="13"/>
      <c r="B368" s="234"/>
      <c r="C368" s="235"/>
      <c r="D368" s="236" t="s">
        <v>292</v>
      </c>
      <c r="E368" s="235"/>
      <c r="F368" s="238" t="s">
        <v>2237</v>
      </c>
      <c r="G368" s="235"/>
      <c r="H368" s="239">
        <v>10.637000000000001</v>
      </c>
      <c r="I368" s="240"/>
      <c r="J368" s="235"/>
      <c r="K368" s="235"/>
      <c r="L368" s="241"/>
      <c r="M368" s="242"/>
      <c r="N368" s="243"/>
      <c r="O368" s="243"/>
      <c r="P368" s="243"/>
      <c r="Q368" s="243"/>
      <c r="R368" s="243"/>
      <c r="S368" s="243"/>
      <c r="T368" s="244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5" t="s">
        <v>292</v>
      </c>
      <c r="AU368" s="245" t="s">
        <v>78</v>
      </c>
      <c r="AV368" s="13" t="s">
        <v>78</v>
      </c>
      <c r="AW368" s="13" t="s">
        <v>4</v>
      </c>
      <c r="AX368" s="13" t="s">
        <v>76</v>
      </c>
      <c r="AY368" s="245" t="s">
        <v>281</v>
      </c>
    </row>
    <row r="369" s="2" customFormat="1" ht="55.5" customHeight="1">
      <c r="A369" s="41"/>
      <c r="B369" s="42"/>
      <c r="C369" s="216" t="s">
        <v>771</v>
      </c>
      <c r="D369" s="216" t="s">
        <v>284</v>
      </c>
      <c r="E369" s="217" t="s">
        <v>690</v>
      </c>
      <c r="F369" s="218" t="s">
        <v>691</v>
      </c>
      <c r="G369" s="219" t="s">
        <v>366</v>
      </c>
      <c r="H369" s="220">
        <v>0.85099999999999998</v>
      </c>
      <c r="I369" s="221"/>
      <c r="J369" s="222">
        <f>ROUND(I369*H369,2)</f>
        <v>0</v>
      </c>
      <c r="K369" s="218" t="s">
        <v>287</v>
      </c>
      <c r="L369" s="47"/>
      <c r="M369" s="223" t="s">
        <v>19</v>
      </c>
      <c r="N369" s="224" t="s">
        <v>40</v>
      </c>
      <c r="O369" s="87"/>
      <c r="P369" s="225">
        <f>O369*H369</f>
        <v>0</v>
      </c>
      <c r="Q369" s="225">
        <v>0</v>
      </c>
      <c r="R369" s="225">
        <f>Q369*H369</f>
        <v>0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305</v>
      </c>
      <c r="AT369" s="227" t="s">
        <v>284</v>
      </c>
      <c r="AU369" s="227" t="s">
        <v>78</v>
      </c>
      <c r="AY369" s="20" t="s">
        <v>281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76</v>
      </c>
      <c r="BK369" s="228">
        <f>ROUND(I369*H369,2)</f>
        <v>0</v>
      </c>
      <c r="BL369" s="20" t="s">
        <v>305</v>
      </c>
      <c r="BM369" s="227" t="s">
        <v>692</v>
      </c>
    </row>
    <row r="370" s="2" customFormat="1">
      <c r="A370" s="41"/>
      <c r="B370" s="42"/>
      <c r="C370" s="43"/>
      <c r="D370" s="229" t="s">
        <v>290</v>
      </c>
      <c r="E370" s="43"/>
      <c r="F370" s="230" t="s">
        <v>693</v>
      </c>
      <c r="G370" s="43"/>
      <c r="H370" s="43"/>
      <c r="I370" s="231"/>
      <c r="J370" s="43"/>
      <c r="K370" s="43"/>
      <c r="L370" s="47"/>
      <c r="M370" s="232"/>
      <c r="N370" s="233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290</v>
      </c>
      <c r="AU370" s="20" t="s">
        <v>78</v>
      </c>
    </row>
    <row r="371" s="12" customFormat="1" ht="20.88" customHeight="1">
      <c r="A371" s="12"/>
      <c r="B371" s="200"/>
      <c r="C371" s="201"/>
      <c r="D371" s="202" t="s">
        <v>68</v>
      </c>
      <c r="E371" s="214" t="s">
        <v>694</v>
      </c>
      <c r="F371" s="214" t="s">
        <v>695</v>
      </c>
      <c r="G371" s="201"/>
      <c r="H371" s="201"/>
      <c r="I371" s="204"/>
      <c r="J371" s="215">
        <f>BK371</f>
        <v>0</v>
      </c>
      <c r="K371" s="201"/>
      <c r="L371" s="206"/>
      <c r="M371" s="207"/>
      <c r="N371" s="208"/>
      <c r="O371" s="208"/>
      <c r="P371" s="209">
        <f>SUM(P372:P389)</f>
        <v>0</v>
      </c>
      <c r="Q371" s="208"/>
      <c r="R371" s="209">
        <f>SUM(R372:R389)</f>
        <v>0.088142460000000006</v>
      </c>
      <c r="S371" s="208"/>
      <c r="T371" s="210">
        <f>SUM(T372:T389)</f>
        <v>0</v>
      </c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R371" s="211" t="s">
        <v>78</v>
      </c>
      <c r="AT371" s="212" t="s">
        <v>68</v>
      </c>
      <c r="AU371" s="212" t="s">
        <v>78</v>
      </c>
      <c r="AY371" s="211" t="s">
        <v>281</v>
      </c>
      <c r="BK371" s="213">
        <f>SUM(BK372:BK389)</f>
        <v>0</v>
      </c>
    </row>
    <row r="372" s="2" customFormat="1" ht="24.15" customHeight="1">
      <c r="A372" s="41"/>
      <c r="B372" s="42"/>
      <c r="C372" s="216" t="s">
        <v>777</v>
      </c>
      <c r="D372" s="216" t="s">
        <v>284</v>
      </c>
      <c r="E372" s="217" t="s">
        <v>697</v>
      </c>
      <c r="F372" s="218" t="s">
        <v>698</v>
      </c>
      <c r="G372" s="219" t="s">
        <v>197</v>
      </c>
      <c r="H372" s="220">
        <v>24.085000000000001</v>
      </c>
      <c r="I372" s="221"/>
      <c r="J372" s="222">
        <f>ROUND(I372*H372,2)</f>
        <v>0</v>
      </c>
      <c r="K372" s="218" t="s">
        <v>287</v>
      </c>
      <c r="L372" s="47"/>
      <c r="M372" s="223" t="s">
        <v>19</v>
      </c>
      <c r="N372" s="224" t="s">
        <v>40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305</v>
      </c>
      <c r="AT372" s="227" t="s">
        <v>284</v>
      </c>
      <c r="AU372" s="227" t="s">
        <v>199</v>
      </c>
      <c r="AY372" s="20" t="s">
        <v>281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76</v>
      </c>
      <c r="BK372" s="228">
        <f>ROUND(I372*H372,2)</f>
        <v>0</v>
      </c>
      <c r="BL372" s="20" t="s">
        <v>305</v>
      </c>
      <c r="BM372" s="227" t="s">
        <v>699</v>
      </c>
    </row>
    <row r="373" s="2" customFormat="1">
      <c r="A373" s="41"/>
      <c r="B373" s="42"/>
      <c r="C373" s="43"/>
      <c r="D373" s="229" t="s">
        <v>290</v>
      </c>
      <c r="E373" s="43"/>
      <c r="F373" s="230" t="s">
        <v>700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290</v>
      </c>
      <c r="AU373" s="20" t="s">
        <v>199</v>
      </c>
    </row>
    <row r="374" s="13" customFormat="1">
      <c r="A374" s="13"/>
      <c r="B374" s="234"/>
      <c r="C374" s="235"/>
      <c r="D374" s="236" t="s">
        <v>292</v>
      </c>
      <c r="E374" s="237" t="s">
        <v>19</v>
      </c>
      <c r="F374" s="238" t="s">
        <v>200</v>
      </c>
      <c r="G374" s="235"/>
      <c r="H374" s="239">
        <v>24.085000000000001</v>
      </c>
      <c r="I374" s="240"/>
      <c r="J374" s="235"/>
      <c r="K374" s="235"/>
      <c r="L374" s="241"/>
      <c r="M374" s="242"/>
      <c r="N374" s="243"/>
      <c r="O374" s="243"/>
      <c r="P374" s="243"/>
      <c r="Q374" s="243"/>
      <c r="R374" s="243"/>
      <c r="S374" s="243"/>
      <c r="T374" s="244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5" t="s">
        <v>292</v>
      </c>
      <c r="AU374" s="245" t="s">
        <v>199</v>
      </c>
      <c r="AV374" s="13" t="s">
        <v>78</v>
      </c>
      <c r="AW374" s="13" t="s">
        <v>31</v>
      </c>
      <c r="AX374" s="13" t="s">
        <v>76</v>
      </c>
      <c r="AY374" s="245" t="s">
        <v>281</v>
      </c>
    </row>
    <row r="375" s="2" customFormat="1" ht="24.15" customHeight="1">
      <c r="A375" s="41"/>
      <c r="B375" s="42"/>
      <c r="C375" s="216" t="s">
        <v>782</v>
      </c>
      <c r="D375" s="216" t="s">
        <v>284</v>
      </c>
      <c r="E375" s="217" t="s">
        <v>702</v>
      </c>
      <c r="F375" s="218" t="s">
        <v>703</v>
      </c>
      <c r="G375" s="219" t="s">
        <v>197</v>
      </c>
      <c r="H375" s="220">
        <v>5.5890000000000004</v>
      </c>
      <c r="I375" s="221"/>
      <c r="J375" s="222">
        <f>ROUND(I375*H375,2)</f>
        <v>0</v>
      </c>
      <c r="K375" s="218" t="s">
        <v>287</v>
      </c>
      <c r="L375" s="47"/>
      <c r="M375" s="223" t="s">
        <v>19</v>
      </c>
      <c r="N375" s="224" t="s">
        <v>40</v>
      </c>
      <c r="O375" s="87"/>
      <c r="P375" s="225">
        <f>O375*H375</f>
        <v>0</v>
      </c>
      <c r="Q375" s="225">
        <v>0</v>
      </c>
      <c r="R375" s="225">
        <f>Q375*H375</f>
        <v>0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305</v>
      </c>
      <c r="AT375" s="227" t="s">
        <v>284</v>
      </c>
      <c r="AU375" s="227" t="s">
        <v>199</v>
      </c>
      <c r="AY375" s="20" t="s">
        <v>281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76</v>
      </c>
      <c r="BK375" s="228">
        <f>ROUND(I375*H375,2)</f>
        <v>0</v>
      </c>
      <c r="BL375" s="20" t="s">
        <v>305</v>
      </c>
      <c r="BM375" s="227" t="s">
        <v>704</v>
      </c>
    </row>
    <row r="376" s="2" customFormat="1">
      <c r="A376" s="41"/>
      <c r="B376" s="42"/>
      <c r="C376" s="43"/>
      <c r="D376" s="229" t="s">
        <v>290</v>
      </c>
      <c r="E376" s="43"/>
      <c r="F376" s="230" t="s">
        <v>705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290</v>
      </c>
      <c r="AU376" s="20" t="s">
        <v>199</v>
      </c>
    </row>
    <row r="377" s="13" customFormat="1">
      <c r="A377" s="13"/>
      <c r="B377" s="234"/>
      <c r="C377" s="235"/>
      <c r="D377" s="236" t="s">
        <v>292</v>
      </c>
      <c r="E377" s="237" t="s">
        <v>19</v>
      </c>
      <c r="F377" s="238" t="s">
        <v>2238</v>
      </c>
      <c r="G377" s="235"/>
      <c r="H377" s="239">
        <v>5.5890000000000004</v>
      </c>
      <c r="I377" s="240"/>
      <c r="J377" s="235"/>
      <c r="K377" s="235"/>
      <c r="L377" s="241"/>
      <c r="M377" s="242"/>
      <c r="N377" s="243"/>
      <c r="O377" s="243"/>
      <c r="P377" s="243"/>
      <c r="Q377" s="243"/>
      <c r="R377" s="243"/>
      <c r="S377" s="243"/>
      <c r="T377" s="244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5" t="s">
        <v>292</v>
      </c>
      <c r="AU377" s="245" t="s">
        <v>199</v>
      </c>
      <c r="AV377" s="13" t="s">
        <v>78</v>
      </c>
      <c r="AW377" s="13" t="s">
        <v>31</v>
      </c>
      <c r="AX377" s="13" t="s">
        <v>69</v>
      </c>
      <c r="AY377" s="245" t="s">
        <v>281</v>
      </c>
    </row>
    <row r="378" s="14" customFormat="1">
      <c r="A378" s="14"/>
      <c r="B378" s="246"/>
      <c r="C378" s="247"/>
      <c r="D378" s="236" t="s">
        <v>292</v>
      </c>
      <c r="E378" s="248" t="s">
        <v>19</v>
      </c>
      <c r="F378" s="249" t="s">
        <v>311</v>
      </c>
      <c r="G378" s="247"/>
      <c r="H378" s="250">
        <v>5.5890000000000004</v>
      </c>
      <c r="I378" s="251"/>
      <c r="J378" s="247"/>
      <c r="K378" s="247"/>
      <c r="L378" s="252"/>
      <c r="M378" s="253"/>
      <c r="N378" s="254"/>
      <c r="O378" s="254"/>
      <c r="P378" s="254"/>
      <c r="Q378" s="254"/>
      <c r="R378" s="254"/>
      <c r="S378" s="254"/>
      <c r="T378" s="25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6" t="s">
        <v>292</v>
      </c>
      <c r="AU378" s="256" t="s">
        <v>199</v>
      </c>
      <c r="AV378" s="14" t="s">
        <v>288</v>
      </c>
      <c r="AW378" s="14" t="s">
        <v>31</v>
      </c>
      <c r="AX378" s="14" t="s">
        <v>76</v>
      </c>
      <c r="AY378" s="256" t="s">
        <v>281</v>
      </c>
    </row>
    <row r="379" s="2" customFormat="1" ht="24.15" customHeight="1">
      <c r="A379" s="41"/>
      <c r="B379" s="42"/>
      <c r="C379" s="267" t="s">
        <v>787</v>
      </c>
      <c r="D379" s="267" t="s">
        <v>396</v>
      </c>
      <c r="E379" s="268" t="s">
        <v>708</v>
      </c>
      <c r="F379" s="269" t="s">
        <v>709</v>
      </c>
      <c r="G379" s="270" t="s">
        <v>710</v>
      </c>
      <c r="H379" s="271">
        <v>44.511000000000003</v>
      </c>
      <c r="I379" s="272"/>
      <c r="J379" s="273">
        <f>ROUND(I379*H379,2)</f>
        <v>0</v>
      </c>
      <c r="K379" s="269" t="s">
        <v>287</v>
      </c>
      <c r="L379" s="274"/>
      <c r="M379" s="275" t="s">
        <v>19</v>
      </c>
      <c r="N379" s="276" t="s">
        <v>40</v>
      </c>
      <c r="O379" s="87"/>
      <c r="P379" s="225">
        <f>O379*H379</f>
        <v>0</v>
      </c>
      <c r="Q379" s="225">
        <v>0.001</v>
      </c>
      <c r="R379" s="225">
        <f>Q379*H379</f>
        <v>0.044511000000000002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483</v>
      </c>
      <c r="AT379" s="227" t="s">
        <v>396</v>
      </c>
      <c r="AU379" s="227" t="s">
        <v>199</v>
      </c>
      <c r="AY379" s="20" t="s">
        <v>281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76</v>
      </c>
      <c r="BK379" s="228">
        <f>ROUND(I379*H379,2)</f>
        <v>0</v>
      </c>
      <c r="BL379" s="20" t="s">
        <v>305</v>
      </c>
      <c r="BM379" s="227" t="s">
        <v>711</v>
      </c>
    </row>
    <row r="380" s="2" customFormat="1">
      <c r="A380" s="41"/>
      <c r="B380" s="42"/>
      <c r="C380" s="43"/>
      <c r="D380" s="236" t="s">
        <v>712</v>
      </c>
      <c r="E380" s="43"/>
      <c r="F380" s="290" t="s">
        <v>713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712</v>
      </c>
      <c r="AU380" s="20" t="s">
        <v>199</v>
      </c>
    </row>
    <row r="381" s="13" customFormat="1">
      <c r="A381" s="13"/>
      <c r="B381" s="234"/>
      <c r="C381" s="235"/>
      <c r="D381" s="236" t="s">
        <v>292</v>
      </c>
      <c r="E381" s="235"/>
      <c r="F381" s="238" t="s">
        <v>2239</v>
      </c>
      <c r="G381" s="235"/>
      <c r="H381" s="239">
        <v>44.511000000000003</v>
      </c>
      <c r="I381" s="240"/>
      <c r="J381" s="235"/>
      <c r="K381" s="235"/>
      <c r="L381" s="241"/>
      <c r="M381" s="242"/>
      <c r="N381" s="243"/>
      <c r="O381" s="243"/>
      <c r="P381" s="243"/>
      <c r="Q381" s="243"/>
      <c r="R381" s="243"/>
      <c r="S381" s="243"/>
      <c r="T381" s="244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5" t="s">
        <v>292</v>
      </c>
      <c r="AU381" s="245" t="s">
        <v>199</v>
      </c>
      <c r="AV381" s="13" t="s">
        <v>78</v>
      </c>
      <c r="AW381" s="13" t="s">
        <v>4</v>
      </c>
      <c r="AX381" s="13" t="s">
        <v>76</v>
      </c>
      <c r="AY381" s="245" t="s">
        <v>281</v>
      </c>
    </row>
    <row r="382" s="2" customFormat="1" ht="24.15" customHeight="1">
      <c r="A382" s="41"/>
      <c r="B382" s="42"/>
      <c r="C382" s="216" t="s">
        <v>791</v>
      </c>
      <c r="D382" s="216" t="s">
        <v>284</v>
      </c>
      <c r="E382" s="217" t="s">
        <v>716</v>
      </c>
      <c r="F382" s="218" t="s">
        <v>717</v>
      </c>
      <c r="G382" s="219" t="s">
        <v>392</v>
      </c>
      <c r="H382" s="220">
        <v>37.259999999999998</v>
      </c>
      <c r="I382" s="221"/>
      <c r="J382" s="222">
        <f>ROUND(I382*H382,2)</f>
        <v>0</v>
      </c>
      <c r="K382" s="218" t="s">
        <v>287</v>
      </c>
      <c r="L382" s="47"/>
      <c r="M382" s="223" t="s">
        <v>19</v>
      </c>
      <c r="N382" s="224" t="s">
        <v>40</v>
      </c>
      <c r="O382" s="87"/>
      <c r="P382" s="225">
        <f>O382*H382</f>
        <v>0</v>
      </c>
      <c r="Q382" s="225">
        <v>0.00017000000000000001</v>
      </c>
      <c r="R382" s="225">
        <f>Q382*H382</f>
        <v>0.0063341999999999999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305</v>
      </c>
      <c r="AT382" s="227" t="s">
        <v>284</v>
      </c>
      <c r="AU382" s="227" t="s">
        <v>199</v>
      </c>
      <c r="AY382" s="20" t="s">
        <v>281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76</v>
      </c>
      <c r="BK382" s="228">
        <f>ROUND(I382*H382,2)</f>
        <v>0</v>
      </c>
      <c r="BL382" s="20" t="s">
        <v>305</v>
      </c>
      <c r="BM382" s="227" t="s">
        <v>718</v>
      </c>
    </row>
    <row r="383" s="2" customFormat="1">
      <c r="A383" s="41"/>
      <c r="B383" s="42"/>
      <c r="C383" s="43"/>
      <c r="D383" s="229" t="s">
        <v>290</v>
      </c>
      <c r="E383" s="43"/>
      <c r="F383" s="230" t="s">
        <v>719</v>
      </c>
      <c r="G383" s="43"/>
      <c r="H383" s="43"/>
      <c r="I383" s="231"/>
      <c r="J383" s="43"/>
      <c r="K383" s="43"/>
      <c r="L383" s="47"/>
      <c r="M383" s="232"/>
      <c r="N383" s="233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290</v>
      </c>
      <c r="AU383" s="20" t="s">
        <v>199</v>
      </c>
    </row>
    <row r="384" s="15" customFormat="1">
      <c r="A384" s="15"/>
      <c r="B384" s="257"/>
      <c r="C384" s="258"/>
      <c r="D384" s="236" t="s">
        <v>292</v>
      </c>
      <c r="E384" s="259" t="s">
        <v>19</v>
      </c>
      <c r="F384" s="260" t="s">
        <v>720</v>
      </c>
      <c r="G384" s="258"/>
      <c r="H384" s="259" t="s">
        <v>19</v>
      </c>
      <c r="I384" s="261"/>
      <c r="J384" s="258"/>
      <c r="K384" s="258"/>
      <c r="L384" s="262"/>
      <c r="M384" s="263"/>
      <c r="N384" s="264"/>
      <c r="O384" s="264"/>
      <c r="P384" s="264"/>
      <c r="Q384" s="264"/>
      <c r="R384" s="264"/>
      <c r="S384" s="264"/>
      <c r="T384" s="26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66" t="s">
        <v>292</v>
      </c>
      <c r="AU384" s="266" t="s">
        <v>199</v>
      </c>
      <c r="AV384" s="15" t="s">
        <v>76</v>
      </c>
      <c r="AW384" s="15" t="s">
        <v>31</v>
      </c>
      <c r="AX384" s="15" t="s">
        <v>69</v>
      </c>
      <c r="AY384" s="266" t="s">
        <v>281</v>
      </c>
    </row>
    <row r="385" s="13" customFormat="1">
      <c r="A385" s="13"/>
      <c r="B385" s="234"/>
      <c r="C385" s="235"/>
      <c r="D385" s="236" t="s">
        <v>292</v>
      </c>
      <c r="E385" s="237" t="s">
        <v>19</v>
      </c>
      <c r="F385" s="238" t="s">
        <v>2240</v>
      </c>
      <c r="G385" s="235"/>
      <c r="H385" s="239">
        <v>37.259999999999998</v>
      </c>
      <c r="I385" s="240"/>
      <c r="J385" s="235"/>
      <c r="K385" s="235"/>
      <c r="L385" s="241"/>
      <c r="M385" s="242"/>
      <c r="N385" s="243"/>
      <c r="O385" s="243"/>
      <c r="P385" s="243"/>
      <c r="Q385" s="243"/>
      <c r="R385" s="243"/>
      <c r="S385" s="243"/>
      <c r="T385" s="244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5" t="s">
        <v>292</v>
      </c>
      <c r="AU385" s="245" t="s">
        <v>199</v>
      </c>
      <c r="AV385" s="13" t="s">
        <v>78</v>
      </c>
      <c r="AW385" s="13" t="s">
        <v>31</v>
      </c>
      <c r="AX385" s="13" t="s">
        <v>69</v>
      </c>
      <c r="AY385" s="245" t="s">
        <v>281</v>
      </c>
    </row>
    <row r="386" s="14" customFormat="1">
      <c r="A386" s="14"/>
      <c r="B386" s="246"/>
      <c r="C386" s="247"/>
      <c r="D386" s="236" t="s">
        <v>292</v>
      </c>
      <c r="E386" s="248" t="s">
        <v>19</v>
      </c>
      <c r="F386" s="249" t="s">
        <v>311</v>
      </c>
      <c r="G386" s="247"/>
      <c r="H386" s="250">
        <v>37.259999999999998</v>
      </c>
      <c r="I386" s="251"/>
      <c r="J386" s="247"/>
      <c r="K386" s="247"/>
      <c r="L386" s="252"/>
      <c r="M386" s="253"/>
      <c r="N386" s="254"/>
      <c r="O386" s="254"/>
      <c r="P386" s="254"/>
      <c r="Q386" s="254"/>
      <c r="R386" s="254"/>
      <c r="S386" s="254"/>
      <c r="T386" s="255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6" t="s">
        <v>292</v>
      </c>
      <c r="AU386" s="256" t="s">
        <v>199</v>
      </c>
      <c r="AV386" s="14" t="s">
        <v>288</v>
      </c>
      <c r="AW386" s="14" t="s">
        <v>31</v>
      </c>
      <c r="AX386" s="14" t="s">
        <v>76</v>
      </c>
      <c r="AY386" s="256" t="s">
        <v>281</v>
      </c>
    </row>
    <row r="387" s="2" customFormat="1" ht="16.5" customHeight="1">
      <c r="A387" s="41"/>
      <c r="B387" s="42"/>
      <c r="C387" s="267" t="s">
        <v>795</v>
      </c>
      <c r="D387" s="267" t="s">
        <v>396</v>
      </c>
      <c r="E387" s="268" t="s">
        <v>722</v>
      </c>
      <c r="F387" s="269" t="s">
        <v>723</v>
      </c>
      <c r="G387" s="270" t="s">
        <v>392</v>
      </c>
      <c r="H387" s="271">
        <v>40.985999999999997</v>
      </c>
      <c r="I387" s="272"/>
      <c r="J387" s="273">
        <f>ROUND(I387*H387,2)</f>
        <v>0</v>
      </c>
      <c r="K387" s="269" t="s">
        <v>287</v>
      </c>
      <c r="L387" s="274"/>
      <c r="M387" s="275" t="s">
        <v>19</v>
      </c>
      <c r="N387" s="276" t="s">
        <v>40</v>
      </c>
      <c r="O387" s="87"/>
      <c r="P387" s="225">
        <f>O387*H387</f>
        <v>0</v>
      </c>
      <c r="Q387" s="225">
        <v>0.00091</v>
      </c>
      <c r="R387" s="225">
        <f>Q387*H387</f>
        <v>0.037297259999999999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483</v>
      </c>
      <c r="AT387" s="227" t="s">
        <v>396</v>
      </c>
      <c r="AU387" s="227" t="s">
        <v>199</v>
      </c>
      <c r="AY387" s="20" t="s">
        <v>281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76</v>
      </c>
      <c r="BK387" s="228">
        <f>ROUND(I387*H387,2)</f>
        <v>0</v>
      </c>
      <c r="BL387" s="20" t="s">
        <v>305</v>
      </c>
      <c r="BM387" s="227" t="s">
        <v>724</v>
      </c>
    </row>
    <row r="388" s="2" customFormat="1">
      <c r="A388" s="41"/>
      <c r="B388" s="42"/>
      <c r="C388" s="43"/>
      <c r="D388" s="236" t="s">
        <v>712</v>
      </c>
      <c r="E388" s="43"/>
      <c r="F388" s="290" t="s">
        <v>725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712</v>
      </c>
      <c r="AU388" s="20" t="s">
        <v>199</v>
      </c>
    </row>
    <row r="389" s="13" customFormat="1">
      <c r="A389" s="13"/>
      <c r="B389" s="234"/>
      <c r="C389" s="235"/>
      <c r="D389" s="236" t="s">
        <v>292</v>
      </c>
      <c r="E389" s="235"/>
      <c r="F389" s="238" t="s">
        <v>2241</v>
      </c>
      <c r="G389" s="235"/>
      <c r="H389" s="239">
        <v>40.985999999999997</v>
      </c>
      <c r="I389" s="240"/>
      <c r="J389" s="235"/>
      <c r="K389" s="235"/>
      <c r="L389" s="241"/>
      <c r="M389" s="242"/>
      <c r="N389" s="243"/>
      <c r="O389" s="243"/>
      <c r="P389" s="243"/>
      <c r="Q389" s="243"/>
      <c r="R389" s="243"/>
      <c r="S389" s="243"/>
      <c r="T389" s="244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5" t="s">
        <v>292</v>
      </c>
      <c r="AU389" s="245" t="s">
        <v>199</v>
      </c>
      <c r="AV389" s="13" t="s">
        <v>78</v>
      </c>
      <c r="AW389" s="13" t="s">
        <v>4</v>
      </c>
      <c r="AX389" s="13" t="s">
        <v>76</v>
      </c>
      <c r="AY389" s="245" t="s">
        <v>281</v>
      </c>
    </row>
    <row r="390" s="12" customFormat="1" ht="22.8" customHeight="1">
      <c r="A390" s="12"/>
      <c r="B390" s="200"/>
      <c r="C390" s="201"/>
      <c r="D390" s="202" t="s">
        <v>68</v>
      </c>
      <c r="E390" s="214" t="s">
        <v>727</v>
      </c>
      <c r="F390" s="214" t="s">
        <v>728</v>
      </c>
      <c r="G390" s="201"/>
      <c r="H390" s="201"/>
      <c r="I390" s="204"/>
      <c r="J390" s="215">
        <f>BK390</f>
        <v>0</v>
      </c>
      <c r="K390" s="201"/>
      <c r="L390" s="206"/>
      <c r="M390" s="207"/>
      <c r="N390" s="208"/>
      <c r="O390" s="208"/>
      <c r="P390" s="209">
        <f>SUM(P391:P435)</f>
        <v>0</v>
      </c>
      <c r="Q390" s="208"/>
      <c r="R390" s="209">
        <f>SUM(R391:R435)</f>
        <v>1.5804486500000001</v>
      </c>
      <c r="S390" s="208"/>
      <c r="T390" s="210">
        <f>SUM(T391:T435)</f>
        <v>0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R390" s="211" t="s">
        <v>78</v>
      </c>
      <c r="AT390" s="212" t="s">
        <v>68</v>
      </c>
      <c r="AU390" s="212" t="s">
        <v>76</v>
      </c>
      <c r="AY390" s="211" t="s">
        <v>281</v>
      </c>
      <c r="BK390" s="213">
        <f>SUM(BK391:BK435)</f>
        <v>0</v>
      </c>
    </row>
    <row r="391" s="2" customFormat="1" ht="24.15" customHeight="1">
      <c r="A391" s="41"/>
      <c r="B391" s="42"/>
      <c r="C391" s="216" t="s">
        <v>798</v>
      </c>
      <c r="D391" s="216" t="s">
        <v>284</v>
      </c>
      <c r="E391" s="217" t="s">
        <v>730</v>
      </c>
      <c r="F391" s="218" t="s">
        <v>731</v>
      </c>
      <c r="G391" s="219" t="s">
        <v>197</v>
      </c>
      <c r="H391" s="220">
        <v>69.311000000000007</v>
      </c>
      <c r="I391" s="221"/>
      <c r="J391" s="222">
        <f>ROUND(I391*H391,2)</f>
        <v>0</v>
      </c>
      <c r="K391" s="218" t="s">
        <v>287</v>
      </c>
      <c r="L391" s="47"/>
      <c r="M391" s="223" t="s">
        <v>19</v>
      </c>
      <c r="N391" s="224" t="s">
        <v>40</v>
      </c>
      <c r="O391" s="87"/>
      <c r="P391" s="225">
        <f>O391*H391</f>
        <v>0</v>
      </c>
      <c r="Q391" s="225">
        <v>0.00029999999999999997</v>
      </c>
      <c r="R391" s="225">
        <f>Q391*H391</f>
        <v>0.020793300000000001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305</v>
      </c>
      <c r="AT391" s="227" t="s">
        <v>284</v>
      </c>
      <c r="AU391" s="227" t="s">
        <v>78</v>
      </c>
      <c r="AY391" s="20" t="s">
        <v>281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76</v>
      </c>
      <c r="BK391" s="228">
        <f>ROUND(I391*H391,2)</f>
        <v>0</v>
      </c>
      <c r="BL391" s="20" t="s">
        <v>305</v>
      </c>
      <c r="BM391" s="227" t="s">
        <v>732</v>
      </c>
    </row>
    <row r="392" s="2" customFormat="1">
      <c r="A392" s="41"/>
      <c r="B392" s="42"/>
      <c r="C392" s="43"/>
      <c r="D392" s="229" t="s">
        <v>290</v>
      </c>
      <c r="E392" s="43"/>
      <c r="F392" s="230" t="s">
        <v>733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290</v>
      </c>
      <c r="AU392" s="20" t="s">
        <v>78</v>
      </c>
    </row>
    <row r="393" s="13" customFormat="1">
      <c r="A393" s="13"/>
      <c r="B393" s="234"/>
      <c r="C393" s="235"/>
      <c r="D393" s="236" t="s">
        <v>292</v>
      </c>
      <c r="E393" s="237" t="s">
        <v>19</v>
      </c>
      <c r="F393" s="238" t="s">
        <v>208</v>
      </c>
      <c r="G393" s="235"/>
      <c r="H393" s="239">
        <v>69.311000000000007</v>
      </c>
      <c r="I393" s="240"/>
      <c r="J393" s="235"/>
      <c r="K393" s="235"/>
      <c r="L393" s="241"/>
      <c r="M393" s="242"/>
      <c r="N393" s="243"/>
      <c r="O393" s="243"/>
      <c r="P393" s="243"/>
      <c r="Q393" s="243"/>
      <c r="R393" s="243"/>
      <c r="S393" s="243"/>
      <c r="T393" s="244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5" t="s">
        <v>292</v>
      </c>
      <c r="AU393" s="245" t="s">
        <v>78</v>
      </c>
      <c r="AV393" s="13" t="s">
        <v>78</v>
      </c>
      <c r="AW393" s="13" t="s">
        <v>31</v>
      </c>
      <c r="AX393" s="13" t="s">
        <v>76</v>
      </c>
      <c r="AY393" s="245" t="s">
        <v>281</v>
      </c>
    </row>
    <row r="394" s="2" customFormat="1" ht="37.8" customHeight="1">
      <c r="A394" s="41"/>
      <c r="B394" s="42"/>
      <c r="C394" s="216" t="s">
        <v>805</v>
      </c>
      <c r="D394" s="216" t="s">
        <v>284</v>
      </c>
      <c r="E394" s="217" t="s">
        <v>735</v>
      </c>
      <c r="F394" s="218" t="s">
        <v>736</v>
      </c>
      <c r="G394" s="219" t="s">
        <v>197</v>
      </c>
      <c r="H394" s="220">
        <v>69.311000000000007</v>
      </c>
      <c r="I394" s="221"/>
      <c r="J394" s="222">
        <f>ROUND(I394*H394,2)</f>
        <v>0</v>
      </c>
      <c r="K394" s="218" t="s">
        <v>287</v>
      </c>
      <c r="L394" s="47"/>
      <c r="M394" s="223" t="s">
        <v>19</v>
      </c>
      <c r="N394" s="224" t="s">
        <v>40</v>
      </c>
      <c r="O394" s="87"/>
      <c r="P394" s="225">
        <f>O394*H394</f>
        <v>0</v>
      </c>
      <c r="Q394" s="225">
        <v>0.0055799999999999999</v>
      </c>
      <c r="R394" s="225">
        <f>Q394*H394</f>
        <v>0.38675538000000004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305</v>
      </c>
      <c r="AT394" s="227" t="s">
        <v>284</v>
      </c>
      <c r="AU394" s="227" t="s">
        <v>78</v>
      </c>
      <c r="AY394" s="20" t="s">
        <v>281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76</v>
      </c>
      <c r="BK394" s="228">
        <f>ROUND(I394*H394,2)</f>
        <v>0</v>
      </c>
      <c r="BL394" s="20" t="s">
        <v>305</v>
      </c>
      <c r="BM394" s="227" t="s">
        <v>737</v>
      </c>
    </row>
    <row r="395" s="2" customFormat="1">
      <c r="A395" s="41"/>
      <c r="B395" s="42"/>
      <c r="C395" s="43"/>
      <c r="D395" s="229" t="s">
        <v>290</v>
      </c>
      <c r="E395" s="43"/>
      <c r="F395" s="230" t="s">
        <v>738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290</v>
      </c>
      <c r="AU395" s="20" t="s">
        <v>78</v>
      </c>
    </row>
    <row r="396" s="2" customFormat="1" ht="33" customHeight="1">
      <c r="A396" s="41"/>
      <c r="B396" s="42"/>
      <c r="C396" s="267" t="s">
        <v>812</v>
      </c>
      <c r="D396" s="267" t="s">
        <v>396</v>
      </c>
      <c r="E396" s="268" t="s">
        <v>740</v>
      </c>
      <c r="F396" s="269" t="s">
        <v>741</v>
      </c>
      <c r="G396" s="270" t="s">
        <v>197</v>
      </c>
      <c r="H396" s="271">
        <v>76.242000000000004</v>
      </c>
      <c r="I396" s="272"/>
      <c r="J396" s="273">
        <f>ROUND(I396*H396,2)</f>
        <v>0</v>
      </c>
      <c r="K396" s="269" t="s">
        <v>287</v>
      </c>
      <c r="L396" s="274"/>
      <c r="M396" s="275" t="s">
        <v>19</v>
      </c>
      <c r="N396" s="276" t="s">
        <v>40</v>
      </c>
      <c r="O396" s="87"/>
      <c r="P396" s="225">
        <f>O396*H396</f>
        <v>0</v>
      </c>
      <c r="Q396" s="225">
        <v>0.014290000000000001</v>
      </c>
      <c r="R396" s="225">
        <f>Q396*H396</f>
        <v>1.0894981800000001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483</v>
      </c>
      <c r="AT396" s="227" t="s">
        <v>396</v>
      </c>
      <c r="AU396" s="227" t="s">
        <v>78</v>
      </c>
      <c r="AY396" s="20" t="s">
        <v>281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76</v>
      </c>
      <c r="BK396" s="228">
        <f>ROUND(I396*H396,2)</f>
        <v>0</v>
      </c>
      <c r="BL396" s="20" t="s">
        <v>305</v>
      </c>
      <c r="BM396" s="227" t="s">
        <v>742</v>
      </c>
    </row>
    <row r="397" s="13" customFormat="1">
      <c r="A397" s="13"/>
      <c r="B397" s="234"/>
      <c r="C397" s="235"/>
      <c r="D397" s="236" t="s">
        <v>292</v>
      </c>
      <c r="E397" s="235"/>
      <c r="F397" s="238" t="s">
        <v>2242</v>
      </c>
      <c r="G397" s="235"/>
      <c r="H397" s="239">
        <v>76.242000000000004</v>
      </c>
      <c r="I397" s="240"/>
      <c r="J397" s="235"/>
      <c r="K397" s="235"/>
      <c r="L397" s="241"/>
      <c r="M397" s="242"/>
      <c r="N397" s="243"/>
      <c r="O397" s="243"/>
      <c r="P397" s="243"/>
      <c r="Q397" s="243"/>
      <c r="R397" s="243"/>
      <c r="S397" s="243"/>
      <c r="T397" s="244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5" t="s">
        <v>292</v>
      </c>
      <c r="AU397" s="245" t="s">
        <v>78</v>
      </c>
      <c r="AV397" s="13" t="s">
        <v>78</v>
      </c>
      <c r="AW397" s="13" t="s">
        <v>4</v>
      </c>
      <c r="AX397" s="13" t="s">
        <v>76</v>
      </c>
      <c r="AY397" s="245" t="s">
        <v>281</v>
      </c>
    </row>
    <row r="398" s="2" customFormat="1" ht="33" customHeight="1">
      <c r="A398" s="41"/>
      <c r="B398" s="42"/>
      <c r="C398" s="216" t="s">
        <v>506</v>
      </c>
      <c r="D398" s="216" t="s">
        <v>284</v>
      </c>
      <c r="E398" s="217" t="s">
        <v>745</v>
      </c>
      <c r="F398" s="218" t="s">
        <v>746</v>
      </c>
      <c r="G398" s="219" t="s">
        <v>392</v>
      </c>
      <c r="H398" s="220">
        <v>9.2599999999999998</v>
      </c>
      <c r="I398" s="221"/>
      <c r="J398" s="222">
        <f>ROUND(I398*H398,2)</f>
        <v>0</v>
      </c>
      <c r="K398" s="218" t="s">
        <v>287</v>
      </c>
      <c r="L398" s="47"/>
      <c r="M398" s="223" t="s">
        <v>19</v>
      </c>
      <c r="N398" s="224" t="s">
        <v>40</v>
      </c>
      <c r="O398" s="87"/>
      <c r="P398" s="225">
        <f>O398*H398</f>
        <v>0</v>
      </c>
      <c r="Q398" s="225">
        <v>0.00020000000000000001</v>
      </c>
      <c r="R398" s="225">
        <f>Q398*H398</f>
        <v>0.0018520000000000001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305</v>
      </c>
      <c r="AT398" s="227" t="s">
        <v>284</v>
      </c>
      <c r="AU398" s="227" t="s">
        <v>78</v>
      </c>
      <c r="AY398" s="20" t="s">
        <v>281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76</v>
      </c>
      <c r="BK398" s="228">
        <f>ROUND(I398*H398,2)</f>
        <v>0</v>
      </c>
      <c r="BL398" s="20" t="s">
        <v>305</v>
      </c>
      <c r="BM398" s="227" t="s">
        <v>747</v>
      </c>
    </row>
    <row r="399" s="2" customFormat="1">
      <c r="A399" s="41"/>
      <c r="B399" s="42"/>
      <c r="C399" s="43"/>
      <c r="D399" s="229" t="s">
        <v>290</v>
      </c>
      <c r="E399" s="43"/>
      <c r="F399" s="230" t="s">
        <v>748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290</v>
      </c>
      <c r="AU399" s="20" t="s">
        <v>78</v>
      </c>
    </row>
    <row r="400" s="15" customFormat="1">
      <c r="A400" s="15"/>
      <c r="B400" s="257"/>
      <c r="C400" s="258"/>
      <c r="D400" s="236" t="s">
        <v>292</v>
      </c>
      <c r="E400" s="259" t="s">
        <v>19</v>
      </c>
      <c r="F400" s="260" t="s">
        <v>749</v>
      </c>
      <c r="G400" s="258"/>
      <c r="H400" s="259" t="s">
        <v>19</v>
      </c>
      <c r="I400" s="261"/>
      <c r="J400" s="258"/>
      <c r="K400" s="258"/>
      <c r="L400" s="262"/>
      <c r="M400" s="263"/>
      <c r="N400" s="264"/>
      <c r="O400" s="264"/>
      <c r="P400" s="264"/>
      <c r="Q400" s="264"/>
      <c r="R400" s="264"/>
      <c r="S400" s="264"/>
      <c r="T400" s="26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6" t="s">
        <v>292</v>
      </c>
      <c r="AU400" s="266" t="s">
        <v>78</v>
      </c>
      <c r="AV400" s="15" t="s">
        <v>76</v>
      </c>
      <c r="AW400" s="15" t="s">
        <v>31</v>
      </c>
      <c r="AX400" s="15" t="s">
        <v>69</v>
      </c>
      <c r="AY400" s="266" t="s">
        <v>281</v>
      </c>
    </row>
    <row r="401" s="13" customFormat="1">
      <c r="A401" s="13"/>
      <c r="B401" s="234"/>
      <c r="C401" s="235"/>
      <c r="D401" s="236" t="s">
        <v>292</v>
      </c>
      <c r="E401" s="237" t="s">
        <v>19</v>
      </c>
      <c r="F401" s="238" t="s">
        <v>226</v>
      </c>
      <c r="G401" s="235"/>
      <c r="H401" s="239">
        <v>7.0099999999999998</v>
      </c>
      <c r="I401" s="240"/>
      <c r="J401" s="235"/>
      <c r="K401" s="235"/>
      <c r="L401" s="241"/>
      <c r="M401" s="242"/>
      <c r="N401" s="243"/>
      <c r="O401" s="243"/>
      <c r="P401" s="243"/>
      <c r="Q401" s="243"/>
      <c r="R401" s="243"/>
      <c r="S401" s="243"/>
      <c r="T401" s="244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5" t="s">
        <v>292</v>
      </c>
      <c r="AU401" s="245" t="s">
        <v>78</v>
      </c>
      <c r="AV401" s="13" t="s">
        <v>78</v>
      </c>
      <c r="AW401" s="13" t="s">
        <v>31</v>
      </c>
      <c r="AX401" s="13" t="s">
        <v>69</v>
      </c>
      <c r="AY401" s="245" t="s">
        <v>281</v>
      </c>
    </row>
    <row r="402" s="15" customFormat="1">
      <c r="A402" s="15"/>
      <c r="B402" s="257"/>
      <c r="C402" s="258"/>
      <c r="D402" s="236" t="s">
        <v>292</v>
      </c>
      <c r="E402" s="259" t="s">
        <v>19</v>
      </c>
      <c r="F402" s="260" t="s">
        <v>750</v>
      </c>
      <c r="G402" s="258"/>
      <c r="H402" s="259" t="s">
        <v>19</v>
      </c>
      <c r="I402" s="261"/>
      <c r="J402" s="258"/>
      <c r="K402" s="258"/>
      <c r="L402" s="262"/>
      <c r="M402" s="263"/>
      <c r="N402" s="264"/>
      <c r="O402" s="264"/>
      <c r="P402" s="264"/>
      <c r="Q402" s="264"/>
      <c r="R402" s="264"/>
      <c r="S402" s="264"/>
      <c r="T402" s="26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66" t="s">
        <v>292</v>
      </c>
      <c r="AU402" s="266" t="s">
        <v>78</v>
      </c>
      <c r="AV402" s="15" t="s">
        <v>76</v>
      </c>
      <c r="AW402" s="15" t="s">
        <v>31</v>
      </c>
      <c r="AX402" s="15" t="s">
        <v>69</v>
      </c>
      <c r="AY402" s="266" t="s">
        <v>281</v>
      </c>
    </row>
    <row r="403" s="13" customFormat="1">
      <c r="A403" s="13"/>
      <c r="B403" s="234"/>
      <c r="C403" s="235"/>
      <c r="D403" s="236" t="s">
        <v>292</v>
      </c>
      <c r="E403" s="237" t="s">
        <v>19</v>
      </c>
      <c r="F403" s="238" t="s">
        <v>207</v>
      </c>
      <c r="G403" s="235"/>
      <c r="H403" s="239">
        <v>2.25</v>
      </c>
      <c r="I403" s="240"/>
      <c r="J403" s="235"/>
      <c r="K403" s="235"/>
      <c r="L403" s="241"/>
      <c r="M403" s="242"/>
      <c r="N403" s="243"/>
      <c r="O403" s="243"/>
      <c r="P403" s="243"/>
      <c r="Q403" s="243"/>
      <c r="R403" s="243"/>
      <c r="S403" s="243"/>
      <c r="T403" s="244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5" t="s">
        <v>292</v>
      </c>
      <c r="AU403" s="245" t="s">
        <v>78</v>
      </c>
      <c r="AV403" s="13" t="s">
        <v>78</v>
      </c>
      <c r="AW403" s="13" t="s">
        <v>31</v>
      </c>
      <c r="AX403" s="13" t="s">
        <v>69</v>
      </c>
      <c r="AY403" s="245" t="s">
        <v>281</v>
      </c>
    </row>
    <row r="404" s="14" customFormat="1">
      <c r="A404" s="14"/>
      <c r="B404" s="246"/>
      <c r="C404" s="247"/>
      <c r="D404" s="236" t="s">
        <v>292</v>
      </c>
      <c r="E404" s="248" t="s">
        <v>19</v>
      </c>
      <c r="F404" s="249" t="s">
        <v>311</v>
      </c>
      <c r="G404" s="247"/>
      <c r="H404" s="250">
        <v>9.2599999999999998</v>
      </c>
      <c r="I404" s="251"/>
      <c r="J404" s="247"/>
      <c r="K404" s="247"/>
      <c r="L404" s="252"/>
      <c r="M404" s="253"/>
      <c r="N404" s="254"/>
      <c r="O404" s="254"/>
      <c r="P404" s="254"/>
      <c r="Q404" s="254"/>
      <c r="R404" s="254"/>
      <c r="S404" s="254"/>
      <c r="T404" s="255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6" t="s">
        <v>292</v>
      </c>
      <c r="AU404" s="256" t="s">
        <v>78</v>
      </c>
      <c r="AV404" s="14" t="s">
        <v>288</v>
      </c>
      <c r="AW404" s="14" t="s">
        <v>31</v>
      </c>
      <c r="AX404" s="14" t="s">
        <v>76</v>
      </c>
      <c r="AY404" s="256" t="s">
        <v>281</v>
      </c>
    </row>
    <row r="405" s="2" customFormat="1" ht="24.15" customHeight="1">
      <c r="A405" s="41"/>
      <c r="B405" s="42"/>
      <c r="C405" s="267" t="s">
        <v>820</v>
      </c>
      <c r="D405" s="267" t="s">
        <v>396</v>
      </c>
      <c r="E405" s="268" t="s">
        <v>754</v>
      </c>
      <c r="F405" s="269" t="s">
        <v>755</v>
      </c>
      <c r="G405" s="270" t="s">
        <v>392</v>
      </c>
      <c r="H405" s="271">
        <v>10.186</v>
      </c>
      <c r="I405" s="272"/>
      <c r="J405" s="273">
        <f>ROUND(I405*H405,2)</f>
        <v>0</v>
      </c>
      <c r="K405" s="269" t="s">
        <v>287</v>
      </c>
      <c r="L405" s="274"/>
      <c r="M405" s="275" t="s">
        <v>19</v>
      </c>
      <c r="N405" s="276" t="s">
        <v>40</v>
      </c>
      <c r="O405" s="87"/>
      <c r="P405" s="225">
        <f>O405*H405</f>
        <v>0</v>
      </c>
      <c r="Q405" s="225">
        <v>0.00025999999999999998</v>
      </c>
      <c r="R405" s="225">
        <f>Q405*H405</f>
        <v>0.0026483599999999998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483</v>
      </c>
      <c r="AT405" s="227" t="s">
        <v>396</v>
      </c>
      <c r="AU405" s="227" t="s">
        <v>78</v>
      </c>
      <c r="AY405" s="20" t="s">
        <v>281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76</v>
      </c>
      <c r="BK405" s="228">
        <f>ROUND(I405*H405,2)</f>
        <v>0</v>
      </c>
      <c r="BL405" s="20" t="s">
        <v>305</v>
      </c>
      <c r="BM405" s="227" t="s">
        <v>756</v>
      </c>
    </row>
    <row r="406" s="13" customFormat="1">
      <c r="A406" s="13"/>
      <c r="B406" s="234"/>
      <c r="C406" s="235"/>
      <c r="D406" s="236" t="s">
        <v>292</v>
      </c>
      <c r="E406" s="235"/>
      <c r="F406" s="238" t="s">
        <v>2243</v>
      </c>
      <c r="G406" s="235"/>
      <c r="H406" s="239">
        <v>10.186</v>
      </c>
      <c r="I406" s="240"/>
      <c r="J406" s="235"/>
      <c r="K406" s="235"/>
      <c r="L406" s="241"/>
      <c r="M406" s="242"/>
      <c r="N406" s="243"/>
      <c r="O406" s="243"/>
      <c r="P406" s="243"/>
      <c r="Q406" s="243"/>
      <c r="R406" s="243"/>
      <c r="S406" s="243"/>
      <c r="T406" s="244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5" t="s">
        <v>292</v>
      </c>
      <c r="AU406" s="245" t="s">
        <v>78</v>
      </c>
      <c r="AV406" s="13" t="s">
        <v>78</v>
      </c>
      <c r="AW406" s="13" t="s">
        <v>4</v>
      </c>
      <c r="AX406" s="13" t="s">
        <v>76</v>
      </c>
      <c r="AY406" s="245" t="s">
        <v>281</v>
      </c>
    </row>
    <row r="407" s="2" customFormat="1" ht="24.15" customHeight="1">
      <c r="A407" s="41"/>
      <c r="B407" s="42"/>
      <c r="C407" s="216" t="s">
        <v>827</v>
      </c>
      <c r="D407" s="216" t="s">
        <v>284</v>
      </c>
      <c r="E407" s="217" t="s">
        <v>759</v>
      </c>
      <c r="F407" s="218" t="s">
        <v>760</v>
      </c>
      <c r="G407" s="219" t="s">
        <v>392</v>
      </c>
      <c r="H407" s="220">
        <v>69.879999999999995</v>
      </c>
      <c r="I407" s="221"/>
      <c r="J407" s="222">
        <f>ROUND(I407*H407,2)</f>
        <v>0</v>
      </c>
      <c r="K407" s="218" t="s">
        <v>287</v>
      </c>
      <c r="L407" s="47"/>
      <c r="M407" s="223" t="s">
        <v>19</v>
      </c>
      <c r="N407" s="224" t="s">
        <v>40</v>
      </c>
      <c r="O407" s="87"/>
      <c r="P407" s="225">
        <f>O407*H407</f>
        <v>0</v>
      </c>
      <c r="Q407" s="225">
        <v>9.0000000000000006E-05</v>
      </c>
      <c r="R407" s="225">
        <f>Q407*H407</f>
        <v>0.0062892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305</v>
      </c>
      <c r="AT407" s="227" t="s">
        <v>284</v>
      </c>
      <c r="AU407" s="227" t="s">
        <v>78</v>
      </c>
      <c r="AY407" s="20" t="s">
        <v>281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76</v>
      </c>
      <c r="BK407" s="228">
        <f>ROUND(I407*H407,2)</f>
        <v>0</v>
      </c>
      <c r="BL407" s="20" t="s">
        <v>305</v>
      </c>
      <c r="BM407" s="227" t="s">
        <v>761</v>
      </c>
    </row>
    <row r="408" s="2" customFormat="1">
      <c r="A408" s="41"/>
      <c r="B408" s="42"/>
      <c r="C408" s="43"/>
      <c r="D408" s="229" t="s">
        <v>290</v>
      </c>
      <c r="E408" s="43"/>
      <c r="F408" s="230" t="s">
        <v>762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290</v>
      </c>
      <c r="AU408" s="20" t="s">
        <v>78</v>
      </c>
    </row>
    <row r="409" s="13" customFormat="1">
      <c r="A409" s="13"/>
      <c r="B409" s="234"/>
      <c r="C409" s="235"/>
      <c r="D409" s="236" t="s">
        <v>292</v>
      </c>
      <c r="E409" s="237" t="s">
        <v>19</v>
      </c>
      <c r="F409" s="238" t="s">
        <v>214</v>
      </c>
      <c r="G409" s="235"/>
      <c r="H409" s="239">
        <v>26.379999999999999</v>
      </c>
      <c r="I409" s="240"/>
      <c r="J409" s="235"/>
      <c r="K409" s="235"/>
      <c r="L409" s="241"/>
      <c r="M409" s="242"/>
      <c r="N409" s="243"/>
      <c r="O409" s="243"/>
      <c r="P409" s="243"/>
      <c r="Q409" s="243"/>
      <c r="R409" s="243"/>
      <c r="S409" s="243"/>
      <c r="T409" s="244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5" t="s">
        <v>292</v>
      </c>
      <c r="AU409" s="245" t="s">
        <v>78</v>
      </c>
      <c r="AV409" s="13" t="s">
        <v>78</v>
      </c>
      <c r="AW409" s="13" t="s">
        <v>31</v>
      </c>
      <c r="AX409" s="13" t="s">
        <v>69</v>
      </c>
      <c r="AY409" s="245" t="s">
        <v>281</v>
      </c>
    </row>
    <row r="410" s="13" customFormat="1">
      <c r="A410" s="13"/>
      <c r="B410" s="234"/>
      <c r="C410" s="235"/>
      <c r="D410" s="236" t="s">
        <v>292</v>
      </c>
      <c r="E410" s="237" t="s">
        <v>19</v>
      </c>
      <c r="F410" s="238" t="s">
        <v>2244</v>
      </c>
      <c r="G410" s="235"/>
      <c r="H410" s="239">
        <v>36</v>
      </c>
      <c r="I410" s="240"/>
      <c r="J410" s="235"/>
      <c r="K410" s="235"/>
      <c r="L410" s="241"/>
      <c r="M410" s="242"/>
      <c r="N410" s="243"/>
      <c r="O410" s="243"/>
      <c r="P410" s="243"/>
      <c r="Q410" s="243"/>
      <c r="R410" s="243"/>
      <c r="S410" s="243"/>
      <c r="T410" s="244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5" t="s">
        <v>292</v>
      </c>
      <c r="AU410" s="245" t="s">
        <v>78</v>
      </c>
      <c r="AV410" s="13" t="s">
        <v>78</v>
      </c>
      <c r="AW410" s="13" t="s">
        <v>31</v>
      </c>
      <c r="AX410" s="13" t="s">
        <v>69</v>
      </c>
      <c r="AY410" s="245" t="s">
        <v>281</v>
      </c>
    </row>
    <row r="411" s="13" customFormat="1">
      <c r="A411" s="13"/>
      <c r="B411" s="234"/>
      <c r="C411" s="235"/>
      <c r="D411" s="236" t="s">
        <v>292</v>
      </c>
      <c r="E411" s="237" t="s">
        <v>19</v>
      </c>
      <c r="F411" s="238" t="s">
        <v>2245</v>
      </c>
      <c r="G411" s="235"/>
      <c r="H411" s="239">
        <v>7.5</v>
      </c>
      <c r="I411" s="240"/>
      <c r="J411" s="235"/>
      <c r="K411" s="235"/>
      <c r="L411" s="241"/>
      <c r="M411" s="242"/>
      <c r="N411" s="243"/>
      <c r="O411" s="243"/>
      <c r="P411" s="243"/>
      <c r="Q411" s="243"/>
      <c r="R411" s="243"/>
      <c r="S411" s="243"/>
      <c r="T411" s="244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5" t="s">
        <v>292</v>
      </c>
      <c r="AU411" s="245" t="s">
        <v>78</v>
      </c>
      <c r="AV411" s="13" t="s">
        <v>78</v>
      </c>
      <c r="AW411" s="13" t="s">
        <v>31</v>
      </c>
      <c r="AX411" s="13" t="s">
        <v>69</v>
      </c>
      <c r="AY411" s="245" t="s">
        <v>281</v>
      </c>
    </row>
    <row r="412" s="14" customFormat="1">
      <c r="A412" s="14"/>
      <c r="B412" s="246"/>
      <c r="C412" s="247"/>
      <c r="D412" s="236" t="s">
        <v>292</v>
      </c>
      <c r="E412" s="248" t="s">
        <v>19</v>
      </c>
      <c r="F412" s="249" t="s">
        <v>311</v>
      </c>
      <c r="G412" s="247"/>
      <c r="H412" s="250">
        <v>69.879999999999995</v>
      </c>
      <c r="I412" s="251"/>
      <c r="J412" s="247"/>
      <c r="K412" s="247"/>
      <c r="L412" s="252"/>
      <c r="M412" s="253"/>
      <c r="N412" s="254"/>
      <c r="O412" s="254"/>
      <c r="P412" s="254"/>
      <c r="Q412" s="254"/>
      <c r="R412" s="254"/>
      <c r="S412" s="254"/>
      <c r="T412" s="255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6" t="s">
        <v>292</v>
      </c>
      <c r="AU412" s="256" t="s">
        <v>78</v>
      </c>
      <c r="AV412" s="14" t="s">
        <v>288</v>
      </c>
      <c r="AW412" s="14" t="s">
        <v>31</v>
      </c>
      <c r="AX412" s="14" t="s">
        <v>76</v>
      </c>
      <c r="AY412" s="256" t="s">
        <v>281</v>
      </c>
    </row>
    <row r="413" s="2" customFormat="1" ht="24.15" customHeight="1">
      <c r="A413" s="41"/>
      <c r="B413" s="42"/>
      <c r="C413" s="216" t="s">
        <v>830</v>
      </c>
      <c r="D413" s="216" t="s">
        <v>284</v>
      </c>
      <c r="E413" s="217" t="s">
        <v>765</v>
      </c>
      <c r="F413" s="218" t="s">
        <v>766</v>
      </c>
      <c r="G413" s="219" t="s">
        <v>330</v>
      </c>
      <c r="H413" s="220">
        <v>24</v>
      </c>
      <c r="I413" s="221"/>
      <c r="J413" s="222">
        <f>ROUND(I413*H413,2)</f>
        <v>0</v>
      </c>
      <c r="K413" s="218" t="s">
        <v>287</v>
      </c>
      <c r="L413" s="47"/>
      <c r="M413" s="223" t="s">
        <v>19</v>
      </c>
      <c r="N413" s="224" t="s">
        <v>40</v>
      </c>
      <c r="O413" s="87"/>
      <c r="P413" s="225">
        <f>O413*H413</f>
        <v>0</v>
      </c>
      <c r="Q413" s="225">
        <v>0</v>
      </c>
      <c r="R413" s="225">
        <f>Q413*H413</f>
        <v>0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305</v>
      </c>
      <c r="AT413" s="227" t="s">
        <v>284</v>
      </c>
      <c r="AU413" s="227" t="s">
        <v>78</v>
      </c>
      <c r="AY413" s="20" t="s">
        <v>281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76</v>
      </c>
      <c r="BK413" s="228">
        <f>ROUND(I413*H413,2)</f>
        <v>0</v>
      </c>
      <c r="BL413" s="20" t="s">
        <v>305</v>
      </c>
      <c r="BM413" s="227" t="s">
        <v>767</v>
      </c>
    </row>
    <row r="414" s="2" customFormat="1">
      <c r="A414" s="41"/>
      <c r="B414" s="42"/>
      <c r="C414" s="43"/>
      <c r="D414" s="229" t="s">
        <v>290</v>
      </c>
      <c r="E414" s="43"/>
      <c r="F414" s="230" t="s">
        <v>768</v>
      </c>
      <c r="G414" s="43"/>
      <c r="H414" s="43"/>
      <c r="I414" s="231"/>
      <c r="J414" s="43"/>
      <c r="K414" s="43"/>
      <c r="L414" s="47"/>
      <c r="M414" s="232"/>
      <c r="N414" s="233"/>
      <c r="O414" s="87"/>
      <c r="P414" s="87"/>
      <c r="Q414" s="87"/>
      <c r="R414" s="87"/>
      <c r="S414" s="87"/>
      <c r="T414" s="88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T414" s="20" t="s">
        <v>290</v>
      </c>
      <c r="AU414" s="20" t="s">
        <v>78</v>
      </c>
    </row>
    <row r="415" s="13" customFormat="1">
      <c r="A415" s="13"/>
      <c r="B415" s="234"/>
      <c r="C415" s="235"/>
      <c r="D415" s="236" t="s">
        <v>292</v>
      </c>
      <c r="E415" s="237" t="s">
        <v>19</v>
      </c>
      <c r="F415" s="238" t="s">
        <v>2246</v>
      </c>
      <c r="G415" s="235"/>
      <c r="H415" s="239">
        <v>9</v>
      </c>
      <c r="I415" s="240"/>
      <c r="J415" s="235"/>
      <c r="K415" s="235"/>
      <c r="L415" s="241"/>
      <c r="M415" s="242"/>
      <c r="N415" s="243"/>
      <c r="O415" s="243"/>
      <c r="P415" s="243"/>
      <c r="Q415" s="243"/>
      <c r="R415" s="243"/>
      <c r="S415" s="243"/>
      <c r="T415" s="244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5" t="s">
        <v>292</v>
      </c>
      <c r="AU415" s="245" t="s">
        <v>78</v>
      </c>
      <c r="AV415" s="13" t="s">
        <v>78</v>
      </c>
      <c r="AW415" s="13" t="s">
        <v>31</v>
      </c>
      <c r="AX415" s="13" t="s">
        <v>69</v>
      </c>
      <c r="AY415" s="245" t="s">
        <v>281</v>
      </c>
    </row>
    <row r="416" s="13" customFormat="1">
      <c r="A416" s="13"/>
      <c r="B416" s="234"/>
      <c r="C416" s="235"/>
      <c r="D416" s="236" t="s">
        <v>292</v>
      </c>
      <c r="E416" s="237" t="s">
        <v>19</v>
      </c>
      <c r="F416" s="238" t="s">
        <v>2247</v>
      </c>
      <c r="G416" s="235"/>
      <c r="H416" s="239">
        <v>15</v>
      </c>
      <c r="I416" s="240"/>
      <c r="J416" s="235"/>
      <c r="K416" s="235"/>
      <c r="L416" s="241"/>
      <c r="M416" s="242"/>
      <c r="N416" s="243"/>
      <c r="O416" s="243"/>
      <c r="P416" s="243"/>
      <c r="Q416" s="243"/>
      <c r="R416" s="243"/>
      <c r="S416" s="243"/>
      <c r="T416" s="244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5" t="s">
        <v>292</v>
      </c>
      <c r="AU416" s="245" t="s">
        <v>78</v>
      </c>
      <c r="AV416" s="13" t="s">
        <v>78</v>
      </c>
      <c r="AW416" s="13" t="s">
        <v>31</v>
      </c>
      <c r="AX416" s="13" t="s">
        <v>69</v>
      </c>
      <c r="AY416" s="245" t="s">
        <v>281</v>
      </c>
    </row>
    <row r="417" s="14" customFormat="1">
      <c r="A417" s="14"/>
      <c r="B417" s="246"/>
      <c r="C417" s="247"/>
      <c r="D417" s="236" t="s">
        <v>292</v>
      </c>
      <c r="E417" s="248" t="s">
        <v>19</v>
      </c>
      <c r="F417" s="249" t="s">
        <v>311</v>
      </c>
      <c r="G417" s="247"/>
      <c r="H417" s="250">
        <v>24</v>
      </c>
      <c r="I417" s="251"/>
      <c r="J417" s="247"/>
      <c r="K417" s="247"/>
      <c r="L417" s="252"/>
      <c r="M417" s="253"/>
      <c r="N417" s="254"/>
      <c r="O417" s="254"/>
      <c r="P417" s="254"/>
      <c r="Q417" s="254"/>
      <c r="R417" s="254"/>
      <c r="S417" s="254"/>
      <c r="T417" s="255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6" t="s">
        <v>292</v>
      </c>
      <c r="AU417" s="256" t="s">
        <v>78</v>
      </c>
      <c r="AV417" s="14" t="s">
        <v>288</v>
      </c>
      <c r="AW417" s="14" t="s">
        <v>31</v>
      </c>
      <c r="AX417" s="14" t="s">
        <v>76</v>
      </c>
      <c r="AY417" s="256" t="s">
        <v>281</v>
      </c>
    </row>
    <row r="418" s="2" customFormat="1" ht="24.15" customHeight="1">
      <c r="A418" s="41"/>
      <c r="B418" s="42"/>
      <c r="C418" s="216" t="s">
        <v>835</v>
      </c>
      <c r="D418" s="216" t="s">
        <v>284</v>
      </c>
      <c r="E418" s="217" t="s">
        <v>772</v>
      </c>
      <c r="F418" s="218" t="s">
        <v>773</v>
      </c>
      <c r="G418" s="219" t="s">
        <v>330</v>
      </c>
      <c r="H418" s="220">
        <v>5</v>
      </c>
      <c r="I418" s="221"/>
      <c r="J418" s="222">
        <f>ROUND(I418*H418,2)</f>
        <v>0</v>
      </c>
      <c r="K418" s="218" t="s">
        <v>287</v>
      </c>
      <c r="L418" s="47"/>
      <c r="M418" s="223" t="s">
        <v>19</v>
      </c>
      <c r="N418" s="224" t="s">
        <v>40</v>
      </c>
      <c r="O418" s="87"/>
      <c r="P418" s="225">
        <f>O418*H418</f>
        <v>0</v>
      </c>
      <c r="Q418" s="225">
        <v>0</v>
      </c>
      <c r="R418" s="225">
        <f>Q418*H418</f>
        <v>0</v>
      </c>
      <c r="S418" s="225">
        <v>0</v>
      </c>
      <c r="T418" s="226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305</v>
      </c>
      <c r="AT418" s="227" t="s">
        <v>284</v>
      </c>
      <c r="AU418" s="227" t="s">
        <v>78</v>
      </c>
      <c r="AY418" s="20" t="s">
        <v>281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76</v>
      </c>
      <c r="BK418" s="228">
        <f>ROUND(I418*H418,2)</f>
        <v>0</v>
      </c>
      <c r="BL418" s="20" t="s">
        <v>305</v>
      </c>
      <c r="BM418" s="227" t="s">
        <v>774</v>
      </c>
    </row>
    <row r="419" s="2" customFormat="1">
      <c r="A419" s="41"/>
      <c r="B419" s="42"/>
      <c r="C419" s="43"/>
      <c r="D419" s="229" t="s">
        <v>290</v>
      </c>
      <c r="E419" s="43"/>
      <c r="F419" s="230" t="s">
        <v>775</v>
      </c>
      <c r="G419" s="43"/>
      <c r="H419" s="43"/>
      <c r="I419" s="231"/>
      <c r="J419" s="43"/>
      <c r="K419" s="43"/>
      <c r="L419" s="47"/>
      <c r="M419" s="232"/>
      <c r="N419" s="233"/>
      <c r="O419" s="87"/>
      <c r="P419" s="87"/>
      <c r="Q419" s="87"/>
      <c r="R419" s="87"/>
      <c r="S419" s="87"/>
      <c r="T419" s="88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T419" s="20" t="s">
        <v>290</v>
      </c>
      <c r="AU419" s="20" t="s">
        <v>78</v>
      </c>
    </row>
    <row r="420" s="13" customFormat="1">
      <c r="A420" s="13"/>
      <c r="B420" s="234"/>
      <c r="C420" s="235"/>
      <c r="D420" s="236" t="s">
        <v>292</v>
      </c>
      <c r="E420" s="237" t="s">
        <v>19</v>
      </c>
      <c r="F420" s="238" t="s">
        <v>2248</v>
      </c>
      <c r="G420" s="235"/>
      <c r="H420" s="239">
        <v>5</v>
      </c>
      <c r="I420" s="240"/>
      <c r="J420" s="235"/>
      <c r="K420" s="235"/>
      <c r="L420" s="241"/>
      <c r="M420" s="242"/>
      <c r="N420" s="243"/>
      <c r="O420" s="243"/>
      <c r="P420" s="243"/>
      <c r="Q420" s="243"/>
      <c r="R420" s="243"/>
      <c r="S420" s="243"/>
      <c r="T420" s="244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5" t="s">
        <v>292</v>
      </c>
      <c r="AU420" s="245" t="s">
        <v>78</v>
      </c>
      <c r="AV420" s="13" t="s">
        <v>78</v>
      </c>
      <c r="AW420" s="13" t="s">
        <v>31</v>
      </c>
      <c r="AX420" s="13" t="s">
        <v>76</v>
      </c>
      <c r="AY420" s="245" t="s">
        <v>281</v>
      </c>
    </row>
    <row r="421" s="2" customFormat="1" ht="24.15" customHeight="1">
      <c r="A421" s="41"/>
      <c r="B421" s="42"/>
      <c r="C421" s="216" t="s">
        <v>935</v>
      </c>
      <c r="D421" s="216" t="s">
        <v>284</v>
      </c>
      <c r="E421" s="217" t="s">
        <v>2154</v>
      </c>
      <c r="F421" s="218" t="s">
        <v>2155</v>
      </c>
      <c r="G421" s="219" t="s">
        <v>392</v>
      </c>
      <c r="H421" s="220">
        <v>7.7199999999999998</v>
      </c>
      <c r="I421" s="221"/>
      <c r="J421" s="222">
        <f>ROUND(I421*H421,2)</f>
        <v>0</v>
      </c>
      <c r="K421" s="218" t="s">
        <v>287</v>
      </c>
      <c r="L421" s="47"/>
      <c r="M421" s="223" t="s">
        <v>19</v>
      </c>
      <c r="N421" s="224" t="s">
        <v>40</v>
      </c>
      <c r="O421" s="87"/>
      <c r="P421" s="225">
        <f>O421*H421</f>
        <v>0</v>
      </c>
      <c r="Q421" s="225">
        <v>0.00095</v>
      </c>
      <c r="R421" s="225">
        <f>Q421*H421</f>
        <v>0.0073339999999999994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305</v>
      </c>
      <c r="AT421" s="227" t="s">
        <v>284</v>
      </c>
      <c r="AU421" s="227" t="s">
        <v>78</v>
      </c>
      <c r="AY421" s="20" t="s">
        <v>281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76</v>
      </c>
      <c r="BK421" s="228">
        <f>ROUND(I421*H421,2)</f>
        <v>0</v>
      </c>
      <c r="BL421" s="20" t="s">
        <v>305</v>
      </c>
      <c r="BM421" s="227" t="s">
        <v>2249</v>
      </c>
    </row>
    <row r="422" s="2" customFormat="1">
      <c r="A422" s="41"/>
      <c r="B422" s="42"/>
      <c r="C422" s="43"/>
      <c r="D422" s="229" t="s">
        <v>290</v>
      </c>
      <c r="E422" s="43"/>
      <c r="F422" s="230" t="s">
        <v>2156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290</v>
      </c>
      <c r="AU422" s="20" t="s">
        <v>78</v>
      </c>
    </row>
    <row r="423" s="15" customFormat="1">
      <c r="A423" s="15"/>
      <c r="B423" s="257"/>
      <c r="C423" s="258"/>
      <c r="D423" s="236" t="s">
        <v>292</v>
      </c>
      <c r="E423" s="259" t="s">
        <v>19</v>
      </c>
      <c r="F423" s="260" t="s">
        <v>2250</v>
      </c>
      <c r="G423" s="258"/>
      <c r="H423" s="259" t="s">
        <v>19</v>
      </c>
      <c r="I423" s="261"/>
      <c r="J423" s="258"/>
      <c r="K423" s="258"/>
      <c r="L423" s="262"/>
      <c r="M423" s="263"/>
      <c r="N423" s="264"/>
      <c r="O423" s="264"/>
      <c r="P423" s="264"/>
      <c r="Q423" s="264"/>
      <c r="R423" s="264"/>
      <c r="S423" s="264"/>
      <c r="T423" s="26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66" t="s">
        <v>292</v>
      </c>
      <c r="AU423" s="266" t="s">
        <v>78</v>
      </c>
      <c r="AV423" s="15" t="s">
        <v>76</v>
      </c>
      <c r="AW423" s="15" t="s">
        <v>31</v>
      </c>
      <c r="AX423" s="15" t="s">
        <v>69</v>
      </c>
      <c r="AY423" s="266" t="s">
        <v>281</v>
      </c>
    </row>
    <row r="424" s="13" customFormat="1">
      <c r="A424" s="13"/>
      <c r="B424" s="234"/>
      <c r="C424" s="235"/>
      <c r="D424" s="236" t="s">
        <v>292</v>
      </c>
      <c r="E424" s="237" t="s">
        <v>19</v>
      </c>
      <c r="F424" s="238" t="s">
        <v>2251</v>
      </c>
      <c r="G424" s="235"/>
      <c r="H424" s="239">
        <v>7.7199999999999998</v>
      </c>
      <c r="I424" s="240"/>
      <c r="J424" s="235"/>
      <c r="K424" s="235"/>
      <c r="L424" s="241"/>
      <c r="M424" s="242"/>
      <c r="N424" s="243"/>
      <c r="O424" s="243"/>
      <c r="P424" s="243"/>
      <c r="Q424" s="243"/>
      <c r="R424" s="243"/>
      <c r="S424" s="243"/>
      <c r="T424" s="244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5" t="s">
        <v>292</v>
      </c>
      <c r="AU424" s="245" t="s">
        <v>78</v>
      </c>
      <c r="AV424" s="13" t="s">
        <v>78</v>
      </c>
      <c r="AW424" s="13" t="s">
        <v>31</v>
      </c>
      <c r="AX424" s="13" t="s">
        <v>69</v>
      </c>
      <c r="AY424" s="245" t="s">
        <v>281</v>
      </c>
    </row>
    <row r="425" s="14" customFormat="1">
      <c r="A425" s="14"/>
      <c r="B425" s="246"/>
      <c r="C425" s="247"/>
      <c r="D425" s="236" t="s">
        <v>292</v>
      </c>
      <c r="E425" s="248" t="s">
        <v>19</v>
      </c>
      <c r="F425" s="249" t="s">
        <v>311</v>
      </c>
      <c r="G425" s="247"/>
      <c r="H425" s="250">
        <v>7.7199999999999998</v>
      </c>
      <c r="I425" s="251"/>
      <c r="J425" s="247"/>
      <c r="K425" s="247"/>
      <c r="L425" s="252"/>
      <c r="M425" s="253"/>
      <c r="N425" s="254"/>
      <c r="O425" s="254"/>
      <c r="P425" s="254"/>
      <c r="Q425" s="254"/>
      <c r="R425" s="254"/>
      <c r="S425" s="254"/>
      <c r="T425" s="255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6" t="s">
        <v>292</v>
      </c>
      <c r="AU425" s="256" t="s">
        <v>78</v>
      </c>
      <c r="AV425" s="14" t="s">
        <v>288</v>
      </c>
      <c r="AW425" s="14" t="s">
        <v>31</v>
      </c>
      <c r="AX425" s="14" t="s">
        <v>76</v>
      </c>
      <c r="AY425" s="256" t="s">
        <v>281</v>
      </c>
    </row>
    <row r="426" s="2" customFormat="1" ht="37.8" customHeight="1">
      <c r="A426" s="41"/>
      <c r="B426" s="42"/>
      <c r="C426" s="216" t="s">
        <v>936</v>
      </c>
      <c r="D426" s="216" t="s">
        <v>284</v>
      </c>
      <c r="E426" s="217" t="s">
        <v>778</v>
      </c>
      <c r="F426" s="218" t="s">
        <v>779</v>
      </c>
      <c r="G426" s="219" t="s">
        <v>392</v>
      </c>
      <c r="H426" s="220">
        <v>7.0099999999999998</v>
      </c>
      <c r="I426" s="221"/>
      <c r="J426" s="222">
        <f>ROUND(I426*H426,2)</f>
        <v>0</v>
      </c>
      <c r="K426" s="218" t="s">
        <v>287</v>
      </c>
      <c r="L426" s="47"/>
      <c r="M426" s="223" t="s">
        <v>19</v>
      </c>
      <c r="N426" s="224" t="s">
        <v>40</v>
      </c>
      <c r="O426" s="87"/>
      <c r="P426" s="225">
        <f>O426*H426</f>
        <v>0</v>
      </c>
      <c r="Q426" s="225">
        <v>0.002</v>
      </c>
      <c r="R426" s="225">
        <f>Q426*H426</f>
        <v>0.01402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305</v>
      </c>
      <c r="AT426" s="227" t="s">
        <v>284</v>
      </c>
      <c r="AU426" s="227" t="s">
        <v>78</v>
      </c>
      <c r="AY426" s="20" t="s">
        <v>281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76</v>
      </c>
      <c r="BK426" s="228">
        <f>ROUND(I426*H426,2)</f>
        <v>0</v>
      </c>
      <c r="BL426" s="20" t="s">
        <v>305</v>
      </c>
      <c r="BM426" s="227" t="s">
        <v>780</v>
      </c>
    </row>
    <row r="427" s="2" customFormat="1">
      <c r="A427" s="41"/>
      <c r="B427" s="42"/>
      <c r="C427" s="43"/>
      <c r="D427" s="229" t="s">
        <v>290</v>
      </c>
      <c r="E427" s="43"/>
      <c r="F427" s="230" t="s">
        <v>781</v>
      </c>
      <c r="G427" s="43"/>
      <c r="H427" s="43"/>
      <c r="I427" s="231"/>
      <c r="J427" s="43"/>
      <c r="K427" s="43"/>
      <c r="L427" s="47"/>
      <c r="M427" s="232"/>
      <c r="N427" s="233"/>
      <c r="O427" s="87"/>
      <c r="P427" s="87"/>
      <c r="Q427" s="87"/>
      <c r="R427" s="87"/>
      <c r="S427" s="87"/>
      <c r="T427" s="88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T427" s="20" t="s">
        <v>290</v>
      </c>
      <c r="AU427" s="20" t="s">
        <v>78</v>
      </c>
    </row>
    <row r="428" s="13" customFormat="1">
      <c r="A428" s="13"/>
      <c r="B428" s="234"/>
      <c r="C428" s="235"/>
      <c r="D428" s="236" t="s">
        <v>292</v>
      </c>
      <c r="E428" s="237" t="s">
        <v>19</v>
      </c>
      <c r="F428" s="238" t="s">
        <v>226</v>
      </c>
      <c r="G428" s="235"/>
      <c r="H428" s="239">
        <v>7.0099999999999998</v>
      </c>
      <c r="I428" s="240"/>
      <c r="J428" s="235"/>
      <c r="K428" s="235"/>
      <c r="L428" s="241"/>
      <c r="M428" s="242"/>
      <c r="N428" s="243"/>
      <c r="O428" s="243"/>
      <c r="P428" s="243"/>
      <c r="Q428" s="243"/>
      <c r="R428" s="243"/>
      <c r="S428" s="243"/>
      <c r="T428" s="244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5" t="s">
        <v>292</v>
      </c>
      <c r="AU428" s="245" t="s">
        <v>78</v>
      </c>
      <c r="AV428" s="13" t="s">
        <v>78</v>
      </c>
      <c r="AW428" s="13" t="s">
        <v>31</v>
      </c>
      <c r="AX428" s="13" t="s">
        <v>76</v>
      </c>
      <c r="AY428" s="245" t="s">
        <v>281</v>
      </c>
    </row>
    <row r="429" s="2" customFormat="1" ht="33" customHeight="1">
      <c r="A429" s="41"/>
      <c r="B429" s="42"/>
      <c r="C429" s="267" t="s">
        <v>938</v>
      </c>
      <c r="D429" s="267" t="s">
        <v>396</v>
      </c>
      <c r="E429" s="268" t="s">
        <v>740</v>
      </c>
      <c r="F429" s="269" t="s">
        <v>741</v>
      </c>
      <c r="G429" s="270" t="s">
        <v>197</v>
      </c>
      <c r="H429" s="271">
        <v>3.5870000000000002</v>
      </c>
      <c r="I429" s="272"/>
      <c r="J429" s="273">
        <f>ROUND(I429*H429,2)</f>
        <v>0</v>
      </c>
      <c r="K429" s="269" t="s">
        <v>287</v>
      </c>
      <c r="L429" s="274"/>
      <c r="M429" s="275" t="s">
        <v>19</v>
      </c>
      <c r="N429" s="276" t="s">
        <v>40</v>
      </c>
      <c r="O429" s="87"/>
      <c r="P429" s="225">
        <f>O429*H429</f>
        <v>0</v>
      </c>
      <c r="Q429" s="225">
        <v>0.014290000000000001</v>
      </c>
      <c r="R429" s="225">
        <f>Q429*H429</f>
        <v>0.051258230000000002</v>
      </c>
      <c r="S429" s="225">
        <v>0</v>
      </c>
      <c r="T429" s="226">
        <f>S429*H429</f>
        <v>0</v>
      </c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R429" s="227" t="s">
        <v>483</v>
      </c>
      <c r="AT429" s="227" t="s">
        <v>396</v>
      </c>
      <c r="AU429" s="227" t="s">
        <v>78</v>
      </c>
      <c r="AY429" s="20" t="s">
        <v>281</v>
      </c>
      <c r="BE429" s="228">
        <f>IF(N429="základní",J429,0)</f>
        <v>0</v>
      </c>
      <c r="BF429" s="228">
        <f>IF(N429="snížená",J429,0)</f>
        <v>0</v>
      </c>
      <c r="BG429" s="228">
        <f>IF(N429="zákl. přenesená",J429,0)</f>
        <v>0</v>
      </c>
      <c r="BH429" s="228">
        <f>IF(N429="sníž. přenesená",J429,0)</f>
        <v>0</v>
      </c>
      <c r="BI429" s="228">
        <f>IF(N429="nulová",J429,0)</f>
        <v>0</v>
      </c>
      <c r="BJ429" s="20" t="s">
        <v>76</v>
      </c>
      <c r="BK429" s="228">
        <f>ROUND(I429*H429,2)</f>
        <v>0</v>
      </c>
      <c r="BL429" s="20" t="s">
        <v>305</v>
      </c>
      <c r="BM429" s="227" t="s">
        <v>796</v>
      </c>
    </row>
    <row r="430" s="13" customFormat="1">
      <c r="A430" s="13"/>
      <c r="B430" s="234"/>
      <c r="C430" s="235"/>
      <c r="D430" s="236" t="s">
        <v>292</v>
      </c>
      <c r="E430" s="237" t="s">
        <v>19</v>
      </c>
      <c r="F430" s="238" t="s">
        <v>2206</v>
      </c>
      <c r="G430" s="235"/>
      <c r="H430" s="239">
        <v>2.1030000000000002</v>
      </c>
      <c r="I430" s="240"/>
      <c r="J430" s="235"/>
      <c r="K430" s="235"/>
      <c r="L430" s="241"/>
      <c r="M430" s="242"/>
      <c r="N430" s="243"/>
      <c r="O430" s="243"/>
      <c r="P430" s="243"/>
      <c r="Q430" s="243"/>
      <c r="R430" s="243"/>
      <c r="S430" s="243"/>
      <c r="T430" s="244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5" t="s">
        <v>292</v>
      </c>
      <c r="AU430" s="245" t="s">
        <v>78</v>
      </c>
      <c r="AV430" s="13" t="s">
        <v>78</v>
      </c>
      <c r="AW430" s="13" t="s">
        <v>31</v>
      </c>
      <c r="AX430" s="13" t="s">
        <v>69</v>
      </c>
      <c r="AY430" s="245" t="s">
        <v>281</v>
      </c>
    </row>
    <row r="431" s="13" customFormat="1">
      <c r="A431" s="13"/>
      <c r="B431" s="234"/>
      <c r="C431" s="235"/>
      <c r="D431" s="236" t="s">
        <v>292</v>
      </c>
      <c r="E431" s="237" t="s">
        <v>19</v>
      </c>
      <c r="F431" s="238" t="s">
        <v>2252</v>
      </c>
      <c r="G431" s="235"/>
      <c r="H431" s="239">
        <v>1.1579999999999999</v>
      </c>
      <c r="I431" s="240"/>
      <c r="J431" s="235"/>
      <c r="K431" s="235"/>
      <c r="L431" s="241"/>
      <c r="M431" s="242"/>
      <c r="N431" s="243"/>
      <c r="O431" s="243"/>
      <c r="P431" s="243"/>
      <c r="Q431" s="243"/>
      <c r="R431" s="243"/>
      <c r="S431" s="243"/>
      <c r="T431" s="244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5" t="s">
        <v>292</v>
      </c>
      <c r="AU431" s="245" t="s">
        <v>78</v>
      </c>
      <c r="AV431" s="13" t="s">
        <v>78</v>
      </c>
      <c r="AW431" s="13" t="s">
        <v>31</v>
      </c>
      <c r="AX431" s="13" t="s">
        <v>69</v>
      </c>
      <c r="AY431" s="245" t="s">
        <v>281</v>
      </c>
    </row>
    <row r="432" s="14" customFormat="1">
      <c r="A432" s="14"/>
      <c r="B432" s="246"/>
      <c r="C432" s="247"/>
      <c r="D432" s="236" t="s">
        <v>292</v>
      </c>
      <c r="E432" s="248" t="s">
        <v>19</v>
      </c>
      <c r="F432" s="249" t="s">
        <v>311</v>
      </c>
      <c r="G432" s="247"/>
      <c r="H432" s="250">
        <v>3.2610000000000001</v>
      </c>
      <c r="I432" s="251"/>
      <c r="J432" s="247"/>
      <c r="K432" s="247"/>
      <c r="L432" s="252"/>
      <c r="M432" s="253"/>
      <c r="N432" s="254"/>
      <c r="O432" s="254"/>
      <c r="P432" s="254"/>
      <c r="Q432" s="254"/>
      <c r="R432" s="254"/>
      <c r="S432" s="254"/>
      <c r="T432" s="255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6" t="s">
        <v>292</v>
      </c>
      <c r="AU432" s="256" t="s">
        <v>78</v>
      </c>
      <c r="AV432" s="14" t="s">
        <v>288</v>
      </c>
      <c r="AW432" s="14" t="s">
        <v>31</v>
      </c>
      <c r="AX432" s="14" t="s">
        <v>76</v>
      </c>
      <c r="AY432" s="256" t="s">
        <v>281</v>
      </c>
    </row>
    <row r="433" s="13" customFormat="1">
      <c r="A433" s="13"/>
      <c r="B433" s="234"/>
      <c r="C433" s="235"/>
      <c r="D433" s="236" t="s">
        <v>292</v>
      </c>
      <c r="E433" s="235"/>
      <c r="F433" s="238" t="s">
        <v>2253</v>
      </c>
      <c r="G433" s="235"/>
      <c r="H433" s="239">
        <v>3.5870000000000002</v>
      </c>
      <c r="I433" s="240"/>
      <c r="J433" s="235"/>
      <c r="K433" s="235"/>
      <c r="L433" s="241"/>
      <c r="M433" s="242"/>
      <c r="N433" s="243"/>
      <c r="O433" s="243"/>
      <c r="P433" s="243"/>
      <c r="Q433" s="243"/>
      <c r="R433" s="243"/>
      <c r="S433" s="243"/>
      <c r="T433" s="244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5" t="s">
        <v>292</v>
      </c>
      <c r="AU433" s="245" t="s">
        <v>78</v>
      </c>
      <c r="AV433" s="13" t="s">
        <v>78</v>
      </c>
      <c r="AW433" s="13" t="s">
        <v>4</v>
      </c>
      <c r="AX433" s="13" t="s">
        <v>76</v>
      </c>
      <c r="AY433" s="245" t="s">
        <v>281</v>
      </c>
    </row>
    <row r="434" s="2" customFormat="1" ht="55.5" customHeight="1">
      <c r="A434" s="41"/>
      <c r="B434" s="42"/>
      <c r="C434" s="216" t="s">
        <v>939</v>
      </c>
      <c r="D434" s="216" t="s">
        <v>284</v>
      </c>
      <c r="E434" s="217" t="s">
        <v>799</v>
      </c>
      <c r="F434" s="218" t="s">
        <v>800</v>
      </c>
      <c r="G434" s="219" t="s">
        <v>366</v>
      </c>
      <c r="H434" s="220">
        <v>1.5800000000000001</v>
      </c>
      <c r="I434" s="221"/>
      <c r="J434" s="222">
        <f>ROUND(I434*H434,2)</f>
        <v>0</v>
      </c>
      <c r="K434" s="218" t="s">
        <v>287</v>
      </c>
      <c r="L434" s="47"/>
      <c r="M434" s="223" t="s">
        <v>19</v>
      </c>
      <c r="N434" s="224" t="s">
        <v>40</v>
      </c>
      <c r="O434" s="87"/>
      <c r="P434" s="225">
        <f>O434*H434</f>
        <v>0</v>
      </c>
      <c r="Q434" s="225">
        <v>0</v>
      </c>
      <c r="R434" s="225">
        <f>Q434*H434</f>
        <v>0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305</v>
      </c>
      <c r="AT434" s="227" t="s">
        <v>284</v>
      </c>
      <c r="AU434" s="227" t="s">
        <v>78</v>
      </c>
      <c r="AY434" s="20" t="s">
        <v>281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76</v>
      </c>
      <c r="BK434" s="228">
        <f>ROUND(I434*H434,2)</f>
        <v>0</v>
      </c>
      <c r="BL434" s="20" t="s">
        <v>305</v>
      </c>
      <c r="BM434" s="227" t="s">
        <v>801</v>
      </c>
    </row>
    <row r="435" s="2" customFormat="1">
      <c r="A435" s="41"/>
      <c r="B435" s="42"/>
      <c r="C435" s="43"/>
      <c r="D435" s="229" t="s">
        <v>290</v>
      </c>
      <c r="E435" s="43"/>
      <c r="F435" s="230" t="s">
        <v>802</v>
      </c>
      <c r="G435" s="43"/>
      <c r="H435" s="43"/>
      <c r="I435" s="231"/>
      <c r="J435" s="43"/>
      <c r="K435" s="43"/>
      <c r="L435" s="47"/>
      <c r="M435" s="232"/>
      <c r="N435" s="233"/>
      <c r="O435" s="87"/>
      <c r="P435" s="87"/>
      <c r="Q435" s="87"/>
      <c r="R435" s="87"/>
      <c r="S435" s="87"/>
      <c r="T435" s="88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T435" s="20" t="s">
        <v>290</v>
      </c>
      <c r="AU435" s="20" t="s">
        <v>78</v>
      </c>
    </row>
    <row r="436" s="12" customFormat="1" ht="22.8" customHeight="1">
      <c r="A436" s="12"/>
      <c r="B436" s="200"/>
      <c r="C436" s="201"/>
      <c r="D436" s="202" t="s">
        <v>68</v>
      </c>
      <c r="E436" s="214" t="s">
        <v>803</v>
      </c>
      <c r="F436" s="214" t="s">
        <v>804</v>
      </c>
      <c r="G436" s="201"/>
      <c r="H436" s="201"/>
      <c r="I436" s="204"/>
      <c r="J436" s="215">
        <f>BK436</f>
        <v>0</v>
      </c>
      <c r="K436" s="201"/>
      <c r="L436" s="206"/>
      <c r="M436" s="207"/>
      <c r="N436" s="208"/>
      <c r="O436" s="208"/>
      <c r="P436" s="209">
        <f>SUM(P437:P457)</f>
        <v>0</v>
      </c>
      <c r="Q436" s="208"/>
      <c r="R436" s="209">
        <f>SUM(R437:R457)</f>
        <v>0.073716056000000002</v>
      </c>
      <c r="S436" s="208"/>
      <c r="T436" s="210">
        <f>SUM(T437:T457)</f>
        <v>0.0017390999999999999</v>
      </c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R436" s="211" t="s">
        <v>78</v>
      </c>
      <c r="AT436" s="212" t="s">
        <v>68</v>
      </c>
      <c r="AU436" s="212" t="s">
        <v>76</v>
      </c>
      <c r="AY436" s="211" t="s">
        <v>281</v>
      </c>
      <c r="BK436" s="213">
        <f>SUM(BK437:BK457)</f>
        <v>0</v>
      </c>
    </row>
    <row r="437" s="2" customFormat="1" ht="24.15" customHeight="1">
      <c r="A437" s="41"/>
      <c r="B437" s="42"/>
      <c r="C437" s="216" t="s">
        <v>940</v>
      </c>
      <c r="D437" s="216" t="s">
        <v>284</v>
      </c>
      <c r="E437" s="217" t="s">
        <v>806</v>
      </c>
      <c r="F437" s="218" t="s">
        <v>807</v>
      </c>
      <c r="G437" s="219" t="s">
        <v>197</v>
      </c>
      <c r="H437" s="220">
        <v>148.232</v>
      </c>
      <c r="I437" s="221"/>
      <c r="J437" s="222">
        <f>ROUND(I437*H437,2)</f>
        <v>0</v>
      </c>
      <c r="K437" s="218" t="s">
        <v>287</v>
      </c>
      <c r="L437" s="47"/>
      <c r="M437" s="223" t="s">
        <v>19</v>
      </c>
      <c r="N437" s="224" t="s">
        <v>40</v>
      </c>
      <c r="O437" s="87"/>
      <c r="P437" s="225">
        <f>O437*H437</f>
        <v>0</v>
      </c>
      <c r="Q437" s="225">
        <v>0</v>
      </c>
      <c r="R437" s="225">
        <f>Q437*H437</f>
        <v>0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305</v>
      </c>
      <c r="AT437" s="227" t="s">
        <v>284</v>
      </c>
      <c r="AU437" s="227" t="s">
        <v>78</v>
      </c>
      <c r="AY437" s="20" t="s">
        <v>281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76</v>
      </c>
      <c r="BK437" s="228">
        <f>ROUND(I437*H437,2)</f>
        <v>0</v>
      </c>
      <c r="BL437" s="20" t="s">
        <v>305</v>
      </c>
      <c r="BM437" s="227" t="s">
        <v>808</v>
      </c>
    </row>
    <row r="438" s="2" customFormat="1">
      <c r="A438" s="41"/>
      <c r="B438" s="42"/>
      <c r="C438" s="43"/>
      <c r="D438" s="229" t="s">
        <v>290</v>
      </c>
      <c r="E438" s="43"/>
      <c r="F438" s="230" t="s">
        <v>809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290</v>
      </c>
      <c r="AU438" s="20" t="s">
        <v>78</v>
      </c>
    </row>
    <row r="439" s="13" customFormat="1">
      <c r="A439" s="13"/>
      <c r="B439" s="234"/>
      <c r="C439" s="235"/>
      <c r="D439" s="236" t="s">
        <v>292</v>
      </c>
      <c r="E439" s="237" t="s">
        <v>19</v>
      </c>
      <c r="F439" s="238" t="s">
        <v>235</v>
      </c>
      <c r="G439" s="235"/>
      <c r="H439" s="239">
        <v>22.59</v>
      </c>
      <c r="I439" s="240"/>
      <c r="J439" s="235"/>
      <c r="K439" s="235"/>
      <c r="L439" s="241"/>
      <c r="M439" s="242"/>
      <c r="N439" s="243"/>
      <c r="O439" s="243"/>
      <c r="P439" s="243"/>
      <c r="Q439" s="243"/>
      <c r="R439" s="243"/>
      <c r="S439" s="243"/>
      <c r="T439" s="244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5" t="s">
        <v>292</v>
      </c>
      <c r="AU439" s="245" t="s">
        <v>78</v>
      </c>
      <c r="AV439" s="13" t="s">
        <v>78</v>
      </c>
      <c r="AW439" s="13" t="s">
        <v>31</v>
      </c>
      <c r="AX439" s="13" t="s">
        <v>69</v>
      </c>
      <c r="AY439" s="245" t="s">
        <v>281</v>
      </c>
    </row>
    <row r="440" s="13" customFormat="1">
      <c r="A440" s="13"/>
      <c r="B440" s="234"/>
      <c r="C440" s="235"/>
      <c r="D440" s="236" t="s">
        <v>292</v>
      </c>
      <c r="E440" s="237" t="s">
        <v>19</v>
      </c>
      <c r="F440" s="238" t="s">
        <v>810</v>
      </c>
      <c r="G440" s="235"/>
      <c r="H440" s="239">
        <v>105.642</v>
      </c>
      <c r="I440" s="240"/>
      <c r="J440" s="235"/>
      <c r="K440" s="235"/>
      <c r="L440" s="241"/>
      <c r="M440" s="242"/>
      <c r="N440" s="243"/>
      <c r="O440" s="243"/>
      <c r="P440" s="243"/>
      <c r="Q440" s="243"/>
      <c r="R440" s="243"/>
      <c r="S440" s="243"/>
      <c r="T440" s="244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5" t="s">
        <v>292</v>
      </c>
      <c r="AU440" s="245" t="s">
        <v>78</v>
      </c>
      <c r="AV440" s="13" t="s">
        <v>78</v>
      </c>
      <c r="AW440" s="13" t="s">
        <v>31</v>
      </c>
      <c r="AX440" s="13" t="s">
        <v>69</v>
      </c>
      <c r="AY440" s="245" t="s">
        <v>281</v>
      </c>
    </row>
    <row r="441" s="13" customFormat="1">
      <c r="A441" s="13"/>
      <c r="B441" s="234"/>
      <c r="C441" s="235"/>
      <c r="D441" s="236" t="s">
        <v>292</v>
      </c>
      <c r="E441" s="237" t="s">
        <v>19</v>
      </c>
      <c r="F441" s="238" t="s">
        <v>811</v>
      </c>
      <c r="G441" s="235"/>
      <c r="H441" s="239">
        <v>20</v>
      </c>
      <c r="I441" s="240"/>
      <c r="J441" s="235"/>
      <c r="K441" s="235"/>
      <c r="L441" s="241"/>
      <c r="M441" s="242"/>
      <c r="N441" s="243"/>
      <c r="O441" s="243"/>
      <c r="P441" s="243"/>
      <c r="Q441" s="243"/>
      <c r="R441" s="243"/>
      <c r="S441" s="243"/>
      <c r="T441" s="244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5" t="s">
        <v>292</v>
      </c>
      <c r="AU441" s="245" t="s">
        <v>78</v>
      </c>
      <c r="AV441" s="13" t="s">
        <v>78</v>
      </c>
      <c r="AW441" s="13" t="s">
        <v>31</v>
      </c>
      <c r="AX441" s="13" t="s">
        <v>69</v>
      </c>
      <c r="AY441" s="245" t="s">
        <v>281</v>
      </c>
    </row>
    <row r="442" s="14" customFormat="1">
      <c r="A442" s="14"/>
      <c r="B442" s="246"/>
      <c r="C442" s="247"/>
      <c r="D442" s="236" t="s">
        <v>292</v>
      </c>
      <c r="E442" s="248" t="s">
        <v>19</v>
      </c>
      <c r="F442" s="249" t="s">
        <v>311</v>
      </c>
      <c r="G442" s="247"/>
      <c r="H442" s="250">
        <v>148.232</v>
      </c>
      <c r="I442" s="251"/>
      <c r="J442" s="247"/>
      <c r="K442" s="247"/>
      <c r="L442" s="252"/>
      <c r="M442" s="253"/>
      <c r="N442" s="254"/>
      <c r="O442" s="254"/>
      <c r="P442" s="254"/>
      <c r="Q442" s="254"/>
      <c r="R442" s="254"/>
      <c r="S442" s="254"/>
      <c r="T442" s="255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6" t="s">
        <v>292</v>
      </c>
      <c r="AU442" s="256" t="s">
        <v>78</v>
      </c>
      <c r="AV442" s="14" t="s">
        <v>288</v>
      </c>
      <c r="AW442" s="14" t="s">
        <v>31</v>
      </c>
      <c r="AX442" s="14" t="s">
        <v>76</v>
      </c>
      <c r="AY442" s="256" t="s">
        <v>281</v>
      </c>
    </row>
    <row r="443" s="2" customFormat="1" ht="24.15" customHeight="1">
      <c r="A443" s="41"/>
      <c r="B443" s="42"/>
      <c r="C443" s="216" t="s">
        <v>941</v>
      </c>
      <c r="D443" s="216" t="s">
        <v>284</v>
      </c>
      <c r="E443" s="217" t="s">
        <v>813</v>
      </c>
      <c r="F443" s="218" t="s">
        <v>814</v>
      </c>
      <c r="G443" s="219" t="s">
        <v>197</v>
      </c>
      <c r="H443" s="220">
        <v>24.085000000000001</v>
      </c>
      <c r="I443" s="221"/>
      <c r="J443" s="222">
        <f>ROUND(I443*H443,2)</f>
        <v>0</v>
      </c>
      <c r="K443" s="218" t="s">
        <v>287</v>
      </c>
      <c r="L443" s="47"/>
      <c r="M443" s="223" t="s">
        <v>19</v>
      </c>
      <c r="N443" s="224" t="s">
        <v>40</v>
      </c>
      <c r="O443" s="87"/>
      <c r="P443" s="225">
        <f>O443*H443</f>
        <v>0</v>
      </c>
      <c r="Q443" s="225">
        <v>0</v>
      </c>
      <c r="R443" s="225">
        <f>Q443*H443</f>
        <v>0</v>
      </c>
      <c r="S443" s="225">
        <v>3.0000000000000001E-05</v>
      </c>
      <c r="T443" s="226">
        <f>S443*H443</f>
        <v>0.00072255000000000008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305</v>
      </c>
      <c r="AT443" s="227" t="s">
        <v>284</v>
      </c>
      <c r="AU443" s="227" t="s">
        <v>78</v>
      </c>
      <c r="AY443" s="20" t="s">
        <v>281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76</v>
      </c>
      <c r="BK443" s="228">
        <f>ROUND(I443*H443,2)</f>
        <v>0</v>
      </c>
      <c r="BL443" s="20" t="s">
        <v>305</v>
      </c>
      <c r="BM443" s="227" t="s">
        <v>815</v>
      </c>
    </row>
    <row r="444" s="2" customFormat="1">
      <c r="A444" s="41"/>
      <c r="B444" s="42"/>
      <c r="C444" s="43"/>
      <c r="D444" s="229" t="s">
        <v>290</v>
      </c>
      <c r="E444" s="43"/>
      <c r="F444" s="230" t="s">
        <v>816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290</v>
      </c>
      <c r="AU444" s="20" t="s">
        <v>78</v>
      </c>
    </row>
    <row r="445" s="13" customFormat="1">
      <c r="A445" s="13"/>
      <c r="B445" s="234"/>
      <c r="C445" s="235"/>
      <c r="D445" s="236" t="s">
        <v>292</v>
      </c>
      <c r="E445" s="237" t="s">
        <v>19</v>
      </c>
      <c r="F445" s="238" t="s">
        <v>200</v>
      </c>
      <c r="G445" s="235"/>
      <c r="H445" s="239">
        <v>24.085000000000001</v>
      </c>
      <c r="I445" s="240"/>
      <c r="J445" s="235"/>
      <c r="K445" s="235"/>
      <c r="L445" s="241"/>
      <c r="M445" s="242"/>
      <c r="N445" s="243"/>
      <c r="O445" s="243"/>
      <c r="P445" s="243"/>
      <c r="Q445" s="243"/>
      <c r="R445" s="243"/>
      <c r="S445" s="243"/>
      <c r="T445" s="244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5" t="s">
        <v>292</v>
      </c>
      <c r="AU445" s="245" t="s">
        <v>78</v>
      </c>
      <c r="AV445" s="13" t="s">
        <v>78</v>
      </c>
      <c r="AW445" s="13" t="s">
        <v>31</v>
      </c>
      <c r="AX445" s="13" t="s">
        <v>76</v>
      </c>
      <c r="AY445" s="245" t="s">
        <v>281</v>
      </c>
    </row>
    <row r="446" s="2" customFormat="1" ht="16.5" customHeight="1">
      <c r="A446" s="41"/>
      <c r="B446" s="42"/>
      <c r="C446" s="267" t="s">
        <v>942</v>
      </c>
      <c r="D446" s="267" t="s">
        <v>396</v>
      </c>
      <c r="E446" s="268" t="s">
        <v>817</v>
      </c>
      <c r="F446" s="269" t="s">
        <v>818</v>
      </c>
      <c r="G446" s="270" t="s">
        <v>197</v>
      </c>
      <c r="H446" s="271">
        <v>26.494</v>
      </c>
      <c r="I446" s="272"/>
      <c r="J446" s="273">
        <f>ROUND(I446*H446,2)</f>
        <v>0</v>
      </c>
      <c r="K446" s="269" t="s">
        <v>287</v>
      </c>
      <c r="L446" s="274"/>
      <c r="M446" s="275" t="s">
        <v>19</v>
      </c>
      <c r="N446" s="276" t="s">
        <v>40</v>
      </c>
      <c r="O446" s="87"/>
      <c r="P446" s="225">
        <f>O446*H446</f>
        <v>0</v>
      </c>
      <c r="Q446" s="225">
        <v>1.0000000000000001E-05</v>
      </c>
      <c r="R446" s="225">
        <f>Q446*H446</f>
        <v>0.00026494000000000002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483</v>
      </c>
      <c r="AT446" s="227" t="s">
        <v>396</v>
      </c>
      <c r="AU446" s="227" t="s">
        <v>78</v>
      </c>
      <c r="AY446" s="20" t="s">
        <v>281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76</v>
      </c>
      <c r="BK446" s="228">
        <f>ROUND(I446*H446,2)</f>
        <v>0</v>
      </c>
      <c r="BL446" s="20" t="s">
        <v>305</v>
      </c>
      <c r="BM446" s="227" t="s">
        <v>819</v>
      </c>
    </row>
    <row r="447" s="13" customFormat="1">
      <c r="A447" s="13"/>
      <c r="B447" s="234"/>
      <c r="C447" s="235"/>
      <c r="D447" s="236" t="s">
        <v>292</v>
      </c>
      <c r="E447" s="235"/>
      <c r="F447" s="238" t="s">
        <v>2229</v>
      </c>
      <c r="G447" s="235"/>
      <c r="H447" s="239">
        <v>26.494</v>
      </c>
      <c r="I447" s="240"/>
      <c r="J447" s="235"/>
      <c r="K447" s="235"/>
      <c r="L447" s="241"/>
      <c r="M447" s="242"/>
      <c r="N447" s="243"/>
      <c r="O447" s="243"/>
      <c r="P447" s="243"/>
      <c r="Q447" s="243"/>
      <c r="R447" s="243"/>
      <c r="S447" s="243"/>
      <c r="T447" s="244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5" t="s">
        <v>292</v>
      </c>
      <c r="AU447" s="245" t="s">
        <v>78</v>
      </c>
      <c r="AV447" s="13" t="s">
        <v>78</v>
      </c>
      <c r="AW447" s="13" t="s">
        <v>4</v>
      </c>
      <c r="AX447" s="13" t="s">
        <v>76</v>
      </c>
      <c r="AY447" s="245" t="s">
        <v>281</v>
      </c>
    </row>
    <row r="448" s="2" customFormat="1" ht="55.5" customHeight="1">
      <c r="A448" s="41"/>
      <c r="B448" s="42"/>
      <c r="C448" s="216" t="s">
        <v>943</v>
      </c>
      <c r="D448" s="216" t="s">
        <v>284</v>
      </c>
      <c r="E448" s="217" t="s">
        <v>821</v>
      </c>
      <c r="F448" s="218" t="s">
        <v>822</v>
      </c>
      <c r="G448" s="219" t="s">
        <v>197</v>
      </c>
      <c r="H448" s="220">
        <v>33.884999999999998</v>
      </c>
      <c r="I448" s="221"/>
      <c r="J448" s="222">
        <f>ROUND(I448*H448,2)</f>
        <v>0</v>
      </c>
      <c r="K448" s="218" t="s">
        <v>287</v>
      </c>
      <c r="L448" s="47"/>
      <c r="M448" s="223" t="s">
        <v>19</v>
      </c>
      <c r="N448" s="224" t="s">
        <v>40</v>
      </c>
      <c r="O448" s="87"/>
      <c r="P448" s="225">
        <f>O448*H448</f>
        <v>0</v>
      </c>
      <c r="Q448" s="225">
        <v>0</v>
      </c>
      <c r="R448" s="225">
        <f>Q448*H448</f>
        <v>0</v>
      </c>
      <c r="S448" s="225">
        <v>3.0000000000000001E-05</v>
      </c>
      <c r="T448" s="226">
        <f>S448*H448</f>
        <v>0.00101655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305</v>
      </c>
      <c r="AT448" s="227" t="s">
        <v>284</v>
      </c>
      <c r="AU448" s="227" t="s">
        <v>78</v>
      </c>
      <c r="AY448" s="20" t="s">
        <v>281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76</v>
      </c>
      <c r="BK448" s="228">
        <f>ROUND(I448*H448,2)</f>
        <v>0</v>
      </c>
      <c r="BL448" s="20" t="s">
        <v>305</v>
      </c>
      <c r="BM448" s="227" t="s">
        <v>823</v>
      </c>
    </row>
    <row r="449" s="2" customFormat="1">
      <c r="A449" s="41"/>
      <c r="B449" s="42"/>
      <c r="C449" s="43"/>
      <c r="D449" s="229" t="s">
        <v>290</v>
      </c>
      <c r="E449" s="43"/>
      <c r="F449" s="230" t="s">
        <v>824</v>
      </c>
      <c r="G449" s="43"/>
      <c r="H449" s="43"/>
      <c r="I449" s="231"/>
      <c r="J449" s="43"/>
      <c r="K449" s="43"/>
      <c r="L449" s="47"/>
      <c r="M449" s="232"/>
      <c r="N449" s="233"/>
      <c r="O449" s="87"/>
      <c r="P449" s="87"/>
      <c r="Q449" s="87"/>
      <c r="R449" s="87"/>
      <c r="S449" s="87"/>
      <c r="T449" s="88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T449" s="20" t="s">
        <v>290</v>
      </c>
      <c r="AU449" s="20" t="s">
        <v>78</v>
      </c>
    </row>
    <row r="450" s="15" customFormat="1">
      <c r="A450" s="15"/>
      <c r="B450" s="257"/>
      <c r="C450" s="258"/>
      <c r="D450" s="236" t="s">
        <v>292</v>
      </c>
      <c r="E450" s="259" t="s">
        <v>19</v>
      </c>
      <c r="F450" s="260" t="s">
        <v>825</v>
      </c>
      <c r="G450" s="258"/>
      <c r="H450" s="259" t="s">
        <v>19</v>
      </c>
      <c r="I450" s="261"/>
      <c r="J450" s="258"/>
      <c r="K450" s="258"/>
      <c r="L450" s="262"/>
      <c r="M450" s="263"/>
      <c r="N450" s="264"/>
      <c r="O450" s="264"/>
      <c r="P450" s="264"/>
      <c r="Q450" s="264"/>
      <c r="R450" s="264"/>
      <c r="S450" s="264"/>
      <c r="T450" s="26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66" t="s">
        <v>292</v>
      </c>
      <c r="AU450" s="266" t="s">
        <v>78</v>
      </c>
      <c r="AV450" s="15" t="s">
        <v>76</v>
      </c>
      <c r="AW450" s="15" t="s">
        <v>31</v>
      </c>
      <c r="AX450" s="15" t="s">
        <v>69</v>
      </c>
      <c r="AY450" s="266" t="s">
        <v>281</v>
      </c>
    </row>
    <row r="451" s="13" customFormat="1">
      <c r="A451" s="13"/>
      <c r="B451" s="234"/>
      <c r="C451" s="235"/>
      <c r="D451" s="236" t="s">
        <v>292</v>
      </c>
      <c r="E451" s="237" t="s">
        <v>19</v>
      </c>
      <c r="F451" s="238" t="s">
        <v>826</v>
      </c>
      <c r="G451" s="235"/>
      <c r="H451" s="239">
        <v>33.884999999999998</v>
      </c>
      <c r="I451" s="240"/>
      <c r="J451" s="235"/>
      <c r="K451" s="235"/>
      <c r="L451" s="241"/>
      <c r="M451" s="242"/>
      <c r="N451" s="243"/>
      <c r="O451" s="243"/>
      <c r="P451" s="243"/>
      <c r="Q451" s="243"/>
      <c r="R451" s="243"/>
      <c r="S451" s="243"/>
      <c r="T451" s="244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5" t="s">
        <v>292</v>
      </c>
      <c r="AU451" s="245" t="s">
        <v>78</v>
      </c>
      <c r="AV451" s="13" t="s">
        <v>78</v>
      </c>
      <c r="AW451" s="13" t="s">
        <v>31</v>
      </c>
      <c r="AX451" s="13" t="s">
        <v>76</v>
      </c>
      <c r="AY451" s="245" t="s">
        <v>281</v>
      </c>
    </row>
    <row r="452" s="2" customFormat="1" ht="16.5" customHeight="1">
      <c r="A452" s="41"/>
      <c r="B452" s="42"/>
      <c r="C452" s="267" t="s">
        <v>945</v>
      </c>
      <c r="D452" s="267" t="s">
        <v>396</v>
      </c>
      <c r="E452" s="268" t="s">
        <v>817</v>
      </c>
      <c r="F452" s="269" t="s">
        <v>818</v>
      </c>
      <c r="G452" s="270" t="s">
        <v>197</v>
      </c>
      <c r="H452" s="271">
        <v>37.274000000000001</v>
      </c>
      <c r="I452" s="272"/>
      <c r="J452" s="273">
        <f>ROUND(I452*H452,2)</f>
        <v>0</v>
      </c>
      <c r="K452" s="269" t="s">
        <v>287</v>
      </c>
      <c r="L452" s="274"/>
      <c r="M452" s="275" t="s">
        <v>19</v>
      </c>
      <c r="N452" s="276" t="s">
        <v>40</v>
      </c>
      <c r="O452" s="87"/>
      <c r="P452" s="225">
        <f>O452*H452</f>
        <v>0</v>
      </c>
      <c r="Q452" s="225">
        <v>1.0000000000000001E-05</v>
      </c>
      <c r="R452" s="225">
        <f>Q452*H452</f>
        <v>0.00037274000000000004</v>
      </c>
      <c r="S452" s="225">
        <v>0</v>
      </c>
      <c r="T452" s="226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7" t="s">
        <v>483</v>
      </c>
      <c r="AT452" s="227" t="s">
        <v>396</v>
      </c>
      <c r="AU452" s="227" t="s">
        <v>78</v>
      </c>
      <c r="AY452" s="20" t="s">
        <v>281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20" t="s">
        <v>76</v>
      </c>
      <c r="BK452" s="228">
        <f>ROUND(I452*H452,2)</f>
        <v>0</v>
      </c>
      <c r="BL452" s="20" t="s">
        <v>305</v>
      </c>
      <c r="BM452" s="227" t="s">
        <v>828</v>
      </c>
    </row>
    <row r="453" s="13" customFormat="1">
      <c r="A453" s="13"/>
      <c r="B453" s="234"/>
      <c r="C453" s="235"/>
      <c r="D453" s="236" t="s">
        <v>292</v>
      </c>
      <c r="E453" s="235"/>
      <c r="F453" s="238" t="s">
        <v>2254</v>
      </c>
      <c r="G453" s="235"/>
      <c r="H453" s="239">
        <v>37.274000000000001</v>
      </c>
      <c r="I453" s="240"/>
      <c r="J453" s="235"/>
      <c r="K453" s="235"/>
      <c r="L453" s="241"/>
      <c r="M453" s="242"/>
      <c r="N453" s="243"/>
      <c r="O453" s="243"/>
      <c r="P453" s="243"/>
      <c r="Q453" s="243"/>
      <c r="R453" s="243"/>
      <c r="S453" s="243"/>
      <c r="T453" s="244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5" t="s">
        <v>292</v>
      </c>
      <c r="AU453" s="245" t="s">
        <v>78</v>
      </c>
      <c r="AV453" s="13" t="s">
        <v>78</v>
      </c>
      <c r="AW453" s="13" t="s">
        <v>4</v>
      </c>
      <c r="AX453" s="13" t="s">
        <v>76</v>
      </c>
      <c r="AY453" s="245" t="s">
        <v>281</v>
      </c>
    </row>
    <row r="454" s="2" customFormat="1" ht="33" customHeight="1">
      <c r="A454" s="41"/>
      <c r="B454" s="42"/>
      <c r="C454" s="216" t="s">
        <v>946</v>
      </c>
      <c r="D454" s="216" t="s">
        <v>284</v>
      </c>
      <c r="E454" s="217" t="s">
        <v>831</v>
      </c>
      <c r="F454" s="218" t="s">
        <v>832</v>
      </c>
      <c r="G454" s="219" t="s">
        <v>197</v>
      </c>
      <c r="H454" s="220">
        <v>148.232</v>
      </c>
      <c r="I454" s="221"/>
      <c r="J454" s="222">
        <f>ROUND(I454*H454,2)</f>
        <v>0</v>
      </c>
      <c r="K454" s="218" t="s">
        <v>287</v>
      </c>
      <c r="L454" s="47"/>
      <c r="M454" s="223" t="s">
        <v>19</v>
      </c>
      <c r="N454" s="224" t="s">
        <v>40</v>
      </c>
      <c r="O454" s="87"/>
      <c r="P454" s="225">
        <f>O454*H454</f>
        <v>0</v>
      </c>
      <c r="Q454" s="225">
        <v>0.00020799999999999999</v>
      </c>
      <c r="R454" s="225">
        <f>Q454*H454</f>
        <v>0.030832255999999999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305</v>
      </c>
      <c r="AT454" s="227" t="s">
        <v>284</v>
      </c>
      <c r="AU454" s="227" t="s">
        <v>78</v>
      </c>
      <c r="AY454" s="20" t="s">
        <v>281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76</v>
      </c>
      <c r="BK454" s="228">
        <f>ROUND(I454*H454,2)</f>
        <v>0</v>
      </c>
      <c r="BL454" s="20" t="s">
        <v>305</v>
      </c>
      <c r="BM454" s="227" t="s">
        <v>833</v>
      </c>
    </row>
    <row r="455" s="2" customFormat="1">
      <c r="A455" s="41"/>
      <c r="B455" s="42"/>
      <c r="C455" s="43"/>
      <c r="D455" s="229" t="s">
        <v>290</v>
      </c>
      <c r="E455" s="43"/>
      <c r="F455" s="230" t="s">
        <v>834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290</v>
      </c>
      <c r="AU455" s="20" t="s">
        <v>78</v>
      </c>
    </row>
    <row r="456" s="2" customFormat="1" ht="37.8" customHeight="1">
      <c r="A456" s="41"/>
      <c r="B456" s="42"/>
      <c r="C456" s="216" t="s">
        <v>1540</v>
      </c>
      <c r="D456" s="216" t="s">
        <v>284</v>
      </c>
      <c r="E456" s="217" t="s">
        <v>836</v>
      </c>
      <c r="F456" s="218" t="s">
        <v>837</v>
      </c>
      <c r="G456" s="219" t="s">
        <v>197</v>
      </c>
      <c r="H456" s="220">
        <v>148.232</v>
      </c>
      <c r="I456" s="221"/>
      <c r="J456" s="222">
        <f>ROUND(I456*H456,2)</f>
        <v>0</v>
      </c>
      <c r="K456" s="218" t="s">
        <v>287</v>
      </c>
      <c r="L456" s="47"/>
      <c r="M456" s="223" t="s">
        <v>19</v>
      </c>
      <c r="N456" s="224" t="s">
        <v>40</v>
      </c>
      <c r="O456" s="87"/>
      <c r="P456" s="225">
        <f>O456*H456</f>
        <v>0</v>
      </c>
      <c r="Q456" s="225">
        <v>0.00028499999999999999</v>
      </c>
      <c r="R456" s="225">
        <f>Q456*H456</f>
        <v>0.042246119999999998</v>
      </c>
      <c r="S456" s="225">
        <v>0</v>
      </c>
      <c r="T456" s="226">
        <f>S456*H456</f>
        <v>0</v>
      </c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R456" s="227" t="s">
        <v>305</v>
      </c>
      <c r="AT456" s="227" t="s">
        <v>284</v>
      </c>
      <c r="AU456" s="227" t="s">
        <v>78</v>
      </c>
      <c r="AY456" s="20" t="s">
        <v>281</v>
      </c>
      <c r="BE456" s="228">
        <f>IF(N456="základní",J456,0)</f>
        <v>0</v>
      </c>
      <c r="BF456" s="228">
        <f>IF(N456="snížená",J456,0)</f>
        <v>0</v>
      </c>
      <c r="BG456" s="228">
        <f>IF(N456="zákl. přenesená",J456,0)</f>
        <v>0</v>
      </c>
      <c r="BH456" s="228">
        <f>IF(N456="sníž. přenesená",J456,0)</f>
        <v>0</v>
      </c>
      <c r="BI456" s="228">
        <f>IF(N456="nulová",J456,0)</f>
        <v>0</v>
      </c>
      <c r="BJ456" s="20" t="s">
        <v>76</v>
      </c>
      <c r="BK456" s="228">
        <f>ROUND(I456*H456,2)</f>
        <v>0</v>
      </c>
      <c r="BL456" s="20" t="s">
        <v>305</v>
      </c>
      <c r="BM456" s="227" t="s">
        <v>838</v>
      </c>
    </row>
    <row r="457" s="2" customFormat="1">
      <c r="A457" s="41"/>
      <c r="B457" s="42"/>
      <c r="C457" s="43"/>
      <c r="D457" s="229" t="s">
        <v>290</v>
      </c>
      <c r="E457" s="43"/>
      <c r="F457" s="230" t="s">
        <v>839</v>
      </c>
      <c r="G457" s="43"/>
      <c r="H457" s="43"/>
      <c r="I457" s="231"/>
      <c r="J457" s="43"/>
      <c r="K457" s="43"/>
      <c r="L457" s="47"/>
      <c r="M457" s="291"/>
      <c r="N457" s="292"/>
      <c r="O457" s="293"/>
      <c r="P457" s="293"/>
      <c r="Q457" s="293"/>
      <c r="R457" s="293"/>
      <c r="S457" s="293"/>
      <c r="T457" s="294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T457" s="20" t="s">
        <v>290</v>
      </c>
      <c r="AU457" s="20" t="s">
        <v>78</v>
      </c>
    </row>
    <row r="458" s="2" customFormat="1" ht="6.96" customHeight="1">
      <c r="A458" s="41"/>
      <c r="B458" s="62"/>
      <c r="C458" s="63"/>
      <c r="D458" s="63"/>
      <c r="E458" s="63"/>
      <c r="F458" s="63"/>
      <c r="G458" s="63"/>
      <c r="H458" s="63"/>
      <c r="I458" s="63"/>
      <c r="J458" s="63"/>
      <c r="K458" s="63"/>
      <c r="L458" s="47"/>
      <c r="M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</row>
  </sheetData>
  <sheetProtection sheet="1" autoFilter="0" formatColumns="0" formatRows="0" objects="1" scenarios="1" spinCount="100000" saltValue="6CkLlf3B2cP23CCHSJ8FJ3BQPBp5YDZaATTLjw8TxJjYjAXZT8KPeK7jW2OZPBzML/RBwBUL4N3IZ6EcOH981A==" hashValue="wpUZ7UNl3RKpDluvzehXD0kwKE9qOJTZwBwINFuIAl2MwAs+vhaOm3V5D7diW672urnxnaaPvSQyA1RLFP6eoQ==" algorithmName="SHA-512" password="DDA6"/>
  <autoFilter ref="C110:K45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9:H99"/>
    <mergeCell ref="E101:H101"/>
    <mergeCell ref="E103:H103"/>
    <mergeCell ref="L2:V2"/>
  </mergeCells>
  <hyperlinks>
    <hyperlink ref="F115" r:id="rId1" display="https://podminky.urs.cz/item/CS_URS_2025_01/965081213"/>
    <hyperlink ref="F118" r:id="rId2" display="https://podminky.urs.cz/item/CS_URS_2025_01/965081611"/>
    <hyperlink ref="F123" r:id="rId3" display="https://podminky.urs.cz/item/CS_URS_2025_01/965046111"/>
    <hyperlink ref="F126" r:id="rId4" display="https://podminky.urs.cz/item/CS_URS_2025_01/965046119"/>
    <hyperlink ref="F129" r:id="rId5" display="https://podminky.urs.cz/item/CS_URS_2025_01/968072455"/>
    <hyperlink ref="F140" r:id="rId6" display="https://podminky.urs.cz/item/CS_URS_2025_01/978013191"/>
    <hyperlink ref="F149" r:id="rId7" display="https://podminky.urs.cz/item/CS_URS_2025_01/978059541"/>
    <hyperlink ref="F155" r:id="rId8" display="https://podminky.urs.cz/item/CS_URS_2025_01/962031132"/>
    <hyperlink ref="F164" r:id="rId9" display="https://podminky.urs.cz/item/CS_URS_2025_01/997013212"/>
    <hyperlink ref="F166" r:id="rId10" display="https://podminky.urs.cz/item/CS_URS_2025_01/997013501"/>
    <hyperlink ref="F168" r:id="rId11" display="https://podminky.urs.cz/item/CS_URS_2025_01/997013509"/>
    <hyperlink ref="F171" r:id="rId12" display="https://podminky.urs.cz/item/CS_URS_2025_01/997013631"/>
    <hyperlink ref="F175" r:id="rId13" display="https://podminky.urs.cz/item/CS_URS_2025_01/317142422"/>
    <hyperlink ref="F178" r:id="rId14" display="https://podminky.urs.cz/item/CS_URS_2025_01/342272225"/>
    <hyperlink ref="F185" r:id="rId15" display="https://podminky.urs.cz/item/CS_URS_2025_01/342291111"/>
    <hyperlink ref="F189" r:id="rId16" display="https://podminky.urs.cz/item/CS_URS_2025_01/342291121"/>
    <hyperlink ref="F194" r:id="rId17" display="https://podminky.urs.cz/item/CS_URS_2025_01/622143004"/>
    <hyperlink ref="F201" r:id="rId18" display="https://podminky.urs.cz/item/CS_URS_2025_01/622143005"/>
    <hyperlink ref="F209" r:id="rId19" display="https://podminky.urs.cz/item/CS_URS_2025_01/629991012"/>
    <hyperlink ref="F214" r:id="rId20" display="https://podminky.urs.cz/item/CS_URS_2025_01/612321111"/>
    <hyperlink ref="F220" r:id="rId21" display="https://podminky.urs.cz/item/CS_URS_2025_01/612321191"/>
    <hyperlink ref="F222" r:id="rId22" display="https://podminky.urs.cz/item/CS_URS_2025_01/612131121"/>
    <hyperlink ref="F225" r:id="rId23" display="https://podminky.urs.cz/item/CS_URS_2025_01/612341121"/>
    <hyperlink ref="F228" r:id="rId24" display="https://podminky.urs.cz/item/CS_URS_2025_01/612341191"/>
    <hyperlink ref="F231" r:id="rId25" display="https://podminky.urs.cz/item/CS_URS_2025_01/632451101"/>
    <hyperlink ref="F235" r:id="rId26" display="https://podminky.urs.cz/item/CS_URS_2025_01/771121011"/>
    <hyperlink ref="F238" r:id="rId27" display="https://podminky.urs.cz/item/CS_URS_2025_01/642942111"/>
    <hyperlink ref="F243" r:id="rId28" display="https://podminky.urs.cz/item/CS_URS_2025_01/783301313"/>
    <hyperlink ref="F247" r:id="rId29" display="https://podminky.urs.cz/item/CS_URS_2025_01/783314101"/>
    <hyperlink ref="F249" r:id="rId30" display="https://podminky.urs.cz/item/CS_URS_2025_01/783315101"/>
    <hyperlink ref="F251" r:id="rId31" display="https://podminky.urs.cz/item/CS_URS_2025_01/783317101"/>
    <hyperlink ref="F254" r:id="rId32" display="https://podminky.urs.cz/item/CS_URS_2025_01/952901111"/>
    <hyperlink ref="F260" r:id="rId33" display="https://podminky.urs.cz/item/CS_URS_2025_01/949101111"/>
    <hyperlink ref="F268" r:id="rId34" display="https://podminky.urs.cz/item/CS_URS_2025_01/998018002"/>
    <hyperlink ref="F272" r:id="rId35" display="https://podminky.urs.cz/item/CS_URS_2025_01/998725122"/>
    <hyperlink ref="F274" r:id="rId36" display="https://podminky.urs.cz/item/CS_URS_2025_01/725291667"/>
    <hyperlink ref="F277" r:id="rId37" display="https://podminky.urs.cz/item/CS_URS_2025_01/725291652"/>
    <hyperlink ref="F280" r:id="rId38" display="https://podminky.urs.cz/item/CS_URS_2025_01/725291653"/>
    <hyperlink ref="F288" r:id="rId39" display="https://podminky.urs.cz/item/CS_URS_2025_01/725291680"/>
    <hyperlink ref="F291" r:id="rId40" display="https://podminky.urs.cz/item/CS_URS_2025_01/781491011"/>
    <hyperlink ref="F297" r:id="rId41" display="https://podminky.urs.cz/item/CS_URS_2025_01/998763332"/>
    <hyperlink ref="F300" r:id="rId42" display="https://podminky.urs.cz/item/CS_URS_2025_01/763131451"/>
    <hyperlink ref="F303" r:id="rId43" display="https://podminky.urs.cz/item/CS_URS_2025_01/763131714"/>
    <hyperlink ref="F307" r:id="rId44" display="https://podminky.urs.cz/item/CS_URS_2025_01/763131761"/>
    <hyperlink ref="F312" r:id="rId45" display="https://podminky.urs.cz/item/CS_URS_2025_01/763172352"/>
    <hyperlink ref="F316" r:id="rId46" display="https://podminky.urs.cz/item/CS_URS_2025_01/763172353"/>
    <hyperlink ref="F321" r:id="rId47" display="https://podminky.urs.cz/item/CS_URS_2025_01/763412114"/>
    <hyperlink ref="F326" r:id="rId48" display="https://podminky.urs.cz/item/CS_URS_2025_01/763412124"/>
    <hyperlink ref="F329" r:id="rId49" display="https://podminky.urs.cz/item/CS_URS_2025_01/998766122"/>
    <hyperlink ref="F331" r:id="rId50" display="https://podminky.urs.cz/item/CS_URS_2025_01/766660001"/>
    <hyperlink ref="F335" r:id="rId51" display="https://podminky.urs.cz/item/CS_URS_2025_01/766660728"/>
    <hyperlink ref="F340" r:id="rId52" display="https://podminky.urs.cz/item/CS_URS_2025_01/766660729"/>
    <hyperlink ref="F346" r:id="rId53" display="https://podminky.urs.cz/item/CS_URS_2025_01/771121011"/>
    <hyperlink ref="F350" r:id="rId54" display="https://podminky.urs.cz/item/CS_URS_2025_01/771111011"/>
    <hyperlink ref="F353" r:id="rId55" display="https://podminky.urs.cz/item/CS_URS_2025_01/771574416"/>
    <hyperlink ref="F357" r:id="rId56" display="https://podminky.urs.cz/item/CS_URS_2024_02/771474112"/>
    <hyperlink ref="F364" r:id="rId57" display="https://podminky.urs.cz/item/CS_URS_2024_02/771591115"/>
    <hyperlink ref="F366" r:id="rId58" display="https://podminky.urs.cz/item/CS_URS_2024_02/771591117"/>
    <hyperlink ref="F370" r:id="rId59" display="https://podminky.urs.cz/item/CS_URS_2025_01/998771122"/>
    <hyperlink ref="F373" r:id="rId60" display="https://podminky.urs.cz/item/CS_URS_2025_01/771591207"/>
    <hyperlink ref="F376" r:id="rId61" display="https://podminky.urs.cz/item/CS_URS_2025_01/781131207"/>
    <hyperlink ref="F383" r:id="rId62" display="https://podminky.urs.cz/item/CS_URS_2025_01/781131237"/>
    <hyperlink ref="F392" r:id="rId63" display="https://podminky.urs.cz/item/CS_URS_2025_01/781121011"/>
    <hyperlink ref="F395" r:id="rId64" display="https://podminky.urs.cz/item/CS_URS_2025_01/781472221"/>
    <hyperlink ref="F399" r:id="rId65" display="https://podminky.urs.cz/item/CS_URS_2025_01/781492211"/>
    <hyperlink ref="F408" r:id="rId66" display="https://podminky.urs.cz/item/CS_URS_2025_01/781495115"/>
    <hyperlink ref="F414" r:id="rId67" display="https://podminky.urs.cz/item/CS_URS_2025_01/781495142"/>
    <hyperlink ref="F419" r:id="rId68" display="https://podminky.urs.cz/item/CS_URS_2025_01/781495143"/>
    <hyperlink ref="F422" r:id="rId69" display="https://podminky.urs.cz/item/CS_URS_2025_01/781571111"/>
    <hyperlink ref="F427" r:id="rId70" display="https://podminky.urs.cz/item/CS_URS_2025_01/781571121"/>
    <hyperlink ref="F435" r:id="rId71" display="https://podminky.urs.cz/item/CS_URS_2025_01/998781122"/>
    <hyperlink ref="F438" r:id="rId72" display="https://podminky.urs.cz/item/CS_URS_2025_01/784111001"/>
    <hyperlink ref="F444" r:id="rId73" display="https://podminky.urs.cz/item/CS_URS_2025_01/784171101"/>
    <hyperlink ref="F449" r:id="rId74" display="https://podminky.urs.cz/item/CS_URS_2025_01/784171121"/>
    <hyperlink ref="F455" r:id="rId75" display="https://podminky.urs.cz/item/CS_URS_2025_01/784181101"/>
    <hyperlink ref="F457" r:id="rId76" display="https://podminky.urs.cz/item/CS_URS_2025_01/7842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77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2094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2255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ROUND((SUM(BE86:BE145)),  2)</f>
        <v>0</v>
      </c>
      <c r="G35" s="41"/>
      <c r="H35" s="41"/>
      <c r="I35" s="161">
        <v>0.20999999999999999</v>
      </c>
      <c r="J35" s="160">
        <f>ROUND(((SUM(BE86:BE145))*I35),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ROUND((SUM(BF86:BF145)),  2)</f>
        <v>0</v>
      </c>
      <c r="G36" s="41"/>
      <c r="H36" s="41"/>
      <c r="I36" s="161">
        <v>0.12</v>
      </c>
      <c r="J36" s="160">
        <f>ROUND(((SUM(BF86:BF145))*I36),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ROUND((SUM(BG86:BG145)),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ROUND((SUM(BH86:BH145)),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ROUND((SUM(BI86:BI145)),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2094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 xml:space="preserve">D3 - Elektro 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967</v>
      </c>
      <c r="E64" s="181"/>
      <c r="F64" s="181"/>
      <c r="G64" s="181"/>
      <c r="H64" s="181"/>
      <c r="I64" s="181"/>
      <c r="J64" s="182">
        <f>J87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266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3" t="str">
        <f>E7</f>
        <v>Rekonstrukce sociálního zařízení včetně rozvodů vody a kanalizace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217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3" t="s">
        <v>2094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225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 xml:space="preserve">D3 - Elektro 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F14</f>
        <v xml:space="preserve"> </v>
      </c>
      <c r="G80" s="43"/>
      <c r="H80" s="43"/>
      <c r="I80" s="35" t="s">
        <v>23</v>
      </c>
      <c r="J80" s="75" t="str">
        <f>IF(J14="","",J14)</f>
        <v>6. 6. 2025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E17</f>
        <v xml:space="preserve"> </v>
      </c>
      <c r="G82" s="43"/>
      <c r="H82" s="43"/>
      <c r="I82" s="35" t="s">
        <v>30</v>
      </c>
      <c r="J82" s="39" t="str">
        <f>E23</f>
        <v xml:space="preserve"> 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28</v>
      </c>
      <c r="D83" s="43"/>
      <c r="E83" s="43"/>
      <c r="F83" s="30" t="str">
        <f>IF(E20="","",E20)</f>
        <v>Vyplň údaj</v>
      </c>
      <c r="G83" s="43"/>
      <c r="H83" s="43"/>
      <c r="I83" s="35" t="s">
        <v>32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267</v>
      </c>
      <c r="D85" s="192" t="s">
        <v>54</v>
      </c>
      <c r="E85" s="192" t="s">
        <v>50</v>
      </c>
      <c r="F85" s="192" t="s">
        <v>51</v>
      </c>
      <c r="G85" s="192" t="s">
        <v>268</v>
      </c>
      <c r="H85" s="192" t="s">
        <v>269</v>
      </c>
      <c r="I85" s="192" t="s">
        <v>270</v>
      </c>
      <c r="J85" s="192" t="s">
        <v>239</v>
      </c>
      <c r="K85" s="193" t="s">
        <v>271</v>
      </c>
      <c r="L85" s="194"/>
      <c r="M85" s="95" t="s">
        <v>19</v>
      </c>
      <c r="N85" s="96" t="s">
        <v>39</v>
      </c>
      <c r="O85" s="96" t="s">
        <v>272</v>
      </c>
      <c r="P85" s="96" t="s">
        <v>273</v>
      </c>
      <c r="Q85" s="96" t="s">
        <v>274</v>
      </c>
      <c r="R85" s="96" t="s">
        <v>275</v>
      </c>
      <c r="S85" s="96" t="s">
        <v>276</v>
      </c>
      <c r="T85" s="97" t="s">
        <v>277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68</v>
      </c>
      <c r="AU86" s="20" t="s">
        <v>240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68</v>
      </c>
      <c r="E87" s="203" t="s">
        <v>968</v>
      </c>
      <c r="F87" s="203" t="s">
        <v>969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SUM(P88:P145)</f>
        <v>0</v>
      </c>
      <c r="Q87" s="208"/>
      <c r="R87" s="209">
        <f>SUM(R88:R145)</f>
        <v>0</v>
      </c>
      <c r="S87" s="208"/>
      <c r="T87" s="210">
        <f>SUM(T88:T145)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76</v>
      </c>
      <c r="AT87" s="212" t="s">
        <v>68</v>
      </c>
      <c r="AU87" s="212" t="s">
        <v>69</v>
      </c>
      <c r="AY87" s="211" t="s">
        <v>281</v>
      </c>
      <c r="BK87" s="213">
        <f>SUM(BK88:BK145)</f>
        <v>0</v>
      </c>
    </row>
    <row r="88" s="2" customFormat="1" ht="21.75" customHeight="1">
      <c r="A88" s="41"/>
      <c r="B88" s="42"/>
      <c r="C88" s="216" t="s">
        <v>76</v>
      </c>
      <c r="D88" s="216" t="s">
        <v>284</v>
      </c>
      <c r="E88" s="217" t="s">
        <v>1986</v>
      </c>
      <c r="F88" s="218" t="s">
        <v>2256</v>
      </c>
      <c r="G88" s="219" t="s">
        <v>330</v>
      </c>
      <c r="H88" s="220">
        <v>1</v>
      </c>
      <c r="I88" s="221"/>
      <c r="J88" s="222">
        <f>ROUND(I88*H88,2)</f>
        <v>0</v>
      </c>
      <c r="K88" s="218" t="s">
        <v>979</v>
      </c>
      <c r="L88" s="47"/>
      <c r="M88" s="223" t="s">
        <v>19</v>
      </c>
      <c r="N88" s="224" t="s">
        <v>40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288</v>
      </c>
      <c r="AT88" s="227" t="s">
        <v>284</v>
      </c>
      <c r="AU88" s="227" t="s">
        <v>76</v>
      </c>
      <c r="AY88" s="20" t="s">
        <v>281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76</v>
      </c>
      <c r="BK88" s="228">
        <f>ROUND(I88*H88,2)</f>
        <v>0</v>
      </c>
      <c r="BL88" s="20" t="s">
        <v>288</v>
      </c>
      <c r="BM88" s="227" t="s">
        <v>78</v>
      </c>
    </row>
    <row r="89" s="2" customFormat="1" ht="37.8" customHeight="1">
      <c r="A89" s="41"/>
      <c r="B89" s="42"/>
      <c r="C89" s="216" t="s">
        <v>78</v>
      </c>
      <c r="D89" s="216" t="s">
        <v>284</v>
      </c>
      <c r="E89" s="217" t="s">
        <v>2257</v>
      </c>
      <c r="F89" s="218" t="s">
        <v>2258</v>
      </c>
      <c r="G89" s="219" t="s">
        <v>330</v>
      </c>
      <c r="H89" s="220">
        <v>1</v>
      </c>
      <c r="I89" s="221"/>
      <c r="J89" s="222">
        <f>ROUND(I89*H89,2)</f>
        <v>0</v>
      </c>
      <c r="K89" s="218" t="s">
        <v>979</v>
      </c>
      <c r="L89" s="47"/>
      <c r="M89" s="223" t="s">
        <v>19</v>
      </c>
      <c r="N89" s="224" t="s">
        <v>40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288</v>
      </c>
      <c r="AT89" s="227" t="s">
        <v>284</v>
      </c>
      <c r="AU89" s="227" t="s">
        <v>76</v>
      </c>
      <c r="AY89" s="20" t="s">
        <v>281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76</v>
      </c>
      <c r="BK89" s="228">
        <f>ROUND(I89*H89,2)</f>
        <v>0</v>
      </c>
      <c r="BL89" s="20" t="s">
        <v>288</v>
      </c>
      <c r="BM89" s="227" t="s">
        <v>288</v>
      </c>
    </row>
    <row r="90" s="2" customFormat="1" ht="37.8" customHeight="1">
      <c r="A90" s="41"/>
      <c r="B90" s="42"/>
      <c r="C90" s="216" t="s">
        <v>199</v>
      </c>
      <c r="D90" s="216" t="s">
        <v>284</v>
      </c>
      <c r="E90" s="217" t="s">
        <v>2259</v>
      </c>
      <c r="F90" s="218" t="s">
        <v>2260</v>
      </c>
      <c r="G90" s="219" t="s">
        <v>330</v>
      </c>
      <c r="H90" s="220">
        <v>1</v>
      </c>
      <c r="I90" s="221"/>
      <c r="J90" s="222">
        <f>ROUND(I90*H90,2)</f>
        <v>0</v>
      </c>
      <c r="K90" s="218" t="s">
        <v>979</v>
      </c>
      <c r="L90" s="47"/>
      <c r="M90" s="223" t="s">
        <v>19</v>
      </c>
      <c r="N90" s="224" t="s">
        <v>40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288</v>
      </c>
      <c r="AT90" s="227" t="s">
        <v>284</v>
      </c>
      <c r="AU90" s="227" t="s">
        <v>76</v>
      </c>
      <c r="AY90" s="20" t="s">
        <v>281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76</v>
      </c>
      <c r="BK90" s="228">
        <f>ROUND(I90*H90,2)</f>
        <v>0</v>
      </c>
      <c r="BL90" s="20" t="s">
        <v>288</v>
      </c>
      <c r="BM90" s="227" t="s">
        <v>318</v>
      </c>
    </row>
    <row r="91" s="2" customFormat="1" ht="37.8" customHeight="1">
      <c r="A91" s="41"/>
      <c r="B91" s="42"/>
      <c r="C91" s="216" t="s">
        <v>288</v>
      </c>
      <c r="D91" s="216" t="s">
        <v>284</v>
      </c>
      <c r="E91" s="217" t="s">
        <v>2261</v>
      </c>
      <c r="F91" s="218" t="s">
        <v>2262</v>
      </c>
      <c r="G91" s="219" t="s">
        <v>330</v>
      </c>
      <c r="H91" s="220">
        <v>1</v>
      </c>
      <c r="I91" s="221"/>
      <c r="J91" s="222">
        <f>ROUND(I91*H91,2)</f>
        <v>0</v>
      </c>
      <c r="K91" s="218" t="s">
        <v>979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288</v>
      </c>
      <c r="AT91" s="227" t="s">
        <v>284</v>
      </c>
      <c r="AU91" s="227" t="s">
        <v>76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288</v>
      </c>
      <c r="BM91" s="227" t="s">
        <v>327</v>
      </c>
    </row>
    <row r="92" s="2" customFormat="1" ht="37.8" customHeight="1">
      <c r="A92" s="41"/>
      <c r="B92" s="42"/>
      <c r="C92" s="216" t="s">
        <v>312</v>
      </c>
      <c r="D92" s="216" t="s">
        <v>284</v>
      </c>
      <c r="E92" s="217" t="s">
        <v>2263</v>
      </c>
      <c r="F92" s="218" t="s">
        <v>2264</v>
      </c>
      <c r="G92" s="219" t="s">
        <v>330</v>
      </c>
      <c r="H92" s="220">
        <v>1</v>
      </c>
      <c r="I92" s="221"/>
      <c r="J92" s="222">
        <f>ROUND(I92*H92,2)</f>
        <v>0</v>
      </c>
      <c r="K92" s="218" t="s">
        <v>979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288</v>
      </c>
      <c r="AT92" s="227" t="s">
        <v>284</v>
      </c>
      <c r="AU92" s="227" t="s">
        <v>76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288</v>
      </c>
      <c r="BM92" s="227" t="s">
        <v>347</v>
      </c>
    </row>
    <row r="93" s="2" customFormat="1" ht="24.15" customHeight="1">
      <c r="A93" s="41"/>
      <c r="B93" s="42"/>
      <c r="C93" s="216" t="s">
        <v>318</v>
      </c>
      <c r="D93" s="216" t="s">
        <v>284</v>
      </c>
      <c r="E93" s="217" t="s">
        <v>2265</v>
      </c>
      <c r="F93" s="218" t="s">
        <v>2266</v>
      </c>
      <c r="G93" s="219" t="s">
        <v>330</v>
      </c>
      <c r="H93" s="220">
        <v>1</v>
      </c>
      <c r="I93" s="221"/>
      <c r="J93" s="222">
        <f>ROUND(I93*H93,2)</f>
        <v>0</v>
      </c>
      <c r="K93" s="218" t="s">
        <v>979</v>
      </c>
      <c r="L93" s="47"/>
      <c r="M93" s="223" t="s">
        <v>19</v>
      </c>
      <c r="N93" s="224" t="s">
        <v>40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288</v>
      </c>
      <c r="AT93" s="227" t="s">
        <v>284</v>
      </c>
      <c r="AU93" s="227" t="s">
        <v>76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288</v>
      </c>
      <c r="BM93" s="227" t="s">
        <v>8</v>
      </c>
    </row>
    <row r="94" s="2" customFormat="1" ht="24.15" customHeight="1">
      <c r="A94" s="41"/>
      <c r="B94" s="42"/>
      <c r="C94" s="216" t="s">
        <v>323</v>
      </c>
      <c r="D94" s="216" t="s">
        <v>284</v>
      </c>
      <c r="E94" s="217" t="s">
        <v>1988</v>
      </c>
      <c r="F94" s="218" t="s">
        <v>1989</v>
      </c>
      <c r="G94" s="219" t="s">
        <v>392</v>
      </c>
      <c r="H94" s="220">
        <v>280</v>
      </c>
      <c r="I94" s="221"/>
      <c r="J94" s="222">
        <f>ROUND(I94*H94,2)</f>
        <v>0</v>
      </c>
      <c r="K94" s="218" t="s">
        <v>2267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288</v>
      </c>
      <c r="AT94" s="227" t="s">
        <v>284</v>
      </c>
      <c r="AU94" s="227" t="s">
        <v>76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288</v>
      </c>
      <c r="BM94" s="227" t="s">
        <v>374</v>
      </c>
    </row>
    <row r="95" s="2" customFormat="1" ht="24.15" customHeight="1">
      <c r="A95" s="41"/>
      <c r="B95" s="42"/>
      <c r="C95" s="216" t="s">
        <v>327</v>
      </c>
      <c r="D95" s="216" t="s">
        <v>284</v>
      </c>
      <c r="E95" s="217" t="s">
        <v>1990</v>
      </c>
      <c r="F95" s="218" t="s">
        <v>1991</v>
      </c>
      <c r="G95" s="219" t="s">
        <v>392</v>
      </c>
      <c r="H95" s="220">
        <v>420</v>
      </c>
      <c r="I95" s="221"/>
      <c r="J95" s="222">
        <f>ROUND(I95*H95,2)</f>
        <v>0</v>
      </c>
      <c r="K95" s="218" t="s">
        <v>2267</v>
      </c>
      <c r="L95" s="47"/>
      <c r="M95" s="223" t="s">
        <v>19</v>
      </c>
      <c r="N95" s="224" t="s">
        <v>40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288</v>
      </c>
      <c r="AT95" s="227" t="s">
        <v>284</v>
      </c>
      <c r="AU95" s="227" t="s">
        <v>76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288</v>
      </c>
      <c r="BM95" s="227" t="s">
        <v>305</v>
      </c>
    </row>
    <row r="96" s="2" customFormat="1" ht="24.15" customHeight="1">
      <c r="A96" s="41"/>
      <c r="B96" s="42"/>
      <c r="C96" s="216" t="s">
        <v>336</v>
      </c>
      <c r="D96" s="216" t="s">
        <v>284</v>
      </c>
      <c r="E96" s="217" t="s">
        <v>1992</v>
      </c>
      <c r="F96" s="218" t="s">
        <v>1993</v>
      </c>
      <c r="G96" s="219" t="s">
        <v>392</v>
      </c>
      <c r="H96" s="220">
        <v>210</v>
      </c>
      <c r="I96" s="221"/>
      <c r="J96" s="222">
        <f>ROUND(I96*H96,2)</f>
        <v>0</v>
      </c>
      <c r="K96" s="218" t="s">
        <v>2267</v>
      </c>
      <c r="L96" s="47"/>
      <c r="M96" s="223" t="s">
        <v>19</v>
      </c>
      <c r="N96" s="224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288</v>
      </c>
      <c r="AT96" s="227" t="s">
        <v>284</v>
      </c>
      <c r="AU96" s="227" t="s">
        <v>76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288</v>
      </c>
      <c r="BM96" s="227" t="s">
        <v>401</v>
      </c>
    </row>
    <row r="97" s="2" customFormat="1" ht="24.15" customHeight="1">
      <c r="A97" s="41"/>
      <c r="B97" s="42"/>
      <c r="C97" s="216" t="s">
        <v>347</v>
      </c>
      <c r="D97" s="216" t="s">
        <v>284</v>
      </c>
      <c r="E97" s="217" t="s">
        <v>1994</v>
      </c>
      <c r="F97" s="218" t="s">
        <v>1995</v>
      </c>
      <c r="G97" s="219" t="s">
        <v>392</v>
      </c>
      <c r="H97" s="220">
        <v>80</v>
      </c>
      <c r="I97" s="221"/>
      <c r="J97" s="222">
        <f>ROUND(I97*H97,2)</f>
        <v>0</v>
      </c>
      <c r="K97" s="218" t="s">
        <v>2267</v>
      </c>
      <c r="L97" s="47"/>
      <c r="M97" s="223" t="s">
        <v>19</v>
      </c>
      <c r="N97" s="224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288</v>
      </c>
      <c r="AT97" s="227" t="s">
        <v>284</v>
      </c>
      <c r="AU97" s="227" t="s">
        <v>76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288</v>
      </c>
      <c r="BM97" s="227" t="s">
        <v>412</v>
      </c>
    </row>
    <row r="98" s="2" customFormat="1" ht="24.15" customHeight="1">
      <c r="A98" s="41"/>
      <c r="B98" s="42"/>
      <c r="C98" s="216" t="s">
        <v>355</v>
      </c>
      <c r="D98" s="216" t="s">
        <v>284</v>
      </c>
      <c r="E98" s="217" t="s">
        <v>1996</v>
      </c>
      <c r="F98" s="218" t="s">
        <v>1997</v>
      </c>
      <c r="G98" s="219" t="s">
        <v>392</v>
      </c>
      <c r="H98" s="220">
        <v>70</v>
      </c>
      <c r="I98" s="221"/>
      <c r="J98" s="222">
        <f>ROUND(I98*H98,2)</f>
        <v>0</v>
      </c>
      <c r="K98" s="218" t="s">
        <v>2267</v>
      </c>
      <c r="L98" s="47"/>
      <c r="M98" s="223" t="s">
        <v>19</v>
      </c>
      <c r="N98" s="224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288</v>
      </c>
      <c r="AT98" s="227" t="s">
        <v>284</v>
      </c>
      <c r="AU98" s="227" t="s">
        <v>76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288</v>
      </c>
      <c r="BM98" s="227" t="s">
        <v>424</v>
      </c>
    </row>
    <row r="99" s="2" customFormat="1" ht="24.15" customHeight="1">
      <c r="A99" s="41"/>
      <c r="B99" s="42"/>
      <c r="C99" s="216" t="s">
        <v>8</v>
      </c>
      <c r="D99" s="216" t="s">
        <v>284</v>
      </c>
      <c r="E99" s="217" t="s">
        <v>1998</v>
      </c>
      <c r="F99" s="218" t="s">
        <v>1999</v>
      </c>
      <c r="G99" s="219" t="s">
        <v>392</v>
      </c>
      <c r="H99" s="220">
        <v>65</v>
      </c>
      <c r="I99" s="221"/>
      <c r="J99" s="222">
        <f>ROUND(I99*H99,2)</f>
        <v>0</v>
      </c>
      <c r="K99" s="218" t="s">
        <v>2267</v>
      </c>
      <c r="L99" s="47"/>
      <c r="M99" s="223" t="s">
        <v>19</v>
      </c>
      <c r="N99" s="224" t="s">
        <v>40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288</v>
      </c>
      <c r="AT99" s="227" t="s">
        <v>284</v>
      </c>
      <c r="AU99" s="227" t="s">
        <v>76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288</v>
      </c>
      <c r="BM99" s="227" t="s">
        <v>436</v>
      </c>
    </row>
    <row r="100" s="2" customFormat="1" ht="24.15" customHeight="1">
      <c r="A100" s="41"/>
      <c r="B100" s="42"/>
      <c r="C100" s="216" t="s">
        <v>369</v>
      </c>
      <c r="D100" s="216" t="s">
        <v>284</v>
      </c>
      <c r="E100" s="217" t="s">
        <v>984</v>
      </c>
      <c r="F100" s="218" t="s">
        <v>985</v>
      </c>
      <c r="G100" s="219" t="s">
        <v>330</v>
      </c>
      <c r="H100" s="220">
        <v>10</v>
      </c>
      <c r="I100" s="221"/>
      <c r="J100" s="222">
        <f>ROUND(I100*H100,2)</f>
        <v>0</v>
      </c>
      <c r="K100" s="218" t="s">
        <v>2267</v>
      </c>
      <c r="L100" s="47"/>
      <c r="M100" s="223" t="s">
        <v>19</v>
      </c>
      <c r="N100" s="224" t="s">
        <v>40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288</v>
      </c>
      <c r="AT100" s="227" t="s">
        <v>284</v>
      </c>
      <c r="AU100" s="227" t="s">
        <v>76</v>
      </c>
      <c r="AY100" s="20" t="s">
        <v>281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76</v>
      </c>
      <c r="BK100" s="228">
        <f>ROUND(I100*H100,2)</f>
        <v>0</v>
      </c>
      <c r="BL100" s="20" t="s">
        <v>288</v>
      </c>
      <c r="BM100" s="227" t="s">
        <v>447</v>
      </c>
    </row>
    <row r="101" s="2" customFormat="1" ht="44.25" customHeight="1">
      <c r="A101" s="41"/>
      <c r="B101" s="42"/>
      <c r="C101" s="216" t="s">
        <v>374</v>
      </c>
      <c r="D101" s="216" t="s">
        <v>284</v>
      </c>
      <c r="E101" s="217" t="s">
        <v>986</v>
      </c>
      <c r="F101" s="218" t="s">
        <v>2268</v>
      </c>
      <c r="G101" s="219" t="s">
        <v>330</v>
      </c>
      <c r="H101" s="220">
        <v>10</v>
      </c>
      <c r="I101" s="221"/>
      <c r="J101" s="222">
        <f>ROUND(I101*H101,2)</f>
        <v>0</v>
      </c>
      <c r="K101" s="218" t="s">
        <v>2267</v>
      </c>
      <c r="L101" s="47"/>
      <c r="M101" s="223" t="s">
        <v>19</v>
      </c>
      <c r="N101" s="224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288</v>
      </c>
      <c r="AT101" s="227" t="s">
        <v>284</v>
      </c>
      <c r="AU101" s="227" t="s">
        <v>76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288</v>
      </c>
      <c r="BM101" s="227" t="s">
        <v>460</v>
      </c>
    </row>
    <row r="102" s="2" customFormat="1" ht="24.15" customHeight="1">
      <c r="A102" s="41"/>
      <c r="B102" s="42"/>
      <c r="C102" s="216" t="s">
        <v>380</v>
      </c>
      <c r="D102" s="216" t="s">
        <v>284</v>
      </c>
      <c r="E102" s="217" t="s">
        <v>988</v>
      </c>
      <c r="F102" s="218" t="s">
        <v>989</v>
      </c>
      <c r="G102" s="219" t="s">
        <v>330</v>
      </c>
      <c r="H102" s="220">
        <v>2</v>
      </c>
      <c r="I102" s="221"/>
      <c r="J102" s="222">
        <f>ROUND(I102*H102,2)</f>
        <v>0</v>
      </c>
      <c r="K102" s="218" t="s">
        <v>2267</v>
      </c>
      <c r="L102" s="47"/>
      <c r="M102" s="223" t="s">
        <v>19</v>
      </c>
      <c r="N102" s="224" t="s">
        <v>40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288</v>
      </c>
      <c r="AT102" s="227" t="s">
        <v>284</v>
      </c>
      <c r="AU102" s="227" t="s">
        <v>76</v>
      </c>
      <c r="AY102" s="20" t="s">
        <v>281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76</v>
      </c>
      <c r="BK102" s="228">
        <f>ROUND(I102*H102,2)</f>
        <v>0</v>
      </c>
      <c r="BL102" s="20" t="s">
        <v>288</v>
      </c>
      <c r="BM102" s="227" t="s">
        <v>472</v>
      </c>
    </row>
    <row r="103" s="2" customFormat="1" ht="55.5" customHeight="1">
      <c r="A103" s="41"/>
      <c r="B103" s="42"/>
      <c r="C103" s="216" t="s">
        <v>305</v>
      </c>
      <c r="D103" s="216" t="s">
        <v>284</v>
      </c>
      <c r="E103" s="217" t="s">
        <v>991</v>
      </c>
      <c r="F103" s="218" t="s">
        <v>2269</v>
      </c>
      <c r="G103" s="219" t="s">
        <v>330</v>
      </c>
      <c r="H103" s="220">
        <v>2</v>
      </c>
      <c r="I103" s="221"/>
      <c r="J103" s="222">
        <f>ROUND(I103*H103,2)</f>
        <v>0</v>
      </c>
      <c r="K103" s="218" t="s">
        <v>2267</v>
      </c>
      <c r="L103" s="47"/>
      <c r="M103" s="223" t="s">
        <v>19</v>
      </c>
      <c r="N103" s="224" t="s">
        <v>40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288</v>
      </c>
      <c r="AT103" s="227" t="s">
        <v>284</v>
      </c>
      <c r="AU103" s="227" t="s">
        <v>76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288</v>
      </c>
      <c r="BM103" s="227" t="s">
        <v>483</v>
      </c>
    </row>
    <row r="104" s="2" customFormat="1" ht="16.5" customHeight="1">
      <c r="A104" s="41"/>
      <c r="B104" s="42"/>
      <c r="C104" s="216" t="s">
        <v>395</v>
      </c>
      <c r="D104" s="216" t="s">
        <v>284</v>
      </c>
      <c r="E104" s="217" t="s">
        <v>995</v>
      </c>
      <c r="F104" s="218" t="s">
        <v>996</v>
      </c>
      <c r="G104" s="219" t="s">
        <v>330</v>
      </c>
      <c r="H104" s="220">
        <v>20</v>
      </c>
      <c r="I104" s="221"/>
      <c r="J104" s="222">
        <f>ROUND(I104*H104,2)</f>
        <v>0</v>
      </c>
      <c r="K104" s="218" t="s">
        <v>979</v>
      </c>
      <c r="L104" s="47"/>
      <c r="M104" s="223" t="s">
        <v>19</v>
      </c>
      <c r="N104" s="224" t="s">
        <v>40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288</v>
      </c>
      <c r="AT104" s="227" t="s">
        <v>284</v>
      </c>
      <c r="AU104" s="227" t="s">
        <v>76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288</v>
      </c>
      <c r="BM104" s="227" t="s">
        <v>493</v>
      </c>
    </row>
    <row r="105" s="13" customFormat="1">
      <c r="A105" s="13"/>
      <c r="B105" s="234"/>
      <c r="C105" s="235"/>
      <c r="D105" s="236" t="s">
        <v>292</v>
      </c>
      <c r="E105" s="237" t="s">
        <v>19</v>
      </c>
      <c r="F105" s="238" t="s">
        <v>997</v>
      </c>
      <c r="G105" s="235"/>
      <c r="H105" s="239">
        <v>20</v>
      </c>
      <c r="I105" s="240"/>
      <c r="J105" s="235"/>
      <c r="K105" s="235"/>
      <c r="L105" s="241"/>
      <c r="M105" s="242"/>
      <c r="N105" s="243"/>
      <c r="O105" s="243"/>
      <c r="P105" s="243"/>
      <c r="Q105" s="243"/>
      <c r="R105" s="243"/>
      <c r="S105" s="243"/>
      <c r="T105" s="244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5" t="s">
        <v>292</v>
      </c>
      <c r="AU105" s="245" t="s">
        <v>76</v>
      </c>
      <c r="AV105" s="13" t="s">
        <v>78</v>
      </c>
      <c r="AW105" s="13" t="s">
        <v>31</v>
      </c>
      <c r="AX105" s="13" t="s">
        <v>69</v>
      </c>
      <c r="AY105" s="245" t="s">
        <v>281</v>
      </c>
    </row>
    <row r="106" s="14" customFormat="1">
      <c r="A106" s="14"/>
      <c r="B106" s="246"/>
      <c r="C106" s="247"/>
      <c r="D106" s="236" t="s">
        <v>292</v>
      </c>
      <c r="E106" s="248" t="s">
        <v>19</v>
      </c>
      <c r="F106" s="249" t="s">
        <v>311</v>
      </c>
      <c r="G106" s="247"/>
      <c r="H106" s="250">
        <v>20</v>
      </c>
      <c r="I106" s="251"/>
      <c r="J106" s="247"/>
      <c r="K106" s="247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292</v>
      </c>
      <c r="AU106" s="256" t="s">
        <v>76</v>
      </c>
      <c r="AV106" s="14" t="s">
        <v>288</v>
      </c>
      <c r="AW106" s="14" t="s">
        <v>31</v>
      </c>
      <c r="AX106" s="14" t="s">
        <v>76</v>
      </c>
      <c r="AY106" s="256" t="s">
        <v>281</v>
      </c>
    </row>
    <row r="107" s="2" customFormat="1" ht="37.8" customHeight="1">
      <c r="A107" s="41"/>
      <c r="B107" s="42"/>
      <c r="C107" s="216" t="s">
        <v>401</v>
      </c>
      <c r="D107" s="216" t="s">
        <v>284</v>
      </c>
      <c r="E107" s="217" t="s">
        <v>998</v>
      </c>
      <c r="F107" s="218" t="s">
        <v>999</v>
      </c>
      <c r="G107" s="219" t="s">
        <v>330</v>
      </c>
      <c r="H107" s="220">
        <v>10</v>
      </c>
      <c r="I107" s="221"/>
      <c r="J107" s="222">
        <f>ROUND(I107*H107,2)</f>
        <v>0</v>
      </c>
      <c r="K107" s="218" t="s">
        <v>2267</v>
      </c>
      <c r="L107" s="47"/>
      <c r="M107" s="223" t="s">
        <v>19</v>
      </c>
      <c r="N107" s="224" t="s">
        <v>40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288</v>
      </c>
      <c r="AT107" s="227" t="s">
        <v>284</v>
      </c>
      <c r="AU107" s="227" t="s">
        <v>76</v>
      </c>
      <c r="AY107" s="20" t="s">
        <v>281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76</v>
      </c>
      <c r="BK107" s="228">
        <f>ROUND(I107*H107,2)</f>
        <v>0</v>
      </c>
      <c r="BL107" s="20" t="s">
        <v>288</v>
      </c>
      <c r="BM107" s="227" t="s">
        <v>508</v>
      </c>
    </row>
    <row r="108" s="2" customFormat="1" ht="37.8" customHeight="1">
      <c r="A108" s="41"/>
      <c r="B108" s="42"/>
      <c r="C108" s="216" t="s">
        <v>406</v>
      </c>
      <c r="D108" s="216" t="s">
        <v>284</v>
      </c>
      <c r="E108" s="217" t="s">
        <v>1000</v>
      </c>
      <c r="F108" s="218" t="s">
        <v>1001</v>
      </c>
      <c r="G108" s="219" t="s">
        <v>330</v>
      </c>
      <c r="H108" s="220">
        <v>10</v>
      </c>
      <c r="I108" s="221"/>
      <c r="J108" s="222">
        <f>ROUND(I108*H108,2)</f>
        <v>0</v>
      </c>
      <c r="K108" s="218" t="s">
        <v>2267</v>
      </c>
      <c r="L108" s="47"/>
      <c r="M108" s="223" t="s">
        <v>19</v>
      </c>
      <c r="N108" s="224" t="s">
        <v>40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288</v>
      </c>
      <c r="AT108" s="227" t="s">
        <v>284</v>
      </c>
      <c r="AU108" s="227" t="s">
        <v>76</v>
      </c>
      <c r="AY108" s="20" t="s">
        <v>281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76</v>
      </c>
      <c r="BK108" s="228">
        <f>ROUND(I108*H108,2)</f>
        <v>0</v>
      </c>
      <c r="BL108" s="20" t="s">
        <v>288</v>
      </c>
      <c r="BM108" s="227" t="s">
        <v>524</v>
      </c>
    </row>
    <row r="109" s="2" customFormat="1" ht="44.25" customHeight="1">
      <c r="A109" s="41"/>
      <c r="B109" s="42"/>
      <c r="C109" s="216" t="s">
        <v>412</v>
      </c>
      <c r="D109" s="216" t="s">
        <v>284</v>
      </c>
      <c r="E109" s="217" t="s">
        <v>1002</v>
      </c>
      <c r="F109" s="218" t="s">
        <v>1003</v>
      </c>
      <c r="G109" s="219" t="s">
        <v>330</v>
      </c>
      <c r="H109" s="220">
        <v>10</v>
      </c>
      <c r="I109" s="221"/>
      <c r="J109" s="222">
        <f>ROUND(I109*H109,2)</f>
        <v>0</v>
      </c>
      <c r="K109" s="218" t="s">
        <v>2267</v>
      </c>
      <c r="L109" s="47"/>
      <c r="M109" s="223" t="s">
        <v>19</v>
      </c>
      <c r="N109" s="224" t="s">
        <v>40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288</v>
      </c>
      <c r="AT109" s="227" t="s">
        <v>284</v>
      </c>
      <c r="AU109" s="227" t="s">
        <v>76</v>
      </c>
      <c r="AY109" s="20" t="s">
        <v>281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76</v>
      </c>
      <c r="BK109" s="228">
        <f>ROUND(I109*H109,2)</f>
        <v>0</v>
      </c>
      <c r="BL109" s="20" t="s">
        <v>288</v>
      </c>
      <c r="BM109" s="227" t="s">
        <v>534</v>
      </c>
    </row>
    <row r="110" s="2" customFormat="1">
      <c r="A110" s="41"/>
      <c r="B110" s="42"/>
      <c r="C110" s="43"/>
      <c r="D110" s="236" t="s">
        <v>712</v>
      </c>
      <c r="E110" s="43"/>
      <c r="F110" s="290" t="s">
        <v>1004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712</v>
      </c>
      <c r="AU110" s="20" t="s">
        <v>76</v>
      </c>
    </row>
    <row r="111" s="2" customFormat="1" ht="44.25" customHeight="1">
      <c r="A111" s="41"/>
      <c r="B111" s="42"/>
      <c r="C111" s="216" t="s">
        <v>7</v>
      </c>
      <c r="D111" s="216" t="s">
        <v>284</v>
      </c>
      <c r="E111" s="217" t="s">
        <v>1005</v>
      </c>
      <c r="F111" s="218" t="s">
        <v>1006</v>
      </c>
      <c r="G111" s="219" t="s">
        <v>330</v>
      </c>
      <c r="H111" s="220">
        <v>2</v>
      </c>
      <c r="I111" s="221"/>
      <c r="J111" s="222">
        <f>ROUND(I111*H111,2)</f>
        <v>0</v>
      </c>
      <c r="K111" s="218" t="s">
        <v>2267</v>
      </c>
      <c r="L111" s="47"/>
      <c r="M111" s="223" t="s">
        <v>19</v>
      </c>
      <c r="N111" s="224" t="s">
        <v>40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288</v>
      </c>
      <c r="AT111" s="227" t="s">
        <v>284</v>
      </c>
      <c r="AU111" s="227" t="s">
        <v>76</v>
      </c>
      <c r="AY111" s="20" t="s">
        <v>281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76</v>
      </c>
      <c r="BK111" s="228">
        <f>ROUND(I111*H111,2)</f>
        <v>0</v>
      </c>
      <c r="BL111" s="20" t="s">
        <v>288</v>
      </c>
      <c r="BM111" s="227" t="s">
        <v>543</v>
      </c>
    </row>
    <row r="112" s="2" customFormat="1">
      <c r="A112" s="41"/>
      <c r="B112" s="42"/>
      <c r="C112" s="43"/>
      <c r="D112" s="236" t="s">
        <v>712</v>
      </c>
      <c r="E112" s="43"/>
      <c r="F112" s="290" t="s">
        <v>1004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712</v>
      </c>
      <c r="AU112" s="20" t="s">
        <v>76</v>
      </c>
    </row>
    <row r="113" s="2" customFormat="1" ht="24.15" customHeight="1">
      <c r="A113" s="41"/>
      <c r="B113" s="42"/>
      <c r="C113" s="216" t="s">
        <v>424</v>
      </c>
      <c r="D113" s="216" t="s">
        <v>284</v>
      </c>
      <c r="E113" s="217" t="s">
        <v>1007</v>
      </c>
      <c r="F113" s="218" t="s">
        <v>1008</v>
      </c>
      <c r="G113" s="219" t="s">
        <v>392</v>
      </c>
      <c r="H113" s="220">
        <v>5</v>
      </c>
      <c r="I113" s="221"/>
      <c r="J113" s="222">
        <f>ROUND(I113*H113,2)</f>
        <v>0</v>
      </c>
      <c r="K113" s="218" t="s">
        <v>2267</v>
      </c>
      <c r="L113" s="47"/>
      <c r="M113" s="223" t="s">
        <v>19</v>
      </c>
      <c r="N113" s="224" t="s">
        <v>40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288</v>
      </c>
      <c r="AT113" s="227" t="s">
        <v>284</v>
      </c>
      <c r="AU113" s="227" t="s">
        <v>76</v>
      </c>
      <c r="AY113" s="20" t="s">
        <v>281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76</v>
      </c>
      <c r="BK113" s="228">
        <f>ROUND(I113*H113,2)</f>
        <v>0</v>
      </c>
      <c r="BL113" s="20" t="s">
        <v>288</v>
      </c>
      <c r="BM113" s="227" t="s">
        <v>552</v>
      </c>
    </row>
    <row r="114" s="2" customFormat="1">
      <c r="A114" s="41"/>
      <c r="B114" s="42"/>
      <c r="C114" s="43"/>
      <c r="D114" s="236" t="s">
        <v>712</v>
      </c>
      <c r="E114" s="43"/>
      <c r="F114" s="290" t="s">
        <v>1004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712</v>
      </c>
      <c r="AU114" s="20" t="s">
        <v>76</v>
      </c>
    </row>
    <row r="115" s="2" customFormat="1" ht="24.15" customHeight="1">
      <c r="A115" s="41"/>
      <c r="B115" s="42"/>
      <c r="C115" s="216" t="s">
        <v>431</v>
      </c>
      <c r="D115" s="216" t="s">
        <v>284</v>
      </c>
      <c r="E115" s="217" t="s">
        <v>1009</v>
      </c>
      <c r="F115" s="218" t="s">
        <v>1010</v>
      </c>
      <c r="G115" s="219" t="s">
        <v>392</v>
      </c>
      <c r="H115" s="220">
        <v>30</v>
      </c>
      <c r="I115" s="221"/>
      <c r="J115" s="222">
        <f>ROUND(I115*H115,2)</f>
        <v>0</v>
      </c>
      <c r="K115" s="218" t="s">
        <v>2267</v>
      </c>
      <c r="L115" s="47"/>
      <c r="M115" s="223" t="s">
        <v>19</v>
      </c>
      <c r="N115" s="224" t="s">
        <v>40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288</v>
      </c>
      <c r="AT115" s="227" t="s">
        <v>284</v>
      </c>
      <c r="AU115" s="227" t="s">
        <v>76</v>
      </c>
      <c r="AY115" s="20" t="s">
        <v>281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76</v>
      </c>
      <c r="BK115" s="228">
        <f>ROUND(I115*H115,2)</f>
        <v>0</v>
      </c>
      <c r="BL115" s="20" t="s">
        <v>288</v>
      </c>
      <c r="BM115" s="227" t="s">
        <v>560</v>
      </c>
    </row>
    <row r="116" s="2" customFormat="1">
      <c r="A116" s="41"/>
      <c r="B116" s="42"/>
      <c r="C116" s="43"/>
      <c r="D116" s="236" t="s">
        <v>712</v>
      </c>
      <c r="E116" s="43"/>
      <c r="F116" s="290" t="s">
        <v>1004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712</v>
      </c>
      <c r="AU116" s="20" t="s">
        <v>76</v>
      </c>
    </row>
    <row r="117" s="2" customFormat="1" ht="24.15" customHeight="1">
      <c r="A117" s="41"/>
      <c r="B117" s="42"/>
      <c r="C117" s="216" t="s">
        <v>436</v>
      </c>
      <c r="D117" s="216" t="s">
        <v>284</v>
      </c>
      <c r="E117" s="217" t="s">
        <v>1011</v>
      </c>
      <c r="F117" s="218" t="s">
        <v>1012</v>
      </c>
      <c r="G117" s="219" t="s">
        <v>197</v>
      </c>
      <c r="H117" s="220">
        <v>1.54</v>
      </c>
      <c r="I117" s="221"/>
      <c r="J117" s="222">
        <f>ROUND(I117*H117,2)</f>
        <v>0</v>
      </c>
      <c r="K117" s="218" t="s">
        <v>2267</v>
      </c>
      <c r="L117" s="47"/>
      <c r="M117" s="223" t="s">
        <v>19</v>
      </c>
      <c r="N117" s="224" t="s">
        <v>40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288</v>
      </c>
      <c r="AT117" s="227" t="s">
        <v>284</v>
      </c>
      <c r="AU117" s="227" t="s">
        <v>76</v>
      </c>
      <c r="AY117" s="20" t="s">
        <v>281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76</v>
      </c>
      <c r="BK117" s="228">
        <f>ROUND(I117*H117,2)</f>
        <v>0</v>
      </c>
      <c r="BL117" s="20" t="s">
        <v>288</v>
      </c>
      <c r="BM117" s="227" t="s">
        <v>568</v>
      </c>
    </row>
    <row r="118" s="2" customFormat="1">
      <c r="A118" s="41"/>
      <c r="B118" s="42"/>
      <c r="C118" s="43"/>
      <c r="D118" s="236" t="s">
        <v>712</v>
      </c>
      <c r="E118" s="43"/>
      <c r="F118" s="290" t="s">
        <v>1013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712</v>
      </c>
      <c r="AU118" s="20" t="s">
        <v>76</v>
      </c>
    </row>
    <row r="119" s="15" customFormat="1">
      <c r="A119" s="15"/>
      <c r="B119" s="257"/>
      <c r="C119" s="258"/>
      <c r="D119" s="236" t="s">
        <v>292</v>
      </c>
      <c r="E119" s="259" t="s">
        <v>19</v>
      </c>
      <c r="F119" s="260" t="s">
        <v>1014</v>
      </c>
      <c r="G119" s="258"/>
      <c r="H119" s="259" t="s">
        <v>19</v>
      </c>
      <c r="I119" s="261"/>
      <c r="J119" s="258"/>
      <c r="K119" s="258"/>
      <c r="L119" s="262"/>
      <c r="M119" s="263"/>
      <c r="N119" s="264"/>
      <c r="O119" s="264"/>
      <c r="P119" s="264"/>
      <c r="Q119" s="264"/>
      <c r="R119" s="264"/>
      <c r="S119" s="264"/>
      <c r="T119" s="26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6" t="s">
        <v>292</v>
      </c>
      <c r="AU119" s="266" t="s">
        <v>76</v>
      </c>
      <c r="AV119" s="15" t="s">
        <v>76</v>
      </c>
      <c r="AW119" s="15" t="s">
        <v>31</v>
      </c>
      <c r="AX119" s="15" t="s">
        <v>69</v>
      </c>
      <c r="AY119" s="266" t="s">
        <v>281</v>
      </c>
    </row>
    <row r="120" s="13" customFormat="1">
      <c r="A120" s="13"/>
      <c r="B120" s="234"/>
      <c r="C120" s="235"/>
      <c r="D120" s="236" t="s">
        <v>292</v>
      </c>
      <c r="E120" s="237" t="s">
        <v>19</v>
      </c>
      <c r="F120" s="238" t="s">
        <v>1684</v>
      </c>
      <c r="G120" s="235"/>
      <c r="H120" s="239">
        <v>0.55000000000000004</v>
      </c>
      <c r="I120" s="240"/>
      <c r="J120" s="235"/>
      <c r="K120" s="235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292</v>
      </c>
      <c r="AU120" s="245" t="s">
        <v>76</v>
      </c>
      <c r="AV120" s="13" t="s">
        <v>78</v>
      </c>
      <c r="AW120" s="13" t="s">
        <v>31</v>
      </c>
      <c r="AX120" s="13" t="s">
        <v>69</v>
      </c>
      <c r="AY120" s="245" t="s">
        <v>281</v>
      </c>
    </row>
    <row r="121" s="13" customFormat="1">
      <c r="A121" s="13"/>
      <c r="B121" s="234"/>
      <c r="C121" s="235"/>
      <c r="D121" s="236" t="s">
        <v>292</v>
      </c>
      <c r="E121" s="237" t="s">
        <v>19</v>
      </c>
      <c r="F121" s="238" t="s">
        <v>2270</v>
      </c>
      <c r="G121" s="235"/>
      <c r="H121" s="239">
        <v>0.98999999999999999</v>
      </c>
      <c r="I121" s="240"/>
      <c r="J121" s="235"/>
      <c r="K121" s="235"/>
      <c r="L121" s="241"/>
      <c r="M121" s="242"/>
      <c r="N121" s="243"/>
      <c r="O121" s="243"/>
      <c r="P121" s="243"/>
      <c r="Q121" s="243"/>
      <c r="R121" s="243"/>
      <c r="S121" s="243"/>
      <c r="T121" s="244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5" t="s">
        <v>292</v>
      </c>
      <c r="AU121" s="245" t="s">
        <v>76</v>
      </c>
      <c r="AV121" s="13" t="s">
        <v>78</v>
      </c>
      <c r="AW121" s="13" t="s">
        <v>31</v>
      </c>
      <c r="AX121" s="13" t="s">
        <v>69</v>
      </c>
      <c r="AY121" s="245" t="s">
        <v>281</v>
      </c>
    </row>
    <row r="122" s="14" customFormat="1">
      <c r="A122" s="14"/>
      <c r="B122" s="246"/>
      <c r="C122" s="247"/>
      <c r="D122" s="236" t="s">
        <v>292</v>
      </c>
      <c r="E122" s="248" t="s">
        <v>19</v>
      </c>
      <c r="F122" s="249" t="s">
        <v>311</v>
      </c>
      <c r="G122" s="247"/>
      <c r="H122" s="250">
        <v>1.54</v>
      </c>
      <c r="I122" s="251"/>
      <c r="J122" s="247"/>
      <c r="K122" s="247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292</v>
      </c>
      <c r="AU122" s="256" t="s">
        <v>76</v>
      </c>
      <c r="AV122" s="14" t="s">
        <v>288</v>
      </c>
      <c r="AW122" s="14" t="s">
        <v>31</v>
      </c>
      <c r="AX122" s="14" t="s">
        <v>76</v>
      </c>
      <c r="AY122" s="256" t="s">
        <v>281</v>
      </c>
    </row>
    <row r="123" s="2" customFormat="1" ht="49.05" customHeight="1">
      <c r="A123" s="41"/>
      <c r="B123" s="42"/>
      <c r="C123" s="216" t="s">
        <v>442</v>
      </c>
      <c r="D123" s="216" t="s">
        <v>284</v>
      </c>
      <c r="E123" s="217" t="s">
        <v>1017</v>
      </c>
      <c r="F123" s="218" t="s">
        <v>1018</v>
      </c>
      <c r="G123" s="219" t="s">
        <v>330</v>
      </c>
      <c r="H123" s="220">
        <v>8</v>
      </c>
      <c r="I123" s="221"/>
      <c r="J123" s="222">
        <f>ROUND(I123*H123,2)</f>
        <v>0</v>
      </c>
      <c r="K123" s="218" t="s">
        <v>2267</v>
      </c>
      <c r="L123" s="47"/>
      <c r="M123" s="223" t="s">
        <v>19</v>
      </c>
      <c r="N123" s="224" t="s">
        <v>40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288</v>
      </c>
      <c r="AT123" s="227" t="s">
        <v>284</v>
      </c>
      <c r="AU123" s="227" t="s">
        <v>76</v>
      </c>
      <c r="AY123" s="20" t="s">
        <v>281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76</v>
      </c>
      <c r="BK123" s="228">
        <f>ROUND(I123*H123,2)</f>
        <v>0</v>
      </c>
      <c r="BL123" s="20" t="s">
        <v>288</v>
      </c>
      <c r="BM123" s="227" t="s">
        <v>576</v>
      </c>
    </row>
    <row r="124" s="2" customFormat="1">
      <c r="A124" s="41"/>
      <c r="B124" s="42"/>
      <c r="C124" s="43"/>
      <c r="D124" s="236" t="s">
        <v>712</v>
      </c>
      <c r="E124" s="43"/>
      <c r="F124" s="290" t="s">
        <v>1019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712</v>
      </c>
      <c r="AU124" s="20" t="s">
        <v>76</v>
      </c>
    </row>
    <row r="125" s="2" customFormat="1" ht="49.05" customHeight="1">
      <c r="A125" s="41"/>
      <c r="B125" s="42"/>
      <c r="C125" s="216" t="s">
        <v>447</v>
      </c>
      <c r="D125" s="216" t="s">
        <v>284</v>
      </c>
      <c r="E125" s="217" t="s">
        <v>1020</v>
      </c>
      <c r="F125" s="218" t="s">
        <v>1021</v>
      </c>
      <c r="G125" s="219" t="s">
        <v>330</v>
      </c>
      <c r="H125" s="220">
        <v>4</v>
      </c>
      <c r="I125" s="221"/>
      <c r="J125" s="222">
        <f>ROUND(I125*H125,2)</f>
        <v>0</v>
      </c>
      <c r="K125" s="218" t="s">
        <v>2267</v>
      </c>
      <c r="L125" s="47"/>
      <c r="M125" s="223" t="s">
        <v>19</v>
      </c>
      <c r="N125" s="224" t="s">
        <v>40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288</v>
      </c>
      <c r="AT125" s="227" t="s">
        <v>284</v>
      </c>
      <c r="AU125" s="227" t="s">
        <v>76</v>
      </c>
      <c r="AY125" s="20" t="s">
        <v>281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76</v>
      </c>
      <c r="BK125" s="228">
        <f>ROUND(I125*H125,2)</f>
        <v>0</v>
      </c>
      <c r="BL125" s="20" t="s">
        <v>288</v>
      </c>
      <c r="BM125" s="227" t="s">
        <v>587</v>
      </c>
    </row>
    <row r="126" s="2" customFormat="1" ht="44.25" customHeight="1">
      <c r="A126" s="41"/>
      <c r="B126" s="42"/>
      <c r="C126" s="216" t="s">
        <v>454</v>
      </c>
      <c r="D126" s="216" t="s">
        <v>284</v>
      </c>
      <c r="E126" s="217" t="s">
        <v>1022</v>
      </c>
      <c r="F126" s="218" t="s">
        <v>1023</v>
      </c>
      <c r="G126" s="219" t="s">
        <v>330</v>
      </c>
      <c r="H126" s="220">
        <v>5</v>
      </c>
      <c r="I126" s="221"/>
      <c r="J126" s="222">
        <f>ROUND(I126*H126,2)</f>
        <v>0</v>
      </c>
      <c r="K126" s="218" t="s">
        <v>2267</v>
      </c>
      <c r="L126" s="47"/>
      <c r="M126" s="223" t="s">
        <v>19</v>
      </c>
      <c r="N126" s="224" t="s">
        <v>40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288</v>
      </c>
      <c r="AT126" s="227" t="s">
        <v>284</v>
      </c>
      <c r="AU126" s="227" t="s">
        <v>76</v>
      </c>
      <c r="AY126" s="20" t="s">
        <v>281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76</v>
      </c>
      <c r="BK126" s="228">
        <f>ROUND(I126*H126,2)</f>
        <v>0</v>
      </c>
      <c r="BL126" s="20" t="s">
        <v>288</v>
      </c>
      <c r="BM126" s="227" t="s">
        <v>599</v>
      </c>
    </row>
    <row r="127" s="2" customFormat="1" ht="24.15" customHeight="1">
      <c r="A127" s="41"/>
      <c r="B127" s="42"/>
      <c r="C127" s="216" t="s">
        <v>460</v>
      </c>
      <c r="D127" s="216" t="s">
        <v>284</v>
      </c>
      <c r="E127" s="217" t="s">
        <v>2002</v>
      </c>
      <c r="F127" s="218" t="s">
        <v>2003</v>
      </c>
      <c r="G127" s="219" t="s">
        <v>330</v>
      </c>
      <c r="H127" s="220">
        <v>1</v>
      </c>
      <c r="I127" s="221"/>
      <c r="J127" s="222">
        <f>ROUND(I127*H127,2)</f>
        <v>0</v>
      </c>
      <c r="K127" s="218" t="s">
        <v>979</v>
      </c>
      <c r="L127" s="47"/>
      <c r="M127" s="223" t="s">
        <v>19</v>
      </c>
      <c r="N127" s="224" t="s">
        <v>40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288</v>
      </c>
      <c r="AT127" s="227" t="s">
        <v>284</v>
      </c>
      <c r="AU127" s="227" t="s">
        <v>76</v>
      </c>
      <c r="AY127" s="20" t="s">
        <v>281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76</v>
      </c>
      <c r="BK127" s="228">
        <f>ROUND(I127*H127,2)</f>
        <v>0</v>
      </c>
      <c r="BL127" s="20" t="s">
        <v>288</v>
      </c>
      <c r="BM127" s="227" t="s">
        <v>610</v>
      </c>
    </row>
    <row r="128" s="2" customFormat="1" ht="24.15" customHeight="1">
      <c r="A128" s="41"/>
      <c r="B128" s="42"/>
      <c r="C128" s="216" t="s">
        <v>467</v>
      </c>
      <c r="D128" s="216" t="s">
        <v>284</v>
      </c>
      <c r="E128" s="217" t="s">
        <v>1024</v>
      </c>
      <c r="F128" s="218" t="s">
        <v>1025</v>
      </c>
      <c r="G128" s="219" t="s">
        <v>330</v>
      </c>
      <c r="H128" s="220">
        <v>9</v>
      </c>
      <c r="I128" s="221"/>
      <c r="J128" s="222">
        <f>ROUND(I128*H128,2)</f>
        <v>0</v>
      </c>
      <c r="K128" s="218" t="s">
        <v>979</v>
      </c>
      <c r="L128" s="47"/>
      <c r="M128" s="223" t="s">
        <v>19</v>
      </c>
      <c r="N128" s="224" t="s">
        <v>40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288</v>
      </c>
      <c r="AT128" s="227" t="s">
        <v>284</v>
      </c>
      <c r="AU128" s="227" t="s">
        <v>76</v>
      </c>
      <c r="AY128" s="20" t="s">
        <v>281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76</v>
      </c>
      <c r="BK128" s="228">
        <f>ROUND(I128*H128,2)</f>
        <v>0</v>
      </c>
      <c r="BL128" s="20" t="s">
        <v>288</v>
      </c>
      <c r="BM128" s="227" t="s">
        <v>620</v>
      </c>
    </row>
    <row r="129" s="2" customFormat="1" ht="16.5" customHeight="1">
      <c r="A129" s="41"/>
      <c r="B129" s="42"/>
      <c r="C129" s="216" t="s">
        <v>472</v>
      </c>
      <c r="D129" s="216" t="s">
        <v>284</v>
      </c>
      <c r="E129" s="217" t="s">
        <v>1028</v>
      </c>
      <c r="F129" s="218" t="s">
        <v>1029</v>
      </c>
      <c r="G129" s="219" t="s">
        <v>330</v>
      </c>
      <c r="H129" s="220">
        <v>16</v>
      </c>
      <c r="I129" s="221"/>
      <c r="J129" s="222">
        <f>ROUND(I129*H129,2)</f>
        <v>0</v>
      </c>
      <c r="K129" s="218" t="s">
        <v>979</v>
      </c>
      <c r="L129" s="47"/>
      <c r="M129" s="223" t="s">
        <v>19</v>
      </c>
      <c r="N129" s="224" t="s">
        <v>40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288</v>
      </c>
      <c r="AT129" s="227" t="s">
        <v>284</v>
      </c>
      <c r="AU129" s="227" t="s">
        <v>76</v>
      </c>
      <c r="AY129" s="20" t="s">
        <v>281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76</v>
      </c>
      <c r="BK129" s="228">
        <f>ROUND(I129*H129,2)</f>
        <v>0</v>
      </c>
      <c r="BL129" s="20" t="s">
        <v>288</v>
      </c>
      <c r="BM129" s="227" t="s">
        <v>633</v>
      </c>
    </row>
    <row r="130" s="13" customFormat="1">
      <c r="A130" s="13"/>
      <c r="B130" s="234"/>
      <c r="C130" s="235"/>
      <c r="D130" s="236" t="s">
        <v>292</v>
      </c>
      <c r="E130" s="237" t="s">
        <v>19</v>
      </c>
      <c r="F130" s="238" t="s">
        <v>2271</v>
      </c>
      <c r="G130" s="235"/>
      <c r="H130" s="239">
        <v>16</v>
      </c>
      <c r="I130" s="240"/>
      <c r="J130" s="235"/>
      <c r="K130" s="235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292</v>
      </c>
      <c r="AU130" s="245" t="s">
        <v>76</v>
      </c>
      <c r="AV130" s="13" t="s">
        <v>78</v>
      </c>
      <c r="AW130" s="13" t="s">
        <v>31</v>
      </c>
      <c r="AX130" s="13" t="s">
        <v>69</v>
      </c>
      <c r="AY130" s="245" t="s">
        <v>281</v>
      </c>
    </row>
    <row r="131" s="14" customFormat="1">
      <c r="A131" s="14"/>
      <c r="B131" s="246"/>
      <c r="C131" s="247"/>
      <c r="D131" s="236" t="s">
        <v>292</v>
      </c>
      <c r="E131" s="248" t="s">
        <v>19</v>
      </c>
      <c r="F131" s="249" t="s">
        <v>311</v>
      </c>
      <c r="G131" s="247"/>
      <c r="H131" s="250">
        <v>16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292</v>
      </c>
      <c r="AU131" s="256" t="s">
        <v>76</v>
      </c>
      <c r="AV131" s="14" t="s">
        <v>288</v>
      </c>
      <c r="AW131" s="14" t="s">
        <v>31</v>
      </c>
      <c r="AX131" s="14" t="s">
        <v>76</v>
      </c>
      <c r="AY131" s="256" t="s">
        <v>281</v>
      </c>
    </row>
    <row r="132" s="2" customFormat="1" ht="16.5" customHeight="1">
      <c r="A132" s="41"/>
      <c r="B132" s="42"/>
      <c r="C132" s="216" t="s">
        <v>477</v>
      </c>
      <c r="D132" s="216" t="s">
        <v>284</v>
      </c>
      <c r="E132" s="217" t="s">
        <v>1031</v>
      </c>
      <c r="F132" s="218" t="s">
        <v>1032</v>
      </c>
      <c r="G132" s="219" t="s">
        <v>330</v>
      </c>
      <c r="H132" s="220">
        <v>3</v>
      </c>
      <c r="I132" s="221"/>
      <c r="J132" s="222">
        <f>ROUND(I132*H132,2)</f>
        <v>0</v>
      </c>
      <c r="K132" s="218" t="s">
        <v>979</v>
      </c>
      <c r="L132" s="47"/>
      <c r="M132" s="223" t="s">
        <v>19</v>
      </c>
      <c r="N132" s="224" t="s">
        <v>40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288</v>
      </c>
      <c r="AT132" s="227" t="s">
        <v>284</v>
      </c>
      <c r="AU132" s="227" t="s">
        <v>76</v>
      </c>
      <c r="AY132" s="20" t="s">
        <v>281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76</v>
      </c>
      <c r="BK132" s="228">
        <f>ROUND(I132*H132,2)</f>
        <v>0</v>
      </c>
      <c r="BL132" s="20" t="s">
        <v>288</v>
      </c>
      <c r="BM132" s="227" t="s">
        <v>644</v>
      </c>
    </row>
    <row r="133" s="2" customFormat="1" ht="16.5" customHeight="1">
      <c r="A133" s="41"/>
      <c r="B133" s="42"/>
      <c r="C133" s="216" t="s">
        <v>483</v>
      </c>
      <c r="D133" s="216" t="s">
        <v>284</v>
      </c>
      <c r="E133" s="217" t="s">
        <v>1035</v>
      </c>
      <c r="F133" s="218" t="s">
        <v>1036</v>
      </c>
      <c r="G133" s="219" t="s">
        <v>330</v>
      </c>
      <c r="H133" s="220">
        <v>4</v>
      </c>
      <c r="I133" s="221"/>
      <c r="J133" s="222">
        <f>ROUND(I133*H133,2)</f>
        <v>0</v>
      </c>
      <c r="K133" s="218" t="s">
        <v>979</v>
      </c>
      <c r="L133" s="47"/>
      <c r="M133" s="223" t="s">
        <v>19</v>
      </c>
      <c r="N133" s="224" t="s">
        <v>40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288</v>
      </c>
      <c r="AT133" s="227" t="s">
        <v>284</v>
      </c>
      <c r="AU133" s="227" t="s">
        <v>76</v>
      </c>
      <c r="AY133" s="20" t="s">
        <v>281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76</v>
      </c>
      <c r="BK133" s="228">
        <f>ROUND(I133*H133,2)</f>
        <v>0</v>
      </c>
      <c r="BL133" s="20" t="s">
        <v>288</v>
      </c>
      <c r="BM133" s="227" t="s">
        <v>465</v>
      </c>
    </row>
    <row r="134" s="2" customFormat="1" ht="16.5" customHeight="1">
      <c r="A134" s="41"/>
      <c r="B134" s="42"/>
      <c r="C134" s="216" t="s">
        <v>488</v>
      </c>
      <c r="D134" s="216" t="s">
        <v>284</v>
      </c>
      <c r="E134" s="217" t="s">
        <v>2272</v>
      </c>
      <c r="F134" s="218" t="s">
        <v>2273</v>
      </c>
      <c r="G134" s="219" t="s">
        <v>330</v>
      </c>
      <c r="H134" s="220">
        <v>1</v>
      </c>
      <c r="I134" s="221"/>
      <c r="J134" s="222">
        <f>ROUND(I134*H134,2)</f>
        <v>0</v>
      </c>
      <c r="K134" s="218" t="s">
        <v>979</v>
      </c>
      <c r="L134" s="47"/>
      <c r="M134" s="223" t="s">
        <v>19</v>
      </c>
      <c r="N134" s="224" t="s">
        <v>40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288</v>
      </c>
      <c r="AT134" s="227" t="s">
        <v>284</v>
      </c>
      <c r="AU134" s="227" t="s">
        <v>76</v>
      </c>
      <c r="AY134" s="20" t="s">
        <v>281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76</v>
      </c>
      <c r="BK134" s="228">
        <f>ROUND(I134*H134,2)</f>
        <v>0</v>
      </c>
      <c r="BL134" s="20" t="s">
        <v>288</v>
      </c>
      <c r="BM134" s="227" t="s">
        <v>661</v>
      </c>
    </row>
    <row r="135" s="2" customFormat="1" ht="16.5" customHeight="1">
      <c r="A135" s="41"/>
      <c r="B135" s="42"/>
      <c r="C135" s="216" t="s">
        <v>493</v>
      </c>
      <c r="D135" s="216" t="s">
        <v>284</v>
      </c>
      <c r="E135" s="217" t="s">
        <v>1037</v>
      </c>
      <c r="F135" s="218" t="s">
        <v>1038</v>
      </c>
      <c r="G135" s="219" t="s">
        <v>330</v>
      </c>
      <c r="H135" s="220">
        <v>1</v>
      </c>
      <c r="I135" s="221"/>
      <c r="J135" s="222">
        <f>ROUND(I135*H135,2)</f>
        <v>0</v>
      </c>
      <c r="K135" s="218" t="s">
        <v>979</v>
      </c>
      <c r="L135" s="47"/>
      <c r="M135" s="223" t="s">
        <v>19</v>
      </c>
      <c r="N135" s="224" t="s">
        <v>40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288</v>
      </c>
      <c r="AT135" s="227" t="s">
        <v>284</v>
      </c>
      <c r="AU135" s="227" t="s">
        <v>76</v>
      </c>
      <c r="AY135" s="20" t="s">
        <v>281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76</v>
      </c>
      <c r="BK135" s="228">
        <f>ROUND(I135*H135,2)</f>
        <v>0</v>
      </c>
      <c r="BL135" s="20" t="s">
        <v>288</v>
      </c>
      <c r="BM135" s="227" t="s">
        <v>672</v>
      </c>
    </row>
    <row r="136" s="2" customFormat="1" ht="16.5" customHeight="1">
      <c r="A136" s="41"/>
      <c r="B136" s="42"/>
      <c r="C136" s="216" t="s">
        <v>499</v>
      </c>
      <c r="D136" s="216" t="s">
        <v>284</v>
      </c>
      <c r="E136" s="217" t="s">
        <v>1687</v>
      </c>
      <c r="F136" s="218" t="s">
        <v>1688</v>
      </c>
      <c r="G136" s="219" t="s">
        <v>330</v>
      </c>
      <c r="H136" s="220">
        <v>3</v>
      </c>
      <c r="I136" s="221"/>
      <c r="J136" s="222">
        <f>ROUND(I136*H136,2)</f>
        <v>0</v>
      </c>
      <c r="K136" s="218" t="s">
        <v>979</v>
      </c>
      <c r="L136" s="47"/>
      <c r="M136" s="223" t="s">
        <v>19</v>
      </c>
      <c r="N136" s="224" t="s">
        <v>40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288</v>
      </c>
      <c r="AT136" s="227" t="s">
        <v>284</v>
      </c>
      <c r="AU136" s="227" t="s">
        <v>76</v>
      </c>
      <c r="AY136" s="20" t="s">
        <v>281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76</v>
      </c>
      <c r="BK136" s="228">
        <f>ROUND(I136*H136,2)</f>
        <v>0</v>
      </c>
      <c r="BL136" s="20" t="s">
        <v>288</v>
      </c>
      <c r="BM136" s="227" t="s">
        <v>679</v>
      </c>
    </row>
    <row r="137" s="2" customFormat="1" ht="24.15" customHeight="1">
      <c r="A137" s="41"/>
      <c r="B137" s="42"/>
      <c r="C137" s="216" t="s">
        <v>508</v>
      </c>
      <c r="D137" s="216" t="s">
        <v>284</v>
      </c>
      <c r="E137" s="217" t="s">
        <v>1041</v>
      </c>
      <c r="F137" s="218" t="s">
        <v>1042</v>
      </c>
      <c r="G137" s="219" t="s">
        <v>330</v>
      </c>
      <c r="H137" s="220">
        <v>4</v>
      </c>
      <c r="I137" s="221"/>
      <c r="J137" s="222">
        <f>ROUND(I137*H137,2)</f>
        <v>0</v>
      </c>
      <c r="K137" s="218" t="s">
        <v>979</v>
      </c>
      <c r="L137" s="47"/>
      <c r="M137" s="223" t="s">
        <v>19</v>
      </c>
      <c r="N137" s="224" t="s">
        <v>40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288</v>
      </c>
      <c r="AT137" s="227" t="s">
        <v>284</v>
      </c>
      <c r="AU137" s="227" t="s">
        <v>76</v>
      </c>
      <c r="AY137" s="20" t="s">
        <v>281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76</v>
      </c>
      <c r="BK137" s="228">
        <f>ROUND(I137*H137,2)</f>
        <v>0</v>
      </c>
      <c r="BL137" s="20" t="s">
        <v>288</v>
      </c>
      <c r="BM137" s="227" t="s">
        <v>689</v>
      </c>
    </row>
    <row r="138" s="2" customFormat="1" ht="37.8" customHeight="1">
      <c r="A138" s="41"/>
      <c r="B138" s="42"/>
      <c r="C138" s="216" t="s">
        <v>515</v>
      </c>
      <c r="D138" s="216" t="s">
        <v>284</v>
      </c>
      <c r="E138" s="217" t="s">
        <v>1043</v>
      </c>
      <c r="F138" s="218" t="s">
        <v>1044</v>
      </c>
      <c r="G138" s="219" t="s">
        <v>392</v>
      </c>
      <c r="H138" s="220">
        <v>10</v>
      </c>
      <c r="I138" s="221"/>
      <c r="J138" s="222">
        <f>ROUND(I138*H138,2)</f>
        <v>0</v>
      </c>
      <c r="K138" s="218" t="s">
        <v>2267</v>
      </c>
      <c r="L138" s="47"/>
      <c r="M138" s="223" t="s">
        <v>19</v>
      </c>
      <c r="N138" s="224" t="s">
        <v>40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288</v>
      </c>
      <c r="AT138" s="227" t="s">
        <v>284</v>
      </c>
      <c r="AU138" s="227" t="s">
        <v>76</v>
      </c>
      <c r="AY138" s="20" t="s">
        <v>281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76</v>
      </c>
      <c r="BK138" s="228">
        <f>ROUND(I138*H138,2)</f>
        <v>0</v>
      </c>
      <c r="BL138" s="20" t="s">
        <v>288</v>
      </c>
      <c r="BM138" s="227" t="s">
        <v>701</v>
      </c>
    </row>
    <row r="139" s="2" customFormat="1" ht="37.8" customHeight="1">
      <c r="A139" s="41"/>
      <c r="B139" s="42"/>
      <c r="C139" s="216" t="s">
        <v>524</v>
      </c>
      <c r="D139" s="216" t="s">
        <v>284</v>
      </c>
      <c r="E139" s="217" t="s">
        <v>1045</v>
      </c>
      <c r="F139" s="218" t="s">
        <v>1046</v>
      </c>
      <c r="G139" s="219" t="s">
        <v>392</v>
      </c>
      <c r="H139" s="220">
        <v>10</v>
      </c>
      <c r="I139" s="221"/>
      <c r="J139" s="222">
        <f>ROUND(I139*H139,2)</f>
        <v>0</v>
      </c>
      <c r="K139" s="218" t="s">
        <v>2267</v>
      </c>
      <c r="L139" s="47"/>
      <c r="M139" s="223" t="s">
        <v>19</v>
      </c>
      <c r="N139" s="224" t="s">
        <v>40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288</v>
      </c>
      <c r="AT139" s="227" t="s">
        <v>284</v>
      </c>
      <c r="AU139" s="227" t="s">
        <v>76</v>
      </c>
      <c r="AY139" s="20" t="s">
        <v>281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76</v>
      </c>
      <c r="BK139" s="228">
        <f>ROUND(I139*H139,2)</f>
        <v>0</v>
      </c>
      <c r="BL139" s="20" t="s">
        <v>288</v>
      </c>
      <c r="BM139" s="227" t="s">
        <v>715</v>
      </c>
    </row>
    <row r="140" s="2" customFormat="1" ht="24.15" customHeight="1">
      <c r="A140" s="41"/>
      <c r="B140" s="42"/>
      <c r="C140" s="216" t="s">
        <v>529</v>
      </c>
      <c r="D140" s="216" t="s">
        <v>284</v>
      </c>
      <c r="E140" s="217" t="s">
        <v>1047</v>
      </c>
      <c r="F140" s="218" t="s">
        <v>1048</v>
      </c>
      <c r="G140" s="219" t="s">
        <v>1049</v>
      </c>
      <c r="H140" s="220">
        <v>1</v>
      </c>
      <c r="I140" s="221"/>
      <c r="J140" s="222">
        <f>ROUND(I140*H140,2)</f>
        <v>0</v>
      </c>
      <c r="K140" s="218" t="s">
        <v>979</v>
      </c>
      <c r="L140" s="47"/>
      <c r="M140" s="223" t="s">
        <v>19</v>
      </c>
      <c r="N140" s="224" t="s">
        <v>40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288</v>
      </c>
      <c r="AT140" s="227" t="s">
        <v>284</v>
      </c>
      <c r="AU140" s="227" t="s">
        <v>76</v>
      </c>
      <c r="AY140" s="20" t="s">
        <v>281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76</v>
      </c>
      <c r="BK140" s="228">
        <f>ROUND(I140*H140,2)</f>
        <v>0</v>
      </c>
      <c r="BL140" s="20" t="s">
        <v>288</v>
      </c>
      <c r="BM140" s="227" t="s">
        <v>729</v>
      </c>
    </row>
    <row r="141" s="2" customFormat="1" ht="37.8" customHeight="1">
      <c r="A141" s="41"/>
      <c r="B141" s="42"/>
      <c r="C141" s="216" t="s">
        <v>534</v>
      </c>
      <c r="D141" s="216" t="s">
        <v>284</v>
      </c>
      <c r="E141" s="217" t="s">
        <v>2005</v>
      </c>
      <c r="F141" s="218" t="s">
        <v>2006</v>
      </c>
      <c r="G141" s="219" t="s">
        <v>392</v>
      </c>
      <c r="H141" s="220">
        <v>35</v>
      </c>
      <c r="I141" s="221"/>
      <c r="J141" s="222">
        <f>ROUND(I141*H141,2)</f>
        <v>0</v>
      </c>
      <c r="K141" s="218" t="s">
        <v>979</v>
      </c>
      <c r="L141" s="47"/>
      <c r="M141" s="223" t="s">
        <v>19</v>
      </c>
      <c r="N141" s="224" t="s">
        <v>40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288</v>
      </c>
      <c r="AT141" s="227" t="s">
        <v>284</v>
      </c>
      <c r="AU141" s="227" t="s">
        <v>76</v>
      </c>
      <c r="AY141" s="20" t="s">
        <v>281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76</v>
      </c>
      <c r="BK141" s="228">
        <f>ROUND(I141*H141,2)</f>
        <v>0</v>
      </c>
      <c r="BL141" s="20" t="s">
        <v>288</v>
      </c>
      <c r="BM141" s="227" t="s">
        <v>739</v>
      </c>
    </row>
    <row r="142" s="2" customFormat="1" ht="16.5" customHeight="1">
      <c r="A142" s="41"/>
      <c r="B142" s="42"/>
      <c r="C142" s="216" t="s">
        <v>538</v>
      </c>
      <c r="D142" s="216" t="s">
        <v>284</v>
      </c>
      <c r="E142" s="217" t="s">
        <v>1052</v>
      </c>
      <c r="F142" s="218" t="s">
        <v>1053</v>
      </c>
      <c r="G142" s="219" t="s">
        <v>330</v>
      </c>
      <c r="H142" s="220">
        <v>1</v>
      </c>
      <c r="I142" s="221"/>
      <c r="J142" s="222">
        <f>ROUND(I142*H142,2)</f>
        <v>0</v>
      </c>
      <c r="K142" s="218" t="s">
        <v>979</v>
      </c>
      <c r="L142" s="47"/>
      <c r="M142" s="223" t="s">
        <v>19</v>
      </c>
      <c r="N142" s="224" t="s">
        <v>40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288</v>
      </c>
      <c r="AT142" s="227" t="s">
        <v>284</v>
      </c>
      <c r="AU142" s="227" t="s">
        <v>76</v>
      </c>
      <c r="AY142" s="20" t="s">
        <v>281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76</v>
      </c>
      <c r="BK142" s="228">
        <f>ROUND(I142*H142,2)</f>
        <v>0</v>
      </c>
      <c r="BL142" s="20" t="s">
        <v>288</v>
      </c>
      <c r="BM142" s="227" t="s">
        <v>753</v>
      </c>
    </row>
    <row r="143" s="2" customFormat="1" ht="24.15" customHeight="1">
      <c r="A143" s="41"/>
      <c r="B143" s="42"/>
      <c r="C143" s="216" t="s">
        <v>543</v>
      </c>
      <c r="D143" s="216" t="s">
        <v>284</v>
      </c>
      <c r="E143" s="217" t="s">
        <v>1054</v>
      </c>
      <c r="F143" s="218" t="s">
        <v>1055</v>
      </c>
      <c r="G143" s="219" t="s">
        <v>330</v>
      </c>
      <c r="H143" s="220">
        <v>1</v>
      </c>
      <c r="I143" s="221"/>
      <c r="J143" s="222">
        <f>ROUND(I143*H143,2)</f>
        <v>0</v>
      </c>
      <c r="K143" s="218" t="s">
        <v>979</v>
      </c>
      <c r="L143" s="47"/>
      <c r="M143" s="223" t="s">
        <v>19</v>
      </c>
      <c r="N143" s="224" t="s">
        <v>40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288</v>
      </c>
      <c r="AT143" s="227" t="s">
        <v>284</v>
      </c>
      <c r="AU143" s="227" t="s">
        <v>76</v>
      </c>
      <c r="AY143" s="20" t="s">
        <v>281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76</v>
      </c>
      <c r="BK143" s="228">
        <f>ROUND(I143*H143,2)</f>
        <v>0</v>
      </c>
      <c r="BL143" s="20" t="s">
        <v>288</v>
      </c>
      <c r="BM143" s="227" t="s">
        <v>764</v>
      </c>
    </row>
    <row r="144" s="2" customFormat="1" ht="16.5" customHeight="1">
      <c r="A144" s="41"/>
      <c r="B144" s="42"/>
      <c r="C144" s="216" t="s">
        <v>547</v>
      </c>
      <c r="D144" s="216" t="s">
        <v>284</v>
      </c>
      <c r="E144" s="217" t="s">
        <v>1056</v>
      </c>
      <c r="F144" s="218" t="s">
        <v>1057</v>
      </c>
      <c r="G144" s="219" t="s">
        <v>330</v>
      </c>
      <c r="H144" s="220">
        <v>1</v>
      </c>
      <c r="I144" s="221"/>
      <c r="J144" s="222">
        <f>ROUND(I144*H144,2)</f>
        <v>0</v>
      </c>
      <c r="K144" s="218" t="s">
        <v>979</v>
      </c>
      <c r="L144" s="47"/>
      <c r="M144" s="223" t="s">
        <v>19</v>
      </c>
      <c r="N144" s="224" t="s">
        <v>40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288</v>
      </c>
      <c r="AT144" s="227" t="s">
        <v>284</v>
      </c>
      <c r="AU144" s="227" t="s">
        <v>76</v>
      </c>
      <c r="AY144" s="20" t="s">
        <v>281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76</v>
      </c>
      <c r="BK144" s="228">
        <f>ROUND(I144*H144,2)</f>
        <v>0</v>
      </c>
      <c r="BL144" s="20" t="s">
        <v>288</v>
      </c>
      <c r="BM144" s="227" t="s">
        <v>777</v>
      </c>
    </row>
    <row r="145" s="2" customFormat="1" ht="16.5" customHeight="1">
      <c r="A145" s="41"/>
      <c r="B145" s="42"/>
      <c r="C145" s="216" t="s">
        <v>552</v>
      </c>
      <c r="D145" s="216" t="s">
        <v>284</v>
      </c>
      <c r="E145" s="217" t="s">
        <v>1058</v>
      </c>
      <c r="F145" s="218" t="s">
        <v>2274</v>
      </c>
      <c r="G145" s="219" t="s">
        <v>330</v>
      </c>
      <c r="H145" s="220">
        <v>1</v>
      </c>
      <c r="I145" s="221"/>
      <c r="J145" s="222">
        <f>ROUND(I145*H145,2)</f>
        <v>0</v>
      </c>
      <c r="K145" s="218" t="s">
        <v>979</v>
      </c>
      <c r="L145" s="47"/>
      <c r="M145" s="295" t="s">
        <v>19</v>
      </c>
      <c r="N145" s="296" t="s">
        <v>40</v>
      </c>
      <c r="O145" s="293"/>
      <c r="P145" s="297">
        <f>O145*H145</f>
        <v>0</v>
      </c>
      <c r="Q145" s="297">
        <v>0</v>
      </c>
      <c r="R145" s="297">
        <f>Q145*H145</f>
        <v>0</v>
      </c>
      <c r="S145" s="297">
        <v>0</v>
      </c>
      <c r="T145" s="29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288</v>
      </c>
      <c r="AT145" s="227" t="s">
        <v>284</v>
      </c>
      <c r="AU145" s="227" t="s">
        <v>76</v>
      </c>
      <c r="AY145" s="20" t="s">
        <v>281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76</v>
      </c>
      <c r="BK145" s="228">
        <f>ROUND(I145*H145,2)</f>
        <v>0</v>
      </c>
      <c r="BL145" s="20" t="s">
        <v>288</v>
      </c>
      <c r="BM145" s="227" t="s">
        <v>787</v>
      </c>
    </row>
    <row r="146" s="2" customFormat="1" ht="6.96" customHeight="1">
      <c r="A146" s="41"/>
      <c r="B146" s="62"/>
      <c r="C146" s="63"/>
      <c r="D146" s="63"/>
      <c r="E146" s="63"/>
      <c r="F146" s="63"/>
      <c r="G146" s="63"/>
      <c r="H146" s="63"/>
      <c r="I146" s="63"/>
      <c r="J146" s="63"/>
      <c r="K146" s="63"/>
      <c r="L146" s="47"/>
      <c r="M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</row>
  </sheetData>
  <sheetProtection sheet="1" autoFilter="0" formatColumns="0" formatRows="0" objects="1" scenarios="1" spinCount="100000" saltValue="rbRN/xXGO7vpXWUMIFtNBLfDflRWLZpq0CKSCEtEcBl25IwOzoR9yayk0tW3kEyW13jabddoPasdfd8v8T4S9g==" hashValue="J/tSlZF8gTxwQycUDnszCtcEwu/e1Li7DtCvR+prMxjCT9I4jFc1yAcX/Idi5FOxFAHnruIV32DlEDI6elfV3A==" algorithmName="SHA-512" password="DDA6"/>
  <autoFilter ref="C85:K14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2094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2275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ROUND((SUM(BE86:BE115)),  2)</f>
        <v>0</v>
      </c>
      <c r="G35" s="41"/>
      <c r="H35" s="41"/>
      <c r="I35" s="161">
        <v>0.20999999999999999</v>
      </c>
      <c r="J35" s="160">
        <f>ROUND(((SUM(BE86:BE115))*I35),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ROUND((SUM(BF86:BF115)),  2)</f>
        <v>0</v>
      </c>
      <c r="G36" s="41"/>
      <c r="H36" s="41"/>
      <c r="I36" s="161">
        <v>0.12</v>
      </c>
      <c r="J36" s="160">
        <f>ROUND(((SUM(BF86:BF115))*I36),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ROUND((SUM(BG86:BG115)),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ROUND((SUM(BH86:BH115)),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ROUND((SUM(BI86:BI115)),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2094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D4 - Vytápění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1061</v>
      </c>
      <c r="E64" s="181"/>
      <c r="F64" s="181"/>
      <c r="G64" s="181"/>
      <c r="H64" s="181"/>
      <c r="I64" s="181"/>
      <c r="J64" s="182">
        <f>J87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266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3" t="str">
        <f>E7</f>
        <v>Rekonstrukce sociálního zařízení včetně rozvodů vody a kanalizace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217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3" t="s">
        <v>2094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225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D4 - Vytápění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F14</f>
        <v xml:space="preserve"> </v>
      </c>
      <c r="G80" s="43"/>
      <c r="H80" s="43"/>
      <c r="I80" s="35" t="s">
        <v>23</v>
      </c>
      <c r="J80" s="75" t="str">
        <f>IF(J14="","",J14)</f>
        <v>6. 6. 2025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E17</f>
        <v xml:space="preserve"> </v>
      </c>
      <c r="G82" s="43"/>
      <c r="H82" s="43"/>
      <c r="I82" s="35" t="s">
        <v>30</v>
      </c>
      <c r="J82" s="39" t="str">
        <f>E23</f>
        <v xml:space="preserve"> 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28</v>
      </c>
      <c r="D83" s="43"/>
      <c r="E83" s="43"/>
      <c r="F83" s="30" t="str">
        <f>IF(E20="","",E20)</f>
        <v>Vyplň údaj</v>
      </c>
      <c r="G83" s="43"/>
      <c r="H83" s="43"/>
      <c r="I83" s="35" t="s">
        <v>32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267</v>
      </c>
      <c r="D85" s="192" t="s">
        <v>54</v>
      </c>
      <c r="E85" s="192" t="s">
        <v>50</v>
      </c>
      <c r="F85" s="192" t="s">
        <v>51</v>
      </c>
      <c r="G85" s="192" t="s">
        <v>268</v>
      </c>
      <c r="H85" s="192" t="s">
        <v>269</v>
      </c>
      <c r="I85" s="192" t="s">
        <v>270</v>
      </c>
      <c r="J85" s="192" t="s">
        <v>239</v>
      </c>
      <c r="K85" s="193" t="s">
        <v>271</v>
      </c>
      <c r="L85" s="194"/>
      <c r="M85" s="95" t="s">
        <v>19</v>
      </c>
      <c r="N85" s="96" t="s">
        <v>39</v>
      </c>
      <c r="O85" s="96" t="s">
        <v>272</v>
      </c>
      <c r="P85" s="96" t="s">
        <v>273</v>
      </c>
      <c r="Q85" s="96" t="s">
        <v>274</v>
      </c>
      <c r="R85" s="96" t="s">
        <v>275</v>
      </c>
      <c r="S85" s="96" t="s">
        <v>276</v>
      </c>
      <c r="T85" s="97" t="s">
        <v>277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68</v>
      </c>
      <c r="AU86" s="20" t="s">
        <v>240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68</v>
      </c>
      <c r="E87" s="203" t="s">
        <v>76</v>
      </c>
      <c r="F87" s="203" t="s">
        <v>123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SUM(P88:P115)</f>
        <v>0</v>
      </c>
      <c r="Q87" s="208"/>
      <c r="R87" s="209">
        <f>SUM(R88:R115)</f>
        <v>0</v>
      </c>
      <c r="S87" s="208"/>
      <c r="T87" s="210">
        <f>SUM(T88:T115)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288</v>
      </c>
      <c r="AT87" s="212" t="s">
        <v>68</v>
      </c>
      <c r="AU87" s="212" t="s">
        <v>69</v>
      </c>
      <c r="AY87" s="211" t="s">
        <v>281</v>
      </c>
      <c r="BK87" s="213">
        <f>SUM(BK88:BK115)</f>
        <v>0</v>
      </c>
    </row>
    <row r="88" s="2" customFormat="1" ht="24.15" customHeight="1">
      <c r="A88" s="41"/>
      <c r="B88" s="42"/>
      <c r="C88" s="216" t="s">
        <v>76</v>
      </c>
      <c r="D88" s="216" t="s">
        <v>284</v>
      </c>
      <c r="E88" s="217" t="s">
        <v>2276</v>
      </c>
      <c r="F88" s="218" t="s">
        <v>2277</v>
      </c>
      <c r="G88" s="219" t="s">
        <v>321</v>
      </c>
      <c r="H88" s="220">
        <v>1</v>
      </c>
      <c r="I88" s="221"/>
      <c r="J88" s="222">
        <f>ROUND(I88*H88,2)</f>
        <v>0</v>
      </c>
      <c r="K88" s="218" t="s">
        <v>19</v>
      </c>
      <c r="L88" s="47"/>
      <c r="M88" s="223" t="s">
        <v>19</v>
      </c>
      <c r="N88" s="224" t="s">
        <v>40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1111</v>
      </c>
      <c r="AT88" s="227" t="s">
        <v>284</v>
      </c>
      <c r="AU88" s="227" t="s">
        <v>76</v>
      </c>
      <c r="AY88" s="20" t="s">
        <v>281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76</v>
      </c>
      <c r="BK88" s="228">
        <f>ROUND(I88*H88,2)</f>
        <v>0</v>
      </c>
      <c r="BL88" s="20" t="s">
        <v>1111</v>
      </c>
      <c r="BM88" s="227" t="s">
        <v>2278</v>
      </c>
    </row>
    <row r="89" s="2" customFormat="1" ht="37.8" customHeight="1">
      <c r="A89" s="41"/>
      <c r="B89" s="42"/>
      <c r="C89" s="216" t="s">
        <v>78</v>
      </c>
      <c r="D89" s="216" t="s">
        <v>284</v>
      </c>
      <c r="E89" s="217" t="s">
        <v>2279</v>
      </c>
      <c r="F89" s="218" t="s">
        <v>2280</v>
      </c>
      <c r="G89" s="219" t="s">
        <v>321</v>
      </c>
      <c r="H89" s="220">
        <v>1</v>
      </c>
      <c r="I89" s="221"/>
      <c r="J89" s="222">
        <f>ROUND(I89*H89,2)</f>
        <v>0</v>
      </c>
      <c r="K89" s="218" t="s">
        <v>19</v>
      </c>
      <c r="L89" s="47"/>
      <c r="M89" s="223" t="s">
        <v>19</v>
      </c>
      <c r="N89" s="224" t="s">
        <v>40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1111</v>
      </c>
      <c r="AT89" s="227" t="s">
        <v>284</v>
      </c>
      <c r="AU89" s="227" t="s">
        <v>76</v>
      </c>
      <c r="AY89" s="20" t="s">
        <v>281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76</v>
      </c>
      <c r="BK89" s="228">
        <f>ROUND(I89*H89,2)</f>
        <v>0</v>
      </c>
      <c r="BL89" s="20" t="s">
        <v>1111</v>
      </c>
      <c r="BM89" s="227" t="s">
        <v>2281</v>
      </c>
    </row>
    <row r="90" s="2" customFormat="1" ht="37.8" customHeight="1">
      <c r="A90" s="41"/>
      <c r="B90" s="42"/>
      <c r="C90" s="216" t="s">
        <v>199</v>
      </c>
      <c r="D90" s="216" t="s">
        <v>284</v>
      </c>
      <c r="E90" s="217" t="s">
        <v>2282</v>
      </c>
      <c r="F90" s="218" t="s">
        <v>2283</v>
      </c>
      <c r="G90" s="219" t="s">
        <v>321</v>
      </c>
      <c r="H90" s="220">
        <v>2</v>
      </c>
      <c r="I90" s="221"/>
      <c r="J90" s="222">
        <f>ROUND(I90*H90,2)</f>
        <v>0</v>
      </c>
      <c r="K90" s="218" t="s">
        <v>19</v>
      </c>
      <c r="L90" s="47"/>
      <c r="M90" s="223" t="s">
        <v>19</v>
      </c>
      <c r="N90" s="224" t="s">
        <v>40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1111</v>
      </c>
      <c r="AT90" s="227" t="s">
        <v>284</v>
      </c>
      <c r="AU90" s="227" t="s">
        <v>76</v>
      </c>
      <c r="AY90" s="20" t="s">
        <v>281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76</v>
      </c>
      <c r="BK90" s="228">
        <f>ROUND(I90*H90,2)</f>
        <v>0</v>
      </c>
      <c r="BL90" s="20" t="s">
        <v>1111</v>
      </c>
      <c r="BM90" s="227" t="s">
        <v>2284</v>
      </c>
    </row>
    <row r="91" s="2" customFormat="1" ht="21.75" customHeight="1">
      <c r="A91" s="41"/>
      <c r="B91" s="42"/>
      <c r="C91" s="216" t="s">
        <v>288</v>
      </c>
      <c r="D91" s="216" t="s">
        <v>284</v>
      </c>
      <c r="E91" s="217" t="s">
        <v>1068</v>
      </c>
      <c r="F91" s="218" t="s">
        <v>1069</v>
      </c>
      <c r="G91" s="219" t="s">
        <v>321</v>
      </c>
      <c r="H91" s="220">
        <v>6</v>
      </c>
      <c r="I91" s="221"/>
      <c r="J91" s="222">
        <f>ROUND(I91*H91,2)</f>
        <v>0</v>
      </c>
      <c r="K91" s="218" t="s">
        <v>19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1111</v>
      </c>
      <c r="AT91" s="227" t="s">
        <v>284</v>
      </c>
      <c r="AU91" s="227" t="s">
        <v>76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1111</v>
      </c>
      <c r="BM91" s="227" t="s">
        <v>2285</v>
      </c>
    </row>
    <row r="92" s="2" customFormat="1" ht="21.75" customHeight="1">
      <c r="A92" s="41"/>
      <c r="B92" s="42"/>
      <c r="C92" s="216" t="s">
        <v>312</v>
      </c>
      <c r="D92" s="216" t="s">
        <v>284</v>
      </c>
      <c r="E92" s="217" t="s">
        <v>1071</v>
      </c>
      <c r="F92" s="218" t="s">
        <v>1072</v>
      </c>
      <c r="G92" s="219" t="s">
        <v>321</v>
      </c>
      <c r="H92" s="220">
        <v>3</v>
      </c>
      <c r="I92" s="221"/>
      <c r="J92" s="222">
        <f>ROUND(I92*H92,2)</f>
        <v>0</v>
      </c>
      <c r="K92" s="218" t="s">
        <v>19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1111</v>
      </c>
      <c r="AT92" s="227" t="s">
        <v>284</v>
      </c>
      <c r="AU92" s="227" t="s">
        <v>76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1111</v>
      </c>
      <c r="BM92" s="227" t="s">
        <v>2286</v>
      </c>
    </row>
    <row r="93" s="2" customFormat="1" ht="33" customHeight="1">
      <c r="A93" s="41"/>
      <c r="B93" s="42"/>
      <c r="C93" s="216" t="s">
        <v>318</v>
      </c>
      <c r="D93" s="216" t="s">
        <v>284</v>
      </c>
      <c r="E93" s="217" t="s">
        <v>1074</v>
      </c>
      <c r="F93" s="218" t="s">
        <v>1075</v>
      </c>
      <c r="G93" s="219" t="s">
        <v>321</v>
      </c>
      <c r="H93" s="220">
        <v>3</v>
      </c>
      <c r="I93" s="221"/>
      <c r="J93" s="222">
        <f>ROUND(I93*H93,2)</f>
        <v>0</v>
      </c>
      <c r="K93" s="218" t="s">
        <v>19</v>
      </c>
      <c r="L93" s="47"/>
      <c r="M93" s="223" t="s">
        <v>19</v>
      </c>
      <c r="N93" s="224" t="s">
        <v>40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1111</v>
      </c>
      <c r="AT93" s="227" t="s">
        <v>284</v>
      </c>
      <c r="AU93" s="227" t="s">
        <v>76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1111</v>
      </c>
      <c r="BM93" s="227" t="s">
        <v>2287</v>
      </c>
    </row>
    <row r="94" s="2" customFormat="1" ht="24.15" customHeight="1">
      <c r="A94" s="41"/>
      <c r="B94" s="42"/>
      <c r="C94" s="216" t="s">
        <v>323</v>
      </c>
      <c r="D94" s="216" t="s">
        <v>284</v>
      </c>
      <c r="E94" s="217" t="s">
        <v>1077</v>
      </c>
      <c r="F94" s="218" t="s">
        <v>1078</v>
      </c>
      <c r="G94" s="219" t="s">
        <v>321</v>
      </c>
      <c r="H94" s="220">
        <v>3</v>
      </c>
      <c r="I94" s="221"/>
      <c r="J94" s="222">
        <f>ROUND(I94*H94,2)</f>
        <v>0</v>
      </c>
      <c r="K94" s="218" t="s">
        <v>19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1111</v>
      </c>
      <c r="AT94" s="227" t="s">
        <v>284</v>
      </c>
      <c r="AU94" s="227" t="s">
        <v>76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1111</v>
      </c>
      <c r="BM94" s="227" t="s">
        <v>2288</v>
      </c>
    </row>
    <row r="95" s="2" customFormat="1" ht="21.75" customHeight="1">
      <c r="A95" s="41"/>
      <c r="B95" s="42"/>
      <c r="C95" s="216" t="s">
        <v>327</v>
      </c>
      <c r="D95" s="216" t="s">
        <v>284</v>
      </c>
      <c r="E95" s="217" t="s">
        <v>2289</v>
      </c>
      <c r="F95" s="218" t="s">
        <v>2290</v>
      </c>
      <c r="G95" s="219" t="s">
        <v>321</v>
      </c>
      <c r="H95" s="220">
        <v>18</v>
      </c>
      <c r="I95" s="221"/>
      <c r="J95" s="222">
        <f>ROUND(I95*H95,2)</f>
        <v>0</v>
      </c>
      <c r="K95" s="218" t="s">
        <v>19</v>
      </c>
      <c r="L95" s="47"/>
      <c r="M95" s="223" t="s">
        <v>19</v>
      </c>
      <c r="N95" s="224" t="s">
        <v>40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1111</v>
      </c>
      <c r="AT95" s="227" t="s">
        <v>284</v>
      </c>
      <c r="AU95" s="227" t="s">
        <v>76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1111</v>
      </c>
      <c r="BM95" s="227" t="s">
        <v>2291</v>
      </c>
    </row>
    <row r="96" s="2" customFormat="1" ht="21.75" customHeight="1">
      <c r="A96" s="41"/>
      <c r="B96" s="42"/>
      <c r="C96" s="216" t="s">
        <v>336</v>
      </c>
      <c r="D96" s="216" t="s">
        <v>284</v>
      </c>
      <c r="E96" s="217" t="s">
        <v>2292</v>
      </c>
      <c r="F96" s="218" t="s">
        <v>2293</v>
      </c>
      <c r="G96" s="219" t="s">
        <v>321</v>
      </c>
      <c r="H96" s="220">
        <v>2</v>
      </c>
      <c r="I96" s="221"/>
      <c r="J96" s="222">
        <f>ROUND(I96*H96,2)</f>
        <v>0</v>
      </c>
      <c r="K96" s="218" t="s">
        <v>19</v>
      </c>
      <c r="L96" s="47"/>
      <c r="M96" s="223" t="s">
        <v>19</v>
      </c>
      <c r="N96" s="224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1111</v>
      </c>
      <c r="AT96" s="227" t="s">
        <v>284</v>
      </c>
      <c r="AU96" s="227" t="s">
        <v>76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1111</v>
      </c>
      <c r="BM96" s="227" t="s">
        <v>2294</v>
      </c>
    </row>
    <row r="97" s="2" customFormat="1" ht="16.5" customHeight="1">
      <c r="A97" s="41"/>
      <c r="B97" s="42"/>
      <c r="C97" s="216" t="s">
        <v>347</v>
      </c>
      <c r="D97" s="216" t="s">
        <v>284</v>
      </c>
      <c r="E97" s="217" t="s">
        <v>1699</v>
      </c>
      <c r="F97" s="218" t="s">
        <v>1700</v>
      </c>
      <c r="G97" s="219" t="s">
        <v>321</v>
      </c>
      <c r="H97" s="220">
        <v>8</v>
      </c>
      <c r="I97" s="221"/>
      <c r="J97" s="222">
        <f>ROUND(I97*H97,2)</f>
        <v>0</v>
      </c>
      <c r="K97" s="218" t="s">
        <v>19</v>
      </c>
      <c r="L97" s="47"/>
      <c r="M97" s="223" t="s">
        <v>19</v>
      </c>
      <c r="N97" s="224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1111</v>
      </c>
      <c r="AT97" s="227" t="s">
        <v>284</v>
      </c>
      <c r="AU97" s="227" t="s">
        <v>76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1111</v>
      </c>
      <c r="BM97" s="227" t="s">
        <v>2295</v>
      </c>
    </row>
    <row r="98" s="2" customFormat="1" ht="24.15" customHeight="1">
      <c r="A98" s="41"/>
      <c r="B98" s="42"/>
      <c r="C98" s="216" t="s">
        <v>355</v>
      </c>
      <c r="D98" s="216" t="s">
        <v>284</v>
      </c>
      <c r="E98" s="217" t="s">
        <v>1702</v>
      </c>
      <c r="F98" s="218" t="s">
        <v>1703</v>
      </c>
      <c r="G98" s="219" t="s">
        <v>392</v>
      </c>
      <c r="H98" s="220">
        <v>16</v>
      </c>
      <c r="I98" s="221"/>
      <c r="J98" s="222">
        <f>ROUND(I98*H98,2)</f>
        <v>0</v>
      </c>
      <c r="K98" s="218" t="s">
        <v>19</v>
      </c>
      <c r="L98" s="47"/>
      <c r="M98" s="223" t="s">
        <v>19</v>
      </c>
      <c r="N98" s="224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1111</v>
      </c>
      <c r="AT98" s="227" t="s">
        <v>284</v>
      </c>
      <c r="AU98" s="227" t="s">
        <v>76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1111</v>
      </c>
      <c r="BM98" s="227" t="s">
        <v>2296</v>
      </c>
    </row>
    <row r="99" s="2" customFormat="1" ht="24.15" customHeight="1">
      <c r="A99" s="41"/>
      <c r="B99" s="42"/>
      <c r="C99" s="216" t="s">
        <v>8</v>
      </c>
      <c r="D99" s="216" t="s">
        <v>284</v>
      </c>
      <c r="E99" s="217" t="s">
        <v>2297</v>
      </c>
      <c r="F99" s="218" t="s">
        <v>2298</v>
      </c>
      <c r="G99" s="219" t="s">
        <v>392</v>
      </c>
      <c r="H99" s="220">
        <v>14</v>
      </c>
      <c r="I99" s="221"/>
      <c r="J99" s="222">
        <f>ROUND(I99*H99,2)</f>
        <v>0</v>
      </c>
      <c r="K99" s="218" t="s">
        <v>19</v>
      </c>
      <c r="L99" s="47"/>
      <c r="M99" s="223" t="s">
        <v>19</v>
      </c>
      <c r="N99" s="224" t="s">
        <v>40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1111</v>
      </c>
      <c r="AT99" s="227" t="s">
        <v>284</v>
      </c>
      <c r="AU99" s="227" t="s">
        <v>76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1111</v>
      </c>
      <c r="BM99" s="227" t="s">
        <v>2299</v>
      </c>
    </row>
    <row r="100" s="2" customFormat="1" ht="16.5" customHeight="1">
      <c r="A100" s="41"/>
      <c r="B100" s="42"/>
      <c r="C100" s="216" t="s">
        <v>369</v>
      </c>
      <c r="D100" s="216" t="s">
        <v>284</v>
      </c>
      <c r="E100" s="217" t="s">
        <v>1705</v>
      </c>
      <c r="F100" s="218" t="s">
        <v>1706</v>
      </c>
      <c r="G100" s="219" t="s">
        <v>392</v>
      </c>
      <c r="H100" s="220">
        <v>16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40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1111</v>
      </c>
      <c r="AT100" s="227" t="s">
        <v>284</v>
      </c>
      <c r="AU100" s="227" t="s">
        <v>76</v>
      </c>
      <c r="AY100" s="20" t="s">
        <v>281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76</v>
      </c>
      <c r="BK100" s="228">
        <f>ROUND(I100*H100,2)</f>
        <v>0</v>
      </c>
      <c r="BL100" s="20" t="s">
        <v>1111</v>
      </c>
      <c r="BM100" s="227" t="s">
        <v>2300</v>
      </c>
    </row>
    <row r="101" s="2" customFormat="1" ht="24.15" customHeight="1">
      <c r="A101" s="41"/>
      <c r="B101" s="42"/>
      <c r="C101" s="216" t="s">
        <v>374</v>
      </c>
      <c r="D101" s="216" t="s">
        <v>284</v>
      </c>
      <c r="E101" s="217" t="s">
        <v>1083</v>
      </c>
      <c r="F101" s="218" t="s">
        <v>1084</v>
      </c>
      <c r="G101" s="219" t="s">
        <v>321</v>
      </c>
      <c r="H101" s="220">
        <v>1</v>
      </c>
      <c r="I101" s="221"/>
      <c r="J101" s="222">
        <f>ROUND(I101*H101,2)</f>
        <v>0</v>
      </c>
      <c r="K101" s="218" t="s">
        <v>19</v>
      </c>
      <c r="L101" s="47"/>
      <c r="M101" s="223" t="s">
        <v>19</v>
      </c>
      <c r="N101" s="224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1111</v>
      </c>
      <c r="AT101" s="227" t="s">
        <v>284</v>
      </c>
      <c r="AU101" s="227" t="s">
        <v>76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1111</v>
      </c>
      <c r="BM101" s="227" t="s">
        <v>2301</v>
      </c>
    </row>
    <row r="102" s="2" customFormat="1" ht="24.15" customHeight="1">
      <c r="A102" s="41"/>
      <c r="B102" s="42"/>
      <c r="C102" s="216" t="s">
        <v>380</v>
      </c>
      <c r="D102" s="216" t="s">
        <v>284</v>
      </c>
      <c r="E102" s="217" t="s">
        <v>2302</v>
      </c>
      <c r="F102" s="218" t="s">
        <v>2303</v>
      </c>
      <c r="G102" s="219" t="s">
        <v>321</v>
      </c>
      <c r="H102" s="220">
        <v>2</v>
      </c>
      <c r="I102" s="221"/>
      <c r="J102" s="222">
        <f>ROUND(I102*H102,2)</f>
        <v>0</v>
      </c>
      <c r="K102" s="218" t="s">
        <v>19</v>
      </c>
      <c r="L102" s="47"/>
      <c r="M102" s="223" t="s">
        <v>19</v>
      </c>
      <c r="N102" s="224" t="s">
        <v>40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1111</v>
      </c>
      <c r="AT102" s="227" t="s">
        <v>284</v>
      </c>
      <c r="AU102" s="227" t="s">
        <v>76</v>
      </c>
      <c r="AY102" s="20" t="s">
        <v>281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76</v>
      </c>
      <c r="BK102" s="228">
        <f>ROUND(I102*H102,2)</f>
        <v>0</v>
      </c>
      <c r="BL102" s="20" t="s">
        <v>1111</v>
      </c>
      <c r="BM102" s="227" t="s">
        <v>2304</v>
      </c>
    </row>
    <row r="103" s="2" customFormat="1" ht="16.5" customHeight="1">
      <c r="A103" s="41"/>
      <c r="B103" s="42"/>
      <c r="C103" s="216" t="s">
        <v>305</v>
      </c>
      <c r="D103" s="216" t="s">
        <v>284</v>
      </c>
      <c r="E103" s="217" t="s">
        <v>2305</v>
      </c>
      <c r="F103" s="218" t="s">
        <v>2306</v>
      </c>
      <c r="G103" s="219" t="s">
        <v>321</v>
      </c>
      <c r="H103" s="220">
        <v>1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40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1111</v>
      </c>
      <c r="AT103" s="227" t="s">
        <v>284</v>
      </c>
      <c r="AU103" s="227" t="s">
        <v>76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1111</v>
      </c>
      <c r="BM103" s="227" t="s">
        <v>2307</v>
      </c>
    </row>
    <row r="104" s="2" customFormat="1" ht="24.15" customHeight="1">
      <c r="A104" s="41"/>
      <c r="B104" s="42"/>
      <c r="C104" s="216" t="s">
        <v>395</v>
      </c>
      <c r="D104" s="216" t="s">
        <v>284</v>
      </c>
      <c r="E104" s="217" t="s">
        <v>1086</v>
      </c>
      <c r="F104" s="218" t="s">
        <v>1087</v>
      </c>
      <c r="G104" s="219" t="s">
        <v>321</v>
      </c>
      <c r="H104" s="220">
        <v>4</v>
      </c>
      <c r="I104" s="221"/>
      <c r="J104" s="222">
        <f>ROUND(I104*H104,2)</f>
        <v>0</v>
      </c>
      <c r="K104" s="218" t="s">
        <v>19</v>
      </c>
      <c r="L104" s="47"/>
      <c r="M104" s="223" t="s">
        <v>19</v>
      </c>
      <c r="N104" s="224" t="s">
        <v>40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1111</v>
      </c>
      <c r="AT104" s="227" t="s">
        <v>284</v>
      </c>
      <c r="AU104" s="227" t="s">
        <v>76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1111</v>
      </c>
      <c r="BM104" s="227" t="s">
        <v>2308</v>
      </c>
    </row>
    <row r="105" s="2" customFormat="1" ht="24.15" customHeight="1">
      <c r="A105" s="41"/>
      <c r="B105" s="42"/>
      <c r="C105" s="216" t="s">
        <v>401</v>
      </c>
      <c r="D105" s="216" t="s">
        <v>284</v>
      </c>
      <c r="E105" s="217" t="s">
        <v>2309</v>
      </c>
      <c r="F105" s="218" t="s">
        <v>2310</v>
      </c>
      <c r="G105" s="219" t="s">
        <v>321</v>
      </c>
      <c r="H105" s="220">
        <v>1</v>
      </c>
      <c r="I105" s="221"/>
      <c r="J105" s="222">
        <f>ROUND(I105*H105,2)</f>
        <v>0</v>
      </c>
      <c r="K105" s="218" t="s">
        <v>19</v>
      </c>
      <c r="L105" s="47"/>
      <c r="M105" s="223" t="s">
        <v>19</v>
      </c>
      <c r="N105" s="224" t="s">
        <v>40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1111</v>
      </c>
      <c r="AT105" s="227" t="s">
        <v>284</v>
      </c>
      <c r="AU105" s="227" t="s">
        <v>76</v>
      </c>
      <c r="AY105" s="20" t="s">
        <v>281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76</v>
      </c>
      <c r="BK105" s="228">
        <f>ROUND(I105*H105,2)</f>
        <v>0</v>
      </c>
      <c r="BL105" s="20" t="s">
        <v>1111</v>
      </c>
      <c r="BM105" s="227" t="s">
        <v>2311</v>
      </c>
    </row>
    <row r="106" s="2" customFormat="1" ht="24.15" customHeight="1">
      <c r="A106" s="41"/>
      <c r="B106" s="42"/>
      <c r="C106" s="216" t="s">
        <v>406</v>
      </c>
      <c r="D106" s="216" t="s">
        <v>284</v>
      </c>
      <c r="E106" s="217" t="s">
        <v>2312</v>
      </c>
      <c r="F106" s="218" t="s">
        <v>2313</v>
      </c>
      <c r="G106" s="219" t="s">
        <v>321</v>
      </c>
      <c r="H106" s="220">
        <v>1</v>
      </c>
      <c r="I106" s="221"/>
      <c r="J106" s="222">
        <f>ROUND(I106*H106,2)</f>
        <v>0</v>
      </c>
      <c r="K106" s="218" t="s">
        <v>19</v>
      </c>
      <c r="L106" s="47"/>
      <c r="M106" s="223" t="s">
        <v>19</v>
      </c>
      <c r="N106" s="224" t="s">
        <v>40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1111</v>
      </c>
      <c r="AT106" s="227" t="s">
        <v>284</v>
      </c>
      <c r="AU106" s="227" t="s">
        <v>76</v>
      </c>
      <c r="AY106" s="20" t="s">
        <v>281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76</v>
      </c>
      <c r="BK106" s="228">
        <f>ROUND(I106*H106,2)</f>
        <v>0</v>
      </c>
      <c r="BL106" s="20" t="s">
        <v>1111</v>
      </c>
      <c r="BM106" s="227" t="s">
        <v>2314</v>
      </c>
    </row>
    <row r="107" s="2" customFormat="1" ht="16.5" customHeight="1">
      <c r="A107" s="41"/>
      <c r="B107" s="42"/>
      <c r="C107" s="216" t="s">
        <v>412</v>
      </c>
      <c r="D107" s="216" t="s">
        <v>284</v>
      </c>
      <c r="E107" s="217" t="s">
        <v>1092</v>
      </c>
      <c r="F107" s="218" t="s">
        <v>1093</v>
      </c>
      <c r="G107" s="219" t="s">
        <v>197</v>
      </c>
      <c r="H107" s="220">
        <v>0.69999999999999996</v>
      </c>
      <c r="I107" s="221"/>
      <c r="J107" s="222">
        <f>ROUND(I107*H107,2)</f>
        <v>0</v>
      </c>
      <c r="K107" s="218" t="s">
        <v>19</v>
      </c>
      <c r="L107" s="47"/>
      <c r="M107" s="223" t="s">
        <v>19</v>
      </c>
      <c r="N107" s="224" t="s">
        <v>40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1111</v>
      </c>
      <c r="AT107" s="227" t="s">
        <v>284</v>
      </c>
      <c r="AU107" s="227" t="s">
        <v>76</v>
      </c>
      <c r="AY107" s="20" t="s">
        <v>281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76</v>
      </c>
      <c r="BK107" s="228">
        <f>ROUND(I107*H107,2)</f>
        <v>0</v>
      </c>
      <c r="BL107" s="20" t="s">
        <v>1111</v>
      </c>
      <c r="BM107" s="227" t="s">
        <v>2315</v>
      </c>
    </row>
    <row r="108" s="2" customFormat="1" ht="33" customHeight="1">
      <c r="A108" s="41"/>
      <c r="B108" s="42"/>
      <c r="C108" s="216" t="s">
        <v>7</v>
      </c>
      <c r="D108" s="216" t="s">
        <v>284</v>
      </c>
      <c r="E108" s="217" t="s">
        <v>1095</v>
      </c>
      <c r="F108" s="218" t="s">
        <v>1096</v>
      </c>
      <c r="G108" s="219" t="s">
        <v>366</v>
      </c>
      <c r="H108" s="220">
        <v>0.13200000000000001</v>
      </c>
      <c r="I108" s="221"/>
      <c r="J108" s="222">
        <f>ROUND(I108*H108,2)</f>
        <v>0</v>
      </c>
      <c r="K108" s="218" t="s">
        <v>19</v>
      </c>
      <c r="L108" s="47"/>
      <c r="M108" s="223" t="s">
        <v>19</v>
      </c>
      <c r="N108" s="224" t="s">
        <v>40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1111</v>
      </c>
      <c r="AT108" s="227" t="s">
        <v>284</v>
      </c>
      <c r="AU108" s="227" t="s">
        <v>76</v>
      </c>
      <c r="AY108" s="20" t="s">
        <v>281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76</v>
      </c>
      <c r="BK108" s="228">
        <f>ROUND(I108*H108,2)</f>
        <v>0</v>
      </c>
      <c r="BL108" s="20" t="s">
        <v>1111</v>
      </c>
      <c r="BM108" s="227" t="s">
        <v>2316</v>
      </c>
    </row>
    <row r="109" s="2" customFormat="1" ht="16.5" customHeight="1">
      <c r="A109" s="41"/>
      <c r="B109" s="42"/>
      <c r="C109" s="216" t="s">
        <v>424</v>
      </c>
      <c r="D109" s="216" t="s">
        <v>284</v>
      </c>
      <c r="E109" s="217" t="s">
        <v>1098</v>
      </c>
      <c r="F109" s="218" t="s">
        <v>1099</v>
      </c>
      <c r="G109" s="219" t="s">
        <v>321</v>
      </c>
      <c r="H109" s="220">
        <v>3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40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1111</v>
      </c>
      <c r="AT109" s="227" t="s">
        <v>284</v>
      </c>
      <c r="AU109" s="227" t="s">
        <v>76</v>
      </c>
      <c r="AY109" s="20" t="s">
        <v>281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76</v>
      </c>
      <c r="BK109" s="228">
        <f>ROUND(I109*H109,2)</f>
        <v>0</v>
      </c>
      <c r="BL109" s="20" t="s">
        <v>1111</v>
      </c>
      <c r="BM109" s="227" t="s">
        <v>2317</v>
      </c>
    </row>
    <row r="110" s="2" customFormat="1" ht="16.5" customHeight="1">
      <c r="A110" s="41"/>
      <c r="B110" s="42"/>
      <c r="C110" s="216" t="s">
        <v>431</v>
      </c>
      <c r="D110" s="216" t="s">
        <v>284</v>
      </c>
      <c r="E110" s="217" t="s">
        <v>1101</v>
      </c>
      <c r="F110" s="218" t="s">
        <v>1102</v>
      </c>
      <c r="G110" s="219" t="s">
        <v>321</v>
      </c>
      <c r="H110" s="220">
        <v>3</v>
      </c>
      <c r="I110" s="221"/>
      <c r="J110" s="222">
        <f>ROUND(I110*H110,2)</f>
        <v>0</v>
      </c>
      <c r="K110" s="218" t="s">
        <v>19</v>
      </c>
      <c r="L110" s="47"/>
      <c r="M110" s="223" t="s">
        <v>19</v>
      </c>
      <c r="N110" s="224" t="s">
        <v>40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1111</v>
      </c>
      <c r="AT110" s="227" t="s">
        <v>284</v>
      </c>
      <c r="AU110" s="227" t="s">
        <v>76</v>
      </c>
      <c r="AY110" s="20" t="s">
        <v>281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76</v>
      </c>
      <c r="BK110" s="228">
        <f>ROUND(I110*H110,2)</f>
        <v>0</v>
      </c>
      <c r="BL110" s="20" t="s">
        <v>1111</v>
      </c>
      <c r="BM110" s="227" t="s">
        <v>2318</v>
      </c>
    </row>
    <row r="111" s="2" customFormat="1" ht="24.15" customHeight="1">
      <c r="A111" s="41"/>
      <c r="B111" s="42"/>
      <c r="C111" s="216" t="s">
        <v>436</v>
      </c>
      <c r="D111" s="216" t="s">
        <v>284</v>
      </c>
      <c r="E111" s="217" t="s">
        <v>1104</v>
      </c>
      <c r="F111" s="218" t="s">
        <v>1105</v>
      </c>
      <c r="G111" s="219" t="s">
        <v>1106</v>
      </c>
      <c r="H111" s="220">
        <v>20</v>
      </c>
      <c r="I111" s="221"/>
      <c r="J111" s="222">
        <f>ROUND(I111*H111,2)</f>
        <v>0</v>
      </c>
      <c r="K111" s="218" t="s">
        <v>19</v>
      </c>
      <c r="L111" s="47"/>
      <c r="M111" s="223" t="s">
        <v>19</v>
      </c>
      <c r="N111" s="224" t="s">
        <v>40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1111</v>
      </c>
      <c r="AT111" s="227" t="s">
        <v>284</v>
      </c>
      <c r="AU111" s="227" t="s">
        <v>76</v>
      </c>
      <c r="AY111" s="20" t="s">
        <v>281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76</v>
      </c>
      <c r="BK111" s="228">
        <f>ROUND(I111*H111,2)</f>
        <v>0</v>
      </c>
      <c r="BL111" s="20" t="s">
        <v>1111</v>
      </c>
      <c r="BM111" s="227" t="s">
        <v>2319</v>
      </c>
    </row>
    <row r="112" s="2" customFormat="1" ht="16.5" customHeight="1">
      <c r="A112" s="41"/>
      <c r="B112" s="42"/>
      <c r="C112" s="216" t="s">
        <v>442</v>
      </c>
      <c r="D112" s="216" t="s">
        <v>284</v>
      </c>
      <c r="E112" s="217" t="s">
        <v>1108</v>
      </c>
      <c r="F112" s="218" t="s">
        <v>1109</v>
      </c>
      <c r="G112" s="219" t="s">
        <v>1110</v>
      </c>
      <c r="H112" s="220">
        <v>1</v>
      </c>
      <c r="I112" s="221"/>
      <c r="J112" s="222">
        <f>ROUND(I112*H112,2)</f>
        <v>0</v>
      </c>
      <c r="K112" s="218" t="s">
        <v>19</v>
      </c>
      <c r="L112" s="47"/>
      <c r="M112" s="223" t="s">
        <v>19</v>
      </c>
      <c r="N112" s="224" t="s">
        <v>40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1111</v>
      </c>
      <c r="AT112" s="227" t="s">
        <v>284</v>
      </c>
      <c r="AU112" s="227" t="s">
        <v>76</v>
      </c>
      <c r="AY112" s="20" t="s">
        <v>281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76</v>
      </c>
      <c r="BK112" s="228">
        <f>ROUND(I112*H112,2)</f>
        <v>0</v>
      </c>
      <c r="BL112" s="20" t="s">
        <v>1111</v>
      </c>
      <c r="BM112" s="227" t="s">
        <v>2320</v>
      </c>
    </row>
    <row r="113" s="2" customFormat="1" ht="16.5" customHeight="1">
      <c r="A113" s="41"/>
      <c r="B113" s="42"/>
      <c r="C113" s="216" t="s">
        <v>447</v>
      </c>
      <c r="D113" s="216" t="s">
        <v>284</v>
      </c>
      <c r="E113" s="217" t="s">
        <v>1113</v>
      </c>
      <c r="F113" s="218" t="s">
        <v>1114</v>
      </c>
      <c r="G113" s="219" t="s">
        <v>1110</v>
      </c>
      <c r="H113" s="220">
        <v>1</v>
      </c>
      <c r="I113" s="221"/>
      <c r="J113" s="222">
        <f>ROUND(I113*H113,2)</f>
        <v>0</v>
      </c>
      <c r="K113" s="218" t="s">
        <v>19</v>
      </c>
      <c r="L113" s="47"/>
      <c r="M113" s="223" t="s">
        <v>19</v>
      </c>
      <c r="N113" s="224" t="s">
        <v>40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1111</v>
      </c>
      <c r="AT113" s="227" t="s">
        <v>284</v>
      </c>
      <c r="AU113" s="227" t="s">
        <v>76</v>
      </c>
      <c r="AY113" s="20" t="s">
        <v>281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76</v>
      </c>
      <c r="BK113" s="228">
        <f>ROUND(I113*H113,2)</f>
        <v>0</v>
      </c>
      <c r="BL113" s="20" t="s">
        <v>1111</v>
      </c>
      <c r="BM113" s="227" t="s">
        <v>2321</v>
      </c>
    </row>
    <row r="114" s="2" customFormat="1" ht="16.5" customHeight="1">
      <c r="A114" s="41"/>
      <c r="B114" s="42"/>
      <c r="C114" s="216" t="s">
        <v>454</v>
      </c>
      <c r="D114" s="216" t="s">
        <v>284</v>
      </c>
      <c r="E114" s="217" t="s">
        <v>1116</v>
      </c>
      <c r="F114" s="218" t="s">
        <v>1117</v>
      </c>
      <c r="G114" s="219" t="s">
        <v>1110</v>
      </c>
      <c r="H114" s="220">
        <v>1</v>
      </c>
      <c r="I114" s="221"/>
      <c r="J114" s="222">
        <f>ROUND(I114*H114,2)</f>
        <v>0</v>
      </c>
      <c r="K114" s="218" t="s">
        <v>19</v>
      </c>
      <c r="L114" s="47"/>
      <c r="M114" s="223" t="s">
        <v>19</v>
      </c>
      <c r="N114" s="224" t="s">
        <v>40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1111</v>
      </c>
      <c r="AT114" s="227" t="s">
        <v>284</v>
      </c>
      <c r="AU114" s="227" t="s">
        <v>76</v>
      </c>
      <c r="AY114" s="20" t="s">
        <v>281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76</v>
      </c>
      <c r="BK114" s="228">
        <f>ROUND(I114*H114,2)</f>
        <v>0</v>
      </c>
      <c r="BL114" s="20" t="s">
        <v>1111</v>
      </c>
      <c r="BM114" s="227" t="s">
        <v>2322</v>
      </c>
    </row>
    <row r="115" s="2" customFormat="1" ht="16.5" customHeight="1">
      <c r="A115" s="41"/>
      <c r="B115" s="42"/>
      <c r="C115" s="216" t="s">
        <v>460</v>
      </c>
      <c r="D115" s="216" t="s">
        <v>284</v>
      </c>
      <c r="E115" s="217" t="s">
        <v>1119</v>
      </c>
      <c r="F115" s="218" t="s">
        <v>1120</v>
      </c>
      <c r="G115" s="219" t="s">
        <v>1121</v>
      </c>
      <c r="H115" s="220">
        <v>0.14999999999999999</v>
      </c>
      <c r="I115" s="221"/>
      <c r="J115" s="222">
        <f>ROUND(I115*H115,2)</f>
        <v>0</v>
      </c>
      <c r="K115" s="218" t="s">
        <v>19</v>
      </c>
      <c r="L115" s="47"/>
      <c r="M115" s="295" t="s">
        <v>19</v>
      </c>
      <c r="N115" s="296" t="s">
        <v>40</v>
      </c>
      <c r="O115" s="293"/>
      <c r="P115" s="297">
        <f>O115*H115</f>
        <v>0</v>
      </c>
      <c r="Q115" s="297">
        <v>0</v>
      </c>
      <c r="R115" s="297">
        <f>Q115*H115</f>
        <v>0</v>
      </c>
      <c r="S115" s="297">
        <v>0</v>
      </c>
      <c r="T115" s="29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1111</v>
      </c>
      <c r="AT115" s="227" t="s">
        <v>284</v>
      </c>
      <c r="AU115" s="227" t="s">
        <v>76</v>
      </c>
      <c r="AY115" s="20" t="s">
        <v>281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76</v>
      </c>
      <c r="BK115" s="228">
        <f>ROUND(I115*H115,2)</f>
        <v>0</v>
      </c>
      <c r="BL115" s="20" t="s">
        <v>1111</v>
      </c>
      <c r="BM115" s="227" t="s">
        <v>2323</v>
      </c>
    </row>
    <row r="116" s="2" customFormat="1" ht="6.96" customHeight="1">
      <c r="A116" s="41"/>
      <c r="B116" s="62"/>
      <c r="C116" s="63"/>
      <c r="D116" s="63"/>
      <c r="E116" s="63"/>
      <c r="F116" s="63"/>
      <c r="G116" s="63"/>
      <c r="H116" s="63"/>
      <c r="I116" s="63"/>
      <c r="J116" s="63"/>
      <c r="K116" s="63"/>
      <c r="L116" s="47"/>
      <c r="M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</row>
  </sheetData>
  <sheetProtection sheet="1" autoFilter="0" formatColumns="0" formatRows="0" objects="1" scenarios="1" spinCount="100000" saltValue="4eCa31ujKw+o+/m8h/92Ibnx6arsvAOT8eKbD725sO034gZD2CbUB7I9VSPIIsqZu/pWCckI5xZx81xRCtZ+zw==" hashValue="AAvdioRkNSzL+g+8WoBxFGbzROn3b2/nrcqBRqD2/CyAXxqUEQelWxrkL5jW9BGqC6paC9MzXK22dFm6smsp0w==" algorithmName="SHA-512" password="DDA6"/>
  <autoFilter ref="C85:K11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86</v>
      </c>
      <c r="AZ2" s="141" t="s">
        <v>195</v>
      </c>
      <c r="BA2" s="141" t="s">
        <v>196</v>
      </c>
      <c r="BB2" s="141" t="s">
        <v>197</v>
      </c>
      <c r="BC2" s="141" t="s">
        <v>840</v>
      </c>
      <c r="BD2" s="141" t="s">
        <v>199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  <c r="AZ3" s="141" t="s">
        <v>200</v>
      </c>
      <c r="BA3" s="141" t="s">
        <v>201</v>
      </c>
      <c r="BB3" s="141" t="s">
        <v>197</v>
      </c>
      <c r="BC3" s="141" t="s">
        <v>841</v>
      </c>
      <c r="BD3" s="141" t="s">
        <v>199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  <c r="AZ4" s="141" t="s">
        <v>204</v>
      </c>
      <c r="BA4" s="141" t="s">
        <v>205</v>
      </c>
      <c r="BB4" s="141" t="s">
        <v>206</v>
      </c>
      <c r="BC4" s="141" t="s">
        <v>842</v>
      </c>
      <c r="BD4" s="141" t="s">
        <v>199</v>
      </c>
    </row>
    <row r="5" s="1" customFormat="1" ht="6.96" customHeight="1">
      <c r="B5" s="23"/>
      <c r="L5" s="23"/>
      <c r="AZ5" s="141" t="s">
        <v>208</v>
      </c>
      <c r="BA5" s="141" t="s">
        <v>209</v>
      </c>
      <c r="BB5" s="141" t="s">
        <v>197</v>
      </c>
      <c r="BC5" s="141" t="s">
        <v>843</v>
      </c>
      <c r="BD5" s="141" t="s">
        <v>199</v>
      </c>
    </row>
    <row r="6" s="1" customFormat="1" ht="12" customHeight="1">
      <c r="B6" s="23"/>
      <c r="D6" s="146" t="s">
        <v>16</v>
      </c>
      <c r="L6" s="23"/>
      <c r="AZ6" s="141" t="s">
        <v>211</v>
      </c>
      <c r="BA6" s="141" t="s">
        <v>212</v>
      </c>
      <c r="BB6" s="141" t="s">
        <v>197</v>
      </c>
      <c r="BC6" s="141" t="s">
        <v>844</v>
      </c>
      <c r="BD6" s="141" t="s">
        <v>199</v>
      </c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  <c r="AZ7" s="141" t="s">
        <v>214</v>
      </c>
      <c r="BA7" s="141" t="s">
        <v>215</v>
      </c>
      <c r="BB7" s="141" t="s">
        <v>206</v>
      </c>
      <c r="BC7" s="141" t="s">
        <v>845</v>
      </c>
      <c r="BD7" s="141" t="s">
        <v>199</v>
      </c>
    </row>
    <row r="8" s="1" customFormat="1" ht="12" customHeight="1">
      <c r="B8" s="23"/>
      <c r="D8" s="146" t="s">
        <v>217</v>
      </c>
      <c r="L8" s="23"/>
      <c r="AZ8" s="141" t="s">
        <v>218</v>
      </c>
      <c r="BA8" s="141" t="s">
        <v>219</v>
      </c>
      <c r="BB8" s="141" t="s">
        <v>197</v>
      </c>
      <c r="BC8" s="141" t="s">
        <v>846</v>
      </c>
      <c r="BD8" s="141" t="s">
        <v>199</v>
      </c>
    </row>
    <row r="9" s="2" customFormat="1" ht="16.5" customHeight="1">
      <c r="A9" s="41"/>
      <c r="B9" s="47"/>
      <c r="C9" s="41"/>
      <c r="D9" s="41"/>
      <c r="E9" s="147" t="s">
        <v>221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Z9" s="141" t="s">
        <v>222</v>
      </c>
      <c r="BA9" s="141" t="s">
        <v>223</v>
      </c>
      <c r="BB9" s="141" t="s">
        <v>197</v>
      </c>
      <c r="BC9" s="141" t="s">
        <v>847</v>
      </c>
      <c r="BD9" s="141" t="s">
        <v>199</v>
      </c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Z10" s="141" t="s">
        <v>226</v>
      </c>
      <c r="BA10" s="141" t="s">
        <v>227</v>
      </c>
      <c r="BB10" s="141" t="s">
        <v>206</v>
      </c>
      <c r="BC10" s="141" t="s">
        <v>848</v>
      </c>
      <c r="BD10" s="141" t="s">
        <v>199</v>
      </c>
    </row>
    <row r="11" s="2" customFormat="1" ht="16.5" customHeight="1">
      <c r="A11" s="41"/>
      <c r="B11" s="47"/>
      <c r="C11" s="41"/>
      <c r="D11" s="41"/>
      <c r="E11" s="149" t="s">
        <v>849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141" t="s">
        <v>230</v>
      </c>
      <c r="BA11" s="141" t="s">
        <v>231</v>
      </c>
      <c r="BB11" s="141" t="s">
        <v>206</v>
      </c>
      <c r="BC11" s="141" t="s">
        <v>850</v>
      </c>
      <c r="BD11" s="141" t="s">
        <v>199</v>
      </c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141" t="s">
        <v>232</v>
      </c>
      <c r="BA12" s="141" t="s">
        <v>233</v>
      </c>
      <c r="BB12" s="141" t="s">
        <v>206</v>
      </c>
      <c r="BC12" s="141" t="s">
        <v>842</v>
      </c>
      <c r="BD12" s="141" t="s">
        <v>199</v>
      </c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141" t="s">
        <v>235</v>
      </c>
      <c r="BA13" s="141" t="s">
        <v>236</v>
      </c>
      <c r="BB13" s="141" t="s">
        <v>197</v>
      </c>
      <c r="BC13" s="141" t="s">
        <v>840</v>
      </c>
      <c r="BD13" s="141" t="s">
        <v>199</v>
      </c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ROUND(J110,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ROUND((SUM(BE110:BE425)),  2)</f>
        <v>0</v>
      </c>
      <c r="G35" s="41"/>
      <c r="H35" s="41"/>
      <c r="I35" s="161">
        <v>0.20999999999999999</v>
      </c>
      <c r="J35" s="160">
        <f>ROUND(((SUM(BE110:BE425))*I35),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ROUND((SUM(BF110:BF425)),  2)</f>
        <v>0</v>
      </c>
      <c r="G36" s="41"/>
      <c r="H36" s="41"/>
      <c r="I36" s="161">
        <v>0.12</v>
      </c>
      <c r="J36" s="160">
        <f>ROUND(((SUM(BF110:BF425))*I36),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ROUND((SUM(BG110:BG425)),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ROUND((SUM(BH110:BH425)),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ROUND((SUM(BI110:BI425)),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221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A2 - Větev WC dívky 1 NP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J110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241</v>
      </c>
      <c r="E64" s="181"/>
      <c r="F64" s="181"/>
      <c r="G64" s="181"/>
      <c r="H64" s="181"/>
      <c r="I64" s="181"/>
      <c r="J64" s="182">
        <f>J111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242</v>
      </c>
      <c r="E65" s="186"/>
      <c r="F65" s="186"/>
      <c r="G65" s="186"/>
      <c r="H65" s="186"/>
      <c r="I65" s="186"/>
      <c r="J65" s="187">
        <f>J112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243</v>
      </c>
      <c r="E66" s="186"/>
      <c r="F66" s="186"/>
      <c r="G66" s="186"/>
      <c r="H66" s="186"/>
      <c r="I66" s="186"/>
      <c r="J66" s="187">
        <f>J121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244</v>
      </c>
      <c r="E67" s="186"/>
      <c r="F67" s="186"/>
      <c r="G67" s="186"/>
      <c r="H67" s="186"/>
      <c r="I67" s="186"/>
      <c r="J67" s="187">
        <f>J135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245</v>
      </c>
      <c r="E68" s="186"/>
      <c r="F68" s="186"/>
      <c r="G68" s="186"/>
      <c r="H68" s="186"/>
      <c r="I68" s="186"/>
      <c r="J68" s="187">
        <f>J149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246</v>
      </c>
      <c r="E69" s="186"/>
      <c r="F69" s="186"/>
      <c r="G69" s="186"/>
      <c r="H69" s="186"/>
      <c r="I69" s="186"/>
      <c r="J69" s="187">
        <f>J161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247</v>
      </c>
      <c r="E70" s="181"/>
      <c r="F70" s="181"/>
      <c r="G70" s="181"/>
      <c r="H70" s="181"/>
      <c r="I70" s="181"/>
      <c r="J70" s="182">
        <f>J171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248</v>
      </c>
      <c r="E71" s="186"/>
      <c r="F71" s="186"/>
      <c r="G71" s="186"/>
      <c r="H71" s="186"/>
      <c r="I71" s="186"/>
      <c r="J71" s="187">
        <f>J172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84"/>
      <c r="C72" s="128"/>
      <c r="D72" s="185" t="s">
        <v>249</v>
      </c>
      <c r="E72" s="186"/>
      <c r="F72" s="186"/>
      <c r="G72" s="186"/>
      <c r="H72" s="186"/>
      <c r="I72" s="186"/>
      <c r="J72" s="187">
        <f>J173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21.84" customHeight="1">
      <c r="A73" s="10"/>
      <c r="B73" s="184"/>
      <c r="C73" s="128"/>
      <c r="D73" s="185" t="s">
        <v>250</v>
      </c>
      <c r="E73" s="186"/>
      <c r="F73" s="186"/>
      <c r="G73" s="186"/>
      <c r="H73" s="186"/>
      <c r="I73" s="186"/>
      <c r="J73" s="187">
        <f>J193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4.88" customHeight="1">
      <c r="A74" s="10"/>
      <c r="B74" s="184"/>
      <c r="C74" s="128"/>
      <c r="D74" s="185" t="s">
        <v>251</v>
      </c>
      <c r="E74" s="186"/>
      <c r="F74" s="186"/>
      <c r="G74" s="186"/>
      <c r="H74" s="186"/>
      <c r="I74" s="186"/>
      <c r="J74" s="187">
        <f>J213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4.88" customHeight="1">
      <c r="A75" s="10"/>
      <c r="B75" s="184"/>
      <c r="C75" s="128"/>
      <c r="D75" s="185" t="s">
        <v>252</v>
      </c>
      <c r="E75" s="186"/>
      <c r="F75" s="186"/>
      <c r="G75" s="186"/>
      <c r="H75" s="186"/>
      <c r="I75" s="186"/>
      <c r="J75" s="187">
        <f>J220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253</v>
      </c>
      <c r="E76" s="186"/>
      <c r="F76" s="186"/>
      <c r="G76" s="186"/>
      <c r="H76" s="186"/>
      <c r="I76" s="186"/>
      <c r="J76" s="187">
        <f>J238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254</v>
      </c>
      <c r="E77" s="186"/>
      <c r="F77" s="186"/>
      <c r="G77" s="186"/>
      <c r="H77" s="186"/>
      <c r="I77" s="186"/>
      <c r="J77" s="187">
        <f>J244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255</v>
      </c>
      <c r="E78" s="186"/>
      <c r="F78" s="186"/>
      <c r="G78" s="186"/>
      <c r="H78" s="186"/>
      <c r="I78" s="186"/>
      <c r="J78" s="187">
        <f>J252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78"/>
      <c r="C79" s="179"/>
      <c r="D79" s="180" t="s">
        <v>256</v>
      </c>
      <c r="E79" s="181"/>
      <c r="F79" s="181"/>
      <c r="G79" s="181"/>
      <c r="H79" s="181"/>
      <c r="I79" s="181"/>
      <c r="J79" s="182">
        <f>J255</f>
        <v>0</v>
      </c>
      <c r="K79" s="179"/>
      <c r="L79" s="183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84"/>
      <c r="C80" s="128"/>
      <c r="D80" s="185" t="s">
        <v>257</v>
      </c>
      <c r="E80" s="186"/>
      <c r="F80" s="186"/>
      <c r="G80" s="186"/>
      <c r="H80" s="186"/>
      <c r="I80" s="186"/>
      <c r="J80" s="187">
        <f>J256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258</v>
      </c>
      <c r="E81" s="186"/>
      <c r="F81" s="186"/>
      <c r="G81" s="186"/>
      <c r="H81" s="186"/>
      <c r="I81" s="186"/>
      <c r="J81" s="187">
        <f>J287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4.88" customHeight="1">
      <c r="A82" s="10"/>
      <c r="B82" s="184"/>
      <c r="C82" s="128"/>
      <c r="D82" s="185" t="s">
        <v>259</v>
      </c>
      <c r="E82" s="186"/>
      <c r="F82" s="186"/>
      <c r="G82" s="186"/>
      <c r="H82" s="186"/>
      <c r="I82" s="186"/>
      <c r="J82" s="187">
        <f>J290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4.88" customHeight="1">
      <c r="A83" s="10"/>
      <c r="B83" s="184"/>
      <c r="C83" s="128"/>
      <c r="D83" s="185" t="s">
        <v>260</v>
      </c>
      <c r="E83" s="186"/>
      <c r="F83" s="186"/>
      <c r="G83" s="186"/>
      <c r="H83" s="186"/>
      <c r="I83" s="186"/>
      <c r="J83" s="187">
        <f>J305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261</v>
      </c>
      <c r="E84" s="186"/>
      <c r="F84" s="186"/>
      <c r="G84" s="186"/>
      <c r="H84" s="186"/>
      <c r="I84" s="186"/>
      <c r="J84" s="187">
        <f>J313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262</v>
      </c>
      <c r="E85" s="186"/>
      <c r="F85" s="186"/>
      <c r="G85" s="186"/>
      <c r="H85" s="186"/>
      <c r="I85" s="186"/>
      <c r="J85" s="187">
        <f>J332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4.88" customHeight="1">
      <c r="A86" s="10"/>
      <c r="B86" s="184"/>
      <c r="C86" s="128"/>
      <c r="D86" s="185" t="s">
        <v>263</v>
      </c>
      <c r="E86" s="186"/>
      <c r="F86" s="186"/>
      <c r="G86" s="186"/>
      <c r="H86" s="186"/>
      <c r="I86" s="186"/>
      <c r="J86" s="187">
        <f>J346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264</v>
      </c>
      <c r="E87" s="186"/>
      <c r="F87" s="186"/>
      <c r="G87" s="186"/>
      <c r="H87" s="186"/>
      <c r="I87" s="186"/>
      <c r="J87" s="187">
        <f>J365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265</v>
      </c>
      <c r="E88" s="186"/>
      <c r="F88" s="186"/>
      <c r="G88" s="186"/>
      <c r="H88" s="186"/>
      <c r="I88" s="186"/>
      <c r="J88" s="187">
        <f>J404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2" customFormat="1" ht="21.84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62"/>
      <c r="C90" s="63"/>
      <c r="D90" s="63"/>
      <c r="E90" s="63"/>
      <c r="F90" s="63"/>
      <c r="G90" s="63"/>
      <c r="H90" s="63"/>
      <c r="I90" s="63"/>
      <c r="J90" s="63"/>
      <c r="K90" s="6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4" s="2" customFormat="1" ht="6.96" customHeight="1">
      <c r="A94" s="41"/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24.96" customHeight="1">
      <c r="A95" s="41"/>
      <c r="B95" s="42"/>
      <c r="C95" s="26" t="s">
        <v>266</v>
      </c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16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6.5" customHeight="1">
      <c r="A98" s="41"/>
      <c r="B98" s="42"/>
      <c r="C98" s="43"/>
      <c r="D98" s="43"/>
      <c r="E98" s="173" t="str">
        <f>E7</f>
        <v>Rekonstrukce sociálního zařízení včetně rozvodů vody a kanalizace</v>
      </c>
      <c r="F98" s="35"/>
      <c r="G98" s="35"/>
      <c r="H98" s="35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1" customFormat="1" ht="12" customHeight="1">
      <c r="B99" s="24"/>
      <c r="C99" s="35" t="s">
        <v>217</v>
      </c>
      <c r="D99" s="25"/>
      <c r="E99" s="25"/>
      <c r="F99" s="25"/>
      <c r="G99" s="25"/>
      <c r="H99" s="25"/>
      <c r="I99" s="25"/>
      <c r="J99" s="25"/>
      <c r="K99" s="25"/>
      <c r="L99" s="23"/>
    </row>
    <row r="100" s="2" customFormat="1" ht="16.5" customHeight="1">
      <c r="A100" s="41"/>
      <c r="B100" s="42"/>
      <c r="C100" s="43"/>
      <c r="D100" s="43"/>
      <c r="E100" s="173" t="s">
        <v>221</v>
      </c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2" customHeight="1">
      <c r="A101" s="41"/>
      <c r="B101" s="42"/>
      <c r="C101" s="35" t="s">
        <v>225</v>
      </c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6.5" customHeight="1">
      <c r="A102" s="41"/>
      <c r="B102" s="42"/>
      <c r="C102" s="43"/>
      <c r="D102" s="43"/>
      <c r="E102" s="72" t="str">
        <f>E11</f>
        <v>A2 - Větev WC dívky 1 NP</v>
      </c>
      <c r="F102" s="43"/>
      <c r="G102" s="43"/>
      <c r="H102" s="43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6.96" customHeight="1">
      <c r="A103" s="41"/>
      <c r="B103" s="42"/>
      <c r="C103" s="43"/>
      <c r="D103" s="43"/>
      <c r="E103" s="43"/>
      <c r="F103" s="43"/>
      <c r="G103" s="43"/>
      <c r="H103" s="43"/>
      <c r="I103" s="43"/>
      <c r="J103" s="43"/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2" customHeight="1">
      <c r="A104" s="41"/>
      <c r="B104" s="42"/>
      <c r="C104" s="35" t="s">
        <v>21</v>
      </c>
      <c r="D104" s="43"/>
      <c r="E104" s="43"/>
      <c r="F104" s="30" t="str">
        <f>F14</f>
        <v xml:space="preserve"> </v>
      </c>
      <c r="G104" s="43"/>
      <c r="H104" s="43"/>
      <c r="I104" s="35" t="s">
        <v>23</v>
      </c>
      <c r="J104" s="75" t="str">
        <f>IF(J14="","",J14)</f>
        <v>6. 6. 2025</v>
      </c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6.96" customHeight="1">
      <c r="A105" s="41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5.15" customHeight="1">
      <c r="A106" s="41"/>
      <c r="B106" s="42"/>
      <c r="C106" s="35" t="s">
        <v>25</v>
      </c>
      <c r="D106" s="43"/>
      <c r="E106" s="43"/>
      <c r="F106" s="30" t="str">
        <f>E17</f>
        <v xml:space="preserve"> </v>
      </c>
      <c r="G106" s="43"/>
      <c r="H106" s="43"/>
      <c r="I106" s="35" t="s">
        <v>30</v>
      </c>
      <c r="J106" s="39" t="str">
        <f>E23</f>
        <v xml:space="preserve"> </v>
      </c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5.15" customHeight="1">
      <c r="A107" s="41"/>
      <c r="B107" s="42"/>
      <c r="C107" s="35" t="s">
        <v>28</v>
      </c>
      <c r="D107" s="43"/>
      <c r="E107" s="43"/>
      <c r="F107" s="30" t="str">
        <f>IF(E20="","",E20)</f>
        <v>Vyplň údaj</v>
      </c>
      <c r="G107" s="43"/>
      <c r="H107" s="43"/>
      <c r="I107" s="35" t="s">
        <v>32</v>
      </c>
      <c r="J107" s="39" t="str">
        <f>E26</f>
        <v xml:space="preserve"> </v>
      </c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0.32" customHeight="1">
      <c r="A108" s="41"/>
      <c r="B108" s="42"/>
      <c r="C108" s="43"/>
      <c r="D108" s="43"/>
      <c r="E108" s="43"/>
      <c r="F108" s="43"/>
      <c r="G108" s="43"/>
      <c r="H108" s="43"/>
      <c r="I108" s="43"/>
      <c r="J108" s="43"/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11" customFormat="1" ht="29.28" customHeight="1">
      <c r="A109" s="189"/>
      <c r="B109" s="190"/>
      <c r="C109" s="191" t="s">
        <v>267</v>
      </c>
      <c r="D109" s="192" t="s">
        <v>54</v>
      </c>
      <c r="E109" s="192" t="s">
        <v>50</v>
      </c>
      <c r="F109" s="192" t="s">
        <v>51</v>
      </c>
      <c r="G109" s="192" t="s">
        <v>268</v>
      </c>
      <c r="H109" s="192" t="s">
        <v>269</v>
      </c>
      <c r="I109" s="192" t="s">
        <v>270</v>
      </c>
      <c r="J109" s="192" t="s">
        <v>239</v>
      </c>
      <c r="K109" s="193" t="s">
        <v>271</v>
      </c>
      <c r="L109" s="194"/>
      <c r="M109" s="95" t="s">
        <v>19</v>
      </c>
      <c r="N109" s="96" t="s">
        <v>39</v>
      </c>
      <c r="O109" s="96" t="s">
        <v>272</v>
      </c>
      <c r="P109" s="96" t="s">
        <v>273</v>
      </c>
      <c r="Q109" s="96" t="s">
        <v>274</v>
      </c>
      <c r="R109" s="96" t="s">
        <v>275</v>
      </c>
      <c r="S109" s="96" t="s">
        <v>276</v>
      </c>
      <c r="T109" s="97" t="s">
        <v>277</v>
      </c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</row>
    <row r="110" s="2" customFormat="1" ht="22.8" customHeight="1">
      <c r="A110" s="41"/>
      <c r="B110" s="42"/>
      <c r="C110" s="102" t="s">
        <v>278</v>
      </c>
      <c r="D110" s="43"/>
      <c r="E110" s="43"/>
      <c r="F110" s="43"/>
      <c r="G110" s="43"/>
      <c r="H110" s="43"/>
      <c r="I110" s="43"/>
      <c r="J110" s="195">
        <f>BK110</f>
        <v>0</v>
      </c>
      <c r="K110" s="43"/>
      <c r="L110" s="47"/>
      <c r="M110" s="98"/>
      <c r="N110" s="196"/>
      <c r="O110" s="99"/>
      <c r="P110" s="197">
        <f>P111+P171+P255</f>
        <v>0</v>
      </c>
      <c r="Q110" s="99"/>
      <c r="R110" s="197">
        <f>R111+R171+R255</f>
        <v>7.4201346497800014</v>
      </c>
      <c r="S110" s="99"/>
      <c r="T110" s="198">
        <f>T111+T171+T255</f>
        <v>11.422997070000001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68</v>
      </c>
      <c r="AU110" s="20" t="s">
        <v>240</v>
      </c>
      <c r="BK110" s="199">
        <f>BK111+BK171+BK255</f>
        <v>0</v>
      </c>
    </row>
    <row r="111" s="12" customFormat="1" ht="25.92" customHeight="1">
      <c r="A111" s="12"/>
      <c r="B111" s="200"/>
      <c r="C111" s="201"/>
      <c r="D111" s="202" t="s">
        <v>68</v>
      </c>
      <c r="E111" s="203" t="s">
        <v>279</v>
      </c>
      <c r="F111" s="203" t="s">
        <v>280</v>
      </c>
      <c r="G111" s="201"/>
      <c r="H111" s="201"/>
      <c r="I111" s="204"/>
      <c r="J111" s="205">
        <f>BK111</f>
        <v>0</v>
      </c>
      <c r="K111" s="201"/>
      <c r="L111" s="206"/>
      <c r="M111" s="207"/>
      <c r="N111" s="208"/>
      <c r="O111" s="208"/>
      <c r="P111" s="209">
        <f>P112+P121+P135+P149+P161</f>
        <v>0</v>
      </c>
      <c r="Q111" s="208"/>
      <c r="R111" s="209">
        <f>R112+R121+R135+R149+R161</f>
        <v>0.00012775808000000001</v>
      </c>
      <c r="S111" s="208"/>
      <c r="T111" s="210">
        <f>T112+T121+T135+T149+T161</f>
        <v>11.421028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1" t="s">
        <v>76</v>
      </c>
      <c r="AT111" s="212" t="s">
        <v>68</v>
      </c>
      <c r="AU111" s="212" t="s">
        <v>69</v>
      </c>
      <c r="AY111" s="211" t="s">
        <v>281</v>
      </c>
      <c r="BK111" s="213">
        <f>BK112+BK121+BK135+BK149+BK161</f>
        <v>0</v>
      </c>
    </row>
    <row r="112" s="12" customFormat="1" ht="22.8" customHeight="1">
      <c r="A112" s="12"/>
      <c r="B112" s="200"/>
      <c r="C112" s="201"/>
      <c r="D112" s="202" t="s">
        <v>68</v>
      </c>
      <c r="E112" s="214" t="s">
        <v>282</v>
      </c>
      <c r="F112" s="214" t="s">
        <v>283</v>
      </c>
      <c r="G112" s="201"/>
      <c r="H112" s="201"/>
      <c r="I112" s="204"/>
      <c r="J112" s="215">
        <f>BK112</f>
        <v>0</v>
      </c>
      <c r="K112" s="201"/>
      <c r="L112" s="206"/>
      <c r="M112" s="207"/>
      <c r="N112" s="208"/>
      <c r="O112" s="208"/>
      <c r="P112" s="209">
        <f>SUM(P113:P120)</f>
        <v>0</v>
      </c>
      <c r="Q112" s="208"/>
      <c r="R112" s="209">
        <f>SUM(R113:R120)</f>
        <v>0.00012775808000000001</v>
      </c>
      <c r="S112" s="208"/>
      <c r="T112" s="210">
        <f>SUM(T113:T120)</f>
        <v>0.92540000000000011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1" t="s">
        <v>76</v>
      </c>
      <c r="AT112" s="212" t="s">
        <v>68</v>
      </c>
      <c r="AU112" s="212" t="s">
        <v>76</v>
      </c>
      <c r="AY112" s="211" t="s">
        <v>281</v>
      </c>
      <c r="BK112" s="213">
        <f>SUM(BK113:BK120)</f>
        <v>0</v>
      </c>
    </row>
    <row r="113" s="2" customFormat="1" ht="44.25" customHeight="1">
      <c r="A113" s="41"/>
      <c r="B113" s="42"/>
      <c r="C113" s="216" t="s">
        <v>76</v>
      </c>
      <c r="D113" s="216" t="s">
        <v>284</v>
      </c>
      <c r="E113" s="217" t="s">
        <v>285</v>
      </c>
      <c r="F113" s="218" t="s">
        <v>286</v>
      </c>
      <c r="G113" s="219" t="s">
        <v>197</v>
      </c>
      <c r="H113" s="220">
        <v>26.440000000000001</v>
      </c>
      <c r="I113" s="221"/>
      <c r="J113" s="222">
        <f>ROUND(I113*H113,2)</f>
        <v>0</v>
      </c>
      <c r="K113" s="218" t="s">
        <v>287</v>
      </c>
      <c r="L113" s="47"/>
      <c r="M113" s="223" t="s">
        <v>19</v>
      </c>
      <c r="N113" s="224" t="s">
        <v>40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0.035000000000000003</v>
      </c>
      <c r="T113" s="226">
        <f>S113*H113</f>
        <v>0.92540000000000011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288</v>
      </c>
      <c r="AT113" s="227" t="s">
        <v>284</v>
      </c>
      <c r="AU113" s="227" t="s">
        <v>78</v>
      </c>
      <c r="AY113" s="20" t="s">
        <v>281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76</v>
      </c>
      <c r="BK113" s="228">
        <f>ROUND(I113*H113,2)</f>
        <v>0</v>
      </c>
      <c r="BL113" s="20" t="s">
        <v>288</v>
      </c>
      <c r="BM113" s="227" t="s">
        <v>289</v>
      </c>
    </row>
    <row r="114" s="2" customFormat="1">
      <c r="A114" s="41"/>
      <c r="B114" s="42"/>
      <c r="C114" s="43"/>
      <c r="D114" s="229" t="s">
        <v>290</v>
      </c>
      <c r="E114" s="43"/>
      <c r="F114" s="230" t="s">
        <v>291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290</v>
      </c>
      <c r="AU114" s="20" t="s">
        <v>78</v>
      </c>
    </row>
    <row r="115" s="13" customFormat="1">
      <c r="A115" s="13"/>
      <c r="B115" s="234"/>
      <c r="C115" s="235"/>
      <c r="D115" s="236" t="s">
        <v>292</v>
      </c>
      <c r="E115" s="237" t="s">
        <v>19</v>
      </c>
      <c r="F115" s="238" t="s">
        <v>200</v>
      </c>
      <c r="G115" s="235"/>
      <c r="H115" s="239">
        <v>26.440000000000001</v>
      </c>
      <c r="I115" s="240"/>
      <c r="J115" s="235"/>
      <c r="K115" s="235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292</v>
      </c>
      <c r="AU115" s="245" t="s">
        <v>78</v>
      </c>
      <c r="AV115" s="13" t="s">
        <v>78</v>
      </c>
      <c r="AW115" s="13" t="s">
        <v>31</v>
      </c>
      <c r="AX115" s="13" t="s">
        <v>76</v>
      </c>
      <c r="AY115" s="245" t="s">
        <v>281</v>
      </c>
    </row>
    <row r="116" s="2" customFormat="1" ht="21.75" customHeight="1">
      <c r="A116" s="41"/>
      <c r="B116" s="42"/>
      <c r="C116" s="216" t="s">
        <v>78</v>
      </c>
      <c r="D116" s="216" t="s">
        <v>284</v>
      </c>
      <c r="E116" s="217" t="s">
        <v>293</v>
      </c>
      <c r="F116" s="218" t="s">
        <v>294</v>
      </c>
      <c r="G116" s="219" t="s">
        <v>197</v>
      </c>
      <c r="H116" s="220">
        <v>26.440000000000001</v>
      </c>
      <c r="I116" s="221"/>
      <c r="J116" s="222">
        <f>ROUND(I116*H116,2)</f>
        <v>0</v>
      </c>
      <c r="K116" s="218" t="s">
        <v>287</v>
      </c>
      <c r="L116" s="47"/>
      <c r="M116" s="223" t="s">
        <v>19</v>
      </c>
      <c r="N116" s="224" t="s">
        <v>40</v>
      </c>
      <c r="O116" s="87"/>
      <c r="P116" s="225">
        <f>O116*H116</f>
        <v>0</v>
      </c>
      <c r="Q116" s="225">
        <v>3.472E-06</v>
      </c>
      <c r="R116" s="225">
        <f>Q116*H116</f>
        <v>9.179968E-05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288</v>
      </c>
      <c r="AT116" s="227" t="s">
        <v>284</v>
      </c>
      <c r="AU116" s="227" t="s">
        <v>78</v>
      </c>
      <c r="AY116" s="20" t="s">
        <v>281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76</v>
      </c>
      <c r="BK116" s="228">
        <f>ROUND(I116*H116,2)</f>
        <v>0</v>
      </c>
      <c r="BL116" s="20" t="s">
        <v>288</v>
      </c>
      <c r="BM116" s="227" t="s">
        <v>295</v>
      </c>
    </row>
    <row r="117" s="2" customFormat="1">
      <c r="A117" s="41"/>
      <c r="B117" s="42"/>
      <c r="C117" s="43"/>
      <c r="D117" s="229" t="s">
        <v>290</v>
      </c>
      <c r="E117" s="43"/>
      <c r="F117" s="230" t="s">
        <v>296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290</v>
      </c>
      <c r="AU117" s="20" t="s">
        <v>78</v>
      </c>
    </row>
    <row r="118" s="13" customFormat="1">
      <c r="A118" s="13"/>
      <c r="B118" s="234"/>
      <c r="C118" s="235"/>
      <c r="D118" s="236" t="s">
        <v>292</v>
      </c>
      <c r="E118" s="237" t="s">
        <v>19</v>
      </c>
      <c r="F118" s="238" t="s">
        <v>200</v>
      </c>
      <c r="G118" s="235"/>
      <c r="H118" s="239">
        <v>26.440000000000001</v>
      </c>
      <c r="I118" s="240"/>
      <c r="J118" s="235"/>
      <c r="K118" s="235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292</v>
      </c>
      <c r="AU118" s="245" t="s">
        <v>78</v>
      </c>
      <c r="AV118" s="13" t="s">
        <v>78</v>
      </c>
      <c r="AW118" s="13" t="s">
        <v>31</v>
      </c>
      <c r="AX118" s="13" t="s">
        <v>76</v>
      </c>
      <c r="AY118" s="245" t="s">
        <v>281</v>
      </c>
    </row>
    <row r="119" s="2" customFormat="1" ht="24.15" customHeight="1">
      <c r="A119" s="41"/>
      <c r="B119" s="42"/>
      <c r="C119" s="216" t="s">
        <v>199</v>
      </c>
      <c r="D119" s="216" t="s">
        <v>284</v>
      </c>
      <c r="E119" s="217" t="s">
        <v>297</v>
      </c>
      <c r="F119" s="218" t="s">
        <v>298</v>
      </c>
      <c r="G119" s="219" t="s">
        <v>197</v>
      </c>
      <c r="H119" s="220">
        <v>26.440000000000001</v>
      </c>
      <c r="I119" s="221"/>
      <c r="J119" s="222">
        <f>ROUND(I119*H119,2)</f>
        <v>0</v>
      </c>
      <c r="K119" s="218" t="s">
        <v>287</v>
      </c>
      <c r="L119" s="47"/>
      <c r="M119" s="223" t="s">
        <v>19</v>
      </c>
      <c r="N119" s="224" t="s">
        <v>40</v>
      </c>
      <c r="O119" s="87"/>
      <c r="P119" s="225">
        <f>O119*H119</f>
        <v>0</v>
      </c>
      <c r="Q119" s="225">
        <v>1.3599999999999999E-06</v>
      </c>
      <c r="R119" s="225">
        <f>Q119*H119</f>
        <v>3.5958399999999998E-05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288</v>
      </c>
      <c r="AT119" s="227" t="s">
        <v>284</v>
      </c>
      <c r="AU119" s="227" t="s">
        <v>78</v>
      </c>
      <c r="AY119" s="20" t="s">
        <v>281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76</v>
      </c>
      <c r="BK119" s="228">
        <f>ROUND(I119*H119,2)</f>
        <v>0</v>
      </c>
      <c r="BL119" s="20" t="s">
        <v>288</v>
      </c>
      <c r="BM119" s="227" t="s">
        <v>299</v>
      </c>
    </row>
    <row r="120" s="2" customFormat="1">
      <c r="A120" s="41"/>
      <c r="B120" s="42"/>
      <c r="C120" s="43"/>
      <c r="D120" s="229" t="s">
        <v>290</v>
      </c>
      <c r="E120" s="43"/>
      <c r="F120" s="230" t="s">
        <v>300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290</v>
      </c>
      <c r="AU120" s="20" t="s">
        <v>78</v>
      </c>
    </row>
    <row r="121" s="12" customFormat="1" ht="22.8" customHeight="1">
      <c r="A121" s="12"/>
      <c r="B121" s="200"/>
      <c r="C121" s="201"/>
      <c r="D121" s="202" t="s">
        <v>68</v>
      </c>
      <c r="E121" s="214" t="s">
        <v>301</v>
      </c>
      <c r="F121" s="214" t="s">
        <v>302</v>
      </c>
      <c r="G121" s="201"/>
      <c r="H121" s="201"/>
      <c r="I121" s="204"/>
      <c r="J121" s="215">
        <f>BK121</f>
        <v>0</v>
      </c>
      <c r="K121" s="201"/>
      <c r="L121" s="206"/>
      <c r="M121" s="207"/>
      <c r="N121" s="208"/>
      <c r="O121" s="208"/>
      <c r="P121" s="209">
        <f>SUM(P122:P134)</f>
        <v>0</v>
      </c>
      <c r="Q121" s="208"/>
      <c r="R121" s="209">
        <f>SUM(R122:R134)</f>
        <v>0</v>
      </c>
      <c r="S121" s="208"/>
      <c r="T121" s="210">
        <f>SUM(T122:T134)</f>
        <v>0.48530799999999996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1" t="s">
        <v>76</v>
      </c>
      <c r="AT121" s="212" t="s">
        <v>68</v>
      </c>
      <c r="AU121" s="212" t="s">
        <v>76</v>
      </c>
      <c r="AY121" s="211" t="s">
        <v>281</v>
      </c>
      <c r="BK121" s="213">
        <f>SUM(BK122:BK134)</f>
        <v>0</v>
      </c>
    </row>
    <row r="122" s="2" customFormat="1" ht="37.8" customHeight="1">
      <c r="A122" s="41"/>
      <c r="B122" s="42"/>
      <c r="C122" s="216" t="s">
        <v>288</v>
      </c>
      <c r="D122" s="216" t="s">
        <v>284</v>
      </c>
      <c r="E122" s="217" t="s">
        <v>303</v>
      </c>
      <c r="F122" s="218" t="s">
        <v>304</v>
      </c>
      <c r="G122" s="219" t="s">
        <v>197</v>
      </c>
      <c r="H122" s="220">
        <v>5.8579999999999997</v>
      </c>
      <c r="I122" s="221"/>
      <c r="J122" s="222">
        <f>ROUND(I122*H122,2)</f>
        <v>0</v>
      </c>
      <c r="K122" s="218" t="s">
        <v>287</v>
      </c>
      <c r="L122" s="47"/>
      <c r="M122" s="223" t="s">
        <v>19</v>
      </c>
      <c r="N122" s="224" t="s">
        <v>40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0.075999999999999998</v>
      </c>
      <c r="T122" s="226">
        <f>S122*H122</f>
        <v>0.44520799999999994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305</v>
      </c>
      <c r="AT122" s="227" t="s">
        <v>284</v>
      </c>
      <c r="AU122" s="227" t="s">
        <v>78</v>
      </c>
      <c r="AY122" s="20" t="s">
        <v>281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76</v>
      </c>
      <c r="BK122" s="228">
        <f>ROUND(I122*H122,2)</f>
        <v>0</v>
      </c>
      <c r="BL122" s="20" t="s">
        <v>305</v>
      </c>
      <c r="BM122" s="227" t="s">
        <v>306</v>
      </c>
    </row>
    <row r="123" s="2" customFormat="1">
      <c r="A123" s="41"/>
      <c r="B123" s="42"/>
      <c r="C123" s="43"/>
      <c r="D123" s="229" t="s">
        <v>290</v>
      </c>
      <c r="E123" s="43"/>
      <c r="F123" s="230" t="s">
        <v>307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290</v>
      </c>
      <c r="AU123" s="20" t="s">
        <v>78</v>
      </c>
    </row>
    <row r="124" s="13" customFormat="1">
      <c r="A124" s="13"/>
      <c r="B124" s="234"/>
      <c r="C124" s="235"/>
      <c r="D124" s="236" t="s">
        <v>292</v>
      </c>
      <c r="E124" s="237" t="s">
        <v>19</v>
      </c>
      <c r="F124" s="238" t="s">
        <v>851</v>
      </c>
      <c r="G124" s="235"/>
      <c r="H124" s="239">
        <v>1.8180000000000001</v>
      </c>
      <c r="I124" s="240"/>
      <c r="J124" s="235"/>
      <c r="K124" s="235"/>
      <c r="L124" s="241"/>
      <c r="M124" s="242"/>
      <c r="N124" s="243"/>
      <c r="O124" s="243"/>
      <c r="P124" s="243"/>
      <c r="Q124" s="243"/>
      <c r="R124" s="243"/>
      <c r="S124" s="243"/>
      <c r="T124" s="244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5" t="s">
        <v>292</v>
      </c>
      <c r="AU124" s="245" t="s">
        <v>78</v>
      </c>
      <c r="AV124" s="13" t="s">
        <v>78</v>
      </c>
      <c r="AW124" s="13" t="s">
        <v>31</v>
      </c>
      <c r="AX124" s="13" t="s">
        <v>69</v>
      </c>
      <c r="AY124" s="245" t="s">
        <v>281</v>
      </c>
    </row>
    <row r="125" s="13" customFormat="1">
      <c r="A125" s="13"/>
      <c r="B125" s="234"/>
      <c r="C125" s="235"/>
      <c r="D125" s="236" t="s">
        <v>292</v>
      </c>
      <c r="E125" s="237" t="s">
        <v>19</v>
      </c>
      <c r="F125" s="238" t="s">
        <v>852</v>
      </c>
      <c r="G125" s="235"/>
      <c r="H125" s="239">
        <v>2.02</v>
      </c>
      <c r="I125" s="240"/>
      <c r="J125" s="235"/>
      <c r="K125" s="235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292</v>
      </c>
      <c r="AU125" s="245" t="s">
        <v>78</v>
      </c>
      <c r="AV125" s="13" t="s">
        <v>78</v>
      </c>
      <c r="AW125" s="13" t="s">
        <v>31</v>
      </c>
      <c r="AX125" s="13" t="s">
        <v>69</v>
      </c>
      <c r="AY125" s="245" t="s">
        <v>281</v>
      </c>
    </row>
    <row r="126" s="13" customFormat="1">
      <c r="A126" s="13"/>
      <c r="B126" s="234"/>
      <c r="C126" s="235"/>
      <c r="D126" s="236" t="s">
        <v>292</v>
      </c>
      <c r="E126" s="237" t="s">
        <v>19</v>
      </c>
      <c r="F126" s="238" t="s">
        <v>852</v>
      </c>
      <c r="G126" s="235"/>
      <c r="H126" s="239">
        <v>2.02</v>
      </c>
      <c r="I126" s="240"/>
      <c r="J126" s="235"/>
      <c r="K126" s="235"/>
      <c r="L126" s="241"/>
      <c r="M126" s="242"/>
      <c r="N126" s="243"/>
      <c r="O126" s="243"/>
      <c r="P126" s="243"/>
      <c r="Q126" s="243"/>
      <c r="R126" s="243"/>
      <c r="S126" s="243"/>
      <c r="T126" s="244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5" t="s">
        <v>292</v>
      </c>
      <c r="AU126" s="245" t="s">
        <v>78</v>
      </c>
      <c r="AV126" s="13" t="s">
        <v>78</v>
      </c>
      <c r="AW126" s="13" t="s">
        <v>31</v>
      </c>
      <c r="AX126" s="13" t="s">
        <v>69</v>
      </c>
      <c r="AY126" s="245" t="s">
        <v>281</v>
      </c>
    </row>
    <row r="127" s="15" customFormat="1">
      <c r="A127" s="15"/>
      <c r="B127" s="257"/>
      <c r="C127" s="258"/>
      <c r="D127" s="236" t="s">
        <v>292</v>
      </c>
      <c r="E127" s="259" t="s">
        <v>19</v>
      </c>
      <c r="F127" s="260" t="s">
        <v>853</v>
      </c>
      <c r="G127" s="258"/>
      <c r="H127" s="259" t="s">
        <v>19</v>
      </c>
      <c r="I127" s="261"/>
      <c r="J127" s="258"/>
      <c r="K127" s="258"/>
      <c r="L127" s="262"/>
      <c r="M127" s="263"/>
      <c r="N127" s="264"/>
      <c r="O127" s="264"/>
      <c r="P127" s="264"/>
      <c r="Q127" s="264"/>
      <c r="R127" s="264"/>
      <c r="S127" s="264"/>
      <c r="T127" s="26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6" t="s">
        <v>292</v>
      </c>
      <c r="AU127" s="266" t="s">
        <v>78</v>
      </c>
      <c r="AV127" s="15" t="s">
        <v>76</v>
      </c>
      <c r="AW127" s="15" t="s">
        <v>31</v>
      </c>
      <c r="AX127" s="15" t="s">
        <v>69</v>
      </c>
      <c r="AY127" s="266" t="s">
        <v>281</v>
      </c>
    </row>
    <row r="128" s="14" customFormat="1">
      <c r="A128" s="14"/>
      <c r="B128" s="246"/>
      <c r="C128" s="247"/>
      <c r="D128" s="236" t="s">
        <v>292</v>
      </c>
      <c r="E128" s="248" t="s">
        <v>19</v>
      </c>
      <c r="F128" s="249" t="s">
        <v>311</v>
      </c>
      <c r="G128" s="247"/>
      <c r="H128" s="250">
        <v>5.8579999999999997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292</v>
      </c>
      <c r="AU128" s="256" t="s">
        <v>78</v>
      </c>
      <c r="AV128" s="14" t="s">
        <v>288</v>
      </c>
      <c r="AW128" s="14" t="s">
        <v>31</v>
      </c>
      <c r="AX128" s="14" t="s">
        <v>76</v>
      </c>
      <c r="AY128" s="256" t="s">
        <v>281</v>
      </c>
    </row>
    <row r="129" s="2" customFormat="1" ht="16.5" customHeight="1">
      <c r="A129" s="41"/>
      <c r="B129" s="42"/>
      <c r="C129" s="216" t="s">
        <v>312</v>
      </c>
      <c r="D129" s="216" t="s">
        <v>284</v>
      </c>
      <c r="E129" s="217" t="s">
        <v>313</v>
      </c>
      <c r="F129" s="218" t="s">
        <v>314</v>
      </c>
      <c r="G129" s="219" t="s">
        <v>315</v>
      </c>
      <c r="H129" s="220">
        <v>3</v>
      </c>
      <c r="I129" s="221"/>
      <c r="J129" s="222">
        <f>ROUND(I129*H129,2)</f>
        <v>0</v>
      </c>
      <c r="K129" s="218" t="s">
        <v>316</v>
      </c>
      <c r="L129" s="47"/>
      <c r="M129" s="223" t="s">
        <v>19</v>
      </c>
      <c r="N129" s="224" t="s">
        <v>40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0.01</v>
      </c>
      <c r="T129" s="226">
        <f>S129*H129</f>
        <v>0.029999999999999999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305</v>
      </c>
      <c r="AT129" s="227" t="s">
        <v>284</v>
      </c>
      <c r="AU129" s="227" t="s">
        <v>78</v>
      </c>
      <c r="AY129" s="20" t="s">
        <v>281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76</v>
      </c>
      <c r="BK129" s="228">
        <f>ROUND(I129*H129,2)</f>
        <v>0</v>
      </c>
      <c r="BL129" s="20" t="s">
        <v>305</v>
      </c>
      <c r="BM129" s="227" t="s">
        <v>317</v>
      </c>
    </row>
    <row r="130" s="2" customFormat="1" ht="16.5" customHeight="1">
      <c r="A130" s="41"/>
      <c r="B130" s="42"/>
      <c r="C130" s="216" t="s">
        <v>318</v>
      </c>
      <c r="D130" s="216" t="s">
        <v>284</v>
      </c>
      <c r="E130" s="217" t="s">
        <v>319</v>
      </c>
      <c r="F130" s="218" t="s">
        <v>320</v>
      </c>
      <c r="G130" s="219" t="s">
        <v>321</v>
      </c>
      <c r="H130" s="220">
        <v>4</v>
      </c>
      <c r="I130" s="221"/>
      <c r="J130" s="222">
        <f>ROUND(I130*H130,2)</f>
        <v>0</v>
      </c>
      <c r="K130" s="218" t="s">
        <v>316</v>
      </c>
      <c r="L130" s="47"/>
      <c r="M130" s="223" t="s">
        <v>19</v>
      </c>
      <c r="N130" s="224" t="s">
        <v>40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305</v>
      </c>
      <c r="AT130" s="227" t="s">
        <v>284</v>
      </c>
      <c r="AU130" s="227" t="s">
        <v>78</v>
      </c>
      <c r="AY130" s="20" t="s">
        <v>281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76</v>
      </c>
      <c r="BK130" s="228">
        <f>ROUND(I130*H130,2)</f>
        <v>0</v>
      </c>
      <c r="BL130" s="20" t="s">
        <v>305</v>
      </c>
      <c r="BM130" s="227" t="s">
        <v>322</v>
      </c>
    </row>
    <row r="131" s="2" customFormat="1" ht="24.15" customHeight="1">
      <c r="A131" s="41"/>
      <c r="B131" s="42"/>
      <c r="C131" s="216" t="s">
        <v>323</v>
      </c>
      <c r="D131" s="216" t="s">
        <v>284</v>
      </c>
      <c r="E131" s="217" t="s">
        <v>324</v>
      </c>
      <c r="F131" s="218" t="s">
        <v>325</v>
      </c>
      <c r="G131" s="219" t="s">
        <v>321</v>
      </c>
      <c r="H131" s="220">
        <v>2</v>
      </c>
      <c r="I131" s="221"/>
      <c r="J131" s="222">
        <f>ROUND(I131*H131,2)</f>
        <v>0</v>
      </c>
      <c r="K131" s="218" t="s">
        <v>316</v>
      </c>
      <c r="L131" s="47"/>
      <c r="M131" s="223" t="s">
        <v>19</v>
      </c>
      <c r="N131" s="224" t="s">
        <v>40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0.0050000000000000001</v>
      </c>
      <c r="T131" s="226">
        <f>S131*H131</f>
        <v>0.01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305</v>
      </c>
      <c r="AT131" s="227" t="s">
        <v>284</v>
      </c>
      <c r="AU131" s="227" t="s">
        <v>78</v>
      </c>
      <c r="AY131" s="20" t="s">
        <v>281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76</v>
      </c>
      <c r="BK131" s="228">
        <f>ROUND(I131*H131,2)</f>
        <v>0</v>
      </c>
      <c r="BL131" s="20" t="s">
        <v>305</v>
      </c>
      <c r="BM131" s="227" t="s">
        <v>326</v>
      </c>
    </row>
    <row r="132" s="2" customFormat="1" ht="24.15" customHeight="1">
      <c r="A132" s="41"/>
      <c r="B132" s="42"/>
      <c r="C132" s="216" t="s">
        <v>327</v>
      </c>
      <c r="D132" s="216" t="s">
        <v>284</v>
      </c>
      <c r="E132" s="217" t="s">
        <v>328</v>
      </c>
      <c r="F132" s="218" t="s">
        <v>329</v>
      </c>
      <c r="G132" s="219" t="s">
        <v>330</v>
      </c>
      <c r="H132" s="220">
        <v>2</v>
      </c>
      <c r="I132" s="221"/>
      <c r="J132" s="222">
        <f>ROUND(I132*H132,2)</f>
        <v>0</v>
      </c>
      <c r="K132" s="218" t="s">
        <v>287</v>
      </c>
      <c r="L132" s="47"/>
      <c r="M132" s="223" t="s">
        <v>19</v>
      </c>
      <c r="N132" s="224" t="s">
        <v>40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5.0000000000000002E-05</v>
      </c>
      <c r="T132" s="226">
        <f>S132*H132</f>
        <v>0.00010000000000000001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305</v>
      </c>
      <c r="AT132" s="227" t="s">
        <v>284</v>
      </c>
      <c r="AU132" s="227" t="s">
        <v>78</v>
      </c>
      <c r="AY132" s="20" t="s">
        <v>281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76</v>
      </c>
      <c r="BK132" s="228">
        <f>ROUND(I132*H132,2)</f>
        <v>0</v>
      </c>
      <c r="BL132" s="20" t="s">
        <v>305</v>
      </c>
      <c r="BM132" s="227" t="s">
        <v>331</v>
      </c>
    </row>
    <row r="133" s="2" customFormat="1">
      <c r="A133" s="41"/>
      <c r="B133" s="42"/>
      <c r="C133" s="43"/>
      <c r="D133" s="229" t="s">
        <v>290</v>
      </c>
      <c r="E133" s="43"/>
      <c r="F133" s="230" t="s">
        <v>332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290</v>
      </c>
      <c r="AU133" s="20" t="s">
        <v>78</v>
      </c>
    </row>
    <row r="134" s="13" customFormat="1">
      <c r="A134" s="13"/>
      <c r="B134" s="234"/>
      <c r="C134" s="235"/>
      <c r="D134" s="236" t="s">
        <v>292</v>
      </c>
      <c r="E134" s="237" t="s">
        <v>19</v>
      </c>
      <c r="F134" s="238" t="s">
        <v>333</v>
      </c>
      <c r="G134" s="235"/>
      <c r="H134" s="239">
        <v>2</v>
      </c>
      <c r="I134" s="240"/>
      <c r="J134" s="235"/>
      <c r="K134" s="235"/>
      <c r="L134" s="241"/>
      <c r="M134" s="242"/>
      <c r="N134" s="243"/>
      <c r="O134" s="243"/>
      <c r="P134" s="243"/>
      <c r="Q134" s="243"/>
      <c r="R134" s="243"/>
      <c r="S134" s="243"/>
      <c r="T134" s="24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5" t="s">
        <v>292</v>
      </c>
      <c r="AU134" s="245" t="s">
        <v>78</v>
      </c>
      <c r="AV134" s="13" t="s">
        <v>78</v>
      </c>
      <c r="AW134" s="13" t="s">
        <v>31</v>
      </c>
      <c r="AX134" s="13" t="s">
        <v>76</v>
      </c>
      <c r="AY134" s="245" t="s">
        <v>281</v>
      </c>
    </row>
    <row r="135" s="12" customFormat="1" ht="22.8" customHeight="1">
      <c r="A135" s="12"/>
      <c r="B135" s="200"/>
      <c r="C135" s="201"/>
      <c r="D135" s="202" t="s">
        <v>68</v>
      </c>
      <c r="E135" s="214" t="s">
        <v>334</v>
      </c>
      <c r="F135" s="214" t="s">
        <v>335</v>
      </c>
      <c r="G135" s="201"/>
      <c r="H135" s="201"/>
      <c r="I135" s="204"/>
      <c r="J135" s="215">
        <f>BK135</f>
        <v>0</v>
      </c>
      <c r="K135" s="201"/>
      <c r="L135" s="206"/>
      <c r="M135" s="207"/>
      <c r="N135" s="208"/>
      <c r="O135" s="208"/>
      <c r="P135" s="209">
        <f>SUM(P136:P148)</f>
        <v>0</v>
      </c>
      <c r="Q135" s="208"/>
      <c r="R135" s="209">
        <f>SUM(R136:R148)</f>
        <v>0</v>
      </c>
      <c r="S135" s="208"/>
      <c r="T135" s="210">
        <f>SUM(T136:T148)</f>
        <v>8.3942240000000012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1" t="s">
        <v>76</v>
      </c>
      <c r="AT135" s="212" t="s">
        <v>68</v>
      </c>
      <c r="AU135" s="212" t="s">
        <v>76</v>
      </c>
      <c r="AY135" s="211" t="s">
        <v>281</v>
      </c>
      <c r="BK135" s="213">
        <f>SUM(BK136:BK148)</f>
        <v>0</v>
      </c>
    </row>
    <row r="136" s="2" customFormat="1" ht="37.8" customHeight="1">
      <c r="A136" s="41"/>
      <c r="B136" s="42"/>
      <c r="C136" s="216" t="s">
        <v>336</v>
      </c>
      <c r="D136" s="216" t="s">
        <v>284</v>
      </c>
      <c r="E136" s="217" t="s">
        <v>337</v>
      </c>
      <c r="F136" s="218" t="s">
        <v>338</v>
      </c>
      <c r="G136" s="219" t="s">
        <v>197</v>
      </c>
      <c r="H136" s="220">
        <v>50.776000000000003</v>
      </c>
      <c r="I136" s="221"/>
      <c r="J136" s="222">
        <f>ROUND(I136*H136,2)</f>
        <v>0</v>
      </c>
      <c r="K136" s="218" t="s">
        <v>287</v>
      </c>
      <c r="L136" s="47"/>
      <c r="M136" s="223" t="s">
        <v>19</v>
      </c>
      <c r="N136" s="224" t="s">
        <v>40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0.045999999999999999</v>
      </c>
      <c r="T136" s="226">
        <f>S136*H136</f>
        <v>2.335696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288</v>
      </c>
      <c r="AT136" s="227" t="s">
        <v>284</v>
      </c>
      <c r="AU136" s="227" t="s">
        <v>78</v>
      </c>
      <c r="AY136" s="20" t="s">
        <v>281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76</v>
      </c>
      <c r="BK136" s="228">
        <f>ROUND(I136*H136,2)</f>
        <v>0</v>
      </c>
      <c r="BL136" s="20" t="s">
        <v>288</v>
      </c>
      <c r="BM136" s="227" t="s">
        <v>339</v>
      </c>
    </row>
    <row r="137" s="2" customFormat="1">
      <c r="A137" s="41"/>
      <c r="B137" s="42"/>
      <c r="C137" s="43"/>
      <c r="D137" s="229" t="s">
        <v>290</v>
      </c>
      <c r="E137" s="43"/>
      <c r="F137" s="230" t="s">
        <v>340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290</v>
      </c>
      <c r="AU137" s="20" t="s">
        <v>78</v>
      </c>
    </row>
    <row r="138" s="15" customFormat="1">
      <c r="A138" s="15"/>
      <c r="B138" s="257"/>
      <c r="C138" s="258"/>
      <c r="D138" s="236" t="s">
        <v>292</v>
      </c>
      <c r="E138" s="259" t="s">
        <v>19</v>
      </c>
      <c r="F138" s="260" t="s">
        <v>341</v>
      </c>
      <c r="G138" s="258"/>
      <c r="H138" s="259" t="s">
        <v>19</v>
      </c>
      <c r="I138" s="261"/>
      <c r="J138" s="258"/>
      <c r="K138" s="258"/>
      <c r="L138" s="262"/>
      <c r="M138" s="263"/>
      <c r="N138" s="264"/>
      <c r="O138" s="264"/>
      <c r="P138" s="264"/>
      <c r="Q138" s="264"/>
      <c r="R138" s="264"/>
      <c r="S138" s="264"/>
      <c r="T138" s="26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6" t="s">
        <v>292</v>
      </c>
      <c r="AU138" s="266" t="s">
        <v>78</v>
      </c>
      <c r="AV138" s="15" t="s">
        <v>76</v>
      </c>
      <c r="AW138" s="15" t="s">
        <v>31</v>
      </c>
      <c r="AX138" s="15" t="s">
        <v>69</v>
      </c>
      <c r="AY138" s="266" t="s">
        <v>281</v>
      </c>
    </row>
    <row r="139" s="13" customFormat="1">
      <c r="A139" s="13"/>
      <c r="B139" s="234"/>
      <c r="C139" s="235"/>
      <c r="D139" s="236" t="s">
        <v>292</v>
      </c>
      <c r="E139" s="237" t="s">
        <v>19</v>
      </c>
      <c r="F139" s="238" t="s">
        <v>854</v>
      </c>
      <c r="G139" s="235"/>
      <c r="H139" s="239">
        <v>51.155000000000001</v>
      </c>
      <c r="I139" s="240"/>
      <c r="J139" s="235"/>
      <c r="K139" s="235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292</v>
      </c>
      <c r="AU139" s="245" t="s">
        <v>78</v>
      </c>
      <c r="AV139" s="13" t="s">
        <v>78</v>
      </c>
      <c r="AW139" s="13" t="s">
        <v>31</v>
      </c>
      <c r="AX139" s="13" t="s">
        <v>69</v>
      </c>
      <c r="AY139" s="245" t="s">
        <v>281</v>
      </c>
    </row>
    <row r="140" s="15" customFormat="1">
      <c r="A140" s="15"/>
      <c r="B140" s="257"/>
      <c r="C140" s="258"/>
      <c r="D140" s="236" t="s">
        <v>292</v>
      </c>
      <c r="E140" s="259" t="s">
        <v>19</v>
      </c>
      <c r="F140" s="260" t="s">
        <v>343</v>
      </c>
      <c r="G140" s="258"/>
      <c r="H140" s="259" t="s">
        <v>19</v>
      </c>
      <c r="I140" s="261"/>
      <c r="J140" s="258"/>
      <c r="K140" s="258"/>
      <c r="L140" s="262"/>
      <c r="M140" s="263"/>
      <c r="N140" s="264"/>
      <c r="O140" s="264"/>
      <c r="P140" s="264"/>
      <c r="Q140" s="264"/>
      <c r="R140" s="264"/>
      <c r="S140" s="264"/>
      <c r="T140" s="26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6" t="s">
        <v>292</v>
      </c>
      <c r="AU140" s="266" t="s">
        <v>78</v>
      </c>
      <c r="AV140" s="15" t="s">
        <v>76</v>
      </c>
      <c r="AW140" s="15" t="s">
        <v>31</v>
      </c>
      <c r="AX140" s="15" t="s">
        <v>69</v>
      </c>
      <c r="AY140" s="266" t="s">
        <v>281</v>
      </c>
    </row>
    <row r="141" s="13" customFormat="1">
      <c r="A141" s="13"/>
      <c r="B141" s="234"/>
      <c r="C141" s="235"/>
      <c r="D141" s="236" t="s">
        <v>292</v>
      </c>
      <c r="E141" s="237" t="s">
        <v>19</v>
      </c>
      <c r="F141" s="238" t="s">
        <v>855</v>
      </c>
      <c r="G141" s="235"/>
      <c r="H141" s="239">
        <v>-5.2220000000000004</v>
      </c>
      <c r="I141" s="240"/>
      <c r="J141" s="235"/>
      <c r="K141" s="235"/>
      <c r="L141" s="241"/>
      <c r="M141" s="242"/>
      <c r="N141" s="243"/>
      <c r="O141" s="243"/>
      <c r="P141" s="243"/>
      <c r="Q141" s="243"/>
      <c r="R141" s="243"/>
      <c r="S141" s="243"/>
      <c r="T141" s="24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5" t="s">
        <v>292</v>
      </c>
      <c r="AU141" s="245" t="s">
        <v>78</v>
      </c>
      <c r="AV141" s="13" t="s">
        <v>78</v>
      </c>
      <c r="AW141" s="13" t="s">
        <v>31</v>
      </c>
      <c r="AX141" s="13" t="s">
        <v>69</v>
      </c>
      <c r="AY141" s="245" t="s">
        <v>281</v>
      </c>
    </row>
    <row r="142" s="13" customFormat="1">
      <c r="A142" s="13"/>
      <c r="B142" s="234"/>
      <c r="C142" s="235"/>
      <c r="D142" s="236" t="s">
        <v>292</v>
      </c>
      <c r="E142" s="237" t="s">
        <v>19</v>
      </c>
      <c r="F142" s="238" t="s">
        <v>856</v>
      </c>
      <c r="G142" s="235"/>
      <c r="H142" s="239">
        <v>4.843</v>
      </c>
      <c r="I142" s="240"/>
      <c r="J142" s="235"/>
      <c r="K142" s="235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292</v>
      </c>
      <c r="AU142" s="245" t="s">
        <v>78</v>
      </c>
      <c r="AV142" s="13" t="s">
        <v>78</v>
      </c>
      <c r="AW142" s="13" t="s">
        <v>31</v>
      </c>
      <c r="AX142" s="13" t="s">
        <v>69</v>
      </c>
      <c r="AY142" s="245" t="s">
        <v>281</v>
      </c>
    </row>
    <row r="143" s="14" customFormat="1">
      <c r="A143" s="14"/>
      <c r="B143" s="246"/>
      <c r="C143" s="247"/>
      <c r="D143" s="236" t="s">
        <v>292</v>
      </c>
      <c r="E143" s="248" t="s">
        <v>19</v>
      </c>
      <c r="F143" s="249" t="s">
        <v>311</v>
      </c>
      <c r="G143" s="247"/>
      <c r="H143" s="250">
        <v>50.775999999999996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292</v>
      </c>
      <c r="AU143" s="256" t="s">
        <v>78</v>
      </c>
      <c r="AV143" s="14" t="s">
        <v>288</v>
      </c>
      <c r="AW143" s="14" t="s">
        <v>31</v>
      </c>
      <c r="AX143" s="14" t="s">
        <v>76</v>
      </c>
      <c r="AY143" s="256" t="s">
        <v>281</v>
      </c>
    </row>
    <row r="144" s="2" customFormat="1" ht="37.8" customHeight="1">
      <c r="A144" s="41"/>
      <c r="B144" s="42"/>
      <c r="C144" s="216" t="s">
        <v>347</v>
      </c>
      <c r="D144" s="216" t="s">
        <v>284</v>
      </c>
      <c r="E144" s="217" t="s">
        <v>348</v>
      </c>
      <c r="F144" s="218" t="s">
        <v>349</v>
      </c>
      <c r="G144" s="219" t="s">
        <v>197</v>
      </c>
      <c r="H144" s="220">
        <v>89.096000000000004</v>
      </c>
      <c r="I144" s="221"/>
      <c r="J144" s="222">
        <f>ROUND(I144*H144,2)</f>
        <v>0</v>
      </c>
      <c r="K144" s="218" t="s">
        <v>287</v>
      </c>
      <c r="L144" s="47"/>
      <c r="M144" s="223" t="s">
        <v>19</v>
      </c>
      <c r="N144" s="224" t="s">
        <v>40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0.068000000000000005</v>
      </c>
      <c r="T144" s="226">
        <f>S144*H144</f>
        <v>6.0585280000000008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288</v>
      </c>
      <c r="AT144" s="227" t="s">
        <v>284</v>
      </c>
      <c r="AU144" s="227" t="s">
        <v>78</v>
      </c>
      <c r="AY144" s="20" t="s">
        <v>281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76</v>
      </c>
      <c r="BK144" s="228">
        <f>ROUND(I144*H144,2)</f>
        <v>0</v>
      </c>
      <c r="BL144" s="20" t="s">
        <v>288</v>
      </c>
      <c r="BM144" s="227" t="s">
        <v>350</v>
      </c>
    </row>
    <row r="145" s="2" customFormat="1">
      <c r="A145" s="41"/>
      <c r="B145" s="42"/>
      <c r="C145" s="43"/>
      <c r="D145" s="229" t="s">
        <v>290</v>
      </c>
      <c r="E145" s="43"/>
      <c r="F145" s="230" t="s">
        <v>351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290</v>
      </c>
      <c r="AU145" s="20" t="s">
        <v>78</v>
      </c>
    </row>
    <row r="146" s="13" customFormat="1">
      <c r="A146" s="13"/>
      <c r="B146" s="234"/>
      <c r="C146" s="235"/>
      <c r="D146" s="236" t="s">
        <v>292</v>
      </c>
      <c r="E146" s="237" t="s">
        <v>19</v>
      </c>
      <c r="F146" s="238" t="s">
        <v>211</v>
      </c>
      <c r="G146" s="235"/>
      <c r="H146" s="239">
        <v>87.188999999999993</v>
      </c>
      <c r="I146" s="240"/>
      <c r="J146" s="235"/>
      <c r="K146" s="235"/>
      <c r="L146" s="241"/>
      <c r="M146" s="242"/>
      <c r="N146" s="243"/>
      <c r="O146" s="243"/>
      <c r="P146" s="243"/>
      <c r="Q146" s="243"/>
      <c r="R146" s="243"/>
      <c r="S146" s="243"/>
      <c r="T146" s="24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5" t="s">
        <v>292</v>
      </c>
      <c r="AU146" s="245" t="s">
        <v>78</v>
      </c>
      <c r="AV146" s="13" t="s">
        <v>78</v>
      </c>
      <c r="AW146" s="13" t="s">
        <v>31</v>
      </c>
      <c r="AX146" s="13" t="s">
        <v>69</v>
      </c>
      <c r="AY146" s="245" t="s">
        <v>281</v>
      </c>
    </row>
    <row r="147" s="13" customFormat="1">
      <c r="A147" s="13"/>
      <c r="B147" s="234"/>
      <c r="C147" s="235"/>
      <c r="D147" s="236" t="s">
        <v>292</v>
      </c>
      <c r="E147" s="237" t="s">
        <v>19</v>
      </c>
      <c r="F147" s="238" t="s">
        <v>352</v>
      </c>
      <c r="G147" s="235"/>
      <c r="H147" s="239">
        <v>1.907</v>
      </c>
      <c r="I147" s="240"/>
      <c r="J147" s="235"/>
      <c r="K147" s="235"/>
      <c r="L147" s="241"/>
      <c r="M147" s="242"/>
      <c r="N147" s="243"/>
      <c r="O147" s="243"/>
      <c r="P147" s="243"/>
      <c r="Q147" s="243"/>
      <c r="R147" s="243"/>
      <c r="S147" s="243"/>
      <c r="T147" s="24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5" t="s">
        <v>292</v>
      </c>
      <c r="AU147" s="245" t="s">
        <v>78</v>
      </c>
      <c r="AV147" s="13" t="s">
        <v>78</v>
      </c>
      <c r="AW147" s="13" t="s">
        <v>31</v>
      </c>
      <c r="AX147" s="13" t="s">
        <v>69</v>
      </c>
      <c r="AY147" s="245" t="s">
        <v>281</v>
      </c>
    </row>
    <row r="148" s="14" customFormat="1">
      <c r="A148" s="14"/>
      <c r="B148" s="246"/>
      <c r="C148" s="247"/>
      <c r="D148" s="236" t="s">
        <v>292</v>
      </c>
      <c r="E148" s="248" t="s">
        <v>19</v>
      </c>
      <c r="F148" s="249" t="s">
        <v>311</v>
      </c>
      <c r="G148" s="247"/>
      <c r="H148" s="250">
        <v>89.096000000000004</v>
      </c>
      <c r="I148" s="251"/>
      <c r="J148" s="247"/>
      <c r="K148" s="247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292</v>
      </c>
      <c r="AU148" s="256" t="s">
        <v>78</v>
      </c>
      <c r="AV148" s="14" t="s">
        <v>288</v>
      </c>
      <c r="AW148" s="14" t="s">
        <v>31</v>
      </c>
      <c r="AX148" s="14" t="s">
        <v>76</v>
      </c>
      <c r="AY148" s="256" t="s">
        <v>281</v>
      </c>
    </row>
    <row r="149" s="12" customFormat="1" ht="22.8" customHeight="1">
      <c r="A149" s="12"/>
      <c r="B149" s="200"/>
      <c r="C149" s="201"/>
      <c r="D149" s="202" t="s">
        <v>68</v>
      </c>
      <c r="E149" s="214" t="s">
        <v>353</v>
      </c>
      <c r="F149" s="214" t="s">
        <v>354</v>
      </c>
      <c r="G149" s="201"/>
      <c r="H149" s="201"/>
      <c r="I149" s="204"/>
      <c r="J149" s="215">
        <f>BK149</f>
        <v>0</v>
      </c>
      <c r="K149" s="201"/>
      <c r="L149" s="206"/>
      <c r="M149" s="207"/>
      <c r="N149" s="208"/>
      <c r="O149" s="208"/>
      <c r="P149" s="209">
        <f>SUM(P150:P160)</f>
        <v>0</v>
      </c>
      <c r="Q149" s="208"/>
      <c r="R149" s="209">
        <f>SUM(R150:R160)</f>
        <v>0</v>
      </c>
      <c r="S149" s="208"/>
      <c r="T149" s="210">
        <f>SUM(T150:T160)</f>
        <v>1.6160959999999998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11" t="s">
        <v>76</v>
      </c>
      <c r="AT149" s="212" t="s">
        <v>68</v>
      </c>
      <c r="AU149" s="212" t="s">
        <v>76</v>
      </c>
      <c r="AY149" s="211" t="s">
        <v>281</v>
      </c>
      <c r="BK149" s="213">
        <f>SUM(BK150:BK160)</f>
        <v>0</v>
      </c>
    </row>
    <row r="150" s="2" customFormat="1" ht="24.15" customHeight="1">
      <c r="A150" s="41"/>
      <c r="B150" s="42"/>
      <c r="C150" s="216" t="s">
        <v>355</v>
      </c>
      <c r="D150" s="216" t="s">
        <v>284</v>
      </c>
      <c r="E150" s="217" t="s">
        <v>356</v>
      </c>
      <c r="F150" s="218" t="s">
        <v>357</v>
      </c>
      <c r="G150" s="219" t="s">
        <v>197</v>
      </c>
      <c r="H150" s="220">
        <v>6.9619999999999997</v>
      </c>
      <c r="I150" s="221"/>
      <c r="J150" s="222">
        <f>ROUND(I150*H150,2)</f>
        <v>0</v>
      </c>
      <c r="K150" s="218" t="s">
        <v>287</v>
      </c>
      <c r="L150" s="47"/>
      <c r="M150" s="223" t="s">
        <v>19</v>
      </c>
      <c r="N150" s="224" t="s">
        <v>40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0.20799999999999999</v>
      </c>
      <c r="T150" s="226">
        <f>S150*H150</f>
        <v>1.4480959999999998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288</v>
      </c>
      <c r="AT150" s="227" t="s">
        <v>284</v>
      </c>
      <c r="AU150" s="227" t="s">
        <v>78</v>
      </c>
      <c r="AY150" s="20" t="s">
        <v>281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76</v>
      </c>
      <c r="BK150" s="228">
        <f>ROUND(I150*H150,2)</f>
        <v>0</v>
      </c>
      <c r="BL150" s="20" t="s">
        <v>288</v>
      </c>
      <c r="BM150" s="227" t="s">
        <v>358</v>
      </c>
    </row>
    <row r="151" s="2" customFormat="1">
      <c r="A151" s="41"/>
      <c r="B151" s="42"/>
      <c r="C151" s="43"/>
      <c r="D151" s="229" t="s">
        <v>290</v>
      </c>
      <c r="E151" s="43"/>
      <c r="F151" s="230" t="s">
        <v>359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290</v>
      </c>
      <c r="AU151" s="20" t="s">
        <v>78</v>
      </c>
    </row>
    <row r="152" s="13" customFormat="1">
      <c r="A152" s="13"/>
      <c r="B152" s="234"/>
      <c r="C152" s="235"/>
      <c r="D152" s="236" t="s">
        <v>292</v>
      </c>
      <c r="E152" s="237" t="s">
        <v>19</v>
      </c>
      <c r="F152" s="238" t="s">
        <v>857</v>
      </c>
      <c r="G152" s="235"/>
      <c r="H152" s="239">
        <v>11.204000000000001</v>
      </c>
      <c r="I152" s="240"/>
      <c r="J152" s="235"/>
      <c r="K152" s="235"/>
      <c r="L152" s="241"/>
      <c r="M152" s="242"/>
      <c r="N152" s="243"/>
      <c r="O152" s="243"/>
      <c r="P152" s="243"/>
      <c r="Q152" s="243"/>
      <c r="R152" s="243"/>
      <c r="S152" s="243"/>
      <c r="T152" s="24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5" t="s">
        <v>292</v>
      </c>
      <c r="AU152" s="245" t="s">
        <v>78</v>
      </c>
      <c r="AV152" s="13" t="s">
        <v>78</v>
      </c>
      <c r="AW152" s="13" t="s">
        <v>31</v>
      </c>
      <c r="AX152" s="13" t="s">
        <v>69</v>
      </c>
      <c r="AY152" s="245" t="s">
        <v>281</v>
      </c>
    </row>
    <row r="153" s="13" customFormat="1">
      <c r="A153" s="13"/>
      <c r="B153" s="234"/>
      <c r="C153" s="235"/>
      <c r="D153" s="236" t="s">
        <v>292</v>
      </c>
      <c r="E153" s="237" t="s">
        <v>19</v>
      </c>
      <c r="F153" s="238" t="s">
        <v>361</v>
      </c>
      <c r="G153" s="235"/>
      <c r="H153" s="239">
        <v>-4.242</v>
      </c>
      <c r="I153" s="240"/>
      <c r="J153" s="235"/>
      <c r="K153" s="235"/>
      <c r="L153" s="241"/>
      <c r="M153" s="242"/>
      <c r="N153" s="243"/>
      <c r="O153" s="243"/>
      <c r="P153" s="243"/>
      <c r="Q153" s="243"/>
      <c r="R153" s="243"/>
      <c r="S153" s="243"/>
      <c r="T153" s="244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5" t="s">
        <v>292</v>
      </c>
      <c r="AU153" s="245" t="s">
        <v>78</v>
      </c>
      <c r="AV153" s="13" t="s">
        <v>78</v>
      </c>
      <c r="AW153" s="13" t="s">
        <v>31</v>
      </c>
      <c r="AX153" s="13" t="s">
        <v>69</v>
      </c>
      <c r="AY153" s="245" t="s">
        <v>281</v>
      </c>
    </row>
    <row r="154" s="14" customFormat="1">
      <c r="A154" s="14"/>
      <c r="B154" s="246"/>
      <c r="C154" s="247"/>
      <c r="D154" s="236" t="s">
        <v>292</v>
      </c>
      <c r="E154" s="248" t="s">
        <v>19</v>
      </c>
      <c r="F154" s="249" t="s">
        <v>311</v>
      </c>
      <c r="G154" s="247"/>
      <c r="H154" s="250">
        <v>6.9619999999999997</v>
      </c>
      <c r="I154" s="251"/>
      <c r="J154" s="247"/>
      <c r="K154" s="247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292</v>
      </c>
      <c r="AU154" s="256" t="s">
        <v>78</v>
      </c>
      <c r="AV154" s="14" t="s">
        <v>288</v>
      </c>
      <c r="AW154" s="14" t="s">
        <v>31</v>
      </c>
      <c r="AX154" s="14" t="s">
        <v>76</v>
      </c>
      <c r="AY154" s="256" t="s">
        <v>281</v>
      </c>
    </row>
    <row r="155" s="2" customFormat="1" ht="24.15" customHeight="1">
      <c r="A155" s="41"/>
      <c r="B155" s="42"/>
      <c r="C155" s="216" t="s">
        <v>8</v>
      </c>
      <c r="D155" s="216" t="s">
        <v>284</v>
      </c>
      <c r="E155" s="217" t="s">
        <v>858</v>
      </c>
      <c r="F155" s="218" t="s">
        <v>859</v>
      </c>
      <c r="G155" s="219" t="s">
        <v>197</v>
      </c>
      <c r="H155" s="220">
        <v>0.40000000000000002</v>
      </c>
      <c r="I155" s="221"/>
      <c r="J155" s="222">
        <f>ROUND(I155*H155,2)</f>
        <v>0</v>
      </c>
      <c r="K155" s="218" t="s">
        <v>287</v>
      </c>
      <c r="L155" s="47"/>
      <c r="M155" s="223" t="s">
        <v>19</v>
      </c>
      <c r="N155" s="224" t="s">
        <v>40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0.10000000000000001</v>
      </c>
      <c r="T155" s="226">
        <f>S155*H155</f>
        <v>0.040000000000000008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288</v>
      </c>
      <c r="AT155" s="227" t="s">
        <v>284</v>
      </c>
      <c r="AU155" s="227" t="s">
        <v>78</v>
      </c>
      <c r="AY155" s="20" t="s">
        <v>281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76</v>
      </c>
      <c r="BK155" s="228">
        <f>ROUND(I155*H155,2)</f>
        <v>0</v>
      </c>
      <c r="BL155" s="20" t="s">
        <v>288</v>
      </c>
      <c r="BM155" s="227" t="s">
        <v>860</v>
      </c>
    </row>
    <row r="156" s="2" customFormat="1">
      <c r="A156" s="41"/>
      <c r="B156" s="42"/>
      <c r="C156" s="43"/>
      <c r="D156" s="229" t="s">
        <v>290</v>
      </c>
      <c r="E156" s="43"/>
      <c r="F156" s="230" t="s">
        <v>861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290</v>
      </c>
      <c r="AU156" s="20" t="s">
        <v>78</v>
      </c>
    </row>
    <row r="157" s="13" customFormat="1">
      <c r="A157" s="13"/>
      <c r="B157" s="234"/>
      <c r="C157" s="235"/>
      <c r="D157" s="236" t="s">
        <v>292</v>
      </c>
      <c r="E157" s="237" t="s">
        <v>19</v>
      </c>
      <c r="F157" s="238" t="s">
        <v>862</v>
      </c>
      <c r="G157" s="235"/>
      <c r="H157" s="239">
        <v>0.40000000000000002</v>
      </c>
      <c r="I157" s="240"/>
      <c r="J157" s="235"/>
      <c r="K157" s="235"/>
      <c r="L157" s="241"/>
      <c r="M157" s="242"/>
      <c r="N157" s="243"/>
      <c r="O157" s="243"/>
      <c r="P157" s="243"/>
      <c r="Q157" s="243"/>
      <c r="R157" s="243"/>
      <c r="S157" s="243"/>
      <c r="T157" s="24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5" t="s">
        <v>292</v>
      </c>
      <c r="AU157" s="245" t="s">
        <v>78</v>
      </c>
      <c r="AV157" s="13" t="s">
        <v>78</v>
      </c>
      <c r="AW157" s="13" t="s">
        <v>31</v>
      </c>
      <c r="AX157" s="13" t="s">
        <v>76</v>
      </c>
      <c r="AY157" s="245" t="s">
        <v>281</v>
      </c>
    </row>
    <row r="158" s="2" customFormat="1" ht="24.15" customHeight="1">
      <c r="A158" s="41"/>
      <c r="B158" s="42"/>
      <c r="C158" s="216" t="s">
        <v>369</v>
      </c>
      <c r="D158" s="216" t="s">
        <v>284</v>
      </c>
      <c r="E158" s="217" t="s">
        <v>863</v>
      </c>
      <c r="F158" s="218" t="s">
        <v>864</v>
      </c>
      <c r="G158" s="219" t="s">
        <v>865</v>
      </c>
      <c r="H158" s="220">
        <v>0.064000000000000001</v>
      </c>
      <c r="I158" s="221"/>
      <c r="J158" s="222">
        <f>ROUND(I158*H158,2)</f>
        <v>0</v>
      </c>
      <c r="K158" s="218" t="s">
        <v>287</v>
      </c>
      <c r="L158" s="47"/>
      <c r="M158" s="223" t="s">
        <v>19</v>
      </c>
      <c r="N158" s="224" t="s">
        <v>40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2</v>
      </c>
      <c r="T158" s="226">
        <f>S158*H158</f>
        <v>0.128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288</v>
      </c>
      <c r="AT158" s="227" t="s">
        <v>284</v>
      </c>
      <c r="AU158" s="227" t="s">
        <v>78</v>
      </c>
      <c r="AY158" s="20" t="s">
        <v>281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76</v>
      </c>
      <c r="BK158" s="228">
        <f>ROUND(I158*H158,2)</f>
        <v>0</v>
      </c>
      <c r="BL158" s="20" t="s">
        <v>288</v>
      </c>
      <c r="BM158" s="227" t="s">
        <v>866</v>
      </c>
    </row>
    <row r="159" s="2" customFormat="1">
      <c r="A159" s="41"/>
      <c r="B159" s="42"/>
      <c r="C159" s="43"/>
      <c r="D159" s="229" t="s">
        <v>290</v>
      </c>
      <c r="E159" s="43"/>
      <c r="F159" s="230" t="s">
        <v>867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290</v>
      </c>
      <c r="AU159" s="20" t="s">
        <v>78</v>
      </c>
    </row>
    <row r="160" s="13" customFormat="1">
      <c r="A160" s="13"/>
      <c r="B160" s="234"/>
      <c r="C160" s="235"/>
      <c r="D160" s="236" t="s">
        <v>292</v>
      </c>
      <c r="E160" s="237" t="s">
        <v>19</v>
      </c>
      <c r="F160" s="238" t="s">
        <v>868</v>
      </c>
      <c r="G160" s="235"/>
      <c r="H160" s="239">
        <v>0.064000000000000001</v>
      </c>
      <c r="I160" s="240"/>
      <c r="J160" s="235"/>
      <c r="K160" s="235"/>
      <c r="L160" s="241"/>
      <c r="M160" s="242"/>
      <c r="N160" s="243"/>
      <c r="O160" s="243"/>
      <c r="P160" s="243"/>
      <c r="Q160" s="243"/>
      <c r="R160" s="243"/>
      <c r="S160" s="243"/>
      <c r="T160" s="24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5" t="s">
        <v>292</v>
      </c>
      <c r="AU160" s="245" t="s">
        <v>78</v>
      </c>
      <c r="AV160" s="13" t="s">
        <v>78</v>
      </c>
      <c r="AW160" s="13" t="s">
        <v>31</v>
      </c>
      <c r="AX160" s="13" t="s">
        <v>76</v>
      </c>
      <c r="AY160" s="245" t="s">
        <v>281</v>
      </c>
    </row>
    <row r="161" s="12" customFormat="1" ht="22.8" customHeight="1">
      <c r="A161" s="12"/>
      <c r="B161" s="200"/>
      <c r="C161" s="201"/>
      <c r="D161" s="202" t="s">
        <v>68</v>
      </c>
      <c r="E161" s="214" t="s">
        <v>362</v>
      </c>
      <c r="F161" s="214" t="s">
        <v>363</v>
      </c>
      <c r="G161" s="201"/>
      <c r="H161" s="201"/>
      <c r="I161" s="204"/>
      <c r="J161" s="215">
        <f>BK161</f>
        <v>0</v>
      </c>
      <c r="K161" s="201"/>
      <c r="L161" s="206"/>
      <c r="M161" s="207"/>
      <c r="N161" s="208"/>
      <c r="O161" s="208"/>
      <c r="P161" s="209">
        <f>SUM(P162:P170)</f>
        <v>0</v>
      </c>
      <c r="Q161" s="208"/>
      <c r="R161" s="209">
        <f>SUM(R162:R170)</f>
        <v>0</v>
      </c>
      <c r="S161" s="208"/>
      <c r="T161" s="210">
        <f>SUM(T162:T170)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11" t="s">
        <v>76</v>
      </c>
      <c r="AT161" s="212" t="s">
        <v>68</v>
      </c>
      <c r="AU161" s="212" t="s">
        <v>76</v>
      </c>
      <c r="AY161" s="211" t="s">
        <v>281</v>
      </c>
      <c r="BK161" s="213">
        <f>SUM(BK162:BK170)</f>
        <v>0</v>
      </c>
    </row>
    <row r="162" s="2" customFormat="1" ht="37.8" customHeight="1">
      <c r="A162" s="41"/>
      <c r="B162" s="42"/>
      <c r="C162" s="216" t="s">
        <v>374</v>
      </c>
      <c r="D162" s="216" t="s">
        <v>284</v>
      </c>
      <c r="E162" s="217" t="s">
        <v>364</v>
      </c>
      <c r="F162" s="218" t="s">
        <v>365</v>
      </c>
      <c r="G162" s="219" t="s">
        <v>366</v>
      </c>
      <c r="H162" s="220">
        <v>11.423</v>
      </c>
      <c r="I162" s="221"/>
      <c r="J162" s="222">
        <f>ROUND(I162*H162,2)</f>
        <v>0</v>
      </c>
      <c r="K162" s="218" t="s">
        <v>287</v>
      </c>
      <c r="L162" s="47"/>
      <c r="M162" s="223" t="s">
        <v>19</v>
      </c>
      <c r="N162" s="224" t="s">
        <v>40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288</v>
      </c>
      <c r="AT162" s="227" t="s">
        <v>284</v>
      </c>
      <c r="AU162" s="227" t="s">
        <v>78</v>
      </c>
      <c r="AY162" s="20" t="s">
        <v>281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76</v>
      </c>
      <c r="BK162" s="228">
        <f>ROUND(I162*H162,2)</f>
        <v>0</v>
      </c>
      <c r="BL162" s="20" t="s">
        <v>288</v>
      </c>
      <c r="BM162" s="227" t="s">
        <v>367</v>
      </c>
    </row>
    <row r="163" s="2" customFormat="1">
      <c r="A163" s="41"/>
      <c r="B163" s="42"/>
      <c r="C163" s="43"/>
      <c r="D163" s="229" t="s">
        <v>290</v>
      </c>
      <c r="E163" s="43"/>
      <c r="F163" s="230" t="s">
        <v>368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290</v>
      </c>
      <c r="AU163" s="20" t="s">
        <v>78</v>
      </c>
    </row>
    <row r="164" s="2" customFormat="1" ht="33" customHeight="1">
      <c r="A164" s="41"/>
      <c r="B164" s="42"/>
      <c r="C164" s="216" t="s">
        <v>380</v>
      </c>
      <c r="D164" s="216" t="s">
        <v>284</v>
      </c>
      <c r="E164" s="217" t="s">
        <v>370</v>
      </c>
      <c r="F164" s="218" t="s">
        <v>371</v>
      </c>
      <c r="G164" s="219" t="s">
        <v>366</v>
      </c>
      <c r="H164" s="220">
        <v>11.423</v>
      </c>
      <c r="I164" s="221"/>
      <c r="J164" s="222">
        <f>ROUND(I164*H164,2)</f>
        <v>0</v>
      </c>
      <c r="K164" s="218" t="s">
        <v>287</v>
      </c>
      <c r="L164" s="47"/>
      <c r="M164" s="223" t="s">
        <v>19</v>
      </c>
      <c r="N164" s="224" t="s">
        <v>40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288</v>
      </c>
      <c r="AT164" s="227" t="s">
        <v>284</v>
      </c>
      <c r="AU164" s="227" t="s">
        <v>78</v>
      </c>
      <c r="AY164" s="20" t="s">
        <v>281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76</v>
      </c>
      <c r="BK164" s="228">
        <f>ROUND(I164*H164,2)</f>
        <v>0</v>
      </c>
      <c r="BL164" s="20" t="s">
        <v>288</v>
      </c>
      <c r="BM164" s="227" t="s">
        <v>372</v>
      </c>
    </row>
    <row r="165" s="2" customFormat="1">
      <c r="A165" s="41"/>
      <c r="B165" s="42"/>
      <c r="C165" s="43"/>
      <c r="D165" s="229" t="s">
        <v>290</v>
      </c>
      <c r="E165" s="43"/>
      <c r="F165" s="230" t="s">
        <v>373</v>
      </c>
      <c r="G165" s="43"/>
      <c r="H165" s="43"/>
      <c r="I165" s="231"/>
      <c r="J165" s="43"/>
      <c r="K165" s="43"/>
      <c r="L165" s="47"/>
      <c r="M165" s="232"/>
      <c r="N165" s="233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290</v>
      </c>
      <c r="AU165" s="20" t="s">
        <v>78</v>
      </c>
    </row>
    <row r="166" s="2" customFormat="1" ht="44.25" customHeight="1">
      <c r="A166" s="41"/>
      <c r="B166" s="42"/>
      <c r="C166" s="216" t="s">
        <v>305</v>
      </c>
      <c r="D166" s="216" t="s">
        <v>284</v>
      </c>
      <c r="E166" s="217" t="s">
        <v>375</v>
      </c>
      <c r="F166" s="218" t="s">
        <v>376</v>
      </c>
      <c r="G166" s="219" t="s">
        <v>366</v>
      </c>
      <c r="H166" s="220">
        <v>274.15199999999999</v>
      </c>
      <c r="I166" s="221"/>
      <c r="J166" s="222">
        <f>ROUND(I166*H166,2)</f>
        <v>0</v>
      </c>
      <c r="K166" s="218" t="s">
        <v>287</v>
      </c>
      <c r="L166" s="47"/>
      <c r="M166" s="223" t="s">
        <v>19</v>
      </c>
      <c r="N166" s="224" t="s">
        <v>40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288</v>
      </c>
      <c r="AT166" s="227" t="s">
        <v>284</v>
      </c>
      <c r="AU166" s="227" t="s">
        <v>78</v>
      </c>
      <c r="AY166" s="20" t="s">
        <v>281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76</v>
      </c>
      <c r="BK166" s="228">
        <f>ROUND(I166*H166,2)</f>
        <v>0</v>
      </c>
      <c r="BL166" s="20" t="s">
        <v>288</v>
      </c>
      <c r="BM166" s="227" t="s">
        <v>377</v>
      </c>
    </row>
    <row r="167" s="2" customFormat="1">
      <c r="A167" s="41"/>
      <c r="B167" s="42"/>
      <c r="C167" s="43"/>
      <c r="D167" s="229" t="s">
        <v>290</v>
      </c>
      <c r="E167" s="43"/>
      <c r="F167" s="230" t="s">
        <v>378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290</v>
      </c>
      <c r="AU167" s="20" t="s">
        <v>78</v>
      </c>
    </row>
    <row r="168" s="13" customFormat="1">
      <c r="A168" s="13"/>
      <c r="B168" s="234"/>
      <c r="C168" s="235"/>
      <c r="D168" s="236" t="s">
        <v>292</v>
      </c>
      <c r="E168" s="235"/>
      <c r="F168" s="238" t="s">
        <v>869</v>
      </c>
      <c r="G168" s="235"/>
      <c r="H168" s="239">
        <v>274.15199999999999</v>
      </c>
      <c r="I168" s="240"/>
      <c r="J168" s="235"/>
      <c r="K168" s="235"/>
      <c r="L168" s="241"/>
      <c r="M168" s="242"/>
      <c r="N168" s="243"/>
      <c r="O168" s="243"/>
      <c r="P168" s="243"/>
      <c r="Q168" s="243"/>
      <c r="R168" s="243"/>
      <c r="S168" s="243"/>
      <c r="T168" s="244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5" t="s">
        <v>292</v>
      </c>
      <c r="AU168" s="245" t="s">
        <v>78</v>
      </c>
      <c r="AV168" s="13" t="s">
        <v>78</v>
      </c>
      <c r="AW168" s="13" t="s">
        <v>4</v>
      </c>
      <c r="AX168" s="13" t="s">
        <v>76</v>
      </c>
      <c r="AY168" s="245" t="s">
        <v>281</v>
      </c>
    </row>
    <row r="169" s="2" customFormat="1" ht="44.25" customHeight="1">
      <c r="A169" s="41"/>
      <c r="B169" s="42"/>
      <c r="C169" s="216" t="s">
        <v>395</v>
      </c>
      <c r="D169" s="216" t="s">
        <v>284</v>
      </c>
      <c r="E169" s="217" t="s">
        <v>381</v>
      </c>
      <c r="F169" s="218" t="s">
        <v>382</v>
      </c>
      <c r="G169" s="219" t="s">
        <v>366</v>
      </c>
      <c r="H169" s="220">
        <v>11.423</v>
      </c>
      <c r="I169" s="221"/>
      <c r="J169" s="222">
        <f>ROUND(I169*H169,2)</f>
        <v>0</v>
      </c>
      <c r="K169" s="218" t="s">
        <v>287</v>
      </c>
      <c r="L169" s="47"/>
      <c r="M169" s="223" t="s">
        <v>19</v>
      </c>
      <c r="N169" s="224" t="s">
        <v>40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288</v>
      </c>
      <c r="AT169" s="227" t="s">
        <v>284</v>
      </c>
      <c r="AU169" s="227" t="s">
        <v>78</v>
      </c>
      <c r="AY169" s="20" t="s">
        <v>281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76</v>
      </c>
      <c r="BK169" s="228">
        <f>ROUND(I169*H169,2)</f>
        <v>0</v>
      </c>
      <c r="BL169" s="20" t="s">
        <v>288</v>
      </c>
      <c r="BM169" s="227" t="s">
        <v>383</v>
      </c>
    </row>
    <row r="170" s="2" customFormat="1">
      <c r="A170" s="41"/>
      <c r="B170" s="42"/>
      <c r="C170" s="43"/>
      <c r="D170" s="229" t="s">
        <v>290</v>
      </c>
      <c r="E170" s="43"/>
      <c r="F170" s="230" t="s">
        <v>384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290</v>
      </c>
      <c r="AU170" s="20" t="s">
        <v>78</v>
      </c>
    </row>
    <row r="171" s="12" customFormat="1" ht="25.92" customHeight="1">
      <c r="A171" s="12"/>
      <c r="B171" s="200"/>
      <c r="C171" s="201"/>
      <c r="D171" s="202" t="s">
        <v>68</v>
      </c>
      <c r="E171" s="203" t="s">
        <v>385</v>
      </c>
      <c r="F171" s="203" t="s">
        <v>386</v>
      </c>
      <c r="G171" s="201"/>
      <c r="H171" s="201"/>
      <c r="I171" s="204"/>
      <c r="J171" s="205">
        <f>BK171</f>
        <v>0</v>
      </c>
      <c r="K171" s="201"/>
      <c r="L171" s="206"/>
      <c r="M171" s="207"/>
      <c r="N171" s="208"/>
      <c r="O171" s="208"/>
      <c r="P171" s="209">
        <f>P172+P238+P244+P252</f>
        <v>0</v>
      </c>
      <c r="Q171" s="208"/>
      <c r="R171" s="209">
        <f>R172+R238+R244+R252</f>
        <v>3.524222066300001</v>
      </c>
      <c r="S171" s="208"/>
      <c r="T171" s="210">
        <f>T172+T238+T244+T252</f>
        <v>5.2220000000000012E-05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1" t="s">
        <v>76</v>
      </c>
      <c r="AT171" s="212" t="s">
        <v>68</v>
      </c>
      <c r="AU171" s="212" t="s">
        <v>69</v>
      </c>
      <c r="AY171" s="211" t="s">
        <v>281</v>
      </c>
      <c r="BK171" s="213">
        <f>BK172+BK238+BK244+BK252</f>
        <v>0</v>
      </c>
    </row>
    <row r="172" s="12" customFormat="1" ht="22.8" customHeight="1">
      <c r="A172" s="12"/>
      <c r="B172" s="200"/>
      <c r="C172" s="201"/>
      <c r="D172" s="202" t="s">
        <v>68</v>
      </c>
      <c r="E172" s="214" t="s">
        <v>318</v>
      </c>
      <c r="F172" s="214" t="s">
        <v>387</v>
      </c>
      <c r="G172" s="201"/>
      <c r="H172" s="201"/>
      <c r="I172" s="204"/>
      <c r="J172" s="215">
        <f>BK172</f>
        <v>0</v>
      </c>
      <c r="K172" s="201"/>
      <c r="L172" s="206"/>
      <c r="M172" s="207"/>
      <c r="N172" s="208"/>
      <c r="O172" s="208"/>
      <c r="P172" s="209">
        <f>P173+P213+P220</f>
        <v>0</v>
      </c>
      <c r="Q172" s="208"/>
      <c r="R172" s="209">
        <f>R173+R213+R220</f>
        <v>3.5222981163000009</v>
      </c>
      <c r="S172" s="208"/>
      <c r="T172" s="210">
        <f>T173+T213+T220</f>
        <v>5.2220000000000012E-05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1" t="s">
        <v>76</v>
      </c>
      <c r="AT172" s="212" t="s">
        <v>68</v>
      </c>
      <c r="AU172" s="212" t="s">
        <v>76</v>
      </c>
      <c r="AY172" s="211" t="s">
        <v>281</v>
      </c>
      <c r="BK172" s="213">
        <f>BK173+BK213+BK220</f>
        <v>0</v>
      </c>
    </row>
    <row r="173" s="12" customFormat="1" ht="20.88" customHeight="1">
      <c r="A173" s="12"/>
      <c r="B173" s="200"/>
      <c r="C173" s="201"/>
      <c r="D173" s="202" t="s">
        <v>68</v>
      </c>
      <c r="E173" s="214" t="s">
        <v>388</v>
      </c>
      <c r="F173" s="214" t="s">
        <v>389</v>
      </c>
      <c r="G173" s="201"/>
      <c r="H173" s="201"/>
      <c r="I173" s="204"/>
      <c r="J173" s="215">
        <f>BK173</f>
        <v>0</v>
      </c>
      <c r="K173" s="201"/>
      <c r="L173" s="206"/>
      <c r="M173" s="207"/>
      <c r="N173" s="208"/>
      <c r="O173" s="208"/>
      <c r="P173" s="209">
        <f>P174+SUM(P175:P193)</f>
        <v>0</v>
      </c>
      <c r="Q173" s="208"/>
      <c r="R173" s="209">
        <f>R174+SUM(R175:R193)</f>
        <v>3.0247974660000008</v>
      </c>
      <c r="S173" s="208"/>
      <c r="T173" s="210">
        <f>T174+SUM(T175:T193)</f>
        <v>5.2220000000000012E-05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11" t="s">
        <v>76</v>
      </c>
      <c r="AT173" s="212" t="s">
        <v>68</v>
      </c>
      <c r="AU173" s="212" t="s">
        <v>78</v>
      </c>
      <c r="AY173" s="211" t="s">
        <v>281</v>
      </c>
      <c r="BK173" s="213">
        <f>BK174+SUM(BK175:BK193)</f>
        <v>0</v>
      </c>
    </row>
    <row r="174" s="2" customFormat="1" ht="55.5" customHeight="1">
      <c r="A174" s="41"/>
      <c r="B174" s="42"/>
      <c r="C174" s="216" t="s">
        <v>401</v>
      </c>
      <c r="D174" s="216" t="s">
        <v>284</v>
      </c>
      <c r="E174" s="217" t="s">
        <v>390</v>
      </c>
      <c r="F174" s="218" t="s">
        <v>391</v>
      </c>
      <c r="G174" s="219" t="s">
        <v>392</v>
      </c>
      <c r="H174" s="220">
        <v>11.395</v>
      </c>
      <c r="I174" s="221"/>
      <c r="J174" s="222">
        <f>ROUND(I174*H174,2)</f>
        <v>0</v>
      </c>
      <c r="K174" s="218" t="s">
        <v>287</v>
      </c>
      <c r="L174" s="47"/>
      <c r="M174" s="223" t="s">
        <v>19</v>
      </c>
      <c r="N174" s="224" t="s">
        <v>40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288</v>
      </c>
      <c r="AT174" s="227" t="s">
        <v>284</v>
      </c>
      <c r="AU174" s="227" t="s">
        <v>199</v>
      </c>
      <c r="AY174" s="20" t="s">
        <v>281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76</v>
      </c>
      <c r="BK174" s="228">
        <f>ROUND(I174*H174,2)</f>
        <v>0</v>
      </c>
      <c r="BL174" s="20" t="s">
        <v>288</v>
      </c>
      <c r="BM174" s="227" t="s">
        <v>393</v>
      </c>
    </row>
    <row r="175" s="2" customFormat="1">
      <c r="A175" s="41"/>
      <c r="B175" s="42"/>
      <c r="C175" s="43"/>
      <c r="D175" s="229" t="s">
        <v>290</v>
      </c>
      <c r="E175" s="43"/>
      <c r="F175" s="230" t="s">
        <v>394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290</v>
      </c>
      <c r="AU175" s="20" t="s">
        <v>199</v>
      </c>
    </row>
    <row r="176" s="13" customFormat="1">
      <c r="A176" s="13"/>
      <c r="B176" s="234"/>
      <c r="C176" s="235"/>
      <c r="D176" s="236" t="s">
        <v>292</v>
      </c>
      <c r="E176" s="237" t="s">
        <v>19</v>
      </c>
      <c r="F176" s="238" t="s">
        <v>230</v>
      </c>
      <c r="G176" s="235"/>
      <c r="H176" s="239">
        <v>6.7999999999999998</v>
      </c>
      <c r="I176" s="240"/>
      <c r="J176" s="235"/>
      <c r="K176" s="235"/>
      <c r="L176" s="241"/>
      <c r="M176" s="242"/>
      <c r="N176" s="243"/>
      <c r="O176" s="243"/>
      <c r="P176" s="243"/>
      <c r="Q176" s="243"/>
      <c r="R176" s="243"/>
      <c r="S176" s="243"/>
      <c r="T176" s="24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5" t="s">
        <v>292</v>
      </c>
      <c r="AU176" s="245" t="s">
        <v>199</v>
      </c>
      <c r="AV176" s="13" t="s">
        <v>78</v>
      </c>
      <c r="AW176" s="13" t="s">
        <v>31</v>
      </c>
      <c r="AX176" s="13" t="s">
        <v>69</v>
      </c>
      <c r="AY176" s="245" t="s">
        <v>281</v>
      </c>
    </row>
    <row r="177" s="13" customFormat="1">
      <c r="A177" s="13"/>
      <c r="B177" s="234"/>
      <c r="C177" s="235"/>
      <c r="D177" s="236" t="s">
        <v>292</v>
      </c>
      <c r="E177" s="237" t="s">
        <v>19</v>
      </c>
      <c r="F177" s="238" t="s">
        <v>204</v>
      </c>
      <c r="G177" s="235"/>
      <c r="H177" s="239">
        <v>4.5949999999999998</v>
      </c>
      <c r="I177" s="240"/>
      <c r="J177" s="235"/>
      <c r="K177" s="235"/>
      <c r="L177" s="241"/>
      <c r="M177" s="242"/>
      <c r="N177" s="243"/>
      <c r="O177" s="243"/>
      <c r="P177" s="243"/>
      <c r="Q177" s="243"/>
      <c r="R177" s="243"/>
      <c r="S177" s="243"/>
      <c r="T177" s="244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5" t="s">
        <v>292</v>
      </c>
      <c r="AU177" s="245" t="s">
        <v>199</v>
      </c>
      <c r="AV177" s="13" t="s">
        <v>78</v>
      </c>
      <c r="AW177" s="13" t="s">
        <v>31</v>
      </c>
      <c r="AX177" s="13" t="s">
        <v>69</v>
      </c>
      <c r="AY177" s="245" t="s">
        <v>281</v>
      </c>
    </row>
    <row r="178" s="14" customFormat="1">
      <c r="A178" s="14"/>
      <c r="B178" s="246"/>
      <c r="C178" s="247"/>
      <c r="D178" s="236" t="s">
        <v>292</v>
      </c>
      <c r="E178" s="248" t="s">
        <v>19</v>
      </c>
      <c r="F178" s="249" t="s">
        <v>311</v>
      </c>
      <c r="G178" s="247"/>
      <c r="H178" s="250">
        <v>11.395</v>
      </c>
      <c r="I178" s="251"/>
      <c r="J178" s="247"/>
      <c r="K178" s="247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292</v>
      </c>
      <c r="AU178" s="256" t="s">
        <v>199</v>
      </c>
      <c r="AV178" s="14" t="s">
        <v>288</v>
      </c>
      <c r="AW178" s="14" t="s">
        <v>31</v>
      </c>
      <c r="AX178" s="14" t="s">
        <v>76</v>
      </c>
      <c r="AY178" s="256" t="s">
        <v>281</v>
      </c>
    </row>
    <row r="179" s="2" customFormat="1" ht="16.5" customHeight="1">
      <c r="A179" s="41"/>
      <c r="B179" s="42"/>
      <c r="C179" s="267" t="s">
        <v>406</v>
      </c>
      <c r="D179" s="267" t="s">
        <v>396</v>
      </c>
      <c r="E179" s="268" t="s">
        <v>397</v>
      </c>
      <c r="F179" s="269" t="s">
        <v>398</v>
      </c>
      <c r="G179" s="270" t="s">
        <v>392</v>
      </c>
      <c r="H179" s="271">
        <v>12.535</v>
      </c>
      <c r="I179" s="272"/>
      <c r="J179" s="273">
        <f>ROUND(I179*H179,2)</f>
        <v>0</v>
      </c>
      <c r="K179" s="269" t="s">
        <v>287</v>
      </c>
      <c r="L179" s="274"/>
      <c r="M179" s="275" t="s">
        <v>19</v>
      </c>
      <c r="N179" s="276" t="s">
        <v>40</v>
      </c>
      <c r="O179" s="87"/>
      <c r="P179" s="225">
        <f>O179*H179</f>
        <v>0</v>
      </c>
      <c r="Q179" s="225">
        <v>0.00029999999999999997</v>
      </c>
      <c r="R179" s="225">
        <f>Q179*H179</f>
        <v>0.0037604999999999995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327</v>
      </c>
      <c r="AT179" s="227" t="s">
        <v>396</v>
      </c>
      <c r="AU179" s="227" t="s">
        <v>199</v>
      </c>
      <c r="AY179" s="20" t="s">
        <v>281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76</v>
      </c>
      <c r="BK179" s="228">
        <f>ROUND(I179*H179,2)</f>
        <v>0</v>
      </c>
      <c r="BL179" s="20" t="s">
        <v>288</v>
      </c>
      <c r="BM179" s="227" t="s">
        <v>399</v>
      </c>
    </row>
    <row r="180" s="13" customFormat="1">
      <c r="A180" s="13"/>
      <c r="B180" s="234"/>
      <c r="C180" s="235"/>
      <c r="D180" s="236" t="s">
        <v>292</v>
      </c>
      <c r="E180" s="235"/>
      <c r="F180" s="238" t="s">
        <v>870</v>
      </c>
      <c r="G180" s="235"/>
      <c r="H180" s="239">
        <v>12.535</v>
      </c>
      <c r="I180" s="240"/>
      <c r="J180" s="235"/>
      <c r="K180" s="235"/>
      <c r="L180" s="241"/>
      <c r="M180" s="242"/>
      <c r="N180" s="243"/>
      <c r="O180" s="243"/>
      <c r="P180" s="243"/>
      <c r="Q180" s="243"/>
      <c r="R180" s="243"/>
      <c r="S180" s="243"/>
      <c r="T180" s="24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5" t="s">
        <v>292</v>
      </c>
      <c r="AU180" s="245" t="s">
        <v>199</v>
      </c>
      <c r="AV180" s="13" t="s">
        <v>78</v>
      </c>
      <c r="AW180" s="13" t="s">
        <v>4</v>
      </c>
      <c r="AX180" s="13" t="s">
        <v>76</v>
      </c>
      <c r="AY180" s="245" t="s">
        <v>281</v>
      </c>
    </row>
    <row r="181" s="2" customFormat="1" ht="44.25" customHeight="1">
      <c r="A181" s="41"/>
      <c r="B181" s="42"/>
      <c r="C181" s="216" t="s">
        <v>412</v>
      </c>
      <c r="D181" s="216" t="s">
        <v>284</v>
      </c>
      <c r="E181" s="217" t="s">
        <v>402</v>
      </c>
      <c r="F181" s="218" t="s">
        <v>403</v>
      </c>
      <c r="G181" s="219" t="s">
        <v>392</v>
      </c>
      <c r="H181" s="220">
        <v>29.52</v>
      </c>
      <c r="I181" s="221"/>
      <c r="J181" s="222">
        <f>ROUND(I181*H181,2)</f>
        <v>0</v>
      </c>
      <c r="K181" s="218" t="s">
        <v>287</v>
      </c>
      <c r="L181" s="47"/>
      <c r="M181" s="223" t="s">
        <v>19</v>
      </c>
      <c r="N181" s="224" t="s">
        <v>40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288</v>
      </c>
      <c r="AT181" s="227" t="s">
        <v>284</v>
      </c>
      <c r="AU181" s="227" t="s">
        <v>199</v>
      </c>
      <c r="AY181" s="20" t="s">
        <v>281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76</v>
      </c>
      <c r="BK181" s="228">
        <f>ROUND(I181*H181,2)</f>
        <v>0</v>
      </c>
      <c r="BL181" s="20" t="s">
        <v>288</v>
      </c>
      <c r="BM181" s="227" t="s">
        <v>404</v>
      </c>
    </row>
    <row r="182" s="2" customFormat="1">
      <c r="A182" s="41"/>
      <c r="B182" s="42"/>
      <c r="C182" s="43"/>
      <c r="D182" s="229" t="s">
        <v>290</v>
      </c>
      <c r="E182" s="43"/>
      <c r="F182" s="230" t="s">
        <v>405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290</v>
      </c>
      <c r="AU182" s="20" t="s">
        <v>199</v>
      </c>
    </row>
    <row r="183" s="2" customFormat="1" ht="24.15" customHeight="1">
      <c r="A183" s="41"/>
      <c r="B183" s="42"/>
      <c r="C183" s="267" t="s">
        <v>7</v>
      </c>
      <c r="D183" s="267" t="s">
        <v>396</v>
      </c>
      <c r="E183" s="268" t="s">
        <v>407</v>
      </c>
      <c r="F183" s="269" t="s">
        <v>408</v>
      </c>
      <c r="G183" s="270" t="s">
        <v>392</v>
      </c>
      <c r="H183" s="271">
        <v>32.472000000000001</v>
      </c>
      <c r="I183" s="272"/>
      <c r="J183" s="273">
        <f>ROUND(I183*H183,2)</f>
        <v>0</v>
      </c>
      <c r="K183" s="269" t="s">
        <v>287</v>
      </c>
      <c r="L183" s="274"/>
      <c r="M183" s="275" t="s">
        <v>19</v>
      </c>
      <c r="N183" s="276" t="s">
        <v>40</v>
      </c>
      <c r="O183" s="87"/>
      <c r="P183" s="225">
        <f>O183*H183</f>
        <v>0</v>
      </c>
      <c r="Q183" s="225">
        <v>0.00010000000000000001</v>
      </c>
      <c r="R183" s="225">
        <f>Q183*H183</f>
        <v>0.0032472000000000004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327</v>
      </c>
      <c r="AT183" s="227" t="s">
        <v>396</v>
      </c>
      <c r="AU183" s="227" t="s">
        <v>199</v>
      </c>
      <c r="AY183" s="20" t="s">
        <v>281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76</v>
      </c>
      <c r="BK183" s="228">
        <f>ROUND(I183*H183,2)</f>
        <v>0</v>
      </c>
      <c r="BL183" s="20" t="s">
        <v>288</v>
      </c>
      <c r="BM183" s="227" t="s">
        <v>409</v>
      </c>
    </row>
    <row r="184" s="13" customFormat="1">
      <c r="A184" s="13"/>
      <c r="B184" s="234"/>
      <c r="C184" s="235"/>
      <c r="D184" s="236" t="s">
        <v>292</v>
      </c>
      <c r="E184" s="237" t="s">
        <v>19</v>
      </c>
      <c r="F184" s="238" t="s">
        <v>230</v>
      </c>
      <c r="G184" s="235"/>
      <c r="H184" s="239">
        <v>6.7999999999999998</v>
      </c>
      <c r="I184" s="240"/>
      <c r="J184" s="235"/>
      <c r="K184" s="235"/>
      <c r="L184" s="241"/>
      <c r="M184" s="242"/>
      <c r="N184" s="243"/>
      <c r="O184" s="243"/>
      <c r="P184" s="243"/>
      <c r="Q184" s="243"/>
      <c r="R184" s="243"/>
      <c r="S184" s="243"/>
      <c r="T184" s="244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5" t="s">
        <v>292</v>
      </c>
      <c r="AU184" s="245" t="s">
        <v>199</v>
      </c>
      <c r="AV184" s="13" t="s">
        <v>78</v>
      </c>
      <c r="AW184" s="13" t="s">
        <v>31</v>
      </c>
      <c r="AX184" s="13" t="s">
        <v>69</v>
      </c>
      <c r="AY184" s="245" t="s">
        <v>281</v>
      </c>
    </row>
    <row r="185" s="13" customFormat="1">
      <c r="A185" s="13"/>
      <c r="B185" s="234"/>
      <c r="C185" s="235"/>
      <c r="D185" s="236" t="s">
        <v>292</v>
      </c>
      <c r="E185" s="237" t="s">
        <v>19</v>
      </c>
      <c r="F185" s="238" t="s">
        <v>204</v>
      </c>
      <c r="G185" s="235"/>
      <c r="H185" s="239">
        <v>4.5949999999999998</v>
      </c>
      <c r="I185" s="240"/>
      <c r="J185" s="235"/>
      <c r="K185" s="235"/>
      <c r="L185" s="241"/>
      <c r="M185" s="242"/>
      <c r="N185" s="243"/>
      <c r="O185" s="243"/>
      <c r="P185" s="243"/>
      <c r="Q185" s="243"/>
      <c r="R185" s="243"/>
      <c r="S185" s="243"/>
      <c r="T185" s="24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5" t="s">
        <v>292</v>
      </c>
      <c r="AU185" s="245" t="s">
        <v>199</v>
      </c>
      <c r="AV185" s="13" t="s">
        <v>78</v>
      </c>
      <c r="AW185" s="13" t="s">
        <v>31</v>
      </c>
      <c r="AX185" s="13" t="s">
        <v>69</v>
      </c>
      <c r="AY185" s="245" t="s">
        <v>281</v>
      </c>
    </row>
    <row r="186" s="13" customFormat="1">
      <c r="A186" s="13"/>
      <c r="B186" s="234"/>
      <c r="C186" s="235"/>
      <c r="D186" s="236" t="s">
        <v>292</v>
      </c>
      <c r="E186" s="237" t="s">
        <v>19</v>
      </c>
      <c r="F186" s="238" t="s">
        <v>871</v>
      </c>
      <c r="G186" s="235"/>
      <c r="H186" s="239">
        <v>18.125</v>
      </c>
      <c r="I186" s="240"/>
      <c r="J186" s="235"/>
      <c r="K186" s="235"/>
      <c r="L186" s="241"/>
      <c r="M186" s="242"/>
      <c r="N186" s="243"/>
      <c r="O186" s="243"/>
      <c r="P186" s="243"/>
      <c r="Q186" s="243"/>
      <c r="R186" s="243"/>
      <c r="S186" s="243"/>
      <c r="T186" s="24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5" t="s">
        <v>292</v>
      </c>
      <c r="AU186" s="245" t="s">
        <v>199</v>
      </c>
      <c r="AV186" s="13" t="s">
        <v>78</v>
      </c>
      <c r="AW186" s="13" t="s">
        <v>31</v>
      </c>
      <c r="AX186" s="13" t="s">
        <v>69</v>
      </c>
      <c r="AY186" s="245" t="s">
        <v>281</v>
      </c>
    </row>
    <row r="187" s="14" customFormat="1">
      <c r="A187" s="14"/>
      <c r="B187" s="246"/>
      <c r="C187" s="247"/>
      <c r="D187" s="236" t="s">
        <v>292</v>
      </c>
      <c r="E187" s="248" t="s">
        <v>19</v>
      </c>
      <c r="F187" s="249" t="s">
        <v>311</v>
      </c>
      <c r="G187" s="247"/>
      <c r="H187" s="250">
        <v>29.52</v>
      </c>
      <c r="I187" s="251"/>
      <c r="J187" s="247"/>
      <c r="K187" s="247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292</v>
      </c>
      <c r="AU187" s="256" t="s">
        <v>199</v>
      </c>
      <c r="AV187" s="14" t="s">
        <v>288</v>
      </c>
      <c r="AW187" s="14" t="s">
        <v>31</v>
      </c>
      <c r="AX187" s="14" t="s">
        <v>76</v>
      </c>
      <c r="AY187" s="256" t="s">
        <v>281</v>
      </c>
    </row>
    <row r="188" s="13" customFormat="1">
      <c r="A188" s="13"/>
      <c r="B188" s="234"/>
      <c r="C188" s="235"/>
      <c r="D188" s="236" t="s">
        <v>292</v>
      </c>
      <c r="E188" s="235"/>
      <c r="F188" s="238" t="s">
        <v>872</v>
      </c>
      <c r="G188" s="235"/>
      <c r="H188" s="239">
        <v>32.472000000000001</v>
      </c>
      <c r="I188" s="240"/>
      <c r="J188" s="235"/>
      <c r="K188" s="235"/>
      <c r="L188" s="241"/>
      <c r="M188" s="242"/>
      <c r="N188" s="243"/>
      <c r="O188" s="243"/>
      <c r="P188" s="243"/>
      <c r="Q188" s="243"/>
      <c r="R188" s="243"/>
      <c r="S188" s="243"/>
      <c r="T188" s="244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5" t="s">
        <v>292</v>
      </c>
      <c r="AU188" s="245" t="s">
        <v>199</v>
      </c>
      <c r="AV188" s="13" t="s">
        <v>78</v>
      </c>
      <c r="AW188" s="13" t="s">
        <v>4</v>
      </c>
      <c r="AX188" s="13" t="s">
        <v>76</v>
      </c>
      <c r="AY188" s="245" t="s">
        <v>281</v>
      </c>
    </row>
    <row r="189" s="2" customFormat="1" ht="37.8" customHeight="1">
      <c r="A189" s="41"/>
      <c r="B189" s="42"/>
      <c r="C189" s="216" t="s">
        <v>424</v>
      </c>
      <c r="D189" s="216" t="s">
        <v>284</v>
      </c>
      <c r="E189" s="217" t="s">
        <v>413</v>
      </c>
      <c r="F189" s="218" t="s">
        <v>414</v>
      </c>
      <c r="G189" s="219" t="s">
        <v>197</v>
      </c>
      <c r="H189" s="220">
        <v>5.2220000000000004</v>
      </c>
      <c r="I189" s="221"/>
      <c r="J189" s="222">
        <f>ROUND(I189*H189,2)</f>
        <v>0</v>
      </c>
      <c r="K189" s="218" t="s">
        <v>287</v>
      </c>
      <c r="L189" s="47"/>
      <c r="M189" s="223" t="s">
        <v>19</v>
      </c>
      <c r="N189" s="224" t="s">
        <v>40</v>
      </c>
      <c r="O189" s="87"/>
      <c r="P189" s="225">
        <f>O189*H189</f>
        <v>0</v>
      </c>
      <c r="Q189" s="225">
        <v>2.1999999999999999E-05</v>
      </c>
      <c r="R189" s="225">
        <f>Q189*H189</f>
        <v>0.00011488400000000001</v>
      </c>
      <c r="S189" s="225">
        <v>1.0000000000000001E-05</v>
      </c>
      <c r="T189" s="226">
        <f>S189*H189</f>
        <v>5.2220000000000012E-05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288</v>
      </c>
      <c r="AT189" s="227" t="s">
        <v>284</v>
      </c>
      <c r="AU189" s="227" t="s">
        <v>199</v>
      </c>
      <c r="AY189" s="20" t="s">
        <v>281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76</v>
      </c>
      <c r="BK189" s="228">
        <f>ROUND(I189*H189,2)</f>
        <v>0</v>
      </c>
      <c r="BL189" s="20" t="s">
        <v>288</v>
      </c>
      <c r="BM189" s="227" t="s">
        <v>415</v>
      </c>
    </row>
    <row r="190" s="2" customFormat="1">
      <c r="A190" s="41"/>
      <c r="B190" s="42"/>
      <c r="C190" s="43"/>
      <c r="D190" s="229" t="s">
        <v>290</v>
      </c>
      <c r="E190" s="43"/>
      <c r="F190" s="230" t="s">
        <v>416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290</v>
      </c>
      <c r="AU190" s="20" t="s">
        <v>199</v>
      </c>
    </row>
    <row r="191" s="13" customFormat="1">
      <c r="A191" s="13"/>
      <c r="B191" s="234"/>
      <c r="C191" s="235"/>
      <c r="D191" s="236" t="s">
        <v>292</v>
      </c>
      <c r="E191" s="237" t="s">
        <v>19</v>
      </c>
      <c r="F191" s="238" t="s">
        <v>218</v>
      </c>
      <c r="G191" s="235"/>
      <c r="H191" s="239">
        <v>5.2220000000000004</v>
      </c>
      <c r="I191" s="240"/>
      <c r="J191" s="235"/>
      <c r="K191" s="235"/>
      <c r="L191" s="241"/>
      <c r="M191" s="242"/>
      <c r="N191" s="243"/>
      <c r="O191" s="243"/>
      <c r="P191" s="243"/>
      <c r="Q191" s="243"/>
      <c r="R191" s="243"/>
      <c r="S191" s="243"/>
      <c r="T191" s="244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5" t="s">
        <v>292</v>
      </c>
      <c r="AU191" s="245" t="s">
        <v>199</v>
      </c>
      <c r="AV191" s="13" t="s">
        <v>78</v>
      </c>
      <c r="AW191" s="13" t="s">
        <v>31</v>
      </c>
      <c r="AX191" s="13" t="s">
        <v>69</v>
      </c>
      <c r="AY191" s="245" t="s">
        <v>281</v>
      </c>
    </row>
    <row r="192" s="14" customFormat="1">
      <c r="A192" s="14"/>
      <c r="B192" s="246"/>
      <c r="C192" s="247"/>
      <c r="D192" s="236" t="s">
        <v>292</v>
      </c>
      <c r="E192" s="248" t="s">
        <v>19</v>
      </c>
      <c r="F192" s="249" t="s">
        <v>311</v>
      </c>
      <c r="G192" s="247"/>
      <c r="H192" s="250">
        <v>5.2220000000000004</v>
      </c>
      <c r="I192" s="251"/>
      <c r="J192" s="247"/>
      <c r="K192" s="247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292</v>
      </c>
      <c r="AU192" s="256" t="s">
        <v>199</v>
      </c>
      <c r="AV192" s="14" t="s">
        <v>288</v>
      </c>
      <c r="AW192" s="14" t="s">
        <v>31</v>
      </c>
      <c r="AX192" s="14" t="s">
        <v>76</v>
      </c>
      <c r="AY192" s="256" t="s">
        <v>281</v>
      </c>
    </row>
    <row r="193" s="16" customFormat="1" ht="20.88" customHeight="1">
      <c r="A193" s="16"/>
      <c r="B193" s="277"/>
      <c r="C193" s="278"/>
      <c r="D193" s="279" t="s">
        <v>68</v>
      </c>
      <c r="E193" s="279" t="s">
        <v>417</v>
      </c>
      <c r="F193" s="279" t="s">
        <v>418</v>
      </c>
      <c r="G193" s="278"/>
      <c r="H193" s="278"/>
      <c r="I193" s="280"/>
      <c r="J193" s="281">
        <f>BK193</f>
        <v>0</v>
      </c>
      <c r="K193" s="278"/>
      <c r="L193" s="282"/>
      <c r="M193" s="283"/>
      <c r="N193" s="284"/>
      <c r="O193" s="284"/>
      <c r="P193" s="285">
        <f>SUM(P194:P212)</f>
        <v>0</v>
      </c>
      <c r="Q193" s="284"/>
      <c r="R193" s="285">
        <f>SUM(R194:R212)</f>
        <v>3.0176748820000006</v>
      </c>
      <c r="S193" s="284"/>
      <c r="T193" s="286">
        <f>SUM(T194:T212)</f>
        <v>0</v>
      </c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R193" s="287" t="s">
        <v>76</v>
      </c>
      <c r="AT193" s="288" t="s">
        <v>68</v>
      </c>
      <c r="AU193" s="288" t="s">
        <v>199</v>
      </c>
      <c r="AY193" s="287" t="s">
        <v>281</v>
      </c>
      <c r="BK193" s="289">
        <f>SUM(BK194:BK212)</f>
        <v>0</v>
      </c>
    </row>
    <row r="194" s="2" customFormat="1" ht="24.15" customHeight="1">
      <c r="A194" s="41"/>
      <c r="B194" s="42"/>
      <c r="C194" s="216" t="s">
        <v>431</v>
      </c>
      <c r="D194" s="216" t="s">
        <v>284</v>
      </c>
      <c r="E194" s="217" t="s">
        <v>419</v>
      </c>
      <c r="F194" s="218" t="s">
        <v>420</v>
      </c>
      <c r="G194" s="219" t="s">
        <v>392</v>
      </c>
      <c r="H194" s="220">
        <v>9.2599999999999998</v>
      </c>
      <c r="I194" s="221"/>
      <c r="J194" s="222">
        <f>ROUND(I194*H194,2)</f>
        <v>0</v>
      </c>
      <c r="K194" s="218" t="s">
        <v>287</v>
      </c>
      <c r="L194" s="47"/>
      <c r="M194" s="223" t="s">
        <v>19</v>
      </c>
      <c r="N194" s="224" t="s">
        <v>40</v>
      </c>
      <c r="O194" s="87"/>
      <c r="P194" s="225">
        <f>O194*H194</f>
        <v>0</v>
      </c>
      <c r="Q194" s="225">
        <v>0.0015</v>
      </c>
      <c r="R194" s="225">
        <f>Q194*H194</f>
        <v>0.01389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288</v>
      </c>
      <c r="AT194" s="227" t="s">
        <v>284</v>
      </c>
      <c r="AU194" s="227" t="s">
        <v>288</v>
      </c>
      <c r="AY194" s="20" t="s">
        <v>281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76</v>
      </c>
      <c r="BK194" s="228">
        <f>ROUND(I194*H194,2)</f>
        <v>0</v>
      </c>
      <c r="BL194" s="20" t="s">
        <v>288</v>
      </c>
      <c r="BM194" s="227" t="s">
        <v>421</v>
      </c>
    </row>
    <row r="195" s="2" customFormat="1">
      <c r="A195" s="41"/>
      <c r="B195" s="42"/>
      <c r="C195" s="43"/>
      <c r="D195" s="229" t="s">
        <v>290</v>
      </c>
      <c r="E195" s="43"/>
      <c r="F195" s="230" t="s">
        <v>422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290</v>
      </c>
      <c r="AU195" s="20" t="s">
        <v>288</v>
      </c>
    </row>
    <row r="196" s="13" customFormat="1">
      <c r="A196" s="13"/>
      <c r="B196" s="234"/>
      <c r="C196" s="235"/>
      <c r="D196" s="236" t="s">
        <v>292</v>
      </c>
      <c r="E196" s="237" t="s">
        <v>19</v>
      </c>
      <c r="F196" s="238" t="s">
        <v>873</v>
      </c>
      <c r="G196" s="235"/>
      <c r="H196" s="239">
        <v>9.2599999999999998</v>
      </c>
      <c r="I196" s="240"/>
      <c r="J196" s="235"/>
      <c r="K196" s="235"/>
      <c r="L196" s="241"/>
      <c r="M196" s="242"/>
      <c r="N196" s="243"/>
      <c r="O196" s="243"/>
      <c r="P196" s="243"/>
      <c r="Q196" s="243"/>
      <c r="R196" s="243"/>
      <c r="S196" s="243"/>
      <c r="T196" s="24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5" t="s">
        <v>292</v>
      </c>
      <c r="AU196" s="245" t="s">
        <v>288</v>
      </c>
      <c r="AV196" s="13" t="s">
        <v>78</v>
      </c>
      <c r="AW196" s="13" t="s">
        <v>31</v>
      </c>
      <c r="AX196" s="13" t="s">
        <v>76</v>
      </c>
      <c r="AY196" s="245" t="s">
        <v>281</v>
      </c>
    </row>
    <row r="197" s="2" customFormat="1" ht="37.8" customHeight="1">
      <c r="A197" s="41"/>
      <c r="B197" s="42"/>
      <c r="C197" s="216" t="s">
        <v>436</v>
      </c>
      <c r="D197" s="216" t="s">
        <v>284</v>
      </c>
      <c r="E197" s="217" t="s">
        <v>425</v>
      </c>
      <c r="F197" s="218" t="s">
        <v>426</v>
      </c>
      <c r="G197" s="219" t="s">
        <v>197</v>
      </c>
      <c r="H197" s="220">
        <v>90.686000000000007</v>
      </c>
      <c r="I197" s="221"/>
      <c r="J197" s="222">
        <f>ROUND(I197*H197,2)</f>
        <v>0</v>
      </c>
      <c r="K197" s="218" t="s">
        <v>287</v>
      </c>
      <c r="L197" s="47"/>
      <c r="M197" s="223" t="s">
        <v>19</v>
      </c>
      <c r="N197" s="224" t="s">
        <v>40</v>
      </c>
      <c r="O197" s="87"/>
      <c r="P197" s="225">
        <f>O197*H197</f>
        <v>0</v>
      </c>
      <c r="Q197" s="225">
        <v>0.01575</v>
      </c>
      <c r="R197" s="225">
        <f>Q197*H197</f>
        <v>1.4283045000000001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288</v>
      </c>
      <c r="AT197" s="227" t="s">
        <v>284</v>
      </c>
      <c r="AU197" s="227" t="s">
        <v>288</v>
      </c>
      <c r="AY197" s="20" t="s">
        <v>281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76</v>
      </c>
      <c r="BK197" s="228">
        <f>ROUND(I197*H197,2)</f>
        <v>0</v>
      </c>
      <c r="BL197" s="20" t="s">
        <v>288</v>
      </c>
      <c r="BM197" s="227" t="s">
        <v>427</v>
      </c>
    </row>
    <row r="198" s="2" customFormat="1">
      <c r="A198" s="41"/>
      <c r="B198" s="42"/>
      <c r="C198" s="43"/>
      <c r="D198" s="229" t="s">
        <v>290</v>
      </c>
      <c r="E198" s="43"/>
      <c r="F198" s="230" t="s">
        <v>428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290</v>
      </c>
      <c r="AU198" s="20" t="s">
        <v>288</v>
      </c>
    </row>
    <row r="199" s="15" customFormat="1">
      <c r="A199" s="15"/>
      <c r="B199" s="257"/>
      <c r="C199" s="258"/>
      <c r="D199" s="236" t="s">
        <v>292</v>
      </c>
      <c r="E199" s="259" t="s">
        <v>19</v>
      </c>
      <c r="F199" s="260" t="s">
        <v>429</v>
      </c>
      <c r="G199" s="258"/>
      <c r="H199" s="259" t="s">
        <v>19</v>
      </c>
      <c r="I199" s="261"/>
      <c r="J199" s="258"/>
      <c r="K199" s="258"/>
      <c r="L199" s="262"/>
      <c r="M199" s="263"/>
      <c r="N199" s="264"/>
      <c r="O199" s="264"/>
      <c r="P199" s="264"/>
      <c r="Q199" s="264"/>
      <c r="R199" s="264"/>
      <c r="S199" s="264"/>
      <c r="T199" s="26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66" t="s">
        <v>292</v>
      </c>
      <c r="AU199" s="266" t="s">
        <v>288</v>
      </c>
      <c r="AV199" s="15" t="s">
        <v>76</v>
      </c>
      <c r="AW199" s="15" t="s">
        <v>31</v>
      </c>
      <c r="AX199" s="15" t="s">
        <v>69</v>
      </c>
      <c r="AY199" s="266" t="s">
        <v>281</v>
      </c>
    </row>
    <row r="200" s="13" customFormat="1">
      <c r="A200" s="13"/>
      <c r="B200" s="234"/>
      <c r="C200" s="235"/>
      <c r="D200" s="236" t="s">
        <v>292</v>
      </c>
      <c r="E200" s="237" t="s">
        <v>19</v>
      </c>
      <c r="F200" s="238" t="s">
        <v>208</v>
      </c>
      <c r="G200" s="235"/>
      <c r="H200" s="239">
        <v>88.350999999999999</v>
      </c>
      <c r="I200" s="240"/>
      <c r="J200" s="235"/>
      <c r="K200" s="235"/>
      <c r="L200" s="241"/>
      <c r="M200" s="242"/>
      <c r="N200" s="243"/>
      <c r="O200" s="243"/>
      <c r="P200" s="243"/>
      <c r="Q200" s="243"/>
      <c r="R200" s="243"/>
      <c r="S200" s="243"/>
      <c r="T200" s="24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5" t="s">
        <v>292</v>
      </c>
      <c r="AU200" s="245" t="s">
        <v>288</v>
      </c>
      <c r="AV200" s="13" t="s">
        <v>78</v>
      </c>
      <c r="AW200" s="13" t="s">
        <v>31</v>
      </c>
      <c r="AX200" s="13" t="s">
        <v>69</v>
      </c>
      <c r="AY200" s="245" t="s">
        <v>281</v>
      </c>
    </row>
    <row r="201" s="13" customFormat="1">
      <c r="A201" s="13"/>
      <c r="B201" s="234"/>
      <c r="C201" s="235"/>
      <c r="D201" s="236" t="s">
        <v>292</v>
      </c>
      <c r="E201" s="237" t="s">
        <v>19</v>
      </c>
      <c r="F201" s="238" t="s">
        <v>874</v>
      </c>
      <c r="G201" s="235"/>
      <c r="H201" s="239">
        <v>2.335</v>
      </c>
      <c r="I201" s="240"/>
      <c r="J201" s="235"/>
      <c r="K201" s="235"/>
      <c r="L201" s="241"/>
      <c r="M201" s="242"/>
      <c r="N201" s="243"/>
      <c r="O201" s="243"/>
      <c r="P201" s="243"/>
      <c r="Q201" s="243"/>
      <c r="R201" s="243"/>
      <c r="S201" s="243"/>
      <c r="T201" s="244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5" t="s">
        <v>292</v>
      </c>
      <c r="AU201" s="245" t="s">
        <v>288</v>
      </c>
      <c r="AV201" s="13" t="s">
        <v>78</v>
      </c>
      <c r="AW201" s="13" t="s">
        <v>31</v>
      </c>
      <c r="AX201" s="13" t="s">
        <v>69</v>
      </c>
      <c r="AY201" s="245" t="s">
        <v>281</v>
      </c>
    </row>
    <row r="202" s="14" customFormat="1">
      <c r="A202" s="14"/>
      <c r="B202" s="246"/>
      <c r="C202" s="247"/>
      <c r="D202" s="236" t="s">
        <v>292</v>
      </c>
      <c r="E202" s="248" t="s">
        <v>19</v>
      </c>
      <c r="F202" s="249" t="s">
        <v>311</v>
      </c>
      <c r="G202" s="247"/>
      <c r="H202" s="250">
        <v>90.686000000000007</v>
      </c>
      <c r="I202" s="251"/>
      <c r="J202" s="247"/>
      <c r="K202" s="247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292</v>
      </c>
      <c r="AU202" s="256" t="s">
        <v>288</v>
      </c>
      <c r="AV202" s="14" t="s">
        <v>288</v>
      </c>
      <c r="AW202" s="14" t="s">
        <v>31</v>
      </c>
      <c r="AX202" s="14" t="s">
        <v>76</v>
      </c>
      <c r="AY202" s="256" t="s">
        <v>281</v>
      </c>
    </row>
    <row r="203" s="2" customFormat="1" ht="44.25" customHeight="1">
      <c r="A203" s="41"/>
      <c r="B203" s="42"/>
      <c r="C203" s="216" t="s">
        <v>442</v>
      </c>
      <c r="D203" s="216" t="s">
        <v>284</v>
      </c>
      <c r="E203" s="217" t="s">
        <v>432</v>
      </c>
      <c r="F203" s="218" t="s">
        <v>433</v>
      </c>
      <c r="G203" s="219" t="s">
        <v>197</v>
      </c>
      <c r="H203" s="220">
        <v>90.686000000000007</v>
      </c>
      <c r="I203" s="221"/>
      <c r="J203" s="222">
        <f>ROUND(I203*H203,2)</f>
        <v>0</v>
      </c>
      <c r="K203" s="218" t="s">
        <v>287</v>
      </c>
      <c r="L203" s="47"/>
      <c r="M203" s="223" t="s">
        <v>19</v>
      </c>
      <c r="N203" s="224" t="s">
        <v>40</v>
      </c>
      <c r="O203" s="87"/>
      <c r="P203" s="225">
        <f>O203*H203</f>
        <v>0</v>
      </c>
      <c r="Q203" s="225">
        <v>0.0079000000000000008</v>
      </c>
      <c r="R203" s="225">
        <f>Q203*H203</f>
        <v>0.71641940000000015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288</v>
      </c>
      <c r="AT203" s="227" t="s">
        <v>284</v>
      </c>
      <c r="AU203" s="227" t="s">
        <v>288</v>
      </c>
      <c r="AY203" s="20" t="s">
        <v>281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76</v>
      </c>
      <c r="BK203" s="228">
        <f>ROUND(I203*H203,2)</f>
        <v>0</v>
      </c>
      <c r="BL203" s="20" t="s">
        <v>288</v>
      </c>
      <c r="BM203" s="227" t="s">
        <v>434</v>
      </c>
    </row>
    <row r="204" s="2" customFormat="1">
      <c r="A204" s="41"/>
      <c r="B204" s="42"/>
      <c r="C204" s="43"/>
      <c r="D204" s="229" t="s">
        <v>290</v>
      </c>
      <c r="E204" s="43"/>
      <c r="F204" s="230" t="s">
        <v>435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290</v>
      </c>
      <c r="AU204" s="20" t="s">
        <v>288</v>
      </c>
    </row>
    <row r="205" s="2" customFormat="1" ht="24.15" customHeight="1">
      <c r="A205" s="41"/>
      <c r="B205" s="42"/>
      <c r="C205" s="216" t="s">
        <v>447</v>
      </c>
      <c r="D205" s="216" t="s">
        <v>284</v>
      </c>
      <c r="E205" s="217" t="s">
        <v>437</v>
      </c>
      <c r="F205" s="218" t="s">
        <v>438</v>
      </c>
      <c r="G205" s="219" t="s">
        <v>197</v>
      </c>
      <c r="H205" s="220">
        <v>138.06399999999999</v>
      </c>
      <c r="I205" s="221"/>
      <c r="J205" s="222">
        <f>ROUND(I205*H205,2)</f>
        <v>0</v>
      </c>
      <c r="K205" s="218" t="s">
        <v>287</v>
      </c>
      <c r="L205" s="47"/>
      <c r="M205" s="223" t="s">
        <v>19</v>
      </c>
      <c r="N205" s="224" t="s">
        <v>40</v>
      </c>
      <c r="O205" s="87"/>
      <c r="P205" s="225">
        <f>O205*H205</f>
        <v>0</v>
      </c>
      <c r="Q205" s="225">
        <v>0.000263</v>
      </c>
      <c r="R205" s="225">
        <f>Q205*H205</f>
        <v>0.036310831999999994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288</v>
      </c>
      <c r="AT205" s="227" t="s">
        <v>284</v>
      </c>
      <c r="AU205" s="227" t="s">
        <v>288</v>
      </c>
      <c r="AY205" s="20" t="s">
        <v>281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76</v>
      </c>
      <c r="BK205" s="228">
        <f>ROUND(I205*H205,2)</f>
        <v>0</v>
      </c>
      <c r="BL205" s="20" t="s">
        <v>288</v>
      </c>
      <c r="BM205" s="227" t="s">
        <v>439</v>
      </c>
    </row>
    <row r="206" s="2" customFormat="1">
      <c r="A206" s="41"/>
      <c r="B206" s="42"/>
      <c r="C206" s="43"/>
      <c r="D206" s="229" t="s">
        <v>290</v>
      </c>
      <c r="E206" s="43"/>
      <c r="F206" s="230" t="s">
        <v>440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290</v>
      </c>
      <c r="AU206" s="20" t="s">
        <v>288</v>
      </c>
    </row>
    <row r="207" s="13" customFormat="1">
      <c r="A207" s="13"/>
      <c r="B207" s="234"/>
      <c r="C207" s="235"/>
      <c r="D207" s="236" t="s">
        <v>292</v>
      </c>
      <c r="E207" s="237" t="s">
        <v>19</v>
      </c>
      <c r="F207" s="238" t="s">
        <v>441</v>
      </c>
      <c r="G207" s="235"/>
      <c r="H207" s="239">
        <v>138.06399999999999</v>
      </c>
      <c r="I207" s="240"/>
      <c r="J207" s="235"/>
      <c r="K207" s="235"/>
      <c r="L207" s="241"/>
      <c r="M207" s="242"/>
      <c r="N207" s="243"/>
      <c r="O207" s="243"/>
      <c r="P207" s="243"/>
      <c r="Q207" s="243"/>
      <c r="R207" s="243"/>
      <c r="S207" s="243"/>
      <c r="T207" s="244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5" t="s">
        <v>292</v>
      </c>
      <c r="AU207" s="245" t="s">
        <v>288</v>
      </c>
      <c r="AV207" s="13" t="s">
        <v>78</v>
      </c>
      <c r="AW207" s="13" t="s">
        <v>31</v>
      </c>
      <c r="AX207" s="13" t="s">
        <v>76</v>
      </c>
      <c r="AY207" s="245" t="s">
        <v>281</v>
      </c>
    </row>
    <row r="208" s="2" customFormat="1" ht="37.8" customHeight="1">
      <c r="A208" s="41"/>
      <c r="B208" s="42"/>
      <c r="C208" s="216" t="s">
        <v>454</v>
      </c>
      <c r="D208" s="216" t="s">
        <v>284</v>
      </c>
      <c r="E208" s="217" t="s">
        <v>443</v>
      </c>
      <c r="F208" s="218" t="s">
        <v>444</v>
      </c>
      <c r="G208" s="219" t="s">
        <v>197</v>
      </c>
      <c r="H208" s="220">
        <v>49.713000000000001</v>
      </c>
      <c r="I208" s="221"/>
      <c r="J208" s="222">
        <f>ROUND(I208*H208,2)</f>
        <v>0</v>
      </c>
      <c r="K208" s="218" t="s">
        <v>287</v>
      </c>
      <c r="L208" s="47"/>
      <c r="M208" s="223" t="s">
        <v>19</v>
      </c>
      <c r="N208" s="224" t="s">
        <v>40</v>
      </c>
      <c r="O208" s="87"/>
      <c r="P208" s="225">
        <f>O208*H208</f>
        <v>0</v>
      </c>
      <c r="Q208" s="225">
        <v>0.01103</v>
      </c>
      <c r="R208" s="225">
        <f>Q208*H208</f>
        <v>0.54833438999999995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288</v>
      </c>
      <c r="AT208" s="227" t="s">
        <v>284</v>
      </c>
      <c r="AU208" s="227" t="s">
        <v>288</v>
      </c>
      <c r="AY208" s="20" t="s">
        <v>281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76</v>
      </c>
      <c r="BK208" s="228">
        <f>ROUND(I208*H208,2)</f>
        <v>0</v>
      </c>
      <c r="BL208" s="20" t="s">
        <v>288</v>
      </c>
      <c r="BM208" s="227" t="s">
        <v>445</v>
      </c>
    </row>
    <row r="209" s="2" customFormat="1">
      <c r="A209" s="41"/>
      <c r="B209" s="42"/>
      <c r="C209" s="43"/>
      <c r="D209" s="229" t="s">
        <v>290</v>
      </c>
      <c r="E209" s="43"/>
      <c r="F209" s="230" t="s">
        <v>446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290</v>
      </c>
      <c r="AU209" s="20" t="s">
        <v>288</v>
      </c>
    </row>
    <row r="210" s="13" customFormat="1">
      <c r="A210" s="13"/>
      <c r="B210" s="234"/>
      <c r="C210" s="235"/>
      <c r="D210" s="236" t="s">
        <v>292</v>
      </c>
      <c r="E210" s="237" t="s">
        <v>19</v>
      </c>
      <c r="F210" s="238" t="s">
        <v>222</v>
      </c>
      <c r="G210" s="235"/>
      <c r="H210" s="239">
        <v>49.713000000000001</v>
      </c>
      <c r="I210" s="240"/>
      <c r="J210" s="235"/>
      <c r="K210" s="235"/>
      <c r="L210" s="241"/>
      <c r="M210" s="242"/>
      <c r="N210" s="243"/>
      <c r="O210" s="243"/>
      <c r="P210" s="243"/>
      <c r="Q210" s="243"/>
      <c r="R210" s="243"/>
      <c r="S210" s="243"/>
      <c r="T210" s="24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5" t="s">
        <v>292</v>
      </c>
      <c r="AU210" s="245" t="s">
        <v>288</v>
      </c>
      <c r="AV210" s="13" t="s">
        <v>78</v>
      </c>
      <c r="AW210" s="13" t="s">
        <v>31</v>
      </c>
      <c r="AX210" s="13" t="s">
        <v>76</v>
      </c>
      <c r="AY210" s="245" t="s">
        <v>281</v>
      </c>
    </row>
    <row r="211" s="2" customFormat="1" ht="44.25" customHeight="1">
      <c r="A211" s="41"/>
      <c r="B211" s="42"/>
      <c r="C211" s="216" t="s">
        <v>460</v>
      </c>
      <c r="D211" s="216" t="s">
        <v>284</v>
      </c>
      <c r="E211" s="217" t="s">
        <v>448</v>
      </c>
      <c r="F211" s="218" t="s">
        <v>449</v>
      </c>
      <c r="G211" s="219" t="s">
        <v>197</v>
      </c>
      <c r="H211" s="220">
        <v>49.713000000000001</v>
      </c>
      <c r="I211" s="221"/>
      <c r="J211" s="222">
        <f>ROUND(I211*H211,2)</f>
        <v>0</v>
      </c>
      <c r="K211" s="218" t="s">
        <v>287</v>
      </c>
      <c r="L211" s="47"/>
      <c r="M211" s="223" t="s">
        <v>19</v>
      </c>
      <c r="N211" s="224" t="s">
        <v>40</v>
      </c>
      <c r="O211" s="87"/>
      <c r="P211" s="225">
        <f>O211*H211</f>
        <v>0</v>
      </c>
      <c r="Q211" s="225">
        <v>0.0055199999999999997</v>
      </c>
      <c r="R211" s="225">
        <f>Q211*H211</f>
        <v>0.27441576000000001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288</v>
      </c>
      <c r="AT211" s="227" t="s">
        <v>284</v>
      </c>
      <c r="AU211" s="227" t="s">
        <v>288</v>
      </c>
      <c r="AY211" s="20" t="s">
        <v>281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76</v>
      </c>
      <c r="BK211" s="228">
        <f>ROUND(I211*H211,2)</f>
        <v>0</v>
      </c>
      <c r="BL211" s="20" t="s">
        <v>288</v>
      </c>
      <c r="BM211" s="227" t="s">
        <v>450</v>
      </c>
    </row>
    <row r="212" s="2" customFormat="1">
      <c r="A212" s="41"/>
      <c r="B212" s="42"/>
      <c r="C212" s="43"/>
      <c r="D212" s="229" t="s">
        <v>290</v>
      </c>
      <c r="E212" s="43"/>
      <c r="F212" s="230" t="s">
        <v>451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290</v>
      </c>
      <c r="AU212" s="20" t="s">
        <v>288</v>
      </c>
    </row>
    <row r="213" s="12" customFormat="1" ht="20.88" customHeight="1">
      <c r="A213" s="12"/>
      <c r="B213" s="200"/>
      <c r="C213" s="201"/>
      <c r="D213" s="202" t="s">
        <v>68</v>
      </c>
      <c r="E213" s="214" t="s">
        <v>452</v>
      </c>
      <c r="F213" s="214" t="s">
        <v>453</v>
      </c>
      <c r="G213" s="201"/>
      <c r="H213" s="201"/>
      <c r="I213" s="204"/>
      <c r="J213" s="215">
        <f>BK213</f>
        <v>0</v>
      </c>
      <c r="K213" s="201"/>
      <c r="L213" s="206"/>
      <c r="M213" s="207"/>
      <c r="N213" s="208"/>
      <c r="O213" s="208"/>
      <c r="P213" s="209">
        <f>SUM(P214:P219)</f>
        <v>0</v>
      </c>
      <c r="Q213" s="208"/>
      <c r="R213" s="209">
        <f>SUM(R214:R219)</f>
        <v>0.27762000000000003</v>
      </c>
      <c r="S213" s="208"/>
      <c r="T213" s="210">
        <f>SUM(T214:T219)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11" t="s">
        <v>76</v>
      </c>
      <c r="AT213" s="212" t="s">
        <v>68</v>
      </c>
      <c r="AU213" s="212" t="s">
        <v>78</v>
      </c>
      <c r="AY213" s="211" t="s">
        <v>281</v>
      </c>
      <c r="BK213" s="213">
        <f>SUM(BK214:BK219)</f>
        <v>0</v>
      </c>
    </row>
    <row r="214" s="2" customFormat="1" ht="24.15" customHeight="1">
      <c r="A214" s="41"/>
      <c r="B214" s="42"/>
      <c r="C214" s="216" t="s">
        <v>467</v>
      </c>
      <c r="D214" s="216" t="s">
        <v>284</v>
      </c>
      <c r="E214" s="217" t="s">
        <v>455</v>
      </c>
      <c r="F214" s="218" t="s">
        <v>456</v>
      </c>
      <c r="G214" s="219" t="s">
        <v>197</v>
      </c>
      <c r="H214" s="220">
        <v>26.440000000000001</v>
      </c>
      <c r="I214" s="221"/>
      <c r="J214" s="222">
        <f>ROUND(I214*H214,2)</f>
        <v>0</v>
      </c>
      <c r="K214" s="218" t="s">
        <v>287</v>
      </c>
      <c r="L214" s="47"/>
      <c r="M214" s="223" t="s">
        <v>19</v>
      </c>
      <c r="N214" s="224" t="s">
        <v>40</v>
      </c>
      <c r="O214" s="87"/>
      <c r="P214" s="225">
        <f>O214*H214</f>
        <v>0</v>
      </c>
      <c r="Q214" s="225">
        <v>0.010200000000000001</v>
      </c>
      <c r="R214" s="225">
        <f>Q214*H214</f>
        <v>0.26968800000000004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288</v>
      </c>
      <c r="AT214" s="227" t="s">
        <v>284</v>
      </c>
      <c r="AU214" s="227" t="s">
        <v>199</v>
      </c>
      <c r="AY214" s="20" t="s">
        <v>281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76</v>
      </c>
      <c r="BK214" s="228">
        <f>ROUND(I214*H214,2)</f>
        <v>0</v>
      </c>
      <c r="BL214" s="20" t="s">
        <v>288</v>
      </c>
      <c r="BM214" s="227" t="s">
        <v>457</v>
      </c>
    </row>
    <row r="215" s="2" customFormat="1">
      <c r="A215" s="41"/>
      <c r="B215" s="42"/>
      <c r="C215" s="43"/>
      <c r="D215" s="229" t="s">
        <v>290</v>
      </c>
      <c r="E215" s="43"/>
      <c r="F215" s="230" t="s">
        <v>458</v>
      </c>
      <c r="G215" s="43"/>
      <c r="H215" s="43"/>
      <c r="I215" s="231"/>
      <c r="J215" s="43"/>
      <c r="K215" s="43"/>
      <c r="L215" s="47"/>
      <c r="M215" s="232"/>
      <c r="N215" s="233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290</v>
      </c>
      <c r="AU215" s="20" t="s">
        <v>199</v>
      </c>
    </row>
    <row r="216" s="15" customFormat="1">
      <c r="A216" s="15"/>
      <c r="B216" s="257"/>
      <c r="C216" s="258"/>
      <c r="D216" s="236" t="s">
        <v>292</v>
      </c>
      <c r="E216" s="259" t="s">
        <v>19</v>
      </c>
      <c r="F216" s="260" t="s">
        <v>459</v>
      </c>
      <c r="G216" s="258"/>
      <c r="H216" s="259" t="s">
        <v>19</v>
      </c>
      <c r="I216" s="261"/>
      <c r="J216" s="258"/>
      <c r="K216" s="258"/>
      <c r="L216" s="262"/>
      <c r="M216" s="263"/>
      <c r="N216" s="264"/>
      <c r="O216" s="264"/>
      <c r="P216" s="264"/>
      <c r="Q216" s="264"/>
      <c r="R216" s="264"/>
      <c r="S216" s="264"/>
      <c r="T216" s="26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6" t="s">
        <v>292</v>
      </c>
      <c r="AU216" s="266" t="s">
        <v>199</v>
      </c>
      <c r="AV216" s="15" t="s">
        <v>76</v>
      </c>
      <c r="AW216" s="15" t="s">
        <v>31</v>
      </c>
      <c r="AX216" s="15" t="s">
        <v>69</v>
      </c>
      <c r="AY216" s="266" t="s">
        <v>281</v>
      </c>
    </row>
    <row r="217" s="13" customFormat="1">
      <c r="A217" s="13"/>
      <c r="B217" s="234"/>
      <c r="C217" s="235"/>
      <c r="D217" s="236" t="s">
        <v>292</v>
      </c>
      <c r="E217" s="237" t="s">
        <v>19</v>
      </c>
      <c r="F217" s="238" t="s">
        <v>200</v>
      </c>
      <c r="G217" s="235"/>
      <c r="H217" s="239">
        <v>26.440000000000001</v>
      </c>
      <c r="I217" s="240"/>
      <c r="J217" s="235"/>
      <c r="K217" s="235"/>
      <c r="L217" s="241"/>
      <c r="M217" s="242"/>
      <c r="N217" s="243"/>
      <c r="O217" s="243"/>
      <c r="P217" s="243"/>
      <c r="Q217" s="243"/>
      <c r="R217" s="243"/>
      <c r="S217" s="243"/>
      <c r="T217" s="24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5" t="s">
        <v>292</v>
      </c>
      <c r="AU217" s="245" t="s">
        <v>199</v>
      </c>
      <c r="AV217" s="13" t="s">
        <v>78</v>
      </c>
      <c r="AW217" s="13" t="s">
        <v>31</v>
      </c>
      <c r="AX217" s="13" t="s">
        <v>76</v>
      </c>
      <c r="AY217" s="245" t="s">
        <v>281</v>
      </c>
    </row>
    <row r="218" s="2" customFormat="1" ht="16.5" customHeight="1">
      <c r="A218" s="41"/>
      <c r="B218" s="42"/>
      <c r="C218" s="216" t="s">
        <v>472</v>
      </c>
      <c r="D218" s="216" t="s">
        <v>284</v>
      </c>
      <c r="E218" s="217" t="s">
        <v>461</v>
      </c>
      <c r="F218" s="218" t="s">
        <v>462</v>
      </c>
      <c r="G218" s="219" t="s">
        <v>197</v>
      </c>
      <c r="H218" s="220">
        <v>26.440000000000001</v>
      </c>
      <c r="I218" s="221"/>
      <c r="J218" s="222">
        <f>ROUND(I218*H218,2)</f>
        <v>0</v>
      </c>
      <c r="K218" s="218" t="s">
        <v>287</v>
      </c>
      <c r="L218" s="47"/>
      <c r="M218" s="223" t="s">
        <v>19</v>
      </c>
      <c r="N218" s="224" t="s">
        <v>40</v>
      </c>
      <c r="O218" s="87"/>
      <c r="P218" s="225">
        <f>O218*H218</f>
        <v>0</v>
      </c>
      <c r="Q218" s="225">
        <v>0.00029999999999999997</v>
      </c>
      <c r="R218" s="225">
        <f>Q218*H218</f>
        <v>0.0079319999999999998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288</v>
      </c>
      <c r="AT218" s="227" t="s">
        <v>284</v>
      </c>
      <c r="AU218" s="227" t="s">
        <v>199</v>
      </c>
      <c r="AY218" s="20" t="s">
        <v>281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76</v>
      </c>
      <c r="BK218" s="228">
        <f>ROUND(I218*H218,2)</f>
        <v>0</v>
      </c>
      <c r="BL218" s="20" t="s">
        <v>288</v>
      </c>
      <c r="BM218" s="227" t="s">
        <v>463</v>
      </c>
    </row>
    <row r="219" s="2" customFormat="1">
      <c r="A219" s="41"/>
      <c r="B219" s="42"/>
      <c r="C219" s="43"/>
      <c r="D219" s="229" t="s">
        <v>290</v>
      </c>
      <c r="E219" s="43"/>
      <c r="F219" s="230" t="s">
        <v>464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290</v>
      </c>
      <c r="AU219" s="20" t="s">
        <v>199</v>
      </c>
    </row>
    <row r="220" s="12" customFormat="1" ht="20.88" customHeight="1">
      <c r="A220" s="12"/>
      <c r="B220" s="200"/>
      <c r="C220" s="201"/>
      <c r="D220" s="202" t="s">
        <v>68</v>
      </c>
      <c r="E220" s="214" t="s">
        <v>465</v>
      </c>
      <c r="F220" s="214" t="s">
        <v>466</v>
      </c>
      <c r="G220" s="201"/>
      <c r="H220" s="201"/>
      <c r="I220" s="204"/>
      <c r="J220" s="215">
        <f>BK220</f>
        <v>0</v>
      </c>
      <c r="K220" s="201"/>
      <c r="L220" s="206"/>
      <c r="M220" s="207"/>
      <c r="N220" s="208"/>
      <c r="O220" s="208"/>
      <c r="P220" s="209">
        <f>SUM(P221:P237)</f>
        <v>0</v>
      </c>
      <c r="Q220" s="208"/>
      <c r="R220" s="209">
        <f>SUM(R221:R237)</f>
        <v>0.21988065030000001</v>
      </c>
      <c r="S220" s="208"/>
      <c r="T220" s="210">
        <f>SUM(T221:T237)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1" t="s">
        <v>76</v>
      </c>
      <c r="AT220" s="212" t="s">
        <v>68</v>
      </c>
      <c r="AU220" s="212" t="s">
        <v>78</v>
      </c>
      <c r="AY220" s="211" t="s">
        <v>281</v>
      </c>
      <c r="BK220" s="213">
        <f>SUM(BK221:BK237)</f>
        <v>0</v>
      </c>
    </row>
    <row r="221" s="2" customFormat="1" ht="37.8" customHeight="1">
      <c r="A221" s="41"/>
      <c r="B221" s="42"/>
      <c r="C221" s="216" t="s">
        <v>477</v>
      </c>
      <c r="D221" s="216" t="s">
        <v>284</v>
      </c>
      <c r="E221" s="217" t="s">
        <v>468</v>
      </c>
      <c r="F221" s="218" t="s">
        <v>469</v>
      </c>
      <c r="G221" s="219" t="s">
        <v>330</v>
      </c>
      <c r="H221" s="220">
        <v>3</v>
      </c>
      <c r="I221" s="221"/>
      <c r="J221" s="222">
        <f>ROUND(I221*H221,2)</f>
        <v>0</v>
      </c>
      <c r="K221" s="218" t="s">
        <v>287</v>
      </c>
      <c r="L221" s="47"/>
      <c r="M221" s="223" t="s">
        <v>19</v>
      </c>
      <c r="N221" s="224" t="s">
        <v>40</v>
      </c>
      <c r="O221" s="87"/>
      <c r="P221" s="225">
        <f>O221*H221</f>
        <v>0</v>
      </c>
      <c r="Q221" s="225">
        <v>0.056439999999999997</v>
      </c>
      <c r="R221" s="225">
        <f>Q221*H221</f>
        <v>0.16932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288</v>
      </c>
      <c r="AT221" s="227" t="s">
        <v>284</v>
      </c>
      <c r="AU221" s="227" t="s">
        <v>199</v>
      </c>
      <c r="AY221" s="20" t="s">
        <v>281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76</v>
      </c>
      <c r="BK221" s="228">
        <f>ROUND(I221*H221,2)</f>
        <v>0</v>
      </c>
      <c r="BL221" s="20" t="s">
        <v>288</v>
      </c>
      <c r="BM221" s="227" t="s">
        <v>470</v>
      </c>
    </row>
    <row r="222" s="2" customFormat="1">
      <c r="A222" s="41"/>
      <c r="B222" s="42"/>
      <c r="C222" s="43"/>
      <c r="D222" s="229" t="s">
        <v>290</v>
      </c>
      <c r="E222" s="43"/>
      <c r="F222" s="230" t="s">
        <v>471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290</v>
      </c>
      <c r="AU222" s="20" t="s">
        <v>199</v>
      </c>
    </row>
    <row r="223" s="2" customFormat="1" ht="33" customHeight="1">
      <c r="A223" s="41"/>
      <c r="B223" s="42"/>
      <c r="C223" s="267" t="s">
        <v>483</v>
      </c>
      <c r="D223" s="267" t="s">
        <v>396</v>
      </c>
      <c r="E223" s="268" t="s">
        <v>875</v>
      </c>
      <c r="F223" s="269" t="s">
        <v>876</v>
      </c>
      <c r="G223" s="270" t="s">
        <v>330</v>
      </c>
      <c r="H223" s="271">
        <v>1</v>
      </c>
      <c r="I223" s="272"/>
      <c r="J223" s="273">
        <f>ROUND(I223*H223,2)</f>
        <v>0</v>
      </c>
      <c r="K223" s="269" t="s">
        <v>287</v>
      </c>
      <c r="L223" s="274"/>
      <c r="M223" s="275" t="s">
        <v>19</v>
      </c>
      <c r="N223" s="276" t="s">
        <v>40</v>
      </c>
      <c r="O223" s="87"/>
      <c r="P223" s="225">
        <f>O223*H223</f>
        <v>0</v>
      </c>
      <c r="Q223" s="225">
        <v>0.017930000000000001</v>
      </c>
      <c r="R223" s="225">
        <f>Q223*H223</f>
        <v>0.017930000000000001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327</v>
      </c>
      <c r="AT223" s="227" t="s">
        <v>396</v>
      </c>
      <c r="AU223" s="227" t="s">
        <v>199</v>
      </c>
      <c r="AY223" s="20" t="s">
        <v>281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76</v>
      </c>
      <c r="BK223" s="228">
        <f>ROUND(I223*H223,2)</f>
        <v>0</v>
      </c>
      <c r="BL223" s="20" t="s">
        <v>288</v>
      </c>
      <c r="BM223" s="227" t="s">
        <v>475</v>
      </c>
    </row>
    <row r="224" s="13" customFormat="1">
      <c r="A224" s="13"/>
      <c r="B224" s="234"/>
      <c r="C224" s="235"/>
      <c r="D224" s="236" t="s">
        <v>292</v>
      </c>
      <c r="E224" s="237" t="s">
        <v>19</v>
      </c>
      <c r="F224" s="238" t="s">
        <v>476</v>
      </c>
      <c r="G224" s="235"/>
      <c r="H224" s="239">
        <v>1</v>
      </c>
      <c r="I224" s="240"/>
      <c r="J224" s="235"/>
      <c r="K224" s="235"/>
      <c r="L224" s="241"/>
      <c r="M224" s="242"/>
      <c r="N224" s="243"/>
      <c r="O224" s="243"/>
      <c r="P224" s="243"/>
      <c r="Q224" s="243"/>
      <c r="R224" s="243"/>
      <c r="S224" s="243"/>
      <c r="T224" s="244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5" t="s">
        <v>292</v>
      </c>
      <c r="AU224" s="245" t="s">
        <v>199</v>
      </c>
      <c r="AV224" s="13" t="s">
        <v>78</v>
      </c>
      <c r="AW224" s="13" t="s">
        <v>31</v>
      </c>
      <c r="AX224" s="13" t="s">
        <v>76</v>
      </c>
      <c r="AY224" s="245" t="s">
        <v>281</v>
      </c>
    </row>
    <row r="225" s="2" customFormat="1" ht="33" customHeight="1">
      <c r="A225" s="41"/>
      <c r="B225" s="42"/>
      <c r="C225" s="267" t="s">
        <v>488</v>
      </c>
      <c r="D225" s="267" t="s">
        <v>396</v>
      </c>
      <c r="E225" s="268" t="s">
        <v>877</v>
      </c>
      <c r="F225" s="269" t="s">
        <v>878</v>
      </c>
      <c r="G225" s="270" t="s">
        <v>330</v>
      </c>
      <c r="H225" s="271">
        <v>2</v>
      </c>
      <c r="I225" s="272"/>
      <c r="J225" s="273">
        <f>ROUND(I225*H225,2)</f>
        <v>0</v>
      </c>
      <c r="K225" s="269" t="s">
        <v>287</v>
      </c>
      <c r="L225" s="274"/>
      <c r="M225" s="275" t="s">
        <v>19</v>
      </c>
      <c r="N225" s="276" t="s">
        <v>40</v>
      </c>
      <c r="O225" s="87"/>
      <c r="P225" s="225">
        <f>O225*H225</f>
        <v>0</v>
      </c>
      <c r="Q225" s="225">
        <v>0.01553</v>
      </c>
      <c r="R225" s="225">
        <f>Q225*H225</f>
        <v>0.031060000000000001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327</v>
      </c>
      <c r="AT225" s="227" t="s">
        <v>396</v>
      </c>
      <c r="AU225" s="227" t="s">
        <v>199</v>
      </c>
      <c r="AY225" s="20" t="s">
        <v>281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76</v>
      </c>
      <c r="BK225" s="228">
        <f>ROUND(I225*H225,2)</f>
        <v>0</v>
      </c>
      <c r="BL225" s="20" t="s">
        <v>288</v>
      </c>
      <c r="BM225" s="227" t="s">
        <v>879</v>
      </c>
    </row>
    <row r="226" s="13" customFormat="1">
      <c r="A226" s="13"/>
      <c r="B226" s="234"/>
      <c r="C226" s="235"/>
      <c r="D226" s="236" t="s">
        <v>292</v>
      </c>
      <c r="E226" s="237" t="s">
        <v>19</v>
      </c>
      <c r="F226" s="238" t="s">
        <v>880</v>
      </c>
      <c r="G226" s="235"/>
      <c r="H226" s="239">
        <v>2</v>
      </c>
      <c r="I226" s="240"/>
      <c r="J226" s="235"/>
      <c r="K226" s="235"/>
      <c r="L226" s="241"/>
      <c r="M226" s="242"/>
      <c r="N226" s="243"/>
      <c r="O226" s="243"/>
      <c r="P226" s="243"/>
      <c r="Q226" s="243"/>
      <c r="R226" s="243"/>
      <c r="S226" s="243"/>
      <c r="T226" s="244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5" t="s">
        <v>292</v>
      </c>
      <c r="AU226" s="245" t="s">
        <v>199</v>
      </c>
      <c r="AV226" s="13" t="s">
        <v>78</v>
      </c>
      <c r="AW226" s="13" t="s">
        <v>31</v>
      </c>
      <c r="AX226" s="13" t="s">
        <v>76</v>
      </c>
      <c r="AY226" s="245" t="s">
        <v>281</v>
      </c>
    </row>
    <row r="227" s="2" customFormat="1" ht="37.8" customHeight="1">
      <c r="A227" s="41"/>
      <c r="B227" s="42"/>
      <c r="C227" s="216" t="s">
        <v>493</v>
      </c>
      <c r="D227" s="216" t="s">
        <v>284</v>
      </c>
      <c r="E227" s="217" t="s">
        <v>478</v>
      </c>
      <c r="F227" s="218" t="s">
        <v>479</v>
      </c>
      <c r="G227" s="219" t="s">
        <v>197</v>
      </c>
      <c r="H227" s="220">
        <v>3.4380000000000002</v>
      </c>
      <c r="I227" s="221"/>
      <c r="J227" s="222">
        <f>ROUND(I227*H227,2)</f>
        <v>0</v>
      </c>
      <c r="K227" s="218" t="s">
        <v>287</v>
      </c>
      <c r="L227" s="47"/>
      <c r="M227" s="223" t="s">
        <v>19</v>
      </c>
      <c r="N227" s="224" t="s">
        <v>40</v>
      </c>
      <c r="O227" s="87"/>
      <c r="P227" s="225">
        <f>O227*H227</f>
        <v>0</v>
      </c>
      <c r="Q227" s="225">
        <v>6.7000000000000002E-05</v>
      </c>
      <c r="R227" s="225">
        <f>Q227*H227</f>
        <v>0.00023034600000000001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305</v>
      </c>
      <c r="AT227" s="227" t="s">
        <v>284</v>
      </c>
      <c r="AU227" s="227" t="s">
        <v>199</v>
      </c>
      <c r="AY227" s="20" t="s">
        <v>281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76</v>
      </c>
      <c r="BK227" s="228">
        <f>ROUND(I227*H227,2)</f>
        <v>0</v>
      </c>
      <c r="BL227" s="20" t="s">
        <v>305</v>
      </c>
      <c r="BM227" s="227" t="s">
        <v>480</v>
      </c>
    </row>
    <row r="228" s="2" customFormat="1">
      <c r="A228" s="41"/>
      <c r="B228" s="42"/>
      <c r="C228" s="43"/>
      <c r="D228" s="229" t="s">
        <v>290</v>
      </c>
      <c r="E228" s="43"/>
      <c r="F228" s="230" t="s">
        <v>481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290</v>
      </c>
      <c r="AU228" s="20" t="s">
        <v>199</v>
      </c>
    </row>
    <row r="229" s="13" customFormat="1">
      <c r="A229" s="13"/>
      <c r="B229" s="234"/>
      <c r="C229" s="235"/>
      <c r="D229" s="236" t="s">
        <v>292</v>
      </c>
      <c r="E229" s="237" t="s">
        <v>19</v>
      </c>
      <c r="F229" s="238" t="s">
        <v>482</v>
      </c>
      <c r="G229" s="235"/>
      <c r="H229" s="239">
        <v>0.96799999999999997</v>
      </c>
      <c r="I229" s="240"/>
      <c r="J229" s="235"/>
      <c r="K229" s="235"/>
      <c r="L229" s="241"/>
      <c r="M229" s="242"/>
      <c r="N229" s="243"/>
      <c r="O229" s="243"/>
      <c r="P229" s="243"/>
      <c r="Q229" s="243"/>
      <c r="R229" s="243"/>
      <c r="S229" s="243"/>
      <c r="T229" s="24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5" t="s">
        <v>292</v>
      </c>
      <c r="AU229" s="245" t="s">
        <v>199</v>
      </c>
      <c r="AV229" s="13" t="s">
        <v>78</v>
      </c>
      <c r="AW229" s="13" t="s">
        <v>31</v>
      </c>
      <c r="AX229" s="13" t="s">
        <v>69</v>
      </c>
      <c r="AY229" s="245" t="s">
        <v>281</v>
      </c>
    </row>
    <row r="230" s="13" customFormat="1">
      <c r="A230" s="13"/>
      <c r="B230" s="234"/>
      <c r="C230" s="235"/>
      <c r="D230" s="236" t="s">
        <v>292</v>
      </c>
      <c r="E230" s="237" t="s">
        <v>19</v>
      </c>
      <c r="F230" s="238" t="s">
        <v>881</v>
      </c>
      <c r="G230" s="235"/>
      <c r="H230" s="239">
        <v>2.4700000000000002</v>
      </c>
      <c r="I230" s="240"/>
      <c r="J230" s="235"/>
      <c r="K230" s="235"/>
      <c r="L230" s="241"/>
      <c r="M230" s="242"/>
      <c r="N230" s="243"/>
      <c r="O230" s="243"/>
      <c r="P230" s="243"/>
      <c r="Q230" s="243"/>
      <c r="R230" s="243"/>
      <c r="S230" s="243"/>
      <c r="T230" s="24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5" t="s">
        <v>292</v>
      </c>
      <c r="AU230" s="245" t="s">
        <v>199</v>
      </c>
      <c r="AV230" s="13" t="s">
        <v>78</v>
      </c>
      <c r="AW230" s="13" t="s">
        <v>31</v>
      </c>
      <c r="AX230" s="13" t="s">
        <v>69</v>
      </c>
      <c r="AY230" s="245" t="s">
        <v>281</v>
      </c>
    </row>
    <row r="231" s="14" customFormat="1">
      <c r="A231" s="14"/>
      <c r="B231" s="246"/>
      <c r="C231" s="247"/>
      <c r="D231" s="236" t="s">
        <v>292</v>
      </c>
      <c r="E231" s="248" t="s">
        <v>19</v>
      </c>
      <c r="F231" s="249" t="s">
        <v>311</v>
      </c>
      <c r="G231" s="247"/>
      <c r="H231" s="250">
        <v>3.4380000000000002</v>
      </c>
      <c r="I231" s="251"/>
      <c r="J231" s="247"/>
      <c r="K231" s="247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292</v>
      </c>
      <c r="AU231" s="256" t="s">
        <v>199</v>
      </c>
      <c r="AV231" s="14" t="s">
        <v>288</v>
      </c>
      <c r="AW231" s="14" t="s">
        <v>31</v>
      </c>
      <c r="AX231" s="14" t="s">
        <v>76</v>
      </c>
      <c r="AY231" s="256" t="s">
        <v>281</v>
      </c>
    </row>
    <row r="232" s="2" customFormat="1" ht="24.15" customHeight="1">
      <c r="A232" s="41"/>
      <c r="B232" s="42"/>
      <c r="C232" s="216" t="s">
        <v>499</v>
      </c>
      <c r="D232" s="216" t="s">
        <v>284</v>
      </c>
      <c r="E232" s="217" t="s">
        <v>484</v>
      </c>
      <c r="F232" s="218" t="s">
        <v>485</v>
      </c>
      <c r="G232" s="219" t="s">
        <v>197</v>
      </c>
      <c r="H232" s="220">
        <v>3.4380000000000002</v>
      </c>
      <c r="I232" s="221"/>
      <c r="J232" s="222">
        <f>ROUND(I232*H232,2)</f>
        <v>0</v>
      </c>
      <c r="K232" s="218" t="s">
        <v>287</v>
      </c>
      <c r="L232" s="47"/>
      <c r="M232" s="223" t="s">
        <v>19</v>
      </c>
      <c r="N232" s="224" t="s">
        <v>40</v>
      </c>
      <c r="O232" s="87"/>
      <c r="P232" s="225">
        <f>O232*H232</f>
        <v>0</v>
      </c>
      <c r="Q232" s="225">
        <v>0.00014375</v>
      </c>
      <c r="R232" s="225">
        <f>Q232*H232</f>
        <v>0.00049421250000000001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305</v>
      </c>
      <c r="AT232" s="227" t="s">
        <v>284</v>
      </c>
      <c r="AU232" s="227" t="s">
        <v>199</v>
      </c>
      <c r="AY232" s="20" t="s">
        <v>281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76</v>
      </c>
      <c r="BK232" s="228">
        <f>ROUND(I232*H232,2)</f>
        <v>0</v>
      </c>
      <c r="BL232" s="20" t="s">
        <v>305</v>
      </c>
      <c r="BM232" s="227" t="s">
        <v>486</v>
      </c>
    </row>
    <row r="233" s="2" customFormat="1">
      <c r="A233" s="41"/>
      <c r="B233" s="42"/>
      <c r="C233" s="43"/>
      <c r="D233" s="229" t="s">
        <v>290</v>
      </c>
      <c r="E233" s="43"/>
      <c r="F233" s="230" t="s">
        <v>487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290</v>
      </c>
      <c r="AU233" s="20" t="s">
        <v>199</v>
      </c>
    </row>
    <row r="234" s="2" customFormat="1" ht="24.15" customHeight="1">
      <c r="A234" s="41"/>
      <c r="B234" s="42"/>
      <c r="C234" s="216" t="s">
        <v>508</v>
      </c>
      <c r="D234" s="216" t="s">
        <v>284</v>
      </c>
      <c r="E234" s="217" t="s">
        <v>489</v>
      </c>
      <c r="F234" s="218" t="s">
        <v>490</v>
      </c>
      <c r="G234" s="219" t="s">
        <v>197</v>
      </c>
      <c r="H234" s="220">
        <v>3.4380000000000002</v>
      </c>
      <c r="I234" s="221"/>
      <c r="J234" s="222">
        <f>ROUND(I234*H234,2)</f>
        <v>0</v>
      </c>
      <c r="K234" s="218" t="s">
        <v>287</v>
      </c>
      <c r="L234" s="47"/>
      <c r="M234" s="223" t="s">
        <v>19</v>
      </c>
      <c r="N234" s="224" t="s">
        <v>40</v>
      </c>
      <c r="O234" s="87"/>
      <c r="P234" s="225">
        <f>O234*H234</f>
        <v>0</v>
      </c>
      <c r="Q234" s="225">
        <v>0.00012305000000000001</v>
      </c>
      <c r="R234" s="225">
        <f>Q234*H234</f>
        <v>0.00042304590000000008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305</v>
      </c>
      <c r="AT234" s="227" t="s">
        <v>284</v>
      </c>
      <c r="AU234" s="227" t="s">
        <v>199</v>
      </c>
      <c r="AY234" s="20" t="s">
        <v>281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76</v>
      </c>
      <c r="BK234" s="228">
        <f>ROUND(I234*H234,2)</f>
        <v>0</v>
      </c>
      <c r="BL234" s="20" t="s">
        <v>305</v>
      </c>
      <c r="BM234" s="227" t="s">
        <v>491</v>
      </c>
    </row>
    <row r="235" s="2" customFormat="1">
      <c r="A235" s="41"/>
      <c r="B235" s="42"/>
      <c r="C235" s="43"/>
      <c r="D235" s="229" t="s">
        <v>290</v>
      </c>
      <c r="E235" s="43"/>
      <c r="F235" s="230" t="s">
        <v>492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290</v>
      </c>
      <c r="AU235" s="20" t="s">
        <v>199</v>
      </c>
    </row>
    <row r="236" s="2" customFormat="1" ht="24.15" customHeight="1">
      <c r="A236" s="41"/>
      <c r="B236" s="42"/>
      <c r="C236" s="216" t="s">
        <v>515</v>
      </c>
      <c r="D236" s="216" t="s">
        <v>284</v>
      </c>
      <c r="E236" s="217" t="s">
        <v>494</v>
      </c>
      <c r="F236" s="218" t="s">
        <v>495</v>
      </c>
      <c r="G236" s="219" t="s">
        <v>197</v>
      </c>
      <c r="H236" s="220">
        <v>3.4380000000000002</v>
      </c>
      <c r="I236" s="221"/>
      <c r="J236" s="222">
        <f>ROUND(I236*H236,2)</f>
        <v>0</v>
      </c>
      <c r="K236" s="218" t="s">
        <v>287</v>
      </c>
      <c r="L236" s="47"/>
      <c r="M236" s="223" t="s">
        <v>19</v>
      </c>
      <c r="N236" s="224" t="s">
        <v>40</v>
      </c>
      <c r="O236" s="87"/>
      <c r="P236" s="225">
        <f>O236*H236</f>
        <v>0</v>
      </c>
      <c r="Q236" s="225">
        <v>0.00012305000000000001</v>
      </c>
      <c r="R236" s="225">
        <f>Q236*H236</f>
        <v>0.00042304590000000008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305</v>
      </c>
      <c r="AT236" s="227" t="s">
        <v>284</v>
      </c>
      <c r="AU236" s="227" t="s">
        <v>199</v>
      </c>
      <c r="AY236" s="20" t="s">
        <v>281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76</v>
      </c>
      <c r="BK236" s="228">
        <f>ROUND(I236*H236,2)</f>
        <v>0</v>
      </c>
      <c r="BL236" s="20" t="s">
        <v>305</v>
      </c>
      <c r="BM236" s="227" t="s">
        <v>496</v>
      </c>
    </row>
    <row r="237" s="2" customFormat="1">
      <c r="A237" s="41"/>
      <c r="B237" s="42"/>
      <c r="C237" s="43"/>
      <c r="D237" s="229" t="s">
        <v>290</v>
      </c>
      <c r="E237" s="43"/>
      <c r="F237" s="230" t="s">
        <v>497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290</v>
      </c>
      <c r="AU237" s="20" t="s">
        <v>199</v>
      </c>
    </row>
    <row r="238" s="12" customFormat="1" ht="22.8" customHeight="1">
      <c r="A238" s="12"/>
      <c r="B238" s="200"/>
      <c r="C238" s="201"/>
      <c r="D238" s="202" t="s">
        <v>68</v>
      </c>
      <c r="E238" s="214" t="s">
        <v>336</v>
      </c>
      <c r="F238" s="214" t="s">
        <v>498</v>
      </c>
      <c r="G238" s="201"/>
      <c r="H238" s="201"/>
      <c r="I238" s="204"/>
      <c r="J238" s="215">
        <f>BK238</f>
        <v>0</v>
      </c>
      <c r="K238" s="201"/>
      <c r="L238" s="206"/>
      <c r="M238" s="207"/>
      <c r="N238" s="208"/>
      <c r="O238" s="208"/>
      <c r="P238" s="209">
        <f>SUM(P239:P243)</f>
        <v>0</v>
      </c>
      <c r="Q238" s="208"/>
      <c r="R238" s="209">
        <f>SUM(R239:R243)</f>
        <v>0.0019239499999999998</v>
      </c>
      <c r="S238" s="208"/>
      <c r="T238" s="210">
        <f>SUM(T239:T243)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1" t="s">
        <v>76</v>
      </c>
      <c r="AT238" s="212" t="s">
        <v>68</v>
      </c>
      <c r="AU238" s="212" t="s">
        <v>76</v>
      </c>
      <c r="AY238" s="211" t="s">
        <v>281</v>
      </c>
      <c r="BK238" s="213">
        <f>SUM(BK239:BK243)</f>
        <v>0</v>
      </c>
    </row>
    <row r="239" s="2" customFormat="1" ht="37.8" customHeight="1">
      <c r="A239" s="41"/>
      <c r="B239" s="42"/>
      <c r="C239" s="216" t="s">
        <v>524</v>
      </c>
      <c r="D239" s="216" t="s">
        <v>284</v>
      </c>
      <c r="E239" s="217" t="s">
        <v>500</v>
      </c>
      <c r="F239" s="218" t="s">
        <v>501</v>
      </c>
      <c r="G239" s="219" t="s">
        <v>197</v>
      </c>
      <c r="H239" s="220">
        <v>54.969999999999999</v>
      </c>
      <c r="I239" s="221"/>
      <c r="J239" s="222">
        <f>ROUND(I239*H239,2)</f>
        <v>0</v>
      </c>
      <c r="K239" s="218" t="s">
        <v>287</v>
      </c>
      <c r="L239" s="47"/>
      <c r="M239" s="223" t="s">
        <v>19</v>
      </c>
      <c r="N239" s="224" t="s">
        <v>40</v>
      </c>
      <c r="O239" s="87"/>
      <c r="P239" s="225">
        <f>O239*H239</f>
        <v>0</v>
      </c>
      <c r="Q239" s="225">
        <v>3.4999999999999997E-05</v>
      </c>
      <c r="R239" s="225">
        <f>Q239*H239</f>
        <v>0.0019239499999999998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305</v>
      </c>
      <c r="AT239" s="227" t="s">
        <v>284</v>
      </c>
      <c r="AU239" s="227" t="s">
        <v>78</v>
      </c>
      <c r="AY239" s="20" t="s">
        <v>281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76</v>
      </c>
      <c r="BK239" s="228">
        <f>ROUND(I239*H239,2)</f>
        <v>0</v>
      </c>
      <c r="BL239" s="20" t="s">
        <v>305</v>
      </c>
      <c r="BM239" s="227" t="s">
        <v>502</v>
      </c>
    </row>
    <row r="240" s="2" customFormat="1">
      <c r="A240" s="41"/>
      <c r="B240" s="42"/>
      <c r="C240" s="43"/>
      <c r="D240" s="229" t="s">
        <v>290</v>
      </c>
      <c r="E240" s="43"/>
      <c r="F240" s="230" t="s">
        <v>503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290</v>
      </c>
      <c r="AU240" s="20" t="s">
        <v>78</v>
      </c>
    </row>
    <row r="241" s="15" customFormat="1">
      <c r="A241" s="15"/>
      <c r="B241" s="257"/>
      <c r="C241" s="258"/>
      <c r="D241" s="236" t="s">
        <v>292</v>
      </c>
      <c r="E241" s="259" t="s">
        <v>19</v>
      </c>
      <c r="F241" s="260" t="s">
        <v>504</v>
      </c>
      <c r="G241" s="258"/>
      <c r="H241" s="259" t="s">
        <v>19</v>
      </c>
      <c r="I241" s="261"/>
      <c r="J241" s="258"/>
      <c r="K241" s="258"/>
      <c r="L241" s="262"/>
      <c r="M241" s="263"/>
      <c r="N241" s="264"/>
      <c r="O241" s="264"/>
      <c r="P241" s="264"/>
      <c r="Q241" s="264"/>
      <c r="R241" s="264"/>
      <c r="S241" s="264"/>
      <c r="T241" s="26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6" t="s">
        <v>292</v>
      </c>
      <c r="AU241" s="266" t="s">
        <v>78</v>
      </c>
      <c r="AV241" s="15" t="s">
        <v>76</v>
      </c>
      <c r="AW241" s="15" t="s">
        <v>31</v>
      </c>
      <c r="AX241" s="15" t="s">
        <v>69</v>
      </c>
      <c r="AY241" s="266" t="s">
        <v>281</v>
      </c>
    </row>
    <row r="242" s="13" customFormat="1">
      <c r="A242" s="13"/>
      <c r="B242" s="234"/>
      <c r="C242" s="235"/>
      <c r="D242" s="236" t="s">
        <v>292</v>
      </c>
      <c r="E242" s="237" t="s">
        <v>19</v>
      </c>
      <c r="F242" s="238" t="s">
        <v>505</v>
      </c>
      <c r="G242" s="235"/>
      <c r="H242" s="239">
        <v>54.969999999999999</v>
      </c>
      <c r="I242" s="240"/>
      <c r="J242" s="235"/>
      <c r="K242" s="235"/>
      <c r="L242" s="241"/>
      <c r="M242" s="242"/>
      <c r="N242" s="243"/>
      <c r="O242" s="243"/>
      <c r="P242" s="243"/>
      <c r="Q242" s="243"/>
      <c r="R242" s="243"/>
      <c r="S242" s="243"/>
      <c r="T242" s="244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5" t="s">
        <v>292</v>
      </c>
      <c r="AU242" s="245" t="s">
        <v>78</v>
      </c>
      <c r="AV242" s="13" t="s">
        <v>78</v>
      </c>
      <c r="AW242" s="13" t="s">
        <v>31</v>
      </c>
      <c r="AX242" s="13" t="s">
        <v>69</v>
      </c>
      <c r="AY242" s="245" t="s">
        <v>281</v>
      </c>
    </row>
    <row r="243" s="14" customFormat="1">
      <c r="A243" s="14"/>
      <c r="B243" s="246"/>
      <c r="C243" s="247"/>
      <c r="D243" s="236" t="s">
        <v>292</v>
      </c>
      <c r="E243" s="248" t="s">
        <v>19</v>
      </c>
      <c r="F243" s="249" t="s">
        <v>311</v>
      </c>
      <c r="G243" s="247"/>
      <c r="H243" s="250">
        <v>54.969999999999999</v>
      </c>
      <c r="I243" s="251"/>
      <c r="J243" s="247"/>
      <c r="K243" s="247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292</v>
      </c>
      <c r="AU243" s="256" t="s">
        <v>78</v>
      </c>
      <c r="AV243" s="14" t="s">
        <v>288</v>
      </c>
      <c r="AW243" s="14" t="s">
        <v>31</v>
      </c>
      <c r="AX243" s="14" t="s">
        <v>76</v>
      </c>
      <c r="AY243" s="256" t="s">
        <v>281</v>
      </c>
    </row>
    <row r="244" s="12" customFormat="1" ht="22.8" customHeight="1">
      <c r="A244" s="12"/>
      <c r="B244" s="200"/>
      <c r="C244" s="201"/>
      <c r="D244" s="202" t="s">
        <v>68</v>
      </c>
      <c r="E244" s="214" t="s">
        <v>506</v>
      </c>
      <c r="F244" s="214" t="s">
        <v>507</v>
      </c>
      <c r="G244" s="201"/>
      <c r="H244" s="201"/>
      <c r="I244" s="204"/>
      <c r="J244" s="215">
        <f>BK244</f>
        <v>0</v>
      </c>
      <c r="K244" s="201"/>
      <c r="L244" s="206"/>
      <c r="M244" s="207"/>
      <c r="N244" s="208"/>
      <c r="O244" s="208"/>
      <c r="P244" s="209">
        <f>SUM(P245:P251)</f>
        <v>0</v>
      </c>
      <c r="Q244" s="208"/>
      <c r="R244" s="209">
        <f>SUM(R245:R251)</f>
        <v>0</v>
      </c>
      <c r="S244" s="208"/>
      <c r="T244" s="210">
        <f>SUM(T245:T251)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1" t="s">
        <v>76</v>
      </c>
      <c r="AT244" s="212" t="s">
        <v>68</v>
      </c>
      <c r="AU244" s="212" t="s">
        <v>76</v>
      </c>
      <c r="AY244" s="211" t="s">
        <v>281</v>
      </c>
      <c r="BK244" s="213">
        <f>SUM(BK245:BK251)</f>
        <v>0</v>
      </c>
    </row>
    <row r="245" s="2" customFormat="1" ht="37.8" customHeight="1">
      <c r="A245" s="41"/>
      <c r="B245" s="42"/>
      <c r="C245" s="216" t="s">
        <v>529</v>
      </c>
      <c r="D245" s="216" t="s">
        <v>284</v>
      </c>
      <c r="E245" s="217" t="s">
        <v>509</v>
      </c>
      <c r="F245" s="218" t="s">
        <v>510</v>
      </c>
      <c r="G245" s="219" t="s">
        <v>197</v>
      </c>
      <c r="H245" s="220">
        <v>24.969999999999999</v>
      </c>
      <c r="I245" s="221"/>
      <c r="J245" s="222">
        <f>ROUND(I245*H245,2)</f>
        <v>0</v>
      </c>
      <c r="K245" s="218" t="s">
        <v>287</v>
      </c>
      <c r="L245" s="47"/>
      <c r="M245" s="223" t="s">
        <v>19</v>
      </c>
      <c r="N245" s="224" t="s">
        <v>40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288</v>
      </c>
      <c r="AT245" s="227" t="s">
        <v>284</v>
      </c>
      <c r="AU245" s="227" t="s">
        <v>78</v>
      </c>
      <c r="AY245" s="20" t="s">
        <v>281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76</v>
      </c>
      <c r="BK245" s="228">
        <f>ROUND(I245*H245,2)</f>
        <v>0</v>
      </c>
      <c r="BL245" s="20" t="s">
        <v>288</v>
      </c>
      <c r="BM245" s="227" t="s">
        <v>511</v>
      </c>
    </row>
    <row r="246" s="2" customFormat="1">
      <c r="A246" s="41"/>
      <c r="B246" s="42"/>
      <c r="C246" s="43"/>
      <c r="D246" s="229" t="s">
        <v>290</v>
      </c>
      <c r="E246" s="43"/>
      <c r="F246" s="230" t="s">
        <v>512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290</v>
      </c>
      <c r="AU246" s="20" t="s">
        <v>78</v>
      </c>
    </row>
    <row r="247" s="13" customFormat="1">
      <c r="A247" s="13"/>
      <c r="B247" s="234"/>
      <c r="C247" s="235"/>
      <c r="D247" s="236" t="s">
        <v>292</v>
      </c>
      <c r="E247" s="237" t="s">
        <v>19</v>
      </c>
      <c r="F247" s="238" t="s">
        <v>882</v>
      </c>
      <c r="G247" s="235"/>
      <c r="H247" s="239">
        <v>5.0999999999999996</v>
      </c>
      <c r="I247" s="240"/>
      <c r="J247" s="235"/>
      <c r="K247" s="235"/>
      <c r="L247" s="241"/>
      <c r="M247" s="242"/>
      <c r="N247" s="243"/>
      <c r="O247" s="243"/>
      <c r="P247" s="243"/>
      <c r="Q247" s="243"/>
      <c r="R247" s="243"/>
      <c r="S247" s="243"/>
      <c r="T247" s="244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5" t="s">
        <v>292</v>
      </c>
      <c r="AU247" s="245" t="s">
        <v>78</v>
      </c>
      <c r="AV247" s="13" t="s">
        <v>78</v>
      </c>
      <c r="AW247" s="13" t="s">
        <v>31</v>
      </c>
      <c r="AX247" s="13" t="s">
        <v>69</v>
      </c>
      <c r="AY247" s="245" t="s">
        <v>281</v>
      </c>
    </row>
    <row r="248" s="13" customFormat="1">
      <c r="A248" s="13"/>
      <c r="B248" s="234"/>
      <c r="C248" s="235"/>
      <c r="D248" s="236" t="s">
        <v>292</v>
      </c>
      <c r="E248" s="237" t="s">
        <v>19</v>
      </c>
      <c r="F248" s="238" t="s">
        <v>883</v>
      </c>
      <c r="G248" s="235"/>
      <c r="H248" s="239">
        <v>4.5899999999999999</v>
      </c>
      <c r="I248" s="240"/>
      <c r="J248" s="235"/>
      <c r="K248" s="235"/>
      <c r="L248" s="241"/>
      <c r="M248" s="242"/>
      <c r="N248" s="243"/>
      <c r="O248" s="243"/>
      <c r="P248" s="243"/>
      <c r="Q248" s="243"/>
      <c r="R248" s="243"/>
      <c r="S248" s="243"/>
      <c r="T248" s="244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5" t="s">
        <v>292</v>
      </c>
      <c r="AU248" s="245" t="s">
        <v>78</v>
      </c>
      <c r="AV248" s="13" t="s">
        <v>78</v>
      </c>
      <c r="AW248" s="13" t="s">
        <v>31</v>
      </c>
      <c r="AX248" s="13" t="s">
        <v>69</v>
      </c>
      <c r="AY248" s="245" t="s">
        <v>281</v>
      </c>
    </row>
    <row r="249" s="13" customFormat="1">
      <c r="A249" s="13"/>
      <c r="B249" s="234"/>
      <c r="C249" s="235"/>
      <c r="D249" s="236" t="s">
        <v>292</v>
      </c>
      <c r="E249" s="237" t="s">
        <v>19</v>
      </c>
      <c r="F249" s="238" t="s">
        <v>884</v>
      </c>
      <c r="G249" s="235"/>
      <c r="H249" s="239">
        <v>6.7599999999999998</v>
      </c>
      <c r="I249" s="240"/>
      <c r="J249" s="235"/>
      <c r="K249" s="235"/>
      <c r="L249" s="241"/>
      <c r="M249" s="242"/>
      <c r="N249" s="243"/>
      <c r="O249" s="243"/>
      <c r="P249" s="243"/>
      <c r="Q249" s="243"/>
      <c r="R249" s="243"/>
      <c r="S249" s="243"/>
      <c r="T249" s="244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5" t="s">
        <v>292</v>
      </c>
      <c r="AU249" s="245" t="s">
        <v>78</v>
      </c>
      <c r="AV249" s="13" t="s">
        <v>78</v>
      </c>
      <c r="AW249" s="13" t="s">
        <v>31</v>
      </c>
      <c r="AX249" s="13" t="s">
        <v>69</v>
      </c>
      <c r="AY249" s="245" t="s">
        <v>281</v>
      </c>
    </row>
    <row r="250" s="13" customFormat="1">
      <c r="A250" s="13"/>
      <c r="B250" s="234"/>
      <c r="C250" s="235"/>
      <c r="D250" s="236" t="s">
        <v>292</v>
      </c>
      <c r="E250" s="237" t="s">
        <v>19</v>
      </c>
      <c r="F250" s="238" t="s">
        <v>885</v>
      </c>
      <c r="G250" s="235"/>
      <c r="H250" s="239">
        <v>8.5199999999999996</v>
      </c>
      <c r="I250" s="240"/>
      <c r="J250" s="235"/>
      <c r="K250" s="235"/>
      <c r="L250" s="241"/>
      <c r="M250" s="242"/>
      <c r="N250" s="243"/>
      <c r="O250" s="243"/>
      <c r="P250" s="243"/>
      <c r="Q250" s="243"/>
      <c r="R250" s="243"/>
      <c r="S250" s="243"/>
      <c r="T250" s="24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5" t="s">
        <v>292</v>
      </c>
      <c r="AU250" s="245" t="s">
        <v>78</v>
      </c>
      <c r="AV250" s="13" t="s">
        <v>78</v>
      </c>
      <c r="AW250" s="13" t="s">
        <v>31</v>
      </c>
      <c r="AX250" s="13" t="s">
        <v>69</v>
      </c>
      <c r="AY250" s="245" t="s">
        <v>281</v>
      </c>
    </row>
    <row r="251" s="14" customFormat="1">
      <c r="A251" s="14"/>
      <c r="B251" s="246"/>
      <c r="C251" s="247"/>
      <c r="D251" s="236" t="s">
        <v>292</v>
      </c>
      <c r="E251" s="248" t="s">
        <v>19</v>
      </c>
      <c r="F251" s="249" t="s">
        <v>311</v>
      </c>
      <c r="G251" s="247"/>
      <c r="H251" s="250">
        <v>24.969999999999999</v>
      </c>
      <c r="I251" s="251"/>
      <c r="J251" s="247"/>
      <c r="K251" s="247"/>
      <c r="L251" s="252"/>
      <c r="M251" s="253"/>
      <c r="N251" s="254"/>
      <c r="O251" s="254"/>
      <c r="P251" s="254"/>
      <c r="Q251" s="254"/>
      <c r="R251" s="254"/>
      <c r="S251" s="254"/>
      <c r="T251" s="25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6" t="s">
        <v>292</v>
      </c>
      <c r="AU251" s="256" t="s">
        <v>78</v>
      </c>
      <c r="AV251" s="14" t="s">
        <v>288</v>
      </c>
      <c r="AW251" s="14" t="s">
        <v>31</v>
      </c>
      <c r="AX251" s="14" t="s">
        <v>76</v>
      </c>
      <c r="AY251" s="256" t="s">
        <v>281</v>
      </c>
    </row>
    <row r="252" s="12" customFormat="1" ht="22.8" customHeight="1">
      <c r="A252" s="12"/>
      <c r="B252" s="200"/>
      <c r="C252" s="201"/>
      <c r="D252" s="202" t="s">
        <v>68</v>
      </c>
      <c r="E252" s="214" t="s">
        <v>513</v>
      </c>
      <c r="F252" s="214" t="s">
        <v>514</v>
      </c>
      <c r="G252" s="201"/>
      <c r="H252" s="201"/>
      <c r="I252" s="204"/>
      <c r="J252" s="215">
        <f>BK252</f>
        <v>0</v>
      </c>
      <c r="K252" s="201"/>
      <c r="L252" s="206"/>
      <c r="M252" s="207"/>
      <c r="N252" s="208"/>
      <c r="O252" s="208"/>
      <c r="P252" s="209">
        <f>SUM(P253:P254)</f>
        <v>0</v>
      </c>
      <c r="Q252" s="208"/>
      <c r="R252" s="209">
        <f>SUM(R253:R254)</f>
        <v>0</v>
      </c>
      <c r="S252" s="208"/>
      <c r="T252" s="210">
        <f>SUM(T253:T254)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11" t="s">
        <v>76</v>
      </c>
      <c r="AT252" s="212" t="s">
        <v>68</v>
      </c>
      <c r="AU252" s="212" t="s">
        <v>76</v>
      </c>
      <c r="AY252" s="211" t="s">
        <v>281</v>
      </c>
      <c r="BK252" s="213">
        <f>SUM(BK253:BK254)</f>
        <v>0</v>
      </c>
    </row>
    <row r="253" s="2" customFormat="1" ht="55.5" customHeight="1">
      <c r="A253" s="41"/>
      <c r="B253" s="42"/>
      <c r="C253" s="216" t="s">
        <v>534</v>
      </c>
      <c r="D253" s="216" t="s">
        <v>284</v>
      </c>
      <c r="E253" s="217" t="s">
        <v>516</v>
      </c>
      <c r="F253" s="218" t="s">
        <v>517</v>
      </c>
      <c r="G253" s="219" t="s">
        <v>366</v>
      </c>
      <c r="H253" s="220">
        <v>3.5209999999999999</v>
      </c>
      <c r="I253" s="221"/>
      <c r="J253" s="222">
        <f>ROUND(I253*H253,2)</f>
        <v>0</v>
      </c>
      <c r="K253" s="218" t="s">
        <v>287</v>
      </c>
      <c r="L253" s="47"/>
      <c r="M253" s="223" t="s">
        <v>19</v>
      </c>
      <c r="N253" s="224" t="s">
        <v>40</v>
      </c>
      <c r="O253" s="87"/>
      <c r="P253" s="225">
        <f>O253*H253</f>
        <v>0</v>
      </c>
      <c r="Q253" s="225">
        <v>0</v>
      </c>
      <c r="R253" s="225">
        <f>Q253*H253</f>
        <v>0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288</v>
      </c>
      <c r="AT253" s="227" t="s">
        <v>284</v>
      </c>
      <c r="AU253" s="227" t="s">
        <v>78</v>
      </c>
      <c r="AY253" s="20" t="s">
        <v>281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76</v>
      </c>
      <c r="BK253" s="228">
        <f>ROUND(I253*H253,2)</f>
        <v>0</v>
      </c>
      <c r="BL253" s="20" t="s">
        <v>288</v>
      </c>
      <c r="BM253" s="227" t="s">
        <v>518</v>
      </c>
    </row>
    <row r="254" s="2" customFormat="1">
      <c r="A254" s="41"/>
      <c r="B254" s="42"/>
      <c r="C254" s="43"/>
      <c r="D254" s="229" t="s">
        <v>290</v>
      </c>
      <c r="E254" s="43"/>
      <c r="F254" s="230" t="s">
        <v>519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290</v>
      </c>
      <c r="AU254" s="20" t="s">
        <v>78</v>
      </c>
    </row>
    <row r="255" s="12" customFormat="1" ht="25.92" customHeight="1">
      <c r="A255" s="12"/>
      <c r="B255" s="200"/>
      <c r="C255" s="201"/>
      <c r="D255" s="202" t="s">
        <v>68</v>
      </c>
      <c r="E255" s="203" t="s">
        <v>520</v>
      </c>
      <c r="F255" s="203" t="s">
        <v>521</v>
      </c>
      <c r="G255" s="201"/>
      <c r="H255" s="201"/>
      <c r="I255" s="204"/>
      <c r="J255" s="205">
        <f>BK255</f>
        <v>0</v>
      </c>
      <c r="K255" s="201"/>
      <c r="L255" s="206"/>
      <c r="M255" s="207"/>
      <c r="N255" s="208"/>
      <c r="O255" s="208"/>
      <c r="P255" s="209">
        <f>P256+P287+P313+P332+P365+P404</f>
        <v>0</v>
      </c>
      <c r="Q255" s="208"/>
      <c r="R255" s="209">
        <f>R256+R287+R313+R332+R365+R404</f>
        <v>3.8957848254000003</v>
      </c>
      <c r="S255" s="208"/>
      <c r="T255" s="210">
        <f>T256+T287+T313+T332+T365+T404</f>
        <v>0.0019168499999999999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11" t="s">
        <v>78</v>
      </c>
      <c r="AT255" s="212" t="s">
        <v>68</v>
      </c>
      <c r="AU255" s="212" t="s">
        <v>69</v>
      </c>
      <c r="AY255" s="211" t="s">
        <v>281</v>
      </c>
      <c r="BK255" s="213">
        <f>BK256+BK287+BK313+BK332+BK365+BK404</f>
        <v>0</v>
      </c>
    </row>
    <row r="256" s="12" customFormat="1" ht="22.8" customHeight="1">
      <c r="A256" s="12"/>
      <c r="B256" s="200"/>
      <c r="C256" s="201"/>
      <c r="D256" s="202" t="s">
        <v>68</v>
      </c>
      <c r="E256" s="214" t="s">
        <v>522</v>
      </c>
      <c r="F256" s="214" t="s">
        <v>523</v>
      </c>
      <c r="G256" s="201"/>
      <c r="H256" s="201"/>
      <c r="I256" s="204"/>
      <c r="J256" s="215">
        <f>BK256</f>
        <v>0</v>
      </c>
      <c r="K256" s="201"/>
      <c r="L256" s="206"/>
      <c r="M256" s="207"/>
      <c r="N256" s="208"/>
      <c r="O256" s="208"/>
      <c r="P256" s="209">
        <f>SUM(P257:P286)</f>
        <v>0</v>
      </c>
      <c r="Q256" s="208"/>
      <c r="R256" s="209">
        <f>SUM(R257:R286)</f>
        <v>0.0191326</v>
      </c>
      <c r="S256" s="208"/>
      <c r="T256" s="210">
        <f>SUM(T257:T286)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1" t="s">
        <v>78</v>
      </c>
      <c r="AT256" s="212" t="s">
        <v>68</v>
      </c>
      <c r="AU256" s="212" t="s">
        <v>76</v>
      </c>
      <c r="AY256" s="211" t="s">
        <v>281</v>
      </c>
      <c r="BK256" s="213">
        <f>SUM(BK257:BK286)</f>
        <v>0</v>
      </c>
    </row>
    <row r="257" s="2" customFormat="1" ht="55.5" customHeight="1">
      <c r="A257" s="41"/>
      <c r="B257" s="42"/>
      <c r="C257" s="216" t="s">
        <v>538</v>
      </c>
      <c r="D257" s="216" t="s">
        <v>284</v>
      </c>
      <c r="E257" s="217" t="s">
        <v>525</v>
      </c>
      <c r="F257" s="218" t="s">
        <v>526</v>
      </c>
      <c r="G257" s="219" t="s">
        <v>366</v>
      </c>
      <c r="H257" s="220">
        <v>0.019</v>
      </c>
      <c r="I257" s="221"/>
      <c r="J257" s="222">
        <f>ROUND(I257*H257,2)</f>
        <v>0</v>
      </c>
      <c r="K257" s="218" t="s">
        <v>287</v>
      </c>
      <c r="L257" s="47"/>
      <c r="M257" s="223" t="s">
        <v>19</v>
      </c>
      <c r="N257" s="224" t="s">
        <v>40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305</v>
      </c>
      <c r="AT257" s="227" t="s">
        <v>284</v>
      </c>
      <c r="AU257" s="227" t="s">
        <v>78</v>
      </c>
      <c r="AY257" s="20" t="s">
        <v>281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76</v>
      </c>
      <c r="BK257" s="228">
        <f>ROUND(I257*H257,2)</f>
        <v>0</v>
      </c>
      <c r="BL257" s="20" t="s">
        <v>305</v>
      </c>
      <c r="BM257" s="227" t="s">
        <v>527</v>
      </c>
    </row>
    <row r="258" s="2" customFormat="1">
      <c r="A258" s="41"/>
      <c r="B258" s="42"/>
      <c r="C258" s="43"/>
      <c r="D258" s="229" t="s">
        <v>290</v>
      </c>
      <c r="E258" s="43"/>
      <c r="F258" s="230" t="s">
        <v>528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290</v>
      </c>
      <c r="AU258" s="20" t="s">
        <v>78</v>
      </c>
    </row>
    <row r="259" s="2" customFormat="1" ht="24.15" customHeight="1">
      <c r="A259" s="41"/>
      <c r="B259" s="42"/>
      <c r="C259" s="216" t="s">
        <v>543</v>
      </c>
      <c r="D259" s="216" t="s">
        <v>284</v>
      </c>
      <c r="E259" s="217" t="s">
        <v>530</v>
      </c>
      <c r="F259" s="218" t="s">
        <v>531</v>
      </c>
      <c r="G259" s="219" t="s">
        <v>330</v>
      </c>
      <c r="H259" s="220">
        <v>2</v>
      </c>
      <c r="I259" s="221"/>
      <c r="J259" s="222">
        <f>ROUND(I259*H259,2)</f>
        <v>0</v>
      </c>
      <c r="K259" s="218" t="s">
        <v>287</v>
      </c>
      <c r="L259" s="47"/>
      <c r="M259" s="223" t="s">
        <v>19</v>
      </c>
      <c r="N259" s="224" t="s">
        <v>40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288</v>
      </c>
      <c r="AT259" s="227" t="s">
        <v>284</v>
      </c>
      <c r="AU259" s="227" t="s">
        <v>78</v>
      </c>
      <c r="AY259" s="20" t="s">
        <v>281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76</v>
      </c>
      <c r="BK259" s="228">
        <f>ROUND(I259*H259,2)</f>
        <v>0</v>
      </c>
      <c r="BL259" s="20" t="s">
        <v>288</v>
      </c>
      <c r="BM259" s="227" t="s">
        <v>532</v>
      </c>
    </row>
    <row r="260" s="2" customFormat="1">
      <c r="A260" s="41"/>
      <c r="B260" s="42"/>
      <c r="C260" s="43"/>
      <c r="D260" s="229" t="s">
        <v>290</v>
      </c>
      <c r="E260" s="43"/>
      <c r="F260" s="230" t="s">
        <v>533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290</v>
      </c>
      <c r="AU260" s="20" t="s">
        <v>78</v>
      </c>
    </row>
    <row r="261" s="2" customFormat="1" ht="16.5" customHeight="1">
      <c r="A261" s="41"/>
      <c r="B261" s="42"/>
      <c r="C261" s="267" t="s">
        <v>547</v>
      </c>
      <c r="D261" s="267" t="s">
        <v>396</v>
      </c>
      <c r="E261" s="268" t="s">
        <v>535</v>
      </c>
      <c r="F261" s="269" t="s">
        <v>536</v>
      </c>
      <c r="G261" s="270" t="s">
        <v>330</v>
      </c>
      <c r="H261" s="271">
        <v>2</v>
      </c>
      <c r="I261" s="272"/>
      <c r="J261" s="273">
        <f>ROUND(I261*H261,2)</f>
        <v>0</v>
      </c>
      <c r="K261" s="269" t="s">
        <v>287</v>
      </c>
      <c r="L261" s="274"/>
      <c r="M261" s="275" t="s">
        <v>19</v>
      </c>
      <c r="N261" s="276" t="s">
        <v>40</v>
      </c>
      <c r="O261" s="87"/>
      <c r="P261" s="225">
        <f>O261*H261</f>
        <v>0</v>
      </c>
      <c r="Q261" s="225">
        <v>0.00020000000000000001</v>
      </c>
      <c r="R261" s="225">
        <f>Q261*H261</f>
        <v>0.00040000000000000002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327</v>
      </c>
      <c r="AT261" s="227" t="s">
        <v>396</v>
      </c>
      <c r="AU261" s="227" t="s">
        <v>78</v>
      </c>
      <c r="AY261" s="20" t="s">
        <v>281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76</v>
      </c>
      <c r="BK261" s="228">
        <f>ROUND(I261*H261,2)</f>
        <v>0</v>
      </c>
      <c r="BL261" s="20" t="s">
        <v>288</v>
      </c>
      <c r="BM261" s="227" t="s">
        <v>537</v>
      </c>
    </row>
    <row r="262" s="2" customFormat="1" ht="24.15" customHeight="1">
      <c r="A262" s="41"/>
      <c r="B262" s="42"/>
      <c r="C262" s="216" t="s">
        <v>552</v>
      </c>
      <c r="D262" s="216" t="s">
        <v>284</v>
      </c>
      <c r="E262" s="217" t="s">
        <v>539</v>
      </c>
      <c r="F262" s="218" t="s">
        <v>540</v>
      </c>
      <c r="G262" s="219" t="s">
        <v>330</v>
      </c>
      <c r="H262" s="220">
        <v>3</v>
      </c>
      <c r="I262" s="221"/>
      <c r="J262" s="222">
        <f>ROUND(I262*H262,2)</f>
        <v>0</v>
      </c>
      <c r="K262" s="218" t="s">
        <v>287</v>
      </c>
      <c r="L262" s="47"/>
      <c r="M262" s="223" t="s">
        <v>19</v>
      </c>
      <c r="N262" s="224" t="s">
        <v>40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305</v>
      </c>
      <c r="AT262" s="227" t="s">
        <v>284</v>
      </c>
      <c r="AU262" s="227" t="s">
        <v>78</v>
      </c>
      <c r="AY262" s="20" t="s">
        <v>281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76</v>
      </c>
      <c r="BK262" s="228">
        <f>ROUND(I262*H262,2)</f>
        <v>0</v>
      </c>
      <c r="BL262" s="20" t="s">
        <v>305</v>
      </c>
      <c r="BM262" s="227" t="s">
        <v>541</v>
      </c>
    </row>
    <row r="263" s="2" customFormat="1">
      <c r="A263" s="41"/>
      <c r="B263" s="42"/>
      <c r="C263" s="43"/>
      <c r="D263" s="229" t="s">
        <v>290</v>
      </c>
      <c r="E263" s="43"/>
      <c r="F263" s="230" t="s">
        <v>542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290</v>
      </c>
      <c r="AU263" s="20" t="s">
        <v>78</v>
      </c>
    </row>
    <row r="264" s="2" customFormat="1" ht="21.75" customHeight="1">
      <c r="A264" s="41"/>
      <c r="B264" s="42"/>
      <c r="C264" s="267" t="s">
        <v>556</v>
      </c>
      <c r="D264" s="267" t="s">
        <v>396</v>
      </c>
      <c r="E264" s="268" t="s">
        <v>544</v>
      </c>
      <c r="F264" s="269" t="s">
        <v>545</v>
      </c>
      <c r="G264" s="270" t="s">
        <v>330</v>
      </c>
      <c r="H264" s="271">
        <v>3</v>
      </c>
      <c r="I264" s="272"/>
      <c r="J264" s="273">
        <f>ROUND(I264*H264,2)</f>
        <v>0</v>
      </c>
      <c r="K264" s="269" t="s">
        <v>287</v>
      </c>
      <c r="L264" s="274"/>
      <c r="M264" s="275" t="s">
        <v>19</v>
      </c>
      <c r="N264" s="276" t="s">
        <v>40</v>
      </c>
      <c r="O264" s="87"/>
      <c r="P264" s="225">
        <f>O264*H264</f>
        <v>0</v>
      </c>
      <c r="Q264" s="225">
        <v>0.00050000000000000001</v>
      </c>
      <c r="R264" s="225">
        <f>Q264*H264</f>
        <v>0.0015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483</v>
      </c>
      <c r="AT264" s="227" t="s">
        <v>396</v>
      </c>
      <c r="AU264" s="227" t="s">
        <v>78</v>
      </c>
      <c r="AY264" s="20" t="s">
        <v>281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76</v>
      </c>
      <c r="BK264" s="228">
        <f>ROUND(I264*H264,2)</f>
        <v>0</v>
      </c>
      <c r="BL264" s="20" t="s">
        <v>305</v>
      </c>
      <c r="BM264" s="227" t="s">
        <v>546</v>
      </c>
    </row>
    <row r="265" s="2" customFormat="1" ht="24.15" customHeight="1">
      <c r="A265" s="41"/>
      <c r="B265" s="42"/>
      <c r="C265" s="216" t="s">
        <v>560</v>
      </c>
      <c r="D265" s="216" t="s">
        <v>284</v>
      </c>
      <c r="E265" s="217" t="s">
        <v>886</v>
      </c>
      <c r="F265" s="218" t="s">
        <v>887</v>
      </c>
      <c r="G265" s="219" t="s">
        <v>330</v>
      </c>
      <c r="H265" s="220">
        <v>1</v>
      </c>
      <c r="I265" s="221"/>
      <c r="J265" s="222">
        <f>ROUND(I265*H265,2)</f>
        <v>0</v>
      </c>
      <c r="K265" s="218" t="s">
        <v>287</v>
      </c>
      <c r="L265" s="47"/>
      <c r="M265" s="223" t="s">
        <v>19</v>
      </c>
      <c r="N265" s="224" t="s">
        <v>40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305</v>
      </c>
      <c r="AT265" s="227" t="s">
        <v>284</v>
      </c>
      <c r="AU265" s="227" t="s">
        <v>78</v>
      </c>
      <c r="AY265" s="20" t="s">
        <v>281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76</v>
      </c>
      <c r="BK265" s="228">
        <f>ROUND(I265*H265,2)</f>
        <v>0</v>
      </c>
      <c r="BL265" s="20" t="s">
        <v>305</v>
      </c>
      <c r="BM265" s="227" t="s">
        <v>888</v>
      </c>
    </row>
    <row r="266" s="2" customFormat="1">
      <c r="A266" s="41"/>
      <c r="B266" s="42"/>
      <c r="C266" s="43"/>
      <c r="D266" s="229" t="s">
        <v>290</v>
      </c>
      <c r="E266" s="43"/>
      <c r="F266" s="230" t="s">
        <v>889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290</v>
      </c>
      <c r="AU266" s="20" t="s">
        <v>78</v>
      </c>
    </row>
    <row r="267" s="2" customFormat="1" ht="16.5" customHeight="1">
      <c r="A267" s="41"/>
      <c r="B267" s="42"/>
      <c r="C267" s="267" t="s">
        <v>564</v>
      </c>
      <c r="D267" s="267" t="s">
        <v>396</v>
      </c>
      <c r="E267" s="268" t="s">
        <v>890</v>
      </c>
      <c r="F267" s="269" t="s">
        <v>891</v>
      </c>
      <c r="G267" s="270" t="s">
        <v>330</v>
      </c>
      <c r="H267" s="271">
        <v>1</v>
      </c>
      <c r="I267" s="272"/>
      <c r="J267" s="273">
        <f>ROUND(I267*H267,2)</f>
        <v>0</v>
      </c>
      <c r="K267" s="269" t="s">
        <v>287</v>
      </c>
      <c r="L267" s="274"/>
      <c r="M267" s="275" t="s">
        <v>19</v>
      </c>
      <c r="N267" s="276" t="s">
        <v>40</v>
      </c>
      <c r="O267" s="87"/>
      <c r="P267" s="225">
        <f>O267*H267</f>
        <v>0</v>
      </c>
      <c r="Q267" s="225">
        <v>0.00084999999999999995</v>
      </c>
      <c r="R267" s="225">
        <f>Q267*H267</f>
        <v>0.00084999999999999995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483</v>
      </c>
      <c r="AT267" s="227" t="s">
        <v>396</v>
      </c>
      <c r="AU267" s="227" t="s">
        <v>78</v>
      </c>
      <c r="AY267" s="20" t="s">
        <v>281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76</v>
      </c>
      <c r="BK267" s="228">
        <f>ROUND(I267*H267,2)</f>
        <v>0</v>
      </c>
      <c r="BL267" s="20" t="s">
        <v>305</v>
      </c>
      <c r="BM267" s="227" t="s">
        <v>892</v>
      </c>
    </row>
    <row r="268" s="2" customFormat="1" ht="24.15" customHeight="1">
      <c r="A268" s="41"/>
      <c r="B268" s="42"/>
      <c r="C268" s="216" t="s">
        <v>568</v>
      </c>
      <c r="D268" s="216" t="s">
        <v>284</v>
      </c>
      <c r="E268" s="217" t="s">
        <v>893</v>
      </c>
      <c r="F268" s="218" t="s">
        <v>894</v>
      </c>
      <c r="G268" s="219" t="s">
        <v>330</v>
      </c>
      <c r="H268" s="220">
        <v>1</v>
      </c>
      <c r="I268" s="221"/>
      <c r="J268" s="222">
        <f>ROUND(I268*H268,2)</f>
        <v>0</v>
      </c>
      <c r="K268" s="218" t="s">
        <v>895</v>
      </c>
      <c r="L268" s="47"/>
      <c r="M268" s="223" t="s">
        <v>19</v>
      </c>
      <c r="N268" s="224" t="s">
        <v>40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305</v>
      </c>
      <c r="AT268" s="227" t="s">
        <v>284</v>
      </c>
      <c r="AU268" s="227" t="s">
        <v>78</v>
      </c>
      <c r="AY268" s="20" t="s">
        <v>281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76</v>
      </c>
      <c r="BK268" s="228">
        <f>ROUND(I268*H268,2)</f>
        <v>0</v>
      </c>
      <c r="BL268" s="20" t="s">
        <v>305</v>
      </c>
      <c r="BM268" s="227" t="s">
        <v>896</v>
      </c>
    </row>
    <row r="269" s="2" customFormat="1">
      <c r="A269" s="41"/>
      <c r="B269" s="42"/>
      <c r="C269" s="43"/>
      <c r="D269" s="229" t="s">
        <v>290</v>
      </c>
      <c r="E269" s="43"/>
      <c r="F269" s="230" t="s">
        <v>897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290</v>
      </c>
      <c r="AU269" s="20" t="s">
        <v>78</v>
      </c>
    </row>
    <row r="270" s="2" customFormat="1" ht="21.75" customHeight="1">
      <c r="A270" s="41"/>
      <c r="B270" s="42"/>
      <c r="C270" s="267" t="s">
        <v>572</v>
      </c>
      <c r="D270" s="267" t="s">
        <v>396</v>
      </c>
      <c r="E270" s="268" t="s">
        <v>898</v>
      </c>
      <c r="F270" s="269" t="s">
        <v>899</v>
      </c>
      <c r="G270" s="270" t="s">
        <v>330</v>
      </c>
      <c r="H270" s="271">
        <v>1</v>
      </c>
      <c r="I270" s="272"/>
      <c r="J270" s="273">
        <f>ROUND(I270*H270,2)</f>
        <v>0</v>
      </c>
      <c r="K270" s="269" t="s">
        <v>287</v>
      </c>
      <c r="L270" s="274"/>
      <c r="M270" s="275" t="s">
        <v>19</v>
      </c>
      <c r="N270" s="276" t="s">
        <v>40</v>
      </c>
      <c r="O270" s="87"/>
      <c r="P270" s="225">
        <f>O270*H270</f>
        <v>0</v>
      </c>
      <c r="Q270" s="225">
        <v>0.00084999999999999995</v>
      </c>
      <c r="R270" s="225">
        <f>Q270*H270</f>
        <v>0.00084999999999999995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483</v>
      </c>
      <c r="AT270" s="227" t="s">
        <v>396</v>
      </c>
      <c r="AU270" s="227" t="s">
        <v>78</v>
      </c>
      <c r="AY270" s="20" t="s">
        <v>281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76</v>
      </c>
      <c r="BK270" s="228">
        <f>ROUND(I270*H270,2)</f>
        <v>0</v>
      </c>
      <c r="BL270" s="20" t="s">
        <v>305</v>
      </c>
      <c r="BM270" s="227" t="s">
        <v>900</v>
      </c>
    </row>
    <row r="271" s="2" customFormat="1" ht="24.15" customHeight="1">
      <c r="A271" s="41"/>
      <c r="B271" s="42"/>
      <c r="C271" s="216" t="s">
        <v>576</v>
      </c>
      <c r="D271" s="216" t="s">
        <v>284</v>
      </c>
      <c r="E271" s="217" t="s">
        <v>548</v>
      </c>
      <c r="F271" s="218" t="s">
        <v>549</v>
      </c>
      <c r="G271" s="219" t="s">
        <v>330</v>
      </c>
      <c r="H271" s="220">
        <v>4</v>
      </c>
      <c r="I271" s="221"/>
      <c r="J271" s="222">
        <f>ROUND(I271*H271,2)</f>
        <v>0</v>
      </c>
      <c r="K271" s="218" t="s">
        <v>287</v>
      </c>
      <c r="L271" s="47"/>
      <c r="M271" s="223" t="s">
        <v>19</v>
      </c>
      <c r="N271" s="224" t="s">
        <v>40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305</v>
      </c>
      <c r="AT271" s="227" t="s">
        <v>284</v>
      </c>
      <c r="AU271" s="227" t="s">
        <v>78</v>
      </c>
      <c r="AY271" s="20" t="s">
        <v>281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76</v>
      </c>
      <c r="BK271" s="228">
        <f>ROUND(I271*H271,2)</f>
        <v>0</v>
      </c>
      <c r="BL271" s="20" t="s">
        <v>305</v>
      </c>
      <c r="BM271" s="227" t="s">
        <v>550</v>
      </c>
    </row>
    <row r="272" s="2" customFormat="1">
      <c r="A272" s="41"/>
      <c r="B272" s="42"/>
      <c r="C272" s="43"/>
      <c r="D272" s="229" t="s">
        <v>290</v>
      </c>
      <c r="E272" s="43"/>
      <c r="F272" s="230" t="s">
        <v>551</v>
      </c>
      <c r="G272" s="43"/>
      <c r="H272" s="43"/>
      <c r="I272" s="231"/>
      <c r="J272" s="43"/>
      <c r="K272" s="43"/>
      <c r="L272" s="47"/>
      <c r="M272" s="232"/>
      <c r="N272" s="233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290</v>
      </c>
      <c r="AU272" s="20" t="s">
        <v>78</v>
      </c>
    </row>
    <row r="273" s="2" customFormat="1" ht="24.15" customHeight="1">
      <c r="A273" s="41"/>
      <c r="B273" s="42"/>
      <c r="C273" s="267" t="s">
        <v>581</v>
      </c>
      <c r="D273" s="267" t="s">
        <v>396</v>
      </c>
      <c r="E273" s="268" t="s">
        <v>553</v>
      </c>
      <c r="F273" s="269" t="s">
        <v>554</v>
      </c>
      <c r="G273" s="270" t="s">
        <v>330</v>
      </c>
      <c r="H273" s="271">
        <v>4</v>
      </c>
      <c r="I273" s="272"/>
      <c r="J273" s="273">
        <f>ROUND(I273*H273,2)</f>
        <v>0</v>
      </c>
      <c r="K273" s="269" t="s">
        <v>287</v>
      </c>
      <c r="L273" s="274"/>
      <c r="M273" s="275" t="s">
        <v>19</v>
      </c>
      <c r="N273" s="276" t="s">
        <v>40</v>
      </c>
      <c r="O273" s="87"/>
      <c r="P273" s="225">
        <f>O273*H273</f>
        <v>0</v>
      </c>
      <c r="Q273" s="225">
        <v>0.00050000000000000001</v>
      </c>
      <c r="R273" s="225">
        <f>Q273*H273</f>
        <v>0.002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483</v>
      </c>
      <c r="AT273" s="227" t="s">
        <v>396</v>
      </c>
      <c r="AU273" s="227" t="s">
        <v>78</v>
      </c>
      <c r="AY273" s="20" t="s">
        <v>281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76</v>
      </c>
      <c r="BK273" s="228">
        <f>ROUND(I273*H273,2)</f>
        <v>0</v>
      </c>
      <c r="BL273" s="20" t="s">
        <v>305</v>
      </c>
      <c r="BM273" s="227" t="s">
        <v>555</v>
      </c>
    </row>
    <row r="274" s="2" customFormat="1" ht="16.5" customHeight="1">
      <c r="A274" s="41"/>
      <c r="B274" s="42"/>
      <c r="C274" s="216" t="s">
        <v>587</v>
      </c>
      <c r="D274" s="216" t="s">
        <v>284</v>
      </c>
      <c r="E274" s="217" t="s">
        <v>557</v>
      </c>
      <c r="F274" s="218" t="s">
        <v>558</v>
      </c>
      <c r="G274" s="219" t="s">
        <v>321</v>
      </c>
      <c r="H274" s="220">
        <v>4</v>
      </c>
      <c r="I274" s="221"/>
      <c r="J274" s="222">
        <f>ROUND(I274*H274,2)</f>
        <v>0</v>
      </c>
      <c r="K274" s="218" t="s">
        <v>316</v>
      </c>
      <c r="L274" s="47"/>
      <c r="M274" s="223" t="s">
        <v>19</v>
      </c>
      <c r="N274" s="224" t="s">
        <v>40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305</v>
      </c>
      <c r="AT274" s="227" t="s">
        <v>284</v>
      </c>
      <c r="AU274" s="227" t="s">
        <v>78</v>
      </c>
      <c r="AY274" s="20" t="s">
        <v>281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76</v>
      </c>
      <c r="BK274" s="228">
        <f>ROUND(I274*H274,2)</f>
        <v>0</v>
      </c>
      <c r="BL274" s="20" t="s">
        <v>305</v>
      </c>
      <c r="BM274" s="227" t="s">
        <v>559</v>
      </c>
    </row>
    <row r="275" s="2" customFormat="1" ht="24.15" customHeight="1">
      <c r="A275" s="41"/>
      <c r="B275" s="42"/>
      <c r="C275" s="267" t="s">
        <v>594</v>
      </c>
      <c r="D275" s="267" t="s">
        <v>396</v>
      </c>
      <c r="E275" s="268" t="s">
        <v>561</v>
      </c>
      <c r="F275" s="269" t="s">
        <v>562</v>
      </c>
      <c r="G275" s="270" t="s">
        <v>321</v>
      </c>
      <c r="H275" s="271">
        <v>4</v>
      </c>
      <c r="I275" s="272"/>
      <c r="J275" s="273">
        <f>ROUND(I275*H275,2)</f>
        <v>0</v>
      </c>
      <c r="K275" s="269" t="s">
        <v>316</v>
      </c>
      <c r="L275" s="274"/>
      <c r="M275" s="275" t="s">
        <v>19</v>
      </c>
      <c r="N275" s="276" t="s">
        <v>40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483</v>
      </c>
      <c r="AT275" s="227" t="s">
        <v>396</v>
      </c>
      <c r="AU275" s="227" t="s">
        <v>78</v>
      </c>
      <c r="AY275" s="20" t="s">
        <v>281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76</v>
      </c>
      <c r="BK275" s="228">
        <f>ROUND(I275*H275,2)</f>
        <v>0</v>
      </c>
      <c r="BL275" s="20" t="s">
        <v>305</v>
      </c>
      <c r="BM275" s="227" t="s">
        <v>563</v>
      </c>
    </row>
    <row r="276" s="2" customFormat="1" ht="24.15" customHeight="1">
      <c r="A276" s="41"/>
      <c r="B276" s="42"/>
      <c r="C276" s="216" t="s">
        <v>599</v>
      </c>
      <c r="D276" s="216" t="s">
        <v>284</v>
      </c>
      <c r="E276" s="217" t="s">
        <v>565</v>
      </c>
      <c r="F276" s="218" t="s">
        <v>566</v>
      </c>
      <c r="G276" s="219" t="s">
        <v>315</v>
      </c>
      <c r="H276" s="220">
        <v>4</v>
      </c>
      <c r="I276" s="221"/>
      <c r="J276" s="222">
        <f>ROUND(I276*H276,2)</f>
        <v>0</v>
      </c>
      <c r="K276" s="218" t="s">
        <v>316</v>
      </c>
      <c r="L276" s="47"/>
      <c r="M276" s="223" t="s">
        <v>19</v>
      </c>
      <c r="N276" s="224" t="s">
        <v>40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305</v>
      </c>
      <c r="AT276" s="227" t="s">
        <v>284</v>
      </c>
      <c r="AU276" s="227" t="s">
        <v>78</v>
      </c>
      <c r="AY276" s="20" t="s">
        <v>281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76</v>
      </c>
      <c r="BK276" s="228">
        <f>ROUND(I276*H276,2)</f>
        <v>0</v>
      </c>
      <c r="BL276" s="20" t="s">
        <v>305</v>
      </c>
      <c r="BM276" s="227" t="s">
        <v>567</v>
      </c>
    </row>
    <row r="277" s="2" customFormat="1" ht="24.15" customHeight="1">
      <c r="A277" s="41"/>
      <c r="B277" s="42"/>
      <c r="C277" s="216" t="s">
        <v>604</v>
      </c>
      <c r="D277" s="216" t="s">
        <v>284</v>
      </c>
      <c r="E277" s="217" t="s">
        <v>569</v>
      </c>
      <c r="F277" s="218" t="s">
        <v>570</v>
      </c>
      <c r="G277" s="219" t="s">
        <v>315</v>
      </c>
      <c r="H277" s="220">
        <v>4</v>
      </c>
      <c r="I277" s="221"/>
      <c r="J277" s="222">
        <f>ROUND(I277*H277,2)</f>
        <v>0</v>
      </c>
      <c r="K277" s="218" t="s">
        <v>316</v>
      </c>
      <c r="L277" s="47"/>
      <c r="M277" s="223" t="s">
        <v>19</v>
      </c>
      <c r="N277" s="224" t="s">
        <v>40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305</v>
      </c>
      <c r="AT277" s="227" t="s">
        <v>284</v>
      </c>
      <c r="AU277" s="227" t="s">
        <v>78</v>
      </c>
      <c r="AY277" s="20" t="s">
        <v>281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76</v>
      </c>
      <c r="BK277" s="228">
        <f>ROUND(I277*H277,2)</f>
        <v>0</v>
      </c>
      <c r="BL277" s="20" t="s">
        <v>305</v>
      </c>
      <c r="BM277" s="227" t="s">
        <v>571</v>
      </c>
    </row>
    <row r="278" s="2" customFormat="1" ht="24.15" customHeight="1">
      <c r="A278" s="41"/>
      <c r="B278" s="42"/>
      <c r="C278" s="216" t="s">
        <v>610</v>
      </c>
      <c r="D278" s="216" t="s">
        <v>284</v>
      </c>
      <c r="E278" s="217" t="s">
        <v>573</v>
      </c>
      <c r="F278" s="218" t="s">
        <v>574</v>
      </c>
      <c r="G278" s="219" t="s">
        <v>315</v>
      </c>
      <c r="H278" s="220">
        <v>1</v>
      </c>
      <c r="I278" s="221"/>
      <c r="J278" s="222">
        <f>ROUND(I278*H278,2)</f>
        <v>0</v>
      </c>
      <c r="K278" s="218" t="s">
        <v>316</v>
      </c>
      <c r="L278" s="47"/>
      <c r="M278" s="223" t="s">
        <v>19</v>
      </c>
      <c r="N278" s="224" t="s">
        <v>40</v>
      </c>
      <c r="O278" s="87"/>
      <c r="P278" s="225">
        <f>O278*H278</f>
        <v>0</v>
      </c>
      <c r="Q278" s="225">
        <v>0</v>
      </c>
      <c r="R278" s="225">
        <f>Q278*H278</f>
        <v>0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305</v>
      </c>
      <c r="AT278" s="227" t="s">
        <v>284</v>
      </c>
      <c r="AU278" s="227" t="s">
        <v>78</v>
      </c>
      <c r="AY278" s="20" t="s">
        <v>281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76</v>
      </c>
      <c r="BK278" s="228">
        <f>ROUND(I278*H278,2)</f>
        <v>0</v>
      </c>
      <c r="BL278" s="20" t="s">
        <v>305</v>
      </c>
      <c r="BM278" s="227" t="s">
        <v>575</v>
      </c>
    </row>
    <row r="279" s="2" customFormat="1" ht="24.15" customHeight="1">
      <c r="A279" s="41"/>
      <c r="B279" s="42"/>
      <c r="C279" s="216" t="s">
        <v>614</v>
      </c>
      <c r="D279" s="216" t="s">
        <v>284</v>
      </c>
      <c r="E279" s="217" t="s">
        <v>577</v>
      </c>
      <c r="F279" s="218" t="s">
        <v>578</v>
      </c>
      <c r="G279" s="219" t="s">
        <v>330</v>
      </c>
      <c r="H279" s="220">
        <v>2</v>
      </c>
      <c r="I279" s="221"/>
      <c r="J279" s="222">
        <f>ROUND(I279*H279,2)</f>
        <v>0</v>
      </c>
      <c r="K279" s="218" t="s">
        <v>287</v>
      </c>
      <c r="L279" s="47"/>
      <c r="M279" s="223" t="s">
        <v>19</v>
      </c>
      <c r="N279" s="224" t="s">
        <v>40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305</v>
      </c>
      <c r="AT279" s="227" t="s">
        <v>284</v>
      </c>
      <c r="AU279" s="227" t="s">
        <v>78</v>
      </c>
      <c r="AY279" s="20" t="s">
        <v>281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76</v>
      </c>
      <c r="BK279" s="228">
        <f>ROUND(I279*H279,2)</f>
        <v>0</v>
      </c>
      <c r="BL279" s="20" t="s">
        <v>305</v>
      </c>
      <c r="BM279" s="227" t="s">
        <v>579</v>
      </c>
    </row>
    <row r="280" s="2" customFormat="1">
      <c r="A280" s="41"/>
      <c r="B280" s="42"/>
      <c r="C280" s="43"/>
      <c r="D280" s="229" t="s">
        <v>290</v>
      </c>
      <c r="E280" s="43"/>
      <c r="F280" s="230" t="s">
        <v>580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290</v>
      </c>
      <c r="AU280" s="20" t="s">
        <v>78</v>
      </c>
    </row>
    <row r="281" s="2" customFormat="1" ht="16.5" customHeight="1">
      <c r="A281" s="41"/>
      <c r="B281" s="42"/>
      <c r="C281" s="267" t="s">
        <v>620</v>
      </c>
      <c r="D281" s="267" t="s">
        <v>396</v>
      </c>
      <c r="E281" s="268" t="s">
        <v>582</v>
      </c>
      <c r="F281" s="269" t="s">
        <v>583</v>
      </c>
      <c r="G281" s="270" t="s">
        <v>330</v>
      </c>
      <c r="H281" s="271">
        <v>2</v>
      </c>
      <c r="I281" s="272"/>
      <c r="J281" s="273">
        <f>ROUND(I281*H281,2)</f>
        <v>0</v>
      </c>
      <c r="K281" s="269" t="s">
        <v>287</v>
      </c>
      <c r="L281" s="274"/>
      <c r="M281" s="275" t="s">
        <v>19</v>
      </c>
      <c r="N281" s="276" t="s">
        <v>40</v>
      </c>
      <c r="O281" s="87"/>
      <c r="P281" s="225">
        <f>O281*H281</f>
        <v>0</v>
      </c>
      <c r="Q281" s="225">
        <v>0.0028</v>
      </c>
      <c r="R281" s="225">
        <f>Q281*H281</f>
        <v>0.0055999999999999999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483</v>
      </c>
      <c r="AT281" s="227" t="s">
        <v>396</v>
      </c>
      <c r="AU281" s="227" t="s">
        <v>78</v>
      </c>
      <c r="AY281" s="20" t="s">
        <v>281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76</v>
      </c>
      <c r="BK281" s="228">
        <f>ROUND(I281*H281,2)</f>
        <v>0</v>
      </c>
      <c r="BL281" s="20" t="s">
        <v>305</v>
      </c>
      <c r="BM281" s="227" t="s">
        <v>584</v>
      </c>
    </row>
    <row r="282" s="2" customFormat="1" ht="24.15" customHeight="1">
      <c r="A282" s="41"/>
      <c r="B282" s="42"/>
      <c r="C282" s="216" t="s">
        <v>626</v>
      </c>
      <c r="D282" s="216" t="s">
        <v>284</v>
      </c>
      <c r="E282" s="217" t="s">
        <v>901</v>
      </c>
      <c r="F282" s="218" t="s">
        <v>902</v>
      </c>
      <c r="G282" s="219" t="s">
        <v>197</v>
      </c>
      <c r="H282" s="220">
        <v>0.54000000000000004</v>
      </c>
      <c r="I282" s="221"/>
      <c r="J282" s="222">
        <f>ROUND(I282*H282,2)</f>
        <v>0</v>
      </c>
      <c r="K282" s="218" t="s">
        <v>287</v>
      </c>
      <c r="L282" s="47"/>
      <c r="M282" s="223" t="s">
        <v>19</v>
      </c>
      <c r="N282" s="224" t="s">
        <v>40</v>
      </c>
      <c r="O282" s="87"/>
      <c r="P282" s="225">
        <f>O282*H282</f>
        <v>0</v>
      </c>
      <c r="Q282" s="225">
        <v>0.00149</v>
      </c>
      <c r="R282" s="225">
        <f>Q282*H282</f>
        <v>0.00080460000000000004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305</v>
      </c>
      <c r="AT282" s="227" t="s">
        <v>284</v>
      </c>
      <c r="AU282" s="227" t="s">
        <v>78</v>
      </c>
      <c r="AY282" s="20" t="s">
        <v>281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76</v>
      </c>
      <c r="BK282" s="228">
        <f>ROUND(I282*H282,2)</f>
        <v>0</v>
      </c>
      <c r="BL282" s="20" t="s">
        <v>305</v>
      </c>
      <c r="BM282" s="227" t="s">
        <v>903</v>
      </c>
    </row>
    <row r="283" s="2" customFormat="1">
      <c r="A283" s="41"/>
      <c r="B283" s="42"/>
      <c r="C283" s="43"/>
      <c r="D283" s="229" t="s">
        <v>290</v>
      </c>
      <c r="E283" s="43"/>
      <c r="F283" s="230" t="s">
        <v>904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290</v>
      </c>
      <c r="AU283" s="20" t="s">
        <v>78</v>
      </c>
    </row>
    <row r="284" s="13" customFormat="1">
      <c r="A284" s="13"/>
      <c r="B284" s="234"/>
      <c r="C284" s="235"/>
      <c r="D284" s="236" t="s">
        <v>292</v>
      </c>
      <c r="E284" s="237" t="s">
        <v>19</v>
      </c>
      <c r="F284" s="238" t="s">
        <v>905</v>
      </c>
      <c r="G284" s="235"/>
      <c r="H284" s="239">
        <v>0.54000000000000004</v>
      </c>
      <c r="I284" s="240"/>
      <c r="J284" s="235"/>
      <c r="K284" s="235"/>
      <c r="L284" s="241"/>
      <c r="M284" s="242"/>
      <c r="N284" s="243"/>
      <c r="O284" s="243"/>
      <c r="P284" s="243"/>
      <c r="Q284" s="243"/>
      <c r="R284" s="243"/>
      <c r="S284" s="243"/>
      <c r="T284" s="244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5" t="s">
        <v>292</v>
      </c>
      <c r="AU284" s="245" t="s">
        <v>78</v>
      </c>
      <c r="AV284" s="13" t="s">
        <v>78</v>
      </c>
      <c r="AW284" s="13" t="s">
        <v>31</v>
      </c>
      <c r="AX284" s="13" t="s">
        <v>76</v>
      </c>
      <c r="AY284" s="245" t="s">
        <v>281</v>
      </c>
    </row>
    <row r="285" s="2" customFormat="1" ht="24.15" customHeight="1">
      <c r="A285" s="41"/>
      <c r="B285" s="42"/>
      <c r="C285" s="267" t="s">
        <v>633</v>
      </c>
      <c r="D285" s="267" t="s">
        <v>396</v>
      </c>
      <c r="E285" s="268" t="s">
        <v>906</v>
      </c>
      <c r="F285" s="269" t="s">
        <v>907</v>
      </c>
      <c r="G285" s="270" t="s">
        <v>197</v>
      </c>
      <c r="H285" s="271">
        <v>0.59399999999999997</v>
      </c>
      <c r="I285" s="272"/>
      <c r="J285" s="273">
        <f>ROUND(I285*H285,2)</f>
        <v>0</v>
      </c>
      <c r="K285" s="269" t="s">
        <v>287</v>
      </c>
      <c r="L285" s="274"/>
      <c r="M285" s="275" t="s">
        <v>19</v>
      </c>
      <c r="N285" s="276" t="s">
        <v>40</v>
      </c>
      <c r="O285" s="87"/>
      <c r="P285" s="225">
        <f>O285*H285</f>
        <v>0</v>
      </c>
      <c r="Q285" s="225">
        <v>0.012</v>
      </c>
      <c r="R285" s="225">
        <f>Q285*H285</f>
        <v>0.0071279999999999998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483</v>
      </c>
      <c r="AT285" s="227" t="s">
        <v>396</v>
      </c>
      <c r="AU285" s="227" t="s">
        <v>78</v>
      </c>
      <c r="AY285" s="20" t="s">
        <v>281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76</v>
      </c>
      <c r="BK285" s="228">
        <f>ROUND(I285*H285,2)</f>
        <v>0</v>
      </c>
      <c r="BL285" s="20" t="s">
        <v>305</v>
      </c>
      <c r="BM285" s="227" t="s">
        <v>908</v>
      </c>
    </row>
    <row r="286" s="13" customFormat="1">
      <c r="A286" s="13"/>
      <c r="B286" s="234"/>
      <c r="C286" s="235"/>
      <c r="D286" s="236" t="s">
        <v>292</v>
      </c>
      <c r="E286" s="235"/>
      <c r="F286" s="238" t="s">
        <v>909</v>
      </c>
      <c r="G286" s="235"/>
      <c r="H286" s="239">
        <v>0.59399999999999997</v>
      </c>
      <c r="I286" s="240"/>
      <c r="J286" s="235"/>
      <c r="K286" s="235"/>
      <c r="L286" s="241"/>
      <c r="M286" s="242"/>
      <c r="N286" s="243"/>
      <c r="O286" s="243"/>
      <c r="P286" s="243"/>
      <c r="Q286" s="243"/>
      <c r="R286" s="243"/>
      <c r="S286" s="243"/>
      <c r="T286" s="244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5" t="s">
        <v>292</v>
      </c>
      <c r="AU286" s="245" t="s">
        <v>78</v>
      </c>
      <c r="AV286" s="13" t="s">
        <v>78</v>
      </c>
      <c r="AW286" s="13" t="s">
        <v>4</v>
      </c>
      <c r="AX286" s="13" t="s">
        <v>76</v>
      </c>
      <c r="AY286" s="245" t="s">
        <v>281</v>
      </c>
    </row>
    <row r="287" s="12" customFormat="1" ht="22.8" customHeight="1">
      <c r="A287" s="12"/>
      <c r="B287" s="200"/>
      <c r="C287" s="201"/>
      <c r="D287" s="202" t="s">
        <v>68</v>
      </c>
      <c r="E287" s="214" t="s">
        <v>585</v>
      </c>
      <c r="F287" s="214" t="s">
        <v>586</v>
      </c>
      <c r="G287" s="201"/>
      <c r="H287" s="201"/>
      <c r="I287" s="204"/>
      <c r="J287" s="215">
        <f>BK287</f>
        <v>0</v>
      </c>
      <c r="K287" s="201"/>
      <c r="L287" s="206"/>
      <c r="M287" s="207"/>
      <c r="N287" s="208"/>
      <c r="O287" s="208"/>
      <c r="P287" s="209">
        <f>P288+P289+P290+P305</f>
        <v>0</v>
      </c>
      <c r="Q287" s="208"/>
      <c r="R287" s="209">
        <f>R288+R289+R290+R305</f>
        <v>0.88318358639999994</v>
      </c>
      <c r="S287" s="208"/>
      <c r="T287" s="210">
        <f>T288+T289+T290+T305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11" t="s">
        <v>78</v>
      </c>
      <c r="AT287" s="212" t="s">
        <v>68</v>
      </c>
      <c r="AU287" s="212" t="s">
        <v>76</v>
      </c>
      <c r="AY287" s="211" t="s">
        <v>281</v>
      </c>
      <c r="BK287" s="213">
        <f>BK288+BK289+BK290+BK305</f>
        <v>0</v>
      </c>
    </row>
    <row r="288" s="2" customFormat="1" ht="78" customHeight="1">
      <c r="A288" s="41"/>
      <c r="B288" s="42"/>
      <c r="C288" s="216" t="s">
        <v>388</v>
      </c>
      <c r="D288" s="216" t="s">
        <v>284</v>
      </c>
      <c r="E288" s="217" t="s">
        <v>588</v>
      </c>
      <c r="F288" s="218" t="s">
        <v>589</v>
      </c>
      <c r="G288" s="219" t="s">
        <v>366</v>
      </c>
      <c r="H288" s="220">
        <v>0.88300000000000001</v>
      </c>
      <c r="I288" s="221"/>
      <c r="J288" s="222">
        <f>ROUND(I288*H288,2)</f>
        <v>0</v>
      </c>
      <c r="K288" s="218" t="s">
        <v>287</v>
      </c>
      <c r="L288" s="47"/>
      <c r="M288" s="223" t="s">
        <v>19</v>
      </c>
      <c r="N288" s="224" t="s">
        <v>40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305</v>
      </c>
      <c r="AT288" s="227" t="s">
        <v>284</v>
      </c>
      <c r="AU288" s="227" t="s">
        <v>78</v>
      </c>
      <c r="AY288" s="20" t="s">
        <v>281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76</v>
      </c>
      <c r="BK288" s="228">
        <f>ROUND(I288*H288,2)</f>
        <v>0</v>
      </c>
      <c r="BL288" s="20" t="s">
        <v>305</v>
      </c>
      <c r="BM288" s="227" t="s">
        <v>590</v>
      </c>
    </row>
    <row r="289" s="2" customFormat="1">
      <c r="A289" s="41"/>
      <c r="B289" s="42"/>
      <c r="C289" s="43"/>
      <c r="D289" s="229" t="s">
        <v>290</v>
      </c>
      <c r="E289" s="43"/>
      <c r="F289" s="230" t="s">
        <v>591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290</v>
      </c>
      <c r="AU289" s="20" t="s">
        <v>78</v>
      </c>
    </row>
    <row r="290" s="12" customFormat="1" ht="20.88" customHeight="1">
      <c r="A290" s="12"/>
      <c r="B290" s="200"/>
      <c r="C290" s="201"/>
      <c r="D290" s="202" t="s">
        <v>68</v>
      </c>
      <c r="E290" s="214" t="s">
        <v>592</v>
      </c>
      <c r="F290" s="214" t="s">
        <v>593</v>
      </c>
      <c r="G290" s="201"/>
      <c r="H290" s="201"/>
      <c r="I290" s="204"/>
      <c r="J290" s="215">
        <f>BK290</f>
        <v>0</v>
      </c>
      <c r="K290" s="201"/>
      <c r="L290" s="206"/>
      <c r="M290" s="207"/>
      <c r="N290" s="208"/>
      <c r="O290" s="208"/>
      <c r="P290" s="209">
        <f>SUM(P291:P304)</f>
        <v>0</v>
      </c>
      <c r="Q290" s="208"/>
      <c r="R290" s="209">
        <f>SUM(R291:R304)</f>
        <v>0.32588664940000001</v>
      </c>
      <c r="S290" s="208"/>
      <c r="T290" s="210">
        <f>SUM(T291:T304)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11" t="s">
        <v>78</v>
      </c>
      <c r="AT290" s="212" t="s">
        <v>68</v>
      </c>
      <c r="AU290" s="212" t="s">
        <v>78</v>
      </c>
      <c r="AY290" s="211" t="s">
        <v>281</v>
      </c>
      <c r="BK290" s="213">
        <f>SUM(BK291:BK304)</f>
        <v>0</v>
      </c>
    </row>
    <row r="291" s="2" customFormat="1" ht="49.05" customHeight="1">
      <c r="A291" s="41"/>
      <c r="B291" s="42"/>
      <c r="C291" s="216" t="s">
        <v>644</v>
      </c>
      <c r="D291" s="216" t="s">
        <v>284</v>
      </c>
      <c r="E291" s="217" t="s">
        <v>595</v>
      </c>
      <c r="F291" s="218" t="s">
        <v>596</v>
      </c>
      <c r="G291" s="219" t="s">
        <v>197</v>
      </c>
      <c r="H291" s="220">
        <v>24.969999999999999</v>
      </c>
      <c r="I291" s="221"/>
      <c r="J291" s="222">
        <f>ROUND(I291*H291,2)</f>
        <v>0</v>
      </c>
      <c r="K291" s="218" t="s">
        <v>287</v>
      </c>
      <c r="L291" s="47"/>
      <c r="M291" s="223" t="s">
        <v>19</v>
      </c>
      <c r="N291" s="224" t="s">
        <v>40</v>
      </c>
      <c r="O291" s="87"/>
      <c r="P291" s="225">
        <f>O291*H291</f>
        <v>0</v>
      </c>
      <c r="Q291" s="225">
        <v>0.01259502</v>
      </c>
      <c r="R291" s="225">
        <f>Q291*H291</f>
        <v>0.31449764939999997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305</v>
      </c>
      <c r="AT291" s="227" t="s">
        <v>284</v>
      </c>
      <c r="AU291" s="227" t="s">
        <v>199</v>
      </c>
      <c r="AY291" s="20" t="s">
        <v>281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76</v>
      </c>
      <c r="BK291" s="228">
        <f>ROUND(I291*H291,2)</f>
        <v>0</v>
      </c>
      <c r="BL291" s="20" t="s">
        <v>305</v>
      </c>
      <c r="BM291" s="227" t="s">
        <v>597</v>
      </c>
    </row>
    <row r="292" s="2" customFormat="1">
      <c r="A292" s="41"/>
      <c r="B292" s="42"/>
      <c r="C292" s="43"/>
      <c r="D292" s="229" t="s">
        <v>290</v>
      </c>
      <c r="E292" s="43"/>
      <c r="F292" s="230" t="s">
        <v>598</v>
      </c>
      <c r="G292" s="43"/>
      <c r="H292" s="43"/>
      <c r="I292" s="231"/>
      <c r="J292" s="43"/>
      <c r="K292" s="43"/>
      <c r="L292" s="47"/>
      <c r="M292" s="232"/>
      <c r="N292" s="233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290</v>
      </c>
      <c r="AU292" s="20" t="s">
        <v>199</v>
      </c>
    </row>
    <row r="293" s="13" customFormat="1">
      <c r="A293" s="13"/>
      <c r="B293" s="234"/>
      <c r="C293" s="235"/>
      <c r="D293" s="236" t="s">
        <v>292</v>
      </c>
      <c r="E293" s="237" t="s">
        <v>19</v>
      </c>
      <c r="F293" s="238" t="s">
        <v>235</v>
      </c>
      <c r="G293" s="235"/>
      <c r="H293" s="239">
        <v>24.969999999999999</v>
      </c>
      <c r="I293" s="240"/>
      <c r="J293" s="235"/>
      <c r="K293" s="235"/>
      <c r="L293" s="241"/>
      <c r="M293" s="242"/>
      <c r="N293" s="243"/>
      <c r="O293" s="243"/>
      <c r="P293" s="243"/>
      <c r="Q293" s="243"/>
      <c r="R293" s="243"/>
      <c r="S293" s="243"/>
      <c r="T293" s="244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5" t="s">
        <v>292</v>
      </c>
      <c r="AU293" s="245" t="s">
        <v>199</v>
      </c>
      <c r="AV293" s="13" t="s">
        <v>78</v>
      </c>
      <c r="AW293" s="13" t="s">
        <v>31</v>
      </c>
      <c r="AX293" s="13" t="s">
        <v>76</v>
      </c>
      <c r="AY293" s="245" t="s">
        <v>281</v>
      </c>
    </row>
    <row r="294" s="2" customFormat="1" ht="37.8" customHeight="1">
      <c r="A294" s="41"/>
      <c r="B294" s="42"/>
      <c r="C294" s="216" t="s">
        <v>452</v>
      </c>
      <c r="D294" s="216" t="s">
        <v>284</v>
      </c>
      <c r="E294" s="217" t="s">
        <v>600</v>
      </c>
      <c r="F294" s="218" t="s">
        <v>601</v>
      </c>
      <c r="G294" s="219" t="s">
        <v>197</v>
      </c>
      <c r="H294" s="220">
        <v>24.969999999999999</v>
      </c>
      <c r="I294" s="221"/>
      <c r="J294" s="222">
        <f>ROUND(I294*H294,2)</f>
        <v>0</v>
      </c>
      <c r="K294" s="218" t="s">
        <v>287</v>
      </c>
      <c r="L294" s="47"/>
      <c r="M294" s="223" t="s">
        <v>19</v>
      </c>
      <c r="N294" s="224" t="s">
        <v>40</v>
      </c>
      <c r="O294" s="87"/>
      <c r="P294" s="225">
        <f>O294*H294</f>
        <v>0</v>
      </c>
      <c r="Q294" s="225">
        <v>0.00010000000000000001</v>
      </c>
      <c r="R294" s="225">
        <f>Q294*H294</f>
        <v>0.0024970000000000001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305</v>
      </c>
      <c r="AT294" s="227" t="s">
        <v>284</v>
      </c>
      <c r="AU294" s="227" t="s">
        <v>199</v>
      </c>
      <c r="AY294" s="20" t="s">
        <v>281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76</v>
      </c>
      <c r="BK294" s="228">
        <f>ROUND(I294*H294,2)</f>
        <v>0</v>
      </c>
      <c r="BL294" s="20" t="s">
        <v>305</v>
      </c>
      <c r="BM294" s="227" t="s">
        <v>602</v>
      </c>
    </row>
    <row r="295" s="2" customFormat="1">
      <c r="A295" s="41"/>
      <c r="B295" s="42"/>
      <c r="C295" s="43"/>
      <c r="D295" s="229" t="s">
        <v>290</v>
      </c>
      <c r="E295" s="43"/>
      <c r="F295" s="230" t="s">
        <v>603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290</v>
      </c>
      <c r="AU295" s="20" t="s">
        <v>199</v>
      </c>
    </row>
    <row r="296" s="13" customFormat="1">
      <c r="A296" s="13"/>
      <c r="B296" s="234"/>
      <c r="C296" s="235"/>
      <c r="D296" s="236" t="s">
        <v>292</v>
      </c>
      <c r="E296" s="237" t="s">
        <v>19</v>
      </c>
      <c r="F296" s="238" t="s">
        <v>235</v>
      </c>
      <c r="G296" s="235"/>
      <c r="H296" s="239">
        <v>24.969999999999999</v>
      </c>
      <c r="I296" s="240"/>
      <c r="J296" s="235"/>
      <c r="K296" s="235"/>
      <c r="L296" s="241"/>
      <c r="M296" s="242"/>
      <c r="N296" s="243"/>
      <c r="O296" s="243"/>
      <c r="P296" s="243"/>
      <c r="Q296" s="243"/>
      <c r="R296" s="243"/>
      <c r="S296" s="243"/>
      <c r="T296" s="244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5" t="s">
        <v>292</v>
      </c>
      <c r="AU296" s="245" t="s">
        <v>199</v>
      </c>
      <c r="AV296" s="13" t="s">
        <v>78</v>
      </c>
      <c r="AW296" s="13" t="s">
        <v>31</v>
      </c>
      <c r="AX296" s="13" t="s">
        <v>69</v>
      </c>
      <c r="AY296" s="245" t="s">
        <v>281</v>
      </c>
    </row>
    <row r="297" s="14" customFormat="1">
      <c r="A297" s="14"/>
      <c r="B297" s="246"/>
      <c r="C297" s="247"/>
      <c r="D297" s="236" t="s">
        <v>292</v>
      </c>
      <c r="E297" s="248" t="s">
        <v>19</v>
      </c>
      <c r="F297" s="249" t="s">
        <v>311</v>
      </c>
      <c r="G297" s="247"/>
      <c r="H297" s="250">
        <v>24.969999999999999</v>
      </c>
      <c r="I297" s="251"/>
      <c r="J297" s="247"/>
      <c r="K297" s="247"/>
      <c r="L297" s="252"/>
      <c r="M297" s="253"/>
      <c r="N297" s="254"/>
      <c r="O297" s="254"/>
      <c r="P297" s="254"/>
      <c r="Q297" s="254"/>
      <c r="R297" s="254"/>
      <c r="S297" s="254"/>
      <c r="T297" s="25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6" t="s">
        <v>292</v>
      </c>
      <c r="AU297" s="256" t="s">
        <v>199</v>
      </c>
      <c r="AV297" s="14" t="s">
        <v>288</v>
      </c>
      <c r="AW297" s="14" t="s">
        <v>31</v>
      </c>
      <c r="AX297" s="14" t="s">
        <v>76</v>
      </c>
      <c r="AY297" s="256" t="s">
        <v>281</v>
      </c>
    </row>
    <row r="298" s="2" customFormat="1" ht="37.8" customHeight="1">
      <c r="A298" s="41"/>
      <c r="B298" s="42"/>
      <c r="C298" s="216" t="s">
        <v>465</v>
      </c>
      <c r="D298" s="216" t="s">
        <v>284</v>
      </c>
      <c r="E298" s="217" t="s">
        <v>605</v>
      </c>
      <c r="F298" s="218" t="s">
        <v>606</v>
      </c>
      <c r="G298" s="219" t="s">
        <v>330</v>
      </c>
      <c r="H298" s="220">
        <v>2</v>
      </c>
      <c r="I298" s="221"/>
      <c r="J298" s="222">
        <f>ROUND(I298*H298,2)</f>
        <v>0</v>
      </c>
      <c r="K298" s="218" t="s">
        <v>287</v>
      </c>
      <c r="L298" s="47"/>
      <c r="M298" s="223" t="s">
        <v>19</v>
      </c>
      <c r="N298" s="224" t="s">
        <v>40</v>
      </c>
      <c r="O298" s="87"/>
      <c r="P298" s="225">
        <f>O298*H298</f>
        <v>0</v>
      </c>
      <c r="Q298" s="225">
        <v>3.0000000000000001E-05</v>
      </c>
      <c r="R298" s="225">
        <f>Q298*H298</f>
        <v>6.0000000000000002E-05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305</v>
      </c>
      <c r="AT298" s="227" t="s">
        <v>284</v>
      </c>
      <c r="AU298" s="227" t="s">
        <v>199</v>
      </c>
      <c r="AY298" s="20" t="s">
        <v>281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76</v>
      </c>
      <c r="BK298" s="228">
        <f>ROUND(I298*H298,2)</f>
        <v>0</v>
      </c>
      <c r="BL298" s="20" t="s">
        <v>305</v>
      </c>
      <c r="BM298" s="227" t="s">
        <v>910</v>
      </c>
    </row>
    <row r="299" s="2" customFormat="1">
      <c r="A299" s="41"/>
      <c r="B299" s="42"/>
      <c r="C299" s="43"/>
      <c r="D299" s="229" t="s">
        <v>290</v>
      </c>
      <c r="E299" s="43"/>
      <c r="F299" s="230" t="s">
        <v>608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290</v>
      </c>
      <c r="AU299" s="20" t="s">
        <v>199</v>
      </c>
    </row>
    <row r="300" s="2" customFormat="1" ht="24.15" customHeight="1">
      <c r="A300" s="41"/>
      <c r="B300" s="42"/>
      <c r="C300" s="267" t="s">
        <v>657</v>
      </c>
      <c r="D300" s="267" t="s">
        <v>396</v>
      </c>
      <c r="E300" s="268" t="s">
        <v>611</v>
      </c>
      <c r="F300" s="269" t="s">
        <v>612</v>
      </c>
      <c r="G300" s="270" t="s">
        <v>330</v>
      </c>
      <c r="H300" s="271">
        <v>2</v>
      </c>
      <c r="I300" s="272"/>
      <c r="J300" s="273">
        <f>ROUND(I300*H300,2)</f>
        <v>0</v>
      </c>
      <c r="K300" s="269" t="s">
        <v>287</v>
      </c>
      <c r="L300" s="274"/>
      <c r="M300" s="275" t="s">
        <v>19</v>
      </c>
      <c r="N300" s="276" t="s">
        <v>40</v>
      </c>
      <c r="O300" s="87"/>
      <c r="P300" s="225">
        <f>O300*H300</f>
        <v>0</v>
      </c>
      <c r="Q300" s="225">
        <v>0.0033</v>
      </c>
      <c r="R300" s="225">
        <f>Q300*H300</f>
        <v>0.0066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483</v>
      </c>
      <c r="AT300" s="227" t="s">
        <v>396</v>
      </c>
      <c r="AU300" s="227" t="s">
        <v>199</v>
      </c>
      <c r="AY300" s="20" t="s">
        <v>281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76</v>
      </c>
      <c r="BK300" s="228">
        <f>ROUND(I300*H300,2)</f>
        <v>0</v>
      </c>
      <c r="BL300" s="20" t="s">
        <v>305</v>
      </c>
      <c r="BM300" s="227" t="s">
        <v>911</v>
      </c>
    </row>
    <row r="301" s="2" customFormat="1" ht="37.8" customHeight="1">
      <c r="A301" s="41"/>
      <c r="B301" s="42"/>
      <c r="C301" s="216" t="s">
        <v>661</v>
      </c>
      <c r="D301" s="216" t="s">
        <v>284</v>
      </c>
      <c r="E301" s="217" t="s">
        <v>615</v>
      </c>
      <c r="F301" s="218" t="s">
        <v>616</v>
      </c>
      <c r="G301" s="219" t="s">
        <v>330</v>
      </c>
      <c r="H301" s="220">
        <v>1</v>
      </c>
      <c r="I301" s="221"/>
      <c r="J301" s="222">
        <f>ROUND(I301*H301,2)</f>
        <v>0</v>
      </c>
      <c r="K301" s="218" t="s">
        <v>287</v>
      </c>
      <c r="L301" s="47"/>
      <c r="M301" s="223" t="s">
        <v>19</v>
      </c>
      <c r="N301" s="224" t="s">
        <v>40</v>
      </c>
      <c r="O301" s="87"/>
      <c r="P301" s="225">
        <f>O301*H301</f>
        <v>0</v>
      </c>
      <c r="Q301" s="225">
        <v>3.1999999999999999E-05</v>
      </c>
      <c r="R301" s="225">
        <f>Q301*H301</f>
        <v>3.1999999999999999E-05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305</v>
      </c>
      <c r="AT301" s="227" t="s">
        <v>284</v>
      </c>
      <c r="AU301" s="227" t="s">
        <v>199</v>
      </c>
      <c r="AY301" s="20" t="s">
        <v>281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76</v>
      </c>
      <c r="BK301" s="228">
        <f>ROUND(I301*H301,2)</f>
        <v>0</v>
      </c>
      <c r="BL301" s="20" t="s">
        <v>305</v>
      </c>
      <c r="BM301" s="227" t="s">
        <v>617</v>
      </c>
    </row>
    <row r="302" s="2" customFormat="1">
      <c r="A302" s="41"/>
      <c r="B302" s="42"/>
      <c r="C302" s="43"/>
      <c r="D302" s="229" t="s">
        <v>290</v>
      </c>
      <c r="E302" s="43"/>
      <c r="F302" s="230" t="s">
        <v>618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290</v>
      </c>
      <c r="AU302" s="20" t="s">
        <v>199</v>
      </c>
    </row>
    <row r="303" s="13" customFormat="1">
      <c r="A303" s="13"/>
      <c r="B303" s="234"/>
      <c r="C303" s="235"/>
      <c r="D303" s="236" t="s">
        <v>292</v>
      </c>
      <c r="E303" s="237" t="s">
        <v>19</v>
      </c>
      <c r="F303" s="238" t="s">
        <v>619</v>
      </c>
      <c r="G303" s="235"/>
      <c r="H303" s="239">
        <v>1</v>
      </c>
      <c r="I303" s="240"/>
      <c r="J303" s="235"/>
      <c r="K303" s="235"/>
      <c r="L303" s="241"/>
      <c r="M303" s="242"/>
      <c r="N303" s="243"/>
      <c r="O303" s="243"/>
      <c r="P303" s="243"/>
      <c r="Q303" s="243"/>
      <c r="R303" s="243"/>
      <c r="S303" s="243"/>
      <c r="T303" s="244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5" t="s">
        <v>292</v>
      </c>
      <c r="AU303" s="245" t="s">
        <v>199</v>
      </c>
      <c r="AV303" s="13" t="s">
        <v>78</v>
      </c>
      <c r="AW303" s="13" t="s">
        <v>31</v>
      </c>
      <c r="AX303" s="13" t="s">
        <v>76</v>
      </c>
      <c r="AY303" s="245" t="s">
        <v>281</v>
      </c>
    </row>
    <row r="304" s="2" customFormat="1" ht="24.15" customHeight="1">
      <c r="A304" s="41"/>
      <c r="B304" s="42"/>
      <c r="C304" s="267" t="s">
        <v>666</v>
      </c>
      <c r="D304" s="267" t="s">
        <v>396</v>
      </c>
      <c r="E304" s="268" t="s">
        <v>621</v>
      </c>
      <c r="F304" s="269" t="s">
        <v>622</v>
      </c>
      <c r="G304" s="270" t="s">
        <v>330</v>
      </c>
      <c r="H304" s="271">
        <v>1</v>
      </c>
      <c r="I304" s="272"/>
      <c r="J304" s="273">
        <f>ROUND(I304*H304,2)</f>
        <v>0</v>
      </c>
      <c r="K304" s="269" t="s">
        <v>287</v>
      </c>
      <c r="L304" s="274"/>
      <c r="M304" s="275" t="s">
        <v>19</v>
      </c>
      <c r="N304" s="276" t="s">
        <v>40</v>
      </c>
      <c r="O304" s="87"/>
      <c r="P304" s="225">
        <f>O304*H304</f>
        <v>0</v>
      </c>
      <c r="Q304" s="225">
        <v>0.0022000000000000001</v>
      </c>
      <c r="R304" s="225">
        <f>Q304*H304</f>
        <v>0.0022000000000000001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483</v>
      </c>
      <c r="AT304" s="227" t="s">
        <v>396</v>
      </c>
      <c r="AU304" s="227" t="s">
        <v>199</v>
      </c>
      <c r="AY304" s="20" t="s">
        <v>281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76</v>
      </c>
      <c r="BK304" s="228">
        <f>ROUND(I304*H304,2)</f>
        <v>0</v>
      </c>
      <c r="BL304" s="20" t="s">
        <v>305</v>
      </c>
      <c r="BM304" s="227" t="s">
        <v>623</v>
      </c>
    </row>
    <row r="305" s="12" customFormat="1" ht="20.88" customHeight="1">
      <c r="A305" s="12"/>
      <c r="B305" s="200"/>
      <c r="C305" s="201"/>
      <c r="D305" s="202" t="s">
        <v>68</v>
      </c>
      <c r="E305" s="214" t="s">
        <v>624</v>
      </c>
      <c r="F305" s="214" t="s">
        <v>625</v>
      </c>
      <c r="G305" s="201"/>
      <c r="H305" s="201"/>
      <c r="I305" s="204"/>
      <c r="J305" s="215">
        <f>BK305</f>
        <v>0</v>
      </c>
      <c r="K305" s="201"/>
      <c r="L305" s="206"/>
      <c r="M305" s="207"/>
      <c r="N305" s="208"/>
      <c r="O305" s="208"/>
      <c r="P305" s="209">
        <f>SUM(P306:P312)</f>
        <v>0</v>
      </c>
      <c r="Q305" s="208"/>
      <c r="R305" s="209">
        <f>SUM(R306:R312)</f>
        <v>0.55729693699999994</v>
      </c>
      <c r="S305" s="208"/>
      <c r="T305" s="210">
        <f>SUM(T306:T312)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11" t="s">
        <v>78</v>
      </c>
      <c r="AT305" s="212" t="s">
        <v>68</v>
      </c>
      <c r="AU305" s="212" t="s">
        <v>78</v>
      </c>
      <c r="AY305" s="211" t="s">
        <v>281</v>
      </c>
      <c r="BK305" s="213">
        <f>SUM(BK306:BK312)</f>
        <v>0</v>
      </c>
    </row>
    <row r="306" s="2" customFormat="1" ht="49.05" customHeight="1">
      <c r="A306" s="41"/>
      <c r="B306" s="42"/>
      <c r="C306" s="216" t="s">
        <v>672</v>
      </c>
      <c r="D306" s="216" t="s">
        <v>284</v>
      </c>
      <c r="E306" s="217" t="s">
        <v>627</v>
      </c>
      <c r="F306" s="218" t="s">
        <v>628</v>
      </c>
      <c r="G306" s="219" t="s">
        <v>197</v>
      </c>
      <c r="H306" s="220">
        <v>7.3099999999999996</v>
      </c>
      <c r="I306" s="221"/>
      <c r="J306" s="222">
        <f>ROUND(I306*H306,2)</f>
        <v>0</v>
      </c>
      <c r="K306" s="218" t="s">
        <v>287</v>
      </c>
      <c r="L306" s="47"/>
      <c r="M306" s="223" t="s">
        <v>19</v>
      </c>
      <c r="N306" s="224" t="s">
        <v>40</v>
      </c>
      <c r="O306" s="87"/>
      <c r="P306" s="225">
        <f>O306*H306</f>
        <v>0</v>
      </c>
      <c r="Q306" s="225">
        <v>0.054012699999999997</v>
      </c>
      <c r="R306" s="225">
        <f>Q306*H306</f>
        <v>0.39483283699999994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305</v>
      </c>
      <c r="AT306" s="227" t="s">
        <v>284</v>
      </c>
      <c r="AU306" s="227" t="s">
        <v>199</v>
      </c>
      <c r="AY306" s="20" t="s">
        <v>281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76</v>
      </c>
      <c r="BK306" s="228">
        <f>ROUND(I306*H306,2)</f>
        <v>0</v>
      </c>
      <c r="BL306" s="20" t="s">
        <v>305</v>
      </c>
      <c r="BM306" s="227" t="s">
        <v>629</v>
      </c>
    </row>
    <row r="307" s="2" customFormat="1">
      <c r="A307" s="41"/>
      <c r="B307" s="42"/>
      <c r="C307" s="43"/>
      <c r="D307" s="229" t="s">
        <v>290</v>
      </c>
      <c r="E307" s="43"/>
      <c r="F307" s="230" t="s">
        <v>630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290</v>
      </c>
      <c r="AU307" s="20" t="s">
        <v>199</v>
      </c>
    </row>
    <row r="308" s="13" customFormat="1">
      <c r="A308" s="13"/>
      <c r="B308" s="234"/>
      <c r="C308" s="235"/>
      <c r="D308" s="236" t="s">
        <v>292</v>
      </c>
      <c r="E308" s="237" t="s">
        <v>19</v>
      </c>
      <c r="F308" s="238" t="s">
        <v>912</v>
      </c>
      <c r="G308" s="235"/>
      <c r="H308" s="239">
        <v>11.51</v>
      </c>
      <c r="I308" s="240"/>
      <c r="J308" s="235"/>
      <c r="K308" s="235"/>
      <c r="L308" s="241"/>
      <c r="M308" s="242"/>
      <c r="N308" s="243"/>
      <c r="O308" s="243"/>
      <c r="P308" s="243"/>
      <c r="Q308" s="243"/>
      <c r="R308" s="243"/>
      <c r="S308" s="243"/>
      <c r="T308" s="244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5" t="s">
        <v>292</v>
      </c>
      <c r="AU308" s="245" t="s">
        <v>199</v>
      </c>
      <c r="AV308" s="13" t="s">
        <v>78</v>
      </c>
      <c r="AW308" s="13" t="s">
        <v>31</v>
      </c>
      <c r="AX308" s="13" t="s">
        <v>69</v>
      </c>
      <c r="AY308" s="245" t="s">
        <v>281</v>
      </c>
    </row>
    <row r="309" s="13" customFormat="1">
      <c r="A309" s="13"/>
      <c r="B309" s="234"/>
      <c r="C309" s="235"/>
      <c r="D309" s="236" t="s">
        <v>292</v>
      </c>
      <c r="E309" s="237" t="s">
        <v>19</v>
      </c>
      <c r="F309" s="238" t="s">
        <v>632</v>
      </c>
      <c r="G309" s="235"/>
      <c r="H309" s="239">
        <v>-4.2000000000000002</v>
      </c>
      <c r="I309" s="240"/>
      <c r="J309" s="235"/>
      <c r="K309" s="235"/>
      <c r="L309" s="241"/>
      <c r="M309" s="242"/>
      <c r="N309" s="243"/>
      <c r="O309" s="243"/>
      <c r="P309" s="243"/>
      <c r="Q309" s="243"/>
      <c r="R309" s="243"/>
      <c r="S309" s="243"/>
      <c r="T309" s="24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5" t="s">
        <v>292</v>
      </c>
      <c r="AU309" s="245" t="s">
        <v>199</v>
      </c>
      <c r="AV309" s="13" t="s">
        <v>78</v>
      </c>
      <c r="AW309" s="13" t="s">
        <v>31</v>
      </c>
      <c r="AX309" s="13" t="s">
        <v>69</v>
      </c>
      <c r="AY309" s="245" t="s">
        <v>281</v>
      </c>
    </row>
    <row r="310" s="14" customFormat="1">
      <c r="A310" s="14"/>
      <c r="B310" s="246"/>
      <c r="C310" s="247"/>
      <c r="D310" s="236" t="s">
        <v>292</v>
      </c>
      <c r="E310" s="248" t="s">
        <v>19</v>
      </c>
      <c r="F310" s="249" t="s">
        <v>311</v>
      </c>
      <c r="G310" s="247"/>
      <c r="H310" s="250">
        <v>7.3099999999999996</v>
      </c>
      <c r="I310" s="251"/>
      <c r="J310" s="247"/>
      <c r="K310" s="247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292</v>
      </c>
      <c r="AU310" s="256" t="s">
        <v>199</v>
      </c>
      <c r="AV310" s="14" t="s">
        <v>288</v>
      </c>
      <c r="AW310" s="14" t="s">
        <v>31</v>
      </c>
      <c r="AX310" s="14" t="s">
        <v>76</v>
      </c>
      <c r="AY310" s="256" t="s">
        <v>281</v>
      </c>
    </row>
    <row r="311" s="2" customFormat="1" ht="76.35" customHeight="1">
      <c r="A311" s="41"/>
      <c r="B311" s="42"/>
      <c r="C311" s="216" t="s">
        <v>677</v>
      </c>
      <c r="D311" s="216" t="s">
        <v>284</v>
      </c>
      <c r="E311" s="217" t="s">
        <v>634</v>
      </c>
      <c r="F311" s="218" t="s">
        <v>635</v>
      </c>
      <c r="G311" s="219" t="s">
        <v>330</v>
      </c>
      <c r="H311" s="220">
        <v>3</v>
      </c>
      <c r="I311" s="221"/>
      <c r="J311" s="222">
        <f>ROUND(I311*H311,2)</f>
        <v>0</v>
      </c>
      <c r="K311" s="218" t="s">
        <v>287</v>
      </c>
      <c r="L311" s="47"/>
      <c r="M311" s="223" t="s">
        <v>19</v>
      </c>
      <c r="N311" s="224" t="s">
        <v>40</v>
      </c>
      <c r="O311" s="87"/>
      <c r="P311" s="225">
        <f>O311*H311</f>
        <v>0</v>
      </c>
      <c r="Q311" s="225">
        <v>0.0541547</v>
      </c>
      <c r="R311" s="225">
        <f>Q311*H311</f>
        <v>0.1624641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305</v>
      </c>
      <c r="AT311" s="227" t="s">
        <v>284</v>
      </c>
      <c r="AU311" s="227" t="s">
        <v>199</v>
      </c>
      <c r="AY311" s="20" t="s">
        <v>281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76</v>
      </c>
      <c r="BK311" s="228">
        <f>ROUND(I311*H311,2)</f>
        <v>0</v>
      </c>
      <c r="BL311" s="20" t="s">
        <v>305</v>
      </c>
      <c r="BM311" s="227" t="s">
        <v>636</v>
      </c>
    </row>
    <row r="312" s="2" customFormat="1">
      <c r="A312" s="41"/>
      <c r="B312" s="42"/>
      <c r="C312" s="43"/>
      <c r="D312" s="229" t="s">
        <v>290</v>
      </c>
      <c r="E312" s="43"/>
      <c r="F312" s="230" t="s">
        <v>637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290</v>
      </c>
      <c r="AU312" s="20" t="s">
        <v>199</v>
      </c>
    </row>
    <row r="313" s="12" customFormat="1" ht="22.8" customHeight="1">
      <c r="A313" s="12"/>
      <c r="B313" s="200"/>
      <c r="C313" s="201"/>
      <c r="D313" s="202" t="s">
        <v>68</v>
      </c>
      <c r="E313" s="214" t="s">
        <v>638</v>
      </c>
      <c r="F313" s="214" t="s">
        <v>639</v>
      </c>
      <c r="G313" s="201"/>
      <c r="H313" s="201"/>
      <c r="I313" s="204"/>
      <c r="J313" s="215">
        <f>BK313</f>
        <v>0</v>
      </c>
      <c r="K313" s="201"/>
      <c r="L313" s="206"/>
      <c r="M313" s="207"/>
      <c r="N313" s="208"/>
      <c r="O313" s="208"/>
      <c r="P313" s="209">
        <f>SUM(P314:P331)</f>
        <v>0</v>
      </c>
      <c r="Q313" s="208"/>
      <c r="R313" s="209">
        <f>SUM(R314:R331)</f>
        <v>0.067549999999999999</v>
      </c>
      <c r="S313" s="208"/>
      <c r="T313" s="210">
        <f>SUM(T314:T331)</f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211" t="s">
        <v>78</v>
      </c>
      <c r="AT313" s="212" t="s">
        <v>68</v>
      </c>
      <c r="AU313" s="212" t="s">
        <v>76</v>
      </c>
      <c r="AY313" s="211" t="s">
        <v>281</v>
      </c>
      <c r="BK313" s="213">
        <f>SUM(BK314:BK331)</f>
        <v>0</v>
      </c>
    </row>
    <row r="314" s="2" customFormat="1" ht="55.5" customHeight="1">
      <c r="A314" s="41"/>
      <c r="B314" s="42"/>
      <c r="C314" s="216" t="s">
        <v>679</v>
      </c>
      <c r="D314" s="216" t="s">
        <v>284</v>
      </c>
      <c r="E314" s="217" t="s">
        <v>640</v>
      </c>
      <c r="F314" s="218" t="s">
        <v>641</v>
      </c>
      <c r="G314" s="219" t="s">
        <v>366</v>
      </c>
      <c r="H314" s="220">
        <v>0.068000000000000005</v>
      </c>
      <c r="I314" s="221"/>
      <c r="J314" s="222">
        <f>ROUND(I314*H314,2)</f>
        <v>0</v>
      </c>
      <c r="K314" s="218" t="s">
        <v>287</v>
      </c>
      <c r="L314" s="47"/>
      <c r="M314" s="223" t="s">
        <v>19</v>
      </c>
      <c r="N314" s="224" t="s">
        <v>40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305</v>
      </c>
      <c r="AT314" s="227" t="s">
        <v>284</v>
      </c>
      <c r="AU314" s="227" t="s">
        <v>78</v>
      </c>
      <c r="AY314" s="20" t="s">
        <v>281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76</v>
      </c>
      <c r="BK314" s="228">
        <f>ROUND(I314*H314,2)</f>
        <v>0</v>
      </c>
      <c r="BL314" s="20" t="s">
        <v>305</v>
      </c>
      <c r="BM314" s="227" t="s">
        <v>642</v>
      </c>
    </row>
    <row r="315" s="2" customFormat="1">
      <c r="A315" s="41"/>
      <c r="B315" s="42"/>
      <c r="C315" s="43"/>
      <c r="D315" s="229" t="s">
        <v>290</v>
      </c>
      <c r="E315" s="43"/>
      <c r="F315" s="230" t="s">
        <v>643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290</v>
      </c>
      <c r="AU315" s="20" t="s">
        <v>78</v>
      </c>
    </row>
    <row r="316" s="2" customFormat="1" ht="37.8" customHeight="1">
      <c r="A316" s="41"/>
      <c r="B316" s="42"/>
      <c r="C316" s="216" t="s">
        <v>684</v>
      </c>
      <c r="D316" s="216" t="s">
        <v>284</v>
      </c>
      <c r="E316" s="217" t="s">
        <v>913</v>
      </c>
      <c r="F316" s="218" t="s">
        <v>914</v>
      </c>
      <c r="G316" s="219" t="s">
        <v>330</v>
      </c>
      <c r="H316" s="220">
        <v>2</v>
      </c>
      <c r="I316" s="221"/>
      <c r="J316" s="222">
        <f>ROUND(I316*H316,2)</f>
        <v>0</v>
      </c>
      <c r="K316" s="218" t="s">
        <v>287</v>
      </c>
      <c r="L316" s="47"/>
      <c r="M316" s="223" t="s">
        <v>19</v>
      </c>
      <c r="N316" s="224" t="s">
        <v>40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305</v>
      </c>
      <c r="AT316" s="227" t="s">
        <v>284</v>
      </c>
      <c r="AU316" s="227" t="s">
        <v>78</v>
      </c>
      <c r="AY316" s="20" t="s">
        <v>281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76</v>
      </c>
      <c r="BK316" s="228">
        <f>ROUND(I316*H316,2)</f>
        <v>0</v>
      </c>
      <c r="BL316" s="20" t="s">
        <v>305</v>
      </c>
      <c r="BM316" s="227" t="s">
        <v>915</v>
      </c>
    </row>
    <row r="317" s="2" customFormat="1">
      <c r="A317" s="41"/>
      <c r="B317" s="42"/>
      <c r="C317" s="43"/>
      <c r="D317" s="229" t="s">
        <v>290</v>
      </c>
      <c r="E317" s="43"/>
      <c r="F317" s="230" t="s">
        <v>916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290</v>
      </c>
      <c r="AU317" s="20" t="s">
        <v>78</v>
      </c>
    </row>
    <row r="318" s="13" customFormat="1">
      <c r="A318" s="13"/>
      <c r="B318" s="234"/>
      <c r="C318" s="235"/>
      <c r="D318" s="236" t="s">
        <v>292</v>
      </c>
      <c r="E318" s="237" t="s">
        <v>19</v>
      </c>
      <c r="F318" s="238" t="s">
        <v>880</v>
      </c>
      <c r="G318" s="235"/>
      <c r="H318" s="239">
        <v>2</v>
      </c>
      <c r="I318" s="240"/>
      <c r="J318" s="235"/>
      <c r="K318" s="235"/>
      <c r="L318" s="241"/>
      <c r="M318" s="242"/>
      <c r="N318" s="243"/>
      <c r="O318" s="243"/>
      <c r="P318" s="243"/>
      <c r="Q318" s="243"/>
      <c r="R318" s="243"/>
      <c r="S318" s="243"/>
      <c r="T318" s="244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5" t="s">
        <v>292</v>
      </c>
      <c r="AU318" s="245" t="s">
        <v>78</v>
      </c>
      <c r="AV318" s="13" t="s">
        <v>78</v>
      </c>
      <c r="AW318" s="13" t="s">
        <v>31</v>
      </c>
      <c r="AX318" s="13" t="s">
        <v>76</v>
      </c>
      <c r="AY318" s="245" t="s">
        <v>281</v>
      </c>
    </row>
    <row r="319" s="2" customFormat="1" ht="24.15" customHeight="1">
      <c r="A319" s="41"/>
      <c r="B319" s="42"/>
      <c r="C319" s="267" t="s">
        <v>689</v>
      </c>
      <c r="D319" s="267" t="s">
        <v>396</v>
      </c>
      <c r="E319" s="268" t="s">
        <v>917</v>
      </c>
      <c r="F319" s="269" t="s">
        <v>918</v>
      </c>
      <c r="G319" s="270" t="s">
        <v>330</v>
      </c>
      <c r="H319" s="271">
        <v>2</v>
      </c>
      <c r="I319" s="272"/>
      <c r="J319" s="273">
        <f>ROUND(I319*H319,2)</f>
        <v>0</v>
      </c>
      <c r="K319" s="269" t="s">
        <v>895</v>
      </c>
      <c r="L319" s="274"/>
      <c r="M319" s="275" t="s">
        <v>19</v>
      </c>
      <c r="N319" s="276" t="s">
        <v>40</v>
      </c>
      <c r="O319" s="87"/>
      <c r="P319" s="225">
        <f>O319*H319</f>
        <v>0</v>
      </c>
      <c r="Q319" s="225">
        <v>0.020500000000000001</v>
      </c>
      <c r="R319" s="225">
        <f>Q319*H319</f>
        <v>0.041000000000000002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483</v>
      </c>
      <c r="AT319" s="227" t="s">
        <v>396</v>
      </c>
      <c r="AU319" s="227" t="s">
        <v>78</v>
      </c>
      <c r="AY319" s="20" t="s">
        <v>281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76</v>
      </c>
      <c r="BK319" s="228">
        <f>ROUND(I319*H319,2)</f>
        <v>0</v>
      </c>
      <c r="BL319" s="20" t="s">
        <v>305</v>
      </c>
      <c r="BM319" s="227" t="s">
        <v>919</v>
      </c>
    </row>
    <row r="320" s="2" customFormat="1" ht="37.8" customHeight="1">
      <c r="A320" s="41"/>
      <c r="B320" s="42"/>
      <c r="C320" s="216" t="s">
        <v>696</v>
      </c>
      <c r="D320" s="216" t="s">
        <v>284</v>
      </c>
      <c r="E320" s="217" t="s">
        <v>645</v>
      </c>
      <c r="F320" s="218" t="s">
        <v>646</v>
      </c>
      <c r="G320" s="219" t="s">
        <v>330</v>
      </c>
      <c r="H320" s="220">
        <v>1</v>
      </c>
      <c r="I320" s="221"/>
      <c r="J320" s="222">
        <f>ROUND(I320*H320,2)</f>
        <v>0</v>
      </c>
      <c r="K320" s="218" t="s">
        <v>287</v>
      </c>
      <c r="L320" s="47"/>
      <c r="M320" s="223" t="s">
        <v>19</v>
      </c>
      <c r="N320" s="224" t="s">
        <v>40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305</v>
      </c>
      <c r="AT320" s="227" t="s">
        <v>284</v>
      </c>
      <c r="AU320" s="227" t="s">
        <v>78</v>
      </c>
      <c r="AY320" s="20" t="s">
        <v>281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76</v>
      </c>
      <c r="BK320" s="228">
        <f>ROUND(I320*H320,2)</f>
        <v>0</v>
      </c>
      <c r="BL320" s="20" t="s">
        <v>305</v>
      </c>
      <c r="BM320" s="227" t="s">
        <v>647</v>
      </c>
    </row>
    <row r="321" s="2" customFormat="1">
      <c r="A321" s="41"/>
      <c r="B321" s="42"/>
      <c r="C321" s="43"/>
      <c r="D321" s="229" t="s">
        <v>290</v>
      </c>
      <c r="E321" s="43"/>
      <c r="F321" s="230" t="s">
        <v>648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290</v>
      </c>
      <c r="AU321" s="20" t="s">
        <v>78</v>
      </c>
    </row>
    <row r="322" s="13" customFormat="1">
      <c r="A322" s="13"/>
      <c r="B322" s="234"/>
      <c r="C322" s="235"/>
      <c r="D322" s="236" t="s">
        <v>292</v>
      </c>
      <c r="E322" s="237" t="s">
        <v>19</v>
      </c>
      <c r="F322" s="238" t="s">
        <v>649</v>
      </c>
      <c r="G322" s="235"/>
      <c r="H322" s="239">
        <v>1</v>
      </c>
      <c r="I322" s="240"/>
      <c r="J322" s="235"/>
      <c r="K322" s="235"/>
      <c r="L322" s="241"/>
      <c r="M322" s="242"/>
      <c r="N322" s="243"/>
      <c r="O322" s="243"/>
      <c r="P322" s="243"/>
      <c r="Q322" s="243"/>
      <c r="R322" s="243"/>
      <c r="S322" s="243"/>
      <c r="T322" s="24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5" t="s">
        <v>292</v>
      </c>
      <c r="AU322" s="245" t="s">
        <v>78</v>
      </c>
      <c r="AV322" s="13" t="s">
        <v>78</v>
      </c>
      <c r="AW322" s="13" t="s">
        <v>31</v>
      </c>
      <c r="AX322" s="13" t="s">
        <v>76</v>
      </c>
      <c r="AY322" s="245" t="s">
        <v>281</v>
      </c>
    </row>
    <row r="323" s="2" customFormat="1" ht="24.15" customHeight="1">
      <c r="A323" s="41"/>
      <c r="B323" s="42"/>
      <c r="C323" s="267" t="s">
        <v>701</v>
      </c>
      <c r="D323" s="267" t="s">
        <v>396</v>
      </c>
      <c r="E323" s="268" t="s">
        <v>650</v>
      </c>
      <c r="F323" s="269" t="s">
        <v>651</v>
      </c>
      <c r="G323" s="270" t="s">
        <v>330</v>
      </c>
      <c r="H323" s="271">
        <v>1</v>
      </c>
      <c r="I323" s="272"/>
      <c r="J323" s="273">
        <f>ROUND(I323*H323,2)</f>
        <v>0</v>
      </c>
      <c r="K323" s="269" t="s">
        <v>287</v>
      </c>
      <c r="L323" s="274"/>
      <c r="M323" s="275" t="s">
        <v>19</v>
      </c>
      <c r="N323" s="276" t="s">
        <v>40</v>
      </c>
      <c r="O323" s="87"/>
      <c r="P323" s="225">
        <f>O323*H323</f>
        <v>0</v>
      </c>
      <c r="Q323" s="225">
        <v>0.0195</v>
      </c>
      <c r="R323" s="225">
        <f>Q323*H323</f>
        <v>0.0195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483</v>
      </c>
      <c r="AT323" s="227" t="s">
        <v>396</v>
      </c>
      <c r="AU323" s="227" t="s">
        <v>78</v>
      </c>
      <c r="AY323" s="20" t="s">
        <v>281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76</v>
      </c>
      <c r="BK323" s="228">
        <f>ROUND(I323*H323,2)</f>
        <v>0</v>
      </c>
      <c r="BL323" s="20" t="s">
        <v>305</v>
      </c>
      <c r="BM323" s="227" t="s">
        <v>652</v>
      </c>
    </row>
    <row r="324" s="2" customFormat="1" ht="24.15" customHeight="1">
      <c r="A324" s="41"/>
      <c r="B324" s="42"/>
      <c r="C324" s="216" t="s">
        <v>707</v>
      </c>
      <c r="D324" s="216" t="s">
        <v>284</v>
      </c>
      <c r="E324" s="217" t="s">
        <v>653</v>
      </c>
      <c r="F324" s="218" t="s">
        <v>654</v>
      </c>
      <c r="G324" s="219" t="s">
        <v>330</v>
      </c>
      <c r="H324" s="220">
        <v>3</v>
      </c>
      <c r="I324" s="221"/>
      <c r="J324" s="222">
        <f>ROUND(I324*H324,2)</f>
        <v>0</v>
      </c>
      <c r="K324" s="218" t="s">
        <v>287</v>
      </c>
      <c r="L324" s="47"/>
      <c r="M324" s="223" t="s">
        <v>19</v>
      </c>
      <c r="N324" s="224" t="s">
        <v>40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305</v>
      </c>
      <c r="AT324" s="227" t="s">
        <v>284</v>
      </c>
      <c r="AU324" s="227" t="s">
        <v>78</v>
      </c>
      <c r="AY324" s="20" t="s">
        <v>281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76</v>
      </c>
      <c r="BK324" s="228">
        <f>ROUND(I324*H324,2)</f>
        <v>0</v>
      </c>
      <c r="BL324" s="20" t="s">
        <v>305</v>
      </c>
      <c r="BM324" s="227" t="s">
        <v>655</v>
      </c>
    </row>
    <row r="325" s="2" customFormat="1">
      <c r="A325" s="41"/>
      <c r="B325" s="42"/>
      <c r="C325" s="43"/>
      <c r="D325" s="229" t="s">
        <v>290</v>
      </c>
      <c r="E325" s="43"/>
      <c r="F325" s="230" t="s">
        <v>656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290</v>
      </c>
      <c r="AU325" s="20" t="s">
        <v>78</v>
      </c>
    </row>
    <row r="326" s="2" customFormat="1" ht="24.15" customHeight="1">
      <c r="A326" s="41"/>
      <c r="B326" s="42"/>
      <c r="C326" s="267" t="s">
        <v>715</v>
      </c>
      <c r="D326" s="267" t="s">
        <v>396</v>
      </c>
      <c r="E326" s="268" t="s">
        <v>658</v>
      </c>
      <c r="F326" s="269" t="s">
        <v>659</v>
      </c>
      <c r="G326" s="270" t="s">
        <v>330</v>
      </c>
      <c r="H326" s="271">
        <v>2</v>
      </c>
      <c r="I326" s="272"/>
      <c r="J326" s="273">
        <f>ROUND(I326*H326,2)</f>
        <v>0</v>
      </c>
      <c r="K326" s="269" t="s">
        <v>287</v>
      </c>
      <c r="L326" s="274"/>
      <c r="M326" s="275" t="s">
        <v>19</v>
      </c>
      <c r="N326" s="276" t="s">
        <v>40</v>
      </c>
      <c r="O326" s="87"/>
      <c r="P326" s="225">
        <f>O326*H326</f>
        <v>0</v>
      </c>
      <c r="Q326" s="225">
        <v>0.00014999999999999999</v>
      </c>
      <c r="R326" s="225">
        <f>Q326*H326</f>
        <v>0.00029999999999999997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483</v>
      </c>
      <c r="AT326" s="227" t="s">
        <v>396</v>
      </c>
      <c r="AU326" s="227" t="s">
        <v>78</v>
      </c>
      <c r="AY326" s="20" t="s">
        <v>281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76</v>
      </c>
      <c r="BK326" s="228">
        <f>ROUND(I326*H326,2)</f>
        <v>0</v>
      </c>
      <c r="BL326" s="20" t="s">
        <v>305</v>
      </c>
      <c r="BM326" s="227" t="s">
        <v>660</v>
      </c>
    </row>
    <row r="327" s="2" customFormat="1" ht="24.15" customHeight="1">
      <c r="A327" s="41"/>
      <c r="B327" s="42"/>
      <c r="C327" s="267" t="s">
        <v>721</v>
      </c>
      <c r="D327" s="267" t="s">
        <v>396</v>
      </c>
      <c r="E327" s="268" t="s">
        <v>920</v>
      </c>
      <c r="F327" s="269" t="s">
        <v>921</v>
      </c>
      <c r="G327" s="270" t="s">
        <v>330</v>
      </c>
      <c r="H327" s="271">
        <v>1</v>
      </c>
      <c r="I327" s="272"/>
      <c r="J327" s="273">
        <f>ROUND(I327*H327,2)</f>
        <v>0</v>
      </c>
      <c r="K327" s="269" t="s">
        <v>287</v>
      </c>
      <c r="L327" s="274"/>
      <c r="M327" s="275" t="s">
        <v>19</v>
      </c>
      <c r="N327" s="276" t="s">
        <v>40</v>
      </c>
      <c r="O327" s="87"/>
      <c r="P327" s="225">
        <f>O327*H327</f>
        <v>0</v>
      </c>
      <c r="Q327" s="225">
        <v>0.00014999999999999999</v>
      </c>
      <c r="R327" s="225">
        <f>Q327*H327</f>
        <v>0.00014999999999999999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483</v>
      </c>
      <c r="AT327" s="227" t="s">
        <v>396</v>
      </c>
      <c r="AU327" s="227" t="s">
        <v>78</v>
      </c>
      <c r="AY327" s="20" t="s">
        <v>281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76</v>
      </c>
      <c r="BK327" s="228">
        <f>ROUND(I327*H327,2)</f>
        <v>0</v>
      </c>
      <c r="BL327" s="20" t="s">
        <v>305</v>
      </c>
      <c r="BM327" s="227" t="s">
        <v>922</v>
      </c>
    </row>
    <row r="328" s="2" customFormat="1" ht="24.15" customHeight="1">
      <c r="A328" s="41"/>
      <c r="B328" s="42"/>
      <c r="C328" s="216" t="s">
        <v>729</v>
      </c>
      <c r="D328" s="216" t="s">
        <v>284</v>
      </c>
      <c r="E328" s="217" t="s">
        <v>662</v>
      </c>
      <c r="F328" s="218" t="s">
        <v>663</v>
      </c>
      <c r="G328" s="219" t="s">
        <v>330</v>
      </c>
      <c r="H328" s="220">
        <v>3</v>
      </c>
      <c r="I328" s="221"/>
      <c r="J328" s="222">
        <f>ROUND(I328*H328,2)</f>
        <v>0</v>
      </c>
      <c r="K328" s="218" t="s">
        <v>287</v>
      </c>
      <c r="L328" s="47"/>
      <c r="M328" s="223" t="s">
        <v>19</v>
      </c>
      <c r="N328" s="224" t="s">
        <v>40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305</v>
      </c>
      <c r="AT328" s="227" t="s">
        <v>284</v>
      </c>
      <c r="AU328" s="227" t="s">
        <v>78</v>
      </c>
      <c r="AY328" s="20" t="s">
        <v>281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76</v>
      </c>
      <c r="BK328" s="228">
        <f>ROUND(I328*H328,2)</f>
        <v>0</v>
      </c>
      <c r="BL328" s="20" t="s">
        <v>305</v>
      </c>
      <c r="BM328" s="227" t="s">
        <v>664</v>
      </c>
    </row>
    <row r="329" s="2" customFormat="1">
      <c r="A329" s="41"/>
      <c r="B329" s="42"/>
      <c r="C329" s="43"/>
      <c r="D329" s="229" t="s">
        <v>290</v>
      </c>
      <c r="E329" s="43"/>
      <c r="F329" s="230" t="s">
        <v>665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290</v>
      </c>
      <c r="AU329" s="20" t="s">
        <v>78</v>
      </c>
    </row>
    <row r="330" s="2" customFormat="1" ht="16.5" customHeight="1">
      <c r="A330" s="41"/>
      <c r="B330" s="42"/>
      <c r="C330" s="267" t="s">
        <v>734</v>
      </c>
      <c r="D330" s="267" t="s">
        <v>396</v>
      </c>
      <c r="E330" s="268" t="s">
        <v>667</v>
      </c>
      <c r="F330" s="269" t="s">
        <v>668</v>
      </c>
      <c r="G330" s="270" t="s">
        <v>330</v>
      </c>
      <c r="H330" s="271">
        <v>2</v>
      </c>
      <c r="I330" s="272"/>
      <c r="J330" s="273">
        <f>ROUND(I330*H330,2)</f>
        <v>0</v>
      </c>
      <c r="K330" s="269" t="s">
        <v>287</v>
      </c>
      <c r="L330" s="274"/>
      <c r="M330" s="275" t="s">
        <v>19</v>
      </c>
      <c r="N330" s="276" t="s">
        <v>40</v>
      </c>
      <c r="O330" s="87"/>
      <c r="P330" s="225">
        <f>O330*H330</f>
        <v>0</v>
      </c>
      <c r="Q330" s="225">
        <v>0.0022000000000000001</v>
      </c>
      <c r="R330" s="225">
        <f>Q330*H330</f>
        <v>0.0044000000000000003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483</v>
      </c>
      <c r="AT330" s="227" t="s">
        <v>396</v>
      </c>
      <c r="AU330" s="227" t="s">
        <v>78</v>
      </c>
      <c r="AY330" s="20" t="s">
        <v>281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76</v>
      </c>
      <c r="BK330" s="228">
        <f>ROUND(I330*H330,2)</f>
        <v>0</v>
      </c>
      <c r="BL330" s="20" t="s">
        <v>305</v>
      </c>
      <c r="BM330" s="227" t="s">
        <v>669</v>
      </c>
    </row>
    <row r="331" s="2" customFormat="1" ht="16.5" customHeight="1">
      <c r="A331" s="41"/>
      <c r="B331" s="42"/>
      <c r="C331" s="267" t="s">
        <v>739</v>
      </c>
      <c r="D331" s="267" t="s">
        <v>396</v>
      </c>
      <c r="E331" s="268" t="s">
        <v>923</v>
      </c>
      <c r="F331" s="269" t="s">
        <v>924</v>
      </c>
      <c r="G331" s="270" t="s">
        <v>330</v>
      </c>
      <c r="H331" s="271">
        <v>1</v>
      </c>
      <c r="I331" s="272"/>
      <c r="J331" s="273">
        <f>ROUND(I331*H331,2)</f>
        <v>0</v>
      </c>
      <c r="K331" s="269" t="s">
        <v>287</v>
      </c>
      <c r="L331" s="274"/>
      <c r="M331" s="275" t="s">
        <v>19</v>
      </c>
      <c r="N331" s="276" t="s">
        <v>40</v>
      </c>
      <c r="O331" s="87"/>
      <c r="P331" s="225">
        <f>O331*H331</f>
        <v>0</v>
      </c>
      <c r="Q331" s="225">
        <v>0.0022000000000000001</v>
      </c>
      <c r="R331" s="225">
        <f>Q331*H331</f>
        <v>0.0022000000000000001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483</v>
      </c>
      <c r="AT331" s="227" t="s">
        <v>396</v>
      </c>
      <c r="AU331" s="227" t="s">
        <v>78</v>
      </c>
      <c r="AY331" s="20" t="s">
        <v>281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76</v>
      </c>
      <c r="BK331" s="228">
        <f>ROUND(I331*H331,2)</f>
        <v>0</v>
      </c>
      <c r="BL331" s="20" t="s">
        <v>305</v>
      </c>
      <c r="BM331" s="227" t="s">
        <v>925</v>
      </c>
    </row>
    <row r="332" s="12" customFormat="1" ht="22.8" customHeight="1">
      <c r="A332" s="12"/>
      <c r="B332" s="200"/>
      <c r="C332" s="201"/>
      <c r="D332" s="202" t="s">
        <v>68</v>
      </c>
      <c r="E332" s="214" t="s">
        <v>670</v>
      </c>
      <c r="F332" s="214" t="s">
        <v>671</v>
      </c>
      <c r="G332" s="201"/>
      <c r="H332" s="201"/>
      <c r="I332" s="204"/>
      <c r="J332" s="215">
        <f>BK332</f>
        <v>0</v>
      </c>
      <c r="K332" s="201"/>
      <c r="L332" s="206"/>
      <c r="M332" s="207"/>
      <c r="N332" s="208"/>
      <c r="O332" s="208"/>
      <c r="P332" s="209">
        <f>P333+SUM(P334:P346)</f>
        <v>0</v>
      </c>
      <c r="Q332" s="208"/>
      <c r="R332" s="209">
        <f>R333+SUM(R334:R346)</f>
        <v>0.90090809000000005</v>
      </c>
      <c r="S332" s="208"/>
      <c r="T332" s="210">
        <f>T333+SUM(T334:T346)</f>
        <v>0</v>
      </c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R332" s="211" t="s">
        <v>78</v>
      </c>
      <c r="AT332" s="212" t="s">
        <v>68</v>
      </c>
      <c r="AU332" s="212" t="s">
        <v>76</v>
      </c>
      <c r="AY332" s="211" t="s">
        <v>281</v>
      </c>
      <c r="BK332" s="213">
        <f>BK333+SUM(BK334:BK346)</f>
        <v>0</v>
      </c>
    </row>
    <row r="333" s="2" customFormat="1" ht="24.15" customHeight="1">
      <c r="A333" s="41"/>
      <c r="B333" s="42"/>
      <c r="C333" s="216" t="s">
        <v>744</v>
      </c>
      <c r="D333" s="216" t="s">
        <v>284</v>
      </c>
      <c r="E333" s="217" t="s">
        <v>673</v>
      </c>
      <c r="F333" s="218" t="s">
        <v>674</v>
      </c>
      <c r="G333" s="219" t="s">
        <v>197</v>
      </c>
      <c r="H333" s="220">
        <v>26.440000000000001</v>
      </c>
      <c r="I333" s="221"/>
      <c r="J333" s="222">
        <f>ROUND(I333*H333,2)</f>
        <v>0</v>
      </c>
      <c r="K333" s="218" t="s">
        <v>287</v>
      </c>
      <c r="L333" s="47"/>
      <c r="M333" s="223" t="s">
        <v>19</v>
      </c>
      <c r="N333" s="224" t="s">
        <v>40</v>
      </c>
      <c r="O333" s="87"/>
      <c r="P333" s="225">
        <f>O333*H333</f>
        <v>0</v>
      </c>
      <c r="Q333" s="225">
        <v>0</v>
      </c>
      <c r="R333" s="225">
        <f>Q333*H333</f>
        <v>0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305</v>
      </c>
      <c r="AT333" s="227" t="s">
        <v>284</v>
      </c>
      <c r="AU333" s="227" t="s">
        <v>78</v>
      </c>
      <c r="AY333" s="20" t="s">
        <v>281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76</v>
      </c>
      <c r="BK333" s="228">
        <f>ROUND(I333*H333,2)</f>
        <v>0</v>
      </c>
      <c r="BL333" s="20" t="s">
        <v>305</v>
      </c>
      <c r="BM333" s="227" t="s">
        <v>675</v>
      </c>
    </row>
    <row r="334" s="2" customFormat="1">
      <c r="A334" s="41"/>
      <c r="B334" s="42"/>
      <c r="C334" s="43"/>
      <c r="D334" s="229" t="s">
        <v>290</v>
      </c>
      <c r="E334" s="43"/>
      <c r="F334" s="230" t="s">
        <v>676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290</v>
      </c>
      <c r="AU334" s="20" t="s">
        <v>78</v>
      </c>
    </row>
    <row r="335" s="13" customFormat="1">
      <c r="A335" s="13"/>
      <c r="B335" s="234"/>
      <c r="C335" s="235"/>
      <c r="D335" s="236" t="s">
        <v>292</v>
      </c>
      <c r="E335" s="237" t="s">
        <v>19</v>
      </c>
      <c r="F335" s="238" t="s">
        <v>200</v>
      </c>
      <c r="G335" s="235"/>
      <c r="H335" s="239">
        <v>26.440000000000001</v>
      </c>
      <c r="I335" s="240"/>
      <c r="J335" s="235"/>
      <c r="K335" s="235"/>
      <c r="L335" s="241"/>
      <c r="M335" s="242"/>
      <c r="N335" s="243"/>
      <c r="O335" s="243"/>
      <c r="P335" s="243"/>
      <c r="Q335" s="243"/>
      <c r="R335" s="243"/>
      <c r="S335" s="243"/>
      <c r="T335" s="244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5" t="s">
        <v>292</v>
      </c>
      <c r="AU335" s="245" t="s">
        <v>78</v>
      </c>
      <c r="AV335" s="13" t="s">
        <v>78</v>
      </c>
      <c r="AW335" s="13" t="s">
        <v>31</v>
      </c>
      <c r="AX335" s="13" t="s">
        <v>76</v>
      </c>
      <c r="AY335" s="245" t="s">
        <v>281</v>
      </c>
    </row>
    <row r="336" s="2" customFormat="1" ht="16.5" customHeight="1">
      <c r="A336" s="41"/>
      <c r="B336" s="42"/>
      <c r="C336" s="216" t="s">
        <v>753</v>
      </c>
      <c r="D336" s="216" t="s">
        <v>284</v>
      </c>
      <c r="E336" s="217" t="s">
        <v>461</v>
      </c>
      <c r="F336" s="218" t="s">
        <v>462</v>
      </c>
      <c r="G336" s="219" t="s">
        <v>197</v>
      </c>
      <c r="H336" s="220">
        <v>26.440000000000001</v>
      </c>
      <c r="I336" s="221"/>
      <c r="J336" s="222">
        <f>ROUND(I336*H336,2)</f>
        <v>0</v>
      </c>
      <c r="K336" s="218" t="s">
        <v>287</v>
      </c>
      <c r="L336" s="47"/>
      <c r="M336" s="223" t="s">
        <v>19</v>
      </c>
      <c r="N336" s="224" t="s">
        <v>40</v>
      </c>
      <c r="O336" s="87"/>
      <c r="P336" s="225">
        <f>O336*H336</f>
        <v>0</v>
      </c>
      <c r="Q336" s="225">
        <v>0.00029999999999999997</v>
      </c>
      <c r="R336" s="225">
        <f>Q336*H336</f>
        <v>0.0079319999999999998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305</v>
      </c>
      <c r="AT336" s="227" t="s">
        <v>284</v>
      </c>
      <c r="AU336" s="227" t="s">
        <v>78</v>
      </c>
      <c r="AY336" s="20" t="s">
        <v>281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76</v>
      </c>
      <c r="BK336" s="228">
        <f>ROUND(I336*H336,2)</f>
        <v>0</v>
      </c>
      <c r="BL336" s="20" t="s">
        <v>305</v>
      </c>
      <c r="BM336" s="227" t="s">
        <v>678</v>
      </c>
    </row>
    <row r="337" s="2" customFormat="1">
      <c r="A337" s="41"/>
      <c r="B337" s="42"/>
      <c r="C337" s="43"/>
      <c r="D337" s="229" t="s">
        <v>290</v>
      </c>
      <c r="E337" s="43"/>
      <c r="F337" s="230" t="s">
        <v>464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290</v>
      </c>
      <c r="AU337" s="20" t="s">
        <v>78</v>
      </c>
    </row>
    <row r="338" s="13" customFormat="1">
      <c r="A338" s="13"/>
      <c r="B338" s="234"/>
      <c r="C338" s="235"/>
      <c r="D338" s="236" t="s">
        <v>292</v>
      </c>
      <c r="E338" s="237" t="s">
        <v>19</v>
      </c>
      <c r="F338" s="238" t="s">
        <v>200</v>
      </c>
      <c r="G338" s="235"/>
      <c r="H338" s="239">
        <v>26.440000000000001</v>
      </c>
      <c r="I338" s="240"/>
      <c r="J338" s="235"/>
      <c r="K338" s="235"/>
      <c r="L338" s="241"/>
      <c r="M338" s="242"/>
      <c r="N338" s="243"/>
      <c r="O338" s="243"/>
      <c r="P338" s="243"/>
      <c r="Q338" s="243"/>
      <c r="R338" s="243"/>
      <c r="S338" s="243"/>
      <c r="T338" s="244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5" t="s">
        <v>292</v>
      </c>
      <c r="AU338" s="245" t="s">
        <v>78</v>
      </c>
      <c r="AV338" s="13" t="s">
        <v>78</v>
      </c>
      <c r="AW338" s="13" t="s">
        <v>31</v>
      </c>
      <c r="AX338" s="13" t="s">
        <v>69</v>
      </c>
      <c r="AY338" s="245" t="s">
        <v>281</v>
      </c>
    </row>
    <row r="339" s="14" customFormat="1">
      <c r="A339" s="14"/>
      <c r="B339" s="246"/>
      <c r="C339" s="247"/>
      <c r="D339" s="236" t="s">
        <v>292</v>
      </c>
      <c r="E339" s="248" t="s">
        <v>19</v>
      </c>
      <c r="F339" s="249" t="s">
        <v>311</v>
      </c>
      <c r="G339" s="247"/>
      <c r="H339" s="250">
        <v>26.440000000000001</v>
      </c>
      <c r="I339" s="251"/>
      <c r="J339" s="247"/>
      <c r="K339" s="247"/>
      <c r="L339" s="252"/>
      <c r="M339" s="253"/>
      <c r="N339" s="254"/>
      <c r="O339" s="254"/>
      <c r="P339" s="254"/>
      <c r="Q339" s="254"/>
      <c r="R339" s="254"/>
      <c r="S339" s="254"/>
      <c r="T339" s="25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6" t="s">
        <v>292</v>
      </c>
      <c r="AU339" s="256" t="s">
        <v>78</v>
      </c>
      <c r="AV339" s="14" t="s">
        <v>288</v>
      </c>
      <c r="AW339" s="14" t="s">
        <v>31</v>
      </c>
      <c r="AX339" s="14" t="s">
        <v>76</v>
      </c>
      <c r="AY339" s="256" t="s">
        <v>281</v>
      </c>
    </row>
    <row r="340" s="2" customFormat="1" ht="37.8" customHeight="1">
      <c r="A340" s="41"/>
      <c r="B340" s="42"/>
      <c r="C340" s="216" t="s">
        <v>758</v>
      </c>
      <c r="D340" s="216" t="s">
        <v>284</v>
      </c>
      <c r="E340" s="217" t="s">
        <v>680</v>
      </c>
      <c r="F340" s="218" t="s">
        <v>681</v>
      </c>
      <c r="G340" s="219" t="s">
        <v>197</v>
      </c>
      <c r="H340" s="220">
        <v>26.440000000000001</v>
      </c>
      <c r="I340" s="221"/>
      <c r="J340" s="222">
        <f>ROUND(I340*H340,2)</f>
        <v>0</v>
      </c>
      <c r="K340" s="218" t="s">
        <v>287</v>
      </c>
      <c r="L340" s="47"/>
      <c r="M340" s="223" t="s">
        <v>19</v>
      </c>
      <c r="N340" s="224" t="s">
        <v>40</v>
      </c>
      <c r="O340" s="87"/>
      <c r="P340" s="225">
        <f>O340*H340</f>
        <v>0</v>
      </c>
      <c r="Q340" s="225">
        <v>0.0059959999999999996</v>
      </c>
      <c r="R340" s="225">
        <f>Q340*H340</f>
        <v>0.15853423999999999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305</v>
      </c>
      <c r="AT340" s="227" t="s">
        <v>284</v>
      </c>
      <c r="AU340" s="227" t="s">
        <v>78</v>
      </c>
      <c r="AY340" s="20" t="s">
        <v>281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76</v>
      </c>
      <c r="BK340" s="228">
        <f>ROUND(I340*H340,2)</f>
        <v>0</v>
      </c>
      <c r="BL340" s="20" t="s">
        <v>305</v>
      </c>
      <c r="BM340" s="227" t="s">
        <v>682</v>
      </c>
    </row>
    <row r="341" s="2" customFormat="1">
      <c r="A341" s="41"/>
      <c r="B341" s="42"/>
      <c r="C341" s="43"/>
      <c r="D341" s="229" t="s">
        <v>290</v>
      </c>
      <c r="E341" s="43"/>
      <c r="F341" s="230" t="s">
        <v>683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290</v>
      </c>
      <c r="AU341" s="20" t="s">
        <v>78</v>
      </c>
    </row>
    <row r="342" s="2" customFormat="1" ht="33" customHeight="1">
      <c r="A342" s="41"/>
      <c r="B342" s="42"/>
      <c r="C342" s="267" t="s">
        <v>764</v>
      </c>
      <c r="D342" s="267" t="s">
        <v>396</v>
      </c>
      <c r="E342" s="268" t="s">
        <v>685</v>
      </c>
      <c r="F342" s="269" t="s">
        <v>686</v>
      </c>
      <c r="G342" s="270" t="s">
        <v>197</v>
      </c>
      <c r="H342" s="271">
        <v>29.084</v>
      </c>
      <c r="I342" s="272"/>
      <c r="J342" s="273">
        <f>ROUND(I342*H342,2)</f>
        <v>0</v>
      </c>
      <c r="K342" s="269" t="s">
        <v>287</v>
      </c>
      <c r="L342" s="274"/>
      <c r="M342" s="275" t="s">
        <v>19</v>
      </c>
      <c r="N342" s="276" t="s">
        <v>40</v>
      </c>
      <c r="O342" s="87"/>
      <c r="P342" s="225">
        <f>O342*H342</f>
        <v>0</v>
      </c>
      <c r="Q342" s="225">
        <v>0.021999999999999999</v>
      </c>
      <c r="R342" s="225">
        <f>Q342*H342</f>
        <v>0.63984799999999997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483</v>
      </c>
      <c r="AT342" s="227" t="s">
        <v>396</v>
      </c>
      <c r="AU342" s="227" t="s">
        <v>78</v>
      </c>
      <c r="AY342" s="20" t="s">
        <v>281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76</v>
      </c>
      <c r="BK342" s="228">
        <f>ROUND(I342*H342,2)</f>
        <v>0</v>
      </c>
      <c r="BL342" s="20" t="s">
        <v>305</v>
      </c>
      <c r="BM342" s="227" t="s">
        <v>687</v>
      </c>
    </row>
    <row r="343" s="13" customFormat="1">
      <c r="A343" s="13"/>
      <c r="B343" s="234"/>
      <c r="C343" s="235"/>
      <c r="D343" s="236" t="s">
        <v>292</v>
      </c>
      <c r="E343" s="235"/>
      <c r="F343" s="238" t="s">
        <v>926</v>
      </c>
      <c r="G343" s="235"/>
      <c r="H343" s="239">
        <v>29.084</v>
      </c>
      <c r="I343" s="240"/>
      <c r="J343" s="235"/>
      <c r="K343" s="235"/>
      <c r="L343" s="241"/>
      <c r="M343" s="242"/>
      <c r="N343" s="243"/>
      <c r="O343" s="243"/>
      <c r="P343" s="243"/>
      <c r="Q343" s="243"/>
      <c r="R343" s="243"/>
      <c r="S343" s="243"/>
      <c r="T343" s="244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5" t="s">
        <v>292</v>
      </c>
      <c r="AU343" s="245" t="s">
        <v>78</v>
      </c>
      <c r="AV343" s="13" t="s">
        <v>78</v>
      </c>
      <c r="AW343" s="13" t="s">
        <v>4</v>
      </c>
      <c r="AX343" s="13" t="s">
        <v>76</v>
      </c>
      <c r="AY343" s="245" t="s">
        <v>281</v>
      </c>
    </row>
    <row r="344" s="2" customFormat="1" ht="55.5" customHeight="1">
      <c r="A344" s="41"/>
      <c r="B344" s="42"/>
      <c r="C344" s="216" t="s">
        <v>771</v>
      </c>
      <c r="D344" s="216" t="s">
        <v>284</v>
      </c>
      <c r="E344" s="217" t="s">
        <v>690</v>
      </c>
      <c r="F344" s="218" t="s">
        <v>691</v>
      </c>
      <c r="G344" s="219" t="s">
        <v>366</v>
      </c>
      <c r="H344" s="220">
        <v>0.90100000000000002</v>
      </c>
      <c r="I344" s="221"/>
      <c r="J344" s="222">
        <f>ROUND(I344*H344,2)</f>
        <v>0</v>
      </c>
      <c r="K344" s="218" t="s">
        <v>287</v>
      </c>
      <c r="L344" s="47"/>
      <c r="M344" s="223" t="s">
        <v>19</v>
      </c>
      <c r="N344" s="224" t="s">
        <v>40</v>
      </c>
      <c r="O344" s="87"/>
      <c r="P344" s="225">
        <f>O344*H344</f>
        <v>0</v>
      </c>
      <c r="Q344" s="225">
        <v>0</v>
      </c>
      <c r="R344" s="225">
        <f>Q344*H344</f>
        <v>0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305</v>
      </c>
      <c r="AT344" s="227" t="s">
        <v>284</v>
      </c>
      <c r="AU344" s="227" t="s">
        <v>78</v>
      </c>
      <c r="AY344" s="20" t="s">
        <v>281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76</v>
      </c>
      <c r="BK344" s="228">
        <f>ROUND(I344*H344,2)</f>
        <v>0</v>
      </c>
      <c r="BL344" s="20" t="s">
        <v>305</v>
      </c>
      <c r="BM344" s="227" t="s">
        <v>692</v>
      </c>
    </row>
    <row r="345" s="2" customFormat="1">
      <c r="A345" s="41"/>
      <c r="B345" s="42"/>
      <c r="C345" s="43"/>
      <c r="D345" s="229" t="s">
        <v>290</v>
      </c>
      <c r="E345" s="43"/>
      <c r="F345" s="230" t="s">
        <v>693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290</v>
      </c>
      <c r="AU345" s="20" t="s">
        <v>78</v>
      </c>
    </row>
    <row r="346" s="12" customFormat="1" ht="20.88" customHeight="1">
      <c r="A346" s="12"/>
      <c r="B346" s="200"/>
      <c r="C346" s="201"/>
      <c r="D346" s="202" t="s">
        <v>68</v>
      </c>
      <c r="E346" s="214" t="s">
        <v>694</v>
      </c>
      <c r="F346" s="214" t="s">
        <v>695</v>
      </c>
      <c r="G346" s="201"/>
      <c r="H346" s="201"/>
      <c r="I346" s="204"/>
      <c r="J346" s="215">
        <f>BK346</f>
        <v>0</v>
      </c>
      <c r="K346" s="201"/>
      <c r="L346" s="206"/>
      <c r="M346" s="207"/>
      <c r="N346" s="208"/>
      <c r="O346" s="208"/>
      <c r="P346" s="209">
        <f>SUM(P347:P364)</f>
        <v>0</v>
      </c>
      <c r="Q346" s="208"/>
      <c r="R346" s="209">
        <f>SUM(R347:R364)</f>
        <v>0.094593850000000007</v>
      </c>
      <c r="S346" s="208"/>
      <c r="T346" s="210">
        <f>SUM(T347:T364)</f>
        <v>0</v>
      </c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R346" s="211" t="s">
        <v>78</v>
      </c>
      <c r="AT346" s="212" t="s">
        <v>68</v>
      </c>
      <c r="AU346" s="212" t="s">
        <v>78</v>
      </c>
      <c r="AY346" s="211" t="s">
        <v>281</v>
      </c>
      <c r="BK346" s="213">
        <f>SUM(BK347:BK364)</f>
        <v>0</v>
      </c>
    </row>
    <row r="347" s="2" customFormat="1" ht="24.15" customHeight="1">
      <c r="A347" s="41"/>
      <c r="B347" s="42"/>
      <c r="C347" s="216" t="s">
        <v>777</v>
      </c>
      <c r="D347" s="216" t="s">
        <v>284</v>
      </c>
      <c r="E347" s="217" t="s">
        <v>697</v>
      </c>
      <c r="F347" s="218" t="s">
        <v>698</v>
      </c>
      <c r="G347" s="219" t="s">
        <v>197</v>
      </c>
      <c r="H347" s="220">
        <v>26.440000000000001</v>
      </c>
      <c r="I347" s="221"/>
      <c r="J347" s="222">
        <f>ROUND(I347*H347,2)</f>
        <v>0</v>
      </c>
      <c r="K347" s="218" t="s">
        <v>287</v>
      </c>
      <c r="L347" s="47"/>
      <c r="M347" s="223" t="s">
        <v>19</v>
      </c>
      <c r="N347" s="224" t="s">
        <v>40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305</v>
      </c>
      <c r="AT347" s="227" t="s">
        <v>284</v>
      </c>
      <c r="AU347" s="227" t="s">
        <v>199</v>
      </c>
      <c r="AY347" s="20" t="s">
        <v>281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76</v>
      </c>
      <c r="BK347" s="228">
        <f>ROUND(I347*H347,2)</f>
        <v>0</v>
      </c>
      <c r="BL347" s="20" t="s">
        <v>305</v>
      </c>
      <c r="BM347" s="227" t="s">
        <v>699</v>
      </c>
    </row>
    <row r="348" s="2" customFormat="1">
      <c r="A348" s="41"/>
      <c r="B348" s="42"/>
      <c r="C348" s="43"/>
      <c r="D348" s="229" t="s">
        <v>290</v>
      </c>
      <c r="E348" s="43"/>
      <c r="F348" s="230" t="s">
        <v>700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290</v>
      </c>
      <c r="AU348" s="20" t="s">
        <v>199</v>
      </c>
    </row>
    <row r="349" s="13" customFormat="1">
      <c r="A349" s="13"/>
      <c r="B349" s="234"/>
      <c r="C349" s="235"/>
      <c r="D349" s="236" t="s">
        <v>292</v>
      </c>
      <c r="E349" s="237" t="s">
        <v>19</v>
      </c>
      <c r="F349" s="238" t="s">
        <v>200</v>
      </c>
      <c r="G349" s="235"/>
      <c r="H349" s="239">
        <v>26.440000000000001</v>
      </c>
      <c r="I349" s="240"/>
      <c r="J349" s="235"/>
      <c r="K349" s="235"/>
      <c r="L349" s="241"/>
      <c r="M349" s="242"/>
      <c r="N349" s="243"/>
      <c r="O349" s="243"/>
      <c r="P349" s="243"/>
      <c r="Q349" s="243"/>
      <c r="R349" s="243"/>
      <c r="S349" s="243"/>
      <c r="T349" s="244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5" t="s">
        <v>292</v>
      </c>
      <c r="AU349" s="245" t="s">
        <v>199</v>
      </c>
      <c r="AV349" s="13" t="s">
        <v>78</v>
      </c>
      <c r="AW349" s="13" t="s">
        <v>31</v>
      </c>
      <c r="AX349" s="13" t="s">
        <v>76</v>
      </c>
      <c r="AY349" s="245" t="s">
        <v>281</v>
      </c>
    </row>
    <row r="350" s="2" customFormat="1" ht="24.15" customHeight="1">
      <c r="A350" s="41"/>
      <c r="B350" s="42"/>
      <c r="C350" s="216" t="s">
        <v>782</v>
      </c>
      <c r="D350" s="216" t="s">
        <v>284</v>
      </c>
      <c r="E350" s="217" t="s">
        <v>702</v>
      </c>
      <c r="F350" s="218" t="s">
        <v>703</v>
      </c>
      <c r="G350" s="219" t="s">
        <v>197</v>
      </c>
      <c r="H350" s="220">
        <v>5.9029999999999996</v>
      </c>
      <c r="I350" s="221"/>
      <c r="J350" s="222">
        <f>ROUND(I350*H350,2)</f>
        <v>0</v>
      </c>
      <c r="K350" s="218" t="s">
        <v>287</v>
      </c>
      <c r="L350" s="47"/>
      <c r="M350" s="223" t="s">
        <v>19</v>
      </c>
      <c r="N350" s="224" t="s">
        <v>40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305</v>
      </c>
      <c r="AT350" s="227" t="s">
        <v>284</v>
      </c>
      <c r="AU350" s="227" t="s">
        <v>199</v>
      </c>
      <c r="AY350" s="20" t="s">
        <v>281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76</v>
      </c>
      <c r="BK350" s="228">
        <f>ROUND(I350*H350,2)</f>
        <v>0</v>
      </c>
      <c r="BL350" s="20" t="s">
        <v>305</v>
      </c>
      <c r="BM350" s="227" t="s">
        <v>704</v>
      </c>
    </row>
    <row r="351" s="2" customFormat="1">
      <c r="A351" s="41"/>
      <c r="B351" s="42"/>
      <c r="C351" s="43"/>
      <c r="D351" s="229" t="s">
        <v>290</v>
      </c>
      <c r="E351" s="43"/>
      <c r="F351" s="230" t="s">
        <v>705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290</v>
      </c>
      <c r="AU351" s="20" t="s">
        <v>199</v>
      </c>
    </row>
    <row r="352" s="13" customFormat="1">
      <c r="A352" s="13"/>
      <c r="B352" s="234"/>
      <c r="C352" s="235"/>
      <c r="D352" s="236" t="s">
        <v>292</v>
      </c>
      <c r="E352" s="237" t="s">
        <v>19</v>
      </c>
      <c r="F352" s="238" t="s">
        <v>706</v>
      </c>
      <c r="G352" s="235"/>
      <c r="H352" s="239">
        <v>5.9029999999999996</v>
      </c>
      <c r="I352" s="240"/>
      <c r="J352" s="235"/>
      <c r="K352" s="235"/>
      <c r="L352" s="241"/>
      <c r="M352" s="242"/>
      <c r="N352" s="243"/>
      <c r="O352" s="243"/>
      <c r="P352" s="243"/>
      <c r="Q352" s="243"/>
      <c r="R352" s="243"/>
      <c r="S352" s="243"/>
      <c r="T352" s="244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5" t="s">
        <v>292</v>
      </c>
      <c r="AU352" s="245" t="s">
        <v>199</v>
      </c>
      <c r="AV352" s="13" t="s">
        <v>78</v>
      </c>
      <c r="AW352" s="13" t="s">
        <v>31</v>
      </c>
      <c r="AX352" s="13" t="s">
        <v>69</v>
      </c>
      <c r="AY352" s="245" t="s">
        <v>281</v>
      </c>
    </row>
    <row r="353" s="14" customFormat="1">
      <c r="A353" s="14"/>
      <c r="B353" s="246"/>
      <c r="C353" s="247"/>
      <c r="D353" s="236" t="s">
        <v>292</v>
      </c>
      <c r="E353" s="248" t="s">
        <v>19</v>
      </c>
      <c r="F353" s="249" t="s">
        <v>311</v>
      </c>
      <c r="G353" s="247"/>
      <c r="H353" s="250">
        <v>5.9029999999999996</v>
      </c>
      <c r="I353" s="251"/>
      <c r="J353" s="247"/>
      <c r="K353" s="247"/>
      <c r="L353" s="252"/>
      <c r="M353" s="253"/>
      <c r="N353" s="254"/>
      <c r="O353" s="254"/>
      <c r="P353" s="254"/>
      <c r="Q353" s="254"/>
      <c r="R353" s="254"/>
      <c r="S353" s="254"/>
      <c r="T353" s="255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6" t="s">
        <v>292</v>
      </c>
      <c r="AU353" s="256" t="s">
        <v>199</v>
      </c>
      <c r="AV353" s="14" t="s">
        <v>288</v>
      </c>
      <c r="AW353" s="14" t="s">
        <v>31</v>
      </c>
      <c r="AX353" s="14" t="s">
        <v>76</v>
      </c>
      <c r="AY353" s="256" t="s">
        <v>281</v>
      </c>
    </row>
    <row r="354" s="2" customFormat="1" ht="24.15" customHeight="1">
      <c r="A354" s="41"/>
      <c r="B354" s="42"/>
      <c r="C354" s="267" t="s">
        <v>787</v>
      </c>
      <c r="D354" s="267" t="s">
        <v>396</v>
      </c>
      <c r="E354" s="268" t="s">
        <v>708</v>
      </c>
      <c r="F354" s="269" t="s">
        <v>709</v>
      </c>
      <c r="G354" s="270" t="s">
        <v>710</v>
      </c>
      <c r="H354" s="271">
        <v>48.515000000000001</v>
      </c>
      <c r="I354" s="272"/>
      <c r="J354" s="273">
        <f>ROUND(I354*H354,2)</f>
        <v>0</v>
      </c>
      <c r="K354" s="269" t="s">
        <v>287</v>
      </c>
      <c r="L354" s="274"/>
      <c r="M354" s="275" t="s">
        <v>19</v>
      </c>
      <c r="N354" s="276" t="s">
        <v>40</v>
      </c>
      <c r="O354" s="87"/>
      <c r="P354" s="225">
        <f>O354*H354</f>
        <v>0</v>
      </c>
      <c r="Q354" s="225">
        <v>0.001</v>
      </c>
      <c r="R354" s="225">
        <f>Q354*H354</f>
        <v>0.048515000000000003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483</v>
      </c>
      <c r="AT354" s="227" t="s">
        <v>396</v>
      </c>
      <c r="AU354" s="227" t="s">
        <v>199</v>
      </c>
      <c r="AY354" s="20" t="s">
        <v>281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76</v>
      </c>
      <c r="BK354" s="228">
        <f>ROUND(I354*H354,2)</f>
        <v>0</v>
      </c>
      <c r="BL354" s="20" t="s">
        <v>305</v>
      </c>
      <c r="BM354" s="227" t="s">
        <v>711</v>
      </c>
    </row>
    <row r="355" s="2" customFormat="1">
      <c r="A355" s="41"/>
      <c r="B355" s="42"/>
      <c r="C355" s="43"/>
      <c r="D355" s="236" t="s">
        <v>712</v>
      </c>
      <c r="E355" s="43"/>
      <c r="F355" s="290" t="s">
        <v>713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712</v>
      </c>
      <c r="AU355" s="20" t="s">
        <v>199</v>
      </c>
    </row>
    <row r="356" s="13" customFormat="1">
      <c r="A356" s="13"/>
      <c r="B356" s="234"/>
      <c r="C356" s="235"/>
      <c r="D356" s="236" t="s">
        <v>292</v>
      </c>
      <c r="E356" s="235"/>
      <c r="F356" s="238" t="s">
        <v>927</v>
      </c>
      <c r="G356" s="235"/>
      <c r="H356" s="239">
        <v>48.515000000000001</v>
      </c>
      <c r="I356" s="240"/>
      <c r="J356" s="235"/>
      <c r="K356" s="235"/>
      <c r="L356" s="241"/>
      <c r="M356" s="242"/>
      <c r="N356" s="243"/>
      <c r="O356" s="243"/>
      <c r="P356" s="243"/>
      <c r="Q356" s="243"/>
      <c r="R356" s="243"/>
      <c r="S356" s="243"/>
      <c r="T356" s="244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5" t="s">
        <v>292</v>
      </c>
      <c r="AU356" s="245" t="s">
        <v>199</v>
      </c>
      <c r="AV356" s="13" t="s">
        <v>78</v>
      </c>
      <c r="AW356" s="13" t="s">
        <v>4</v>
      </c>
      <c r="AX356" s="13" t="s">
        <v>76</v>
      </c>
      <c r="AY356" s="245" t="s">
        <v>281</v>
      </c>
    </row>
    <row r="357" s="2" customFormat="1" ht="24.15" customHeight="1">
      <c r="A357" s="41"/>
      <c r="B357" s="42"/>
      <c r="C357" s="216" t="s">
        <v>791</v>
      </c>
      <c r="D357" s="216" t="s">
        <v>284</v>
      </c>
      <c r="E357" s="217" t="s">
        <v>716</v>
      </c>
      <c r="F357" s="218" t="s">
        <v>717</v>
      </c>
      <c r="G357" s="219" t="s">
        <v>392</v>
      </c>
      <c r="H357" s="220">
        <v>39.350000000000001</v>
      </c>
      <c r="I357" s="221"/>
      <c r="J357" s="222">
        <f>ROUND(I357*H357,2)</f>
        <v>0</v>
      </c>
      <c r="K357" s="218" t="s">
        <v>287</v>
      </c>
      <c r="L357" s="47"/>
      <c r="M357" s="223" t="s">
        <v>19</v>
      </c>
      <c r="N357" s="224" t="s">
        <v>40</v>
      </c>
      <c r="O357" s="87"/>
      <c r="P357" s="225">
        <f>O357*H357</f>
        <v>0</v>
      </c>
      <c r="Q357" s="225">
        <v>0.00017000000000000001</v>
      </c>
      <c r="R357" s="225">
        <f>Q357*H357</f>
        <v>0.006689500000000001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305</v>
      </c>
      <c r="AT357" s="227" t="s">
        <v>284</v>
      </c>
      <c r="AU357" s="227" t="s">
        <v>199</v>
      </c>
      <c r="AY357" s="20" t="s">
        <v>281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76</v>
      </c>
      <c r="BK357" s="228">
        <f>ROUND(I357*H357,2)</f>
        <v>0</v>
      </c>
      <c r="BL357" s="20" t="s">
        <v>305</v>
      </c>
      <c r="BM357" s="227" t="s">
        <v>718</v>
      </c>
    </row>
    <row r="358" s="2" customFormat="1">
      <c r="A358" s="41"/>
      <c r="B358" s="42"/>
      <c r="C358" s="43"/>
      <c r="D358" s="229" t="s">
        <v>290</v>
      </c>
      <c r="E358" s="43"/>
      <c r="F358" s="230" t="s">
        <v>719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290</v>
      </c>
      <c r="AU358" s="20" t="s">
        <v>199</v>
      </c>
    </row>
    <row r="359" s="15" customFormat="1">
      <c r="A359" s="15"/>
      <c r="B359" s="257"/>
      <c r="C359" s="258"/>
      <c r="D359" s="236" t="s">
        <v>292</v>
      </c>
      <c r="E359" s="259" t="s">
        <v>19</v>
      </c>
      <c r="F359" s="260" t="s">
        <v>720</v>
      </c>
      <c r="G359" s="258"/>
      <c r="H359" s="259" t="s">
        <v>19</v>
      </c>
      <c r="I359" s="261"/>
      <c r="J359" s="258"/>
      <c r="K359" s="258"/>
      <c r="L359" s="262"/>
      <c r="M359" s="263"/>
      <c r="N359" s="264"/>
      <c r="O359" s="264"/>
      <c r="P359" s="264"/>
      <c r="Q359" s="264"/>
      <c r="R359" s="264"/>
      <c r="S359" s="264"/>
      <c r="T359" s="26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6" t="s">
        <v>292</v>
      </c>
      <c r="AU359" s="266" t="s">
        <v>199</v>
      </c>
      <c r="AV359" s="15" t="s">
        <v>76</v>
      </c>
      <c r="AW359" s="15" t="s">
        <v>31</v>
      </c>
      <c r="AX359" s="15" t="s">
        <v>69</v>
      </c>
      <c r="AY359" s="266" t="s">
        <v>281</v>
      </c>
    </row>
    <row r="360" s="13" customFormat="1">
      <c r="A360" s="13"/>
      <c r="B360" s="234"/>
      <c r="C360" s="235"/>
      <c r="D360" s="236" t="s">
        <v>292</v>
      </c>
      <c r="E360" s="237" t="s">
        <v>19</v>
      </c>
      <c r="F360" s="238" t="s">
        <v>214</v>
      </c>
      <c r="G360" s="235"/>
      <c r="H360" s="239">
        <v>39.350000000000001</v>
      </c>
      <c r="I360" s="240"/>
      <c r="J360" s="235"/>
      <c r="K360" s="235"/>
      <c r="L360" s="241"/>
      <c r="M360" s="242"/>
      <c r="N360" s="243"/>
      <c r="O360" s="243"/>
      <c r="P360" s="243"/>
      <c r="Q360" s="243"/>
      <c r="R360" s="243"/>
      <c r="S360" s="243"/>
      <c r="T360" s="244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5" t="s">
        <v>292</v>
      </c>
      <c r="AU360" s="245" t="s">
        <v>199</v>
      </c>
      <c r="AV360" s="13" t="s">
        <v>78</v>
      </c>
      <c r="AW360" s="13" t="s">
        <v>31</v>
      </c>
      <c r="AX360" s="13" t="s">
        <v>69</v>
      </c>
      <c r="AY360" s="245" t="s">
        <v>281</v>
      </c>
    </row>
    <row r="361" s="14" customFormat="1">
      <c r="A361" s="14"/>
      <c r="B361" s="246"/>
      <c r="C361" s="247"/>
      <c r="D361" s="236" t="s">
        <v>292</v>
      </c>
      <c r="E361" s="248" t="s">
        <v>19</v>
      </c>
      <c r="F361" s="249" t="s">
        <v>311</v>
      </c>
      <c r="G361" s="247"/>
      <c r="H361" s="250">
        <v>39.350000000000001</v>
      </c>
      <c r="I361" s="251"/>
      <c r="J361" s="247"/>
      <c r="K361" s="247"/>
      <c r="L361" s="252"/>
      <c r="M361" s="253"/>
      <c r="N361" s="254"/>
      <c r="O361" s="254"/>
      <c r="P361" s="254"/>
      <c r="Q361" s="254"/>
      <c r="R361" s="254"/>
      <c r="S361" s="254"/>
      <c r="T361" s="255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6" t="s">
        <v>292</v>
      </c>
      <c r="AU361" s="256" t="s">
        <v>199</v>
      </c>
      <c r="AV361" s="14" t="s">
        <v>288</v>
      </c>
      <c r="AW361" s="14" t="s">
        <v>31</v>
      </c>
      <c r="AX361" s="14" t="s">
        <v>76</v>
      </c>
      <c r="AY361" s="256" t="s">
        <v>281</v>
      </c>
    </row>
    <row r="362" s="2" customFormat="1" ht="16.5" customHeight="1">
      <c r="A362" s="41"/>
      <c r="B362" s="42"/>
      <c r="C362" s="267" t="s">
        <v>795</v>
      </c>
      <c r="D362" s="267" t="s">
        <v>396</v>
      </c>
      <c r="E362" s="268" t="s">
        <v>722</v>
      </c>
      <c r="F362" s="269" t="s">
        <v>723</v>
      </c>
      <c r="G362" s="270" t="s">
        <v>392</v>
      </c>
      <c r="H362" s="271">
        <v>43.284999999999997</v>
      </c>
      <c r="I362" s="272"/>
      <c r="J362" s="273">
        <f>ROUND(I362*H362,2)</f>
        <v>0</v>
      </c>
      <c r="K362" s="269" t="s">
        <v>287</v>
      </c>
      <c r="L362" s="274"/>
      <c r="M362" s="275" t="s">
        <v>19</v>
      </c>
      <c r="N362" s="276" t="s">
        <v>40</v>
      </c>
      <c r="O362" s="87"/>
      <c r="P362" s="225">
        <f>O362*H362</f>
        <v>0</v>
      </c>
      <c r="Q362" s="225">
        <v>0.00091</v>
      </c>
      <c r="R362" s="225">
        <f>Q362*H362</f>
        <v>0.039389349999999997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483</v>
      </c>
      <c r="AT362" s="227" t="s">
        <v>396</v>
      </c>
      <c r="AU362" s="227" t="s">
        <v>199</v>
      </c>
      <c r="AY362" s="20" t="s">
        <v>281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76</v>
      </c>
      <c r="BK362" s="228">
        <f>ROUND(I362*H362,2)</f>
        <v>0</v>
      </c>
      <c r="BL362" s="20" t="s">
        <v>305</v>
      </c>
      <c r="BM362" s="227" t="s">
        <v>724</v>
      </c>
    </row>
    <row r="363" s="2" customFormat="1">
      <c r="A363" s="41"/>
      <c r="B363" s="42"/>
      <c r="C363" s="43"/>
      <c r="D363" s="236" t="s">
        <v>712</v>
      </c>
      <c r="E363" s="43"/>
      <c r="F363" s="290" t="s">
        <v>725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712</v>
      </c>
      <c r="AU363" s="20" t="s">
        <v>199</v>
      </c>
    </row>
    <row r="364" s="13" customFormat="1">
      <c r="A364" s="13"/>
      <c r="B364" s="234"/>
      <c r="C364" s="235"/>
      <c r="D364" s="236" t="s">
        <v>292</v>
      </c>
      <c r="E364" s="235"/>
      <c r="F364" s="238" t="s">
        <v>928</v>
      </c>
      <c r="G364" s="235"/>
      <c r="H364" s="239">
        <v>43.284999999999997</v>
      </c>
      <c r="I364" s="240"/>
      <c r="J364" s="235"/>
      <c r="K364" s="235"/>
      <c r="L364" s="241"/>
      <c r="M364" s="242"/>
      <c r="N364" s="243"/>
      <c r="O364" s="243"/>
      <c r="P364" s="243"/>
      <c r="Q364" s="243"/>
      <c r="R364" s="243"/>
      <c r="S364" s="243"/>
      <c r="T364" s="244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5" t="s">
        <v>292</v>
      </c>
      <c r="AU364" s="245" t="s">
        <v>199</v>
      </c>
      <c r="AV364" s="13" t="s">
        <v>78</v>
      </c>
      <c r="AW364" s="13" t="s">
        <v>4</v>
      </c>
      <c r="AX364" s="13" t="s">
        <v>76</v>
      </c>
      <c r="AY364" s="245" t="s">
        <v>281</v>
      </c>
    </row>
    <row r="365" s="12" customFormat="1" ht="22.8" customHeight="1">
      <c r="A365" s="12"/>
      <c r="B365" s="200"/>
      <c r="C365" s="201"/>
      <c r="D365" s="202" t="s">
        <v>68</v>
      </c>
      <c r="E365" s="214" t="s">
        <v>727</v>
      </c>
      <c r="F365" s="214" t="s">
        <v>728</v>
      </c>
      <c r="G365" s="201"/>
      <c r="H365" s="201"/>
      <c r="I365" s="204"/>
      <c r="J365" s="215">
        <f>BK365</f>
        <v>0</v>
      </c>
      <c r="K365" s="201"/>
      <c r="L365" s="206"/>
      <c r="M365" s="207"/>
      <c r="N365" s="208"/>
      <c r="O365" s="208"/>
      <c r="P365" s="209">
        <f>SUM(P366:P403)</f>
        <v>0</v>
      </c>
      <c r="Q365" s="208"/>
      <c r="R365" s="209">
        <f>SUM(R366:R403)</f>
        <v>1.97762898</v>
      </c>
      <c r="S365" s="208"/>
      <c r="T365" s="210">
        <f>SUM(T366:T403)</f>
        <v>0</v>
      </c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R365" s="211" t="s">
        <v>78</v>
      </c>
      <c r="AT365" s="212" t="s">
        <v>68</v>
      </c>
      <c r="AU365" s="212" t="s">
        <v>76</v>
      </c>
      <c r="AY365" s="211" t="s">
        <v>281</v>
      </c>
      <c r="BK365" s="213">
        <f>SUM(BK366:BK403)</f>
        <v>0</v>
      </c>
    </row>
    <row r="366" s="2" customFormat="1" ht="24.15" customHeight="1">
      <c r="A366" s="41"/>
      <c r="B366" s="42"/>
      <c r="C366" s="216" t="s">
        <v>798</v>
      </c>
      <c r="D366" s="216" t="s">
        <v>284</v>
      </c>
      <c r="E366" s="217" t="s">
        <v>730</v>
      </c>
      <c r="F366" s="218" t="s">
        <v>731</v>
      </c>
      <c r="G366" s="219" t="s">
        <v>197</v>
      </c>
      <c r="H366" s="220">
        <v>88.350999999999999</v>
      </c>
      <c r="I366" s="221"/>
      <c r="J366" s="222">
        <f>ROUND(I366*H366,2)</f>
        <v>0</v>
      </c>
      <c r="K366" s="218" t="s">
        <v>287</v>
      </c>
      <c r="L366" s="47"/>
      <c r="M366" s="223" t="s">
        <v>19</v>
      </c>
      <c r="N366" s="224" t="s">
        <v>40</v>
      </c>
      <c r="O366" s="87"/>
      <c r="P366" s="225">
        <f>O366*H366</f>
        <v>0</v>
      </c>
      <c r="Q366" s="225">
        <v>0.00029999999999999997</v>
      </c>
      <c r="R366" s="225">
        <f>Q366*H366</f>
        <v>0.026505299999999999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305</v>
      </c>
      <c r="AT366" s="227" t="s">
        <v>284</v>
      </c>
      <c r="AU366" s="227" t="s">
        <v>78</v>
      </c>
      <c r="AY366" s="20" t="s">
        <v>281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76</v>
      </c>
      <c r="BK366" s="228">
        <f>ROUND(I366*H366,2)</f>
        <v>0</v>
      </c>
      <c r="BL366" s="20" t="s">
        <v>305</v>
      </c>
      <c r="BM366" s="227" t="s">
        <v>732</v>
      </c>
    </row>
    <row r="367" s="2" customFormat="1">
      <c r="A367" s="41"/>
      <c r="B367" s="42"/>
      <c r="C367" s="43"/>
      <c r="D367" s="229" t="s">
        <v>290</v>
      </c>
      <c r="E367" s="43"/>
      <c r="F367" s="230" t="s">
        <v>733</v>
      </c>
      <c r="G367" s="43"/>
      <c r="H367" s="43"/>
      <c r="I367" s="231"/>
      <c r="J367" s="43"/>
      <c r="K367" s="43"/>
      <c r="L367" s="47"/>
      <c r="M367" s="232"/>
      <c r="N367" s="233"/>
      <c r="O367" s="87"/>
      <c r="P367" s="87"/>
      <c r="Q367" s="87"/>
      <c r="R367" s="87"/>
      <c r="S367" s="87"/>
      <c r="T367" s="88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T367" s="20" t="s">
        <v>290</v>
      </c>
      <c r="AU367" s="20" t="s">
        <v>78</v>
      </c>
    </row>
    <row r="368" s="13" customFormat="1">
      <c r="A368" s="13"/>
      <c r="B368" s="234"/>
      <c r="C368" s="235"/>
      <c r="D368" s="236" t="s">
        <v>292</v>
      </c>
      <c r="E368" s="237" t="s">
        <v>19</v>
      </c>
      <c r="F368" s="238" t="s">
        <v>208</v>
      </c>
      <c r="G368" s="235"/>
      <c r="H368" s="239">
        <v>88.350999999999999</v>
      </c>
      <c r="I368" s="240"/>
      <c r="J368" s="235"/>
      <c r="K368" s="235"/>
      <c r="L368" s="241"/>
      <c r="M368" s="242"/>
      <c r="N368" s="243"/>
      <c r="O368" s="243"/>
      <c r="P368" s="243"/>
      <c r="Q368" s="243"/>
      <c r="R368" s="243"/>
      <c r="S368" s="243"/>
      <c r="T368" s="244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5" t="s">
        <v>292</v>
      </c>
      <c r="AU368" s="245" t="s">
        <v>78</v>
      </c>
      <c r="AV368" s="13" t="s">
        <v>78</v>
      </c>
      <c r="AW368" s="13" t="s">
        <v>31</v>
      </c>
      <c r="AX368" s="13" t="s">
        <v>76</v>
      </c>
      <c r="AY368" s="245" t="s">
        <v>281</v>
      </c>
    </row>
    <row r="369" s="2" customFormat="1" ht="37.8" customHeight="1">
      <c r="A369" s="41"/>
      <c r="B369" s="42"/>
      <c r="C369" s="216" t="s">
        <v>805</v>
      </c>
      <c r="D369" s="216" t="s">
        <v>284</v>
      </c>
      <c r="E369" s="217" t="s">
        <v>735</v>
      </c>
      <c r="F369" s="218" t="s">
        <v>736</v>
      </c>
      <c r="G369" s="219" t="s">
        <v>197</v>
      </c>
      <c r="H369" s="220">
        <v>88.350999999999999</v>
      </c>
      <c r="I369" s="221"/>
      <c r="J369" s="222">
        <f>ROUND(I369*H369,2)</f>
        <v>0</v>
      </c>
      <c r="K369" s="218" t="s">
        <v>287</v>
      </c>
      <c r="L369" s="47"/>
      <c r="M369" s="223" t="s">
        <v>19</v>
      </c>
      <c r="N369" s="224" t="s">
        <v>40</v>
      </c>
      <c r="O369" s="87"/>
      <c r="P369" s="225">
        <f>O369*H369</f>
        <v>0</v>
      </c>
      <c r="Q369" s="225">
        <v>0.0055799999999999999</v>
      </c>
      <c r="R369" s="225">
        <f>Q369*H369</f>
        <v>0.49299857999999996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305</v>
      </c>
      <c r="AT369" s="227" t="s">
        <v>284</v>
      </c>
      <c r="AU369" s="227" t="s">
        <v>78</v>
      </c>
      <c r="AY369" s="20" t="s">
        <v>281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76</v>
      </c>
      <c r="BK369" s="228">
        <f>ROUND(I369*H369,2)</f>
        <v>0</v>
      </c>
      <c r="BL369" s="20" t="s">
        <v>305</v>
      </c>
      <c r="BM369" s="227" t="s">
        <v>737</v>
      </c>
    </row>
    <row r="370" s="2" customFormat="1">
      <c r="A370" s="41"/>
      <c r="B370" s="42"/>
      <c r="C370" s="43"/>
      <c r="D370" s="229" t="s">
        <v>290</v>
      </c>
      <c r="E370" s="43"/>
      <c r="F370" s="230" t="s">
        <v>738</v>
      </c>
      <c r="G370" s="43"/>
      <c r="H370" s="43"/>
      <c r="I370" s="231"/>
      <c r="J370" s="43"/>
      <c r="K370" s="43"/>
      <c r="L370" s="47"/>
      <c r="M370" s="232"/>
      <c r="N370" s="233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290</v>
      </c>
      <c r="AU370" s="20" t="s">
        <v>78</v>
      </c>
    </row>
    <row r="371" s="2" customFormat="1" ht="33" customHeight="1">
      <c r="A371" s="41"/>
      <c r="B371" s="42"/>
      <c r="C371" s="267" t="s">
        <v>812</v>
      </c>
      <c r="D371" s="267" t="s">
        <v>396</v>
      </c>
      <c r="E371" s="268" t="s">
        <v>740</v>
      </c>
      <c r="F371" s="269" t="s">
        <v>741</v>
      </c>
      <c r="G371" s="270" t="s">
        <v>197</v>
      </c>
      <c r="H371" s="271">
        <v>97.186000000000007</v>
      </c>
      <c r="I371" s="272"/>
      <c r="J371" s="273">
        <f>ROUND(I371*H371,2)</f>
        <v>0</v>
      </c>
      <c r="K371" s="269" t="s">
        <v>287</v>
      </c>
      <c r="L371" s="274"/>
      <c r="M371" s="275" t="s">
        <v>19</v>
      </c>
      <c r="N371" s="276" t="s">
        <v>40</v>
      </c>
      <c r="O371" s="87"/>
      <c r="P371" s="225">
        <f>O371*H371</f>
        <v>0</v>
      </c>
      <c r="Q371" s="225">
        <v>0.014290000000000001</v>
      </c>
      <c r="R371" s="225">
        <f>Q371*H371</f>
        <v>1.3887879400000001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483</v>
      </c>
      <c r="AT371" s="227" t="s">
        <v>396</v>
      </c>
      <c r="AU371" s="227" t="s">
        <v>78</v>
      </c>
      <c r="AY371" s="20" t="s">
        <v>281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76</v>
      </c>
      <c r="BK371" s="228">
        <f>ROUND(I371*H371,2)</f>
        <v>0</v>
      </c>
      <c r="BL371" s="20" t="s">
        <v>305</v>
      </c>
      <c r="BM371" s="227" t="s">
        <v>742</v>
      </c>
    </row>
    <row r="372" s="13" customFormat="1">
      <c r="A372" s="13"/>
      <c r="B372" s="234"/>
      <c r="C372" s="235"/>
      <c r="D372" s="236" t="s">
        <v>292</v>
      </c>
      <c r="E372" s="235"/>
      <c r="F372" s="238" t="s">
        <v>929</v>
      </c>
      <c r="G372" s="235"/>
      <c r="H372" s="239">
        <v>97.186000000000007</v>
      </c>
      <c r="I372" s="240"/>
      <c r="J372" s="235"/>
      <c r="K372" s="235"/>
      <c r="L372" s="241"/>
      <c r="M372" s="242"/>
      <c r="N372" s="243"/>
      <c r="O372" s="243"/>
      <c r="P372" s="243"/>
      <c r="Q372" s="243"/>
      <c r="R372" s="243"/>
      <c r="S372" s="243"/>
      <c r="T372" s="244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5" t="s">
        <v>292</v>
      </c>
      <c r="AU372" s="245" t="s">
        <v>78</v>
      </c>
      <c r="AV372" s="13" t="s">
        <v>78</v>
      </c>
      <c r="AW372" s="13" t="s">
        <v>4</v>
      </c>
      <c r="AX372" s="13" t="s">
        <v>76</v>
      </c>
      <c r="AY372" s="245" t="s">
        <v>281</v>
      </c>
    </row>
    <row r="373" s="2" customFormat="1" ht="33" customHeight="1">
      <c r="A373" s="41"/>
      <c r="B373" s="42"/>
      <c r="C373" s="216" t="s">
        <v>506</v>
      </c>
      <c r="D373" s="216" t="s">
        <v>284</v>
      </c>
      <c r="E373" s="217" t="s">
        <v>745</v>
      </c>
      <c r="F373" s="218" t="s">
        <v>746</v>
      </c>
      <c r="G373" s="219" t="s">
        <v>392</v>
      </c>
      <c r="H373" s="220">
        <v>24.885000000000002</v>
      </c>
      <c r="I373" s="221"/>
      <c r="J373" s="222">
        <f>ROUND(I373*H373,2)</f>
        <v>0</v>
      </c>
      <c r="K373" s="218" t="s">
        <v>287</v>
      </c>
      <c r="L373" s="47"/>
      <c r="M373" s="223" t="s">
        <v>19</v>
      </c>
      <c r="N373" s="224" t="s">
        <v>40</v>
      </c>
      <c r="O373" s="87"/>
      <c r="P373" s="225">
        <f>O373*H373</f>
        <v>0</v>
      </c>
      <c r="Q373" s="225">
        <v>0.00020000000000000001</v>
      </c>
      <c r="R373" s="225">
        <f>Q373*H373</f>
        <v>0.0049770000000000005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305</v>
      </c>
      <c r="AT373" s="227" t="s">
        <v>284</v>
      </c>
      <c r="AU373" s="227" t="s">
        <v>78</v>
      </c>
      <c r="AY373" s="20" t="s">
        <v>281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76</v>
      </c>
      <c r="BK373" s="228">
        <f>ROUND(I373*H373,2)</f>
        <v>0</v>
      </c>
      <c r="BL373" s="20" t="s">
        <v>305</v>
      </c>
      <c r="BM373" s="227" t="s">
        <v>747</v>
      </c>
    </row>
    <row r="374" s="2" customFormat="1">
      <c r="A374" s="41"/>
      <c r="B374" s="42"/>
      <c r="C374" s="43"/>
      <c r="D374" s="229" t="s">
        <v>290</v>
      </c>
      <c r="E374" s="43"/>
      <c r="F374" s="230" t="s">
        <v>748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290</v>
      </c>
      <c r="AU374" s="20" t="s">
        <v>78</v>
      </c>
    </row>
    <row r="375" s="15" customFormat="1">
      <c r="A375" s="15"/>
      <c r="B375" s="257"/>
      <c r="C375" s="258"/>
      <c r="D375" s="236" t="s">
        <v>292</v>
      </c>
      <c r="E375" s="259" t="s">
        <v>19</v>
      </c>
      <c r="F375" s="260" t="s">
        <v>749</v>
      </c>
      <c r="G375" s="258"/>
      <c r="H375" s="259" t="s">
        <v>19</v>
      </c>
      <c r="I375" s="261"/>
      <c r="J375" s="258"/>
      <c r="K375" s="258"/>
      <c r="L375" s="262"/>
      <c r="M375" s="263"/>
      <c r="N375" s="264"/>
      <c r="O375" s="264"/>
      <c r="P375" s="264"/>
      <c r="Q375" s="264"/>
      <c r="R375" s="264"/>
      <c r="S375" s="264"/>
      <c r="T375" s="26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66" t="s">
        <v>292</v>
      </c>
      <c r="AU375" s="266" t="s">
        <v>78</v>
      </c>
      <c r="AV375" s="15" t="s">
        <v>76</v>
      </c>
      <c r="AW375" s="15" t="s">
        <v>31</v>
      </c>
      <c r="AX375" s="15" t="s">
        <v>69</v>
      </c>
      <c r="AY375" s="266" t="s">
        <v>281</v>
      </c>
    </row>
    <row r="376" s="13" customFormat="1">
      <c r="A376" s="13"/>
      <c r="B376" s="234"/>
      <c r="C376" s="235"/>
      <c r="D376" s="236" t="s">
        <v>292</v>
      </c>
      <c r="E376" s="237" t="s">
        <v>19</v>
      </c>
      <c r="F376" s="238" t="s">
        <v>226</v>
      </c>
      <c r="G376" s="235"/>
      <c r="H376" s="239">
        <v>5.4950000000000001</v>
      </c>
      <c r="I376" s="240"/>
      <c r="J376" s="235"/>
      <c r="K376" s="235"/>
      <c r="L376" s="241"/>
      <c r="M376" s="242"/>
      <c r="N376" s="243"/>
      <c r="O376" s="243"/>
      <c r="P376" s="243"/>
      <c r="Q376" s="243"/>
      <c r="R376" s="243"/>
      <c r="S376" s="243"/>
      <c r="T376" s="244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5" t="s">
        <v>292</v>
      </c>
      <c r="AU376" s="245" t="s">
        <v>78</v>
      </c>
      <c r="AV376" s="13" t="s">
        <v>78</v>
      </c>
      <c r="AW376" s="13" t="s">
        <v>31</v>
      </c>
      <c r="AX376" s="13" t="s">
        <v>69</v>
      </c>
      <c r="AY376" s="245" t="s">
        <v>281</v>
      </c>
    </row>
    <row r="377" s="15" customFormat="1">
      <c r="A377" s="15"/>
      <c r="B377" s="257"/>
      <c r="C377" s="258"/>
      <c r="D377" s="236" t="s">
        <v>292</v>
      </c>
      <c r="E377" s="259" t="s">
        <v>19</v>
      </c>
      <c r="F377" s="260" t="s">
        <v>750</v>
      </c>
      <c r="G377" s="258"/>
      <c r="H377" s="259" t="s">
        <v>19</v>
      </c>
      <c r="I377" s="261"/>
      <c r="J377" s="258"/>
      <c r="K377" s="258"/>
      <c r="L377" s="262"/>
      <c r="M377" s="263"/>
      <c r="N377" s="264"/>
      <c r="O377" s="264"/>
      <c r="P377" s="264"/>
      <c r="Q377" s="264"/>
      <c r="R377" s="264"/>
      <c r="S377" s="264"/>
      <c r="T377" s="26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6" t="s">
        <v>292</v>
      </c>
      <c r="AU377" s="266" t="s">
        <v>78</v>
      </c>
      <c r="AV377" s="15" t="s">
        <v>76</v>
      </c>
      <c r="AW377" s="15" t="s">
        <v>31</v>
      </c>
      <c r="AX377" s="15" t="s">
        <v>69</v>
      </c>
      <c r="AY377" s="266" t="s">
        <v>281</v>
      </c>
    </row>
    <row r="378" s="13" customFormat="1">
      <c r="A378" s="13"/>
      <c r="B378" s="234"/>
      <c r="C378" s="235"/>
      <c r="D378" s="236" t="s">
        <v>292</v>
      </c>
      <c r="E378" s="237" t="s">
        <v>19</v>
      </c>
      <c r="F378" s="238" t="s">
        <v>207</v>
      </c>
      <c r="G378" s="235"/>
      <c r="H378" s="239">
        <v>2.25</v>
      </c>
      <c r="I378" s="240"/>
      <c r="J378" s="235"/>
      <c r="K378" s="235"/>
      <c r="L378" s="241"/>
      <c r="M378" s="242"/>
      <c r="N378" s="243"/>
      <c r="O378" s="243"/>
      <c r="P378" s="243"/>
      <c r="Q378" s="243"/>
      <c r="R378" s="243"/>
      <c r="S378" s="243"/>
      <c r="T378" s="244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5" t="s">
        <v>292</v>
      </c>
      <c r="AU378" s="245" t="s">
        <v>78</v>
      </c>
      <c r="AV378" s="13" t="s">
        <v>78</v>
      </c>
      <c r="AW378" s="13" t="s">
        <v>31</v>
      </c>
      <c r="AX378" s="13" t="s">
        <v>69</v>
      </c>
      <c r="AY378" s="245" t="s">
        <v>281</v>
      </c>
    </row>
    <row r="379" s="15" customFormat="1">
      <c r="A379" s="15"/>
      <c r="B379" s="257"/>
      <c r="C379" s="258"/>
      <c r="D379" s="236" t="s">
        <v>292</v>
      </c>
      <c r="E379" s="259" t="s">
        <v>19</v>
      </c>
      <c r="F379" s="260" t="s">
        <v>751</v>
      </c>
      <c r="G379" s="258"/>
      <c r="H379" s="259" t="s">
        <v>19</v>
      </c>
      <c r="I379" s="261"/>
      <c r="J379" s="258"/>
      <c r="K379" s="258"/>
      <c r="L379" s="262"/>
      <c r="M379" s="263"/>
      <c r="N379" s="264"/>
      <c r="O379" s="264"/>
      <c r="P379" s="264"/>
      <c r="Q379" s="264"/>
      <c r="R379" s="264"/>
      <c r="S379" s="264"/>
      <c r="T379" s="26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6" t="s">
        <v>292</v>
      </c>
      <c r="AU379" s="266" t="s">
        <v>78</v>
      </c>
      <c r="AV379" s="15" t="s">
        <v>76</v>
      </c>
      <c r="AW379" s="15" t="s">
        <v>31</v>
      </c>
      <c r="AX379" s="15" t="s">
        <v>69</v>
      </c>
      <c r="AY379" s="266" t="s">
        <v>281</v>
      </c>
    </row>
    <row r="380" s="13" customFormat="1">
      <c r="A380" s="13"/>
      <c r="B380" s="234"/>
      <c r="C380" s="235"/>
      <c r="D380" s="236" t="s">
        <v>292</v>
      </c>
      <c r="E380" s="237" t="s">
        <v>19</v>
      </c>
      <c r="F380" s="238" t="s">
        <v>930</v>
      </c>
      <c r="G380" s="235"/>
      <c r="H380" s="239">
        <v>17.140000000000001</v>
      </c>
      <c r="I380" s="240"/>
      <c r="J380" s="235"/>
      <c r="K380" s="235"/>
      <c r="L380" s="241"/>
      <c r="M380" s="242"/>
      <c r="N380" s="243"/>
      <c r="O380" s="243"/>
      <c r="P380" s="243"/>
      <c r="Q380" s="243"/>
      <c r="R380" s="243"/>
      <c r="S380" s="243"/>
      <c r="T380" s="244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5" t="s">
        <v>292</v>
      </c>
      <c r="AU380" s="245" t="s">
        <v>78</v>
      </c>
      <c r="AV380" s="13" t="s">
        <v>78</v>
      </c>
      <c r="AW380" s="13" t="s">
        <v>31</v>
      </c>
      <c r="AX380" s="13" t="s">
        <v>69</v>
      </c>
      <c r="AY380" s="245" t="s">
        <v>281</v>
      </c>
    </row>
    <row r="381" s="14" customFormat="1">
      <c r="A381" s="14"/>
      <c r="B381" s="246"/>
      <c r="C381" s="247"/>
      <c r="D381" s="236" t="s">
        <v>292</v>
      </c>
      <c r="E381" s="248" t="s">
        <v>19</v>
      </c>
      <c r="F381" s="249" t="s">
        <v>311</v>
      </c>
      <c r="G381" s="247"/>
      <c r="H381" s="250">
        <v>24.885000000000002</v>
      </c>
      <c r="I381" s="251"/>
      <c r="J381" s="247"/>
      <c r="K381" s="247"/>
      <c r="L381" s="252"/>
      <c r="M381" s="253"/>
      <c r="N381" s="254"/>
      <c r="O381" s="254"/>
      <c r="P381" s="254"/>
      <c r="Q381" s="254"/>
      <c r="R381" s="254"/>
      <c r="S381" s="254"/>
      <c r="T381" s="255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6" t="s">
        <v>292</v>
      </c>
      <c r="AU381" s="256" t="s">
        <v>78</v>
      </c>
      <c r="AV381" s="14" t="s">
        <v>288</v>
      </c>
      <c r="AW381" s="14" t="s">
        <v>31</v>
      </c>
      <c r="AX381" s="14" t="s">
        <v>76</v>
      </c>
      <c r="AY381" s="256" t="s">
        <v>281</v>
      </c>
    </row>
    <row r="382" s="2" customFormat="1" ht="24.15" customHeight="1">
      <c r="A382" s="41"/>
      <c r="B382" s="42"/>
      <c r="C382" s="267" t="s">
        <v>820</v>
      </c>
      <c r="D382" s="267" t="s">
        <v>396</v>
      </c>
      <c r="E382" s="268" t="s">
        <v>754</v>
      </c>
      <c r="F382" s="269" t="s">
        <v>755</v>
      </c>
      <c r="G382" s="270" t="s">
        <v>392</v>
      </c>
      <c r="H382" s="271">
        <v>27.373999999999999</v>
      </c>
      <c r="I382" s="272"/>
      <c r="J382" s="273">
        <f>ROUND(I382*H382,2)</f>
        <v>0</v>
      </c>
      <c r="K382" s="269" t="s">
        <v>287</v>
      </c>
      <c r="L382" s="274"/>
      <c r="M382" s="275" t="s">
        <v>19</v>
      </c>
      <c r="N382" s="276" t="s">
        <v>40</v>
      </c>
      <c r="O382" s="87"/>
      <c r="P382" s="225">
        <f>O382*H382</f>
        <v>0</v>
      </c>
      <c r="Q382" s="225">
        <v>0.00025999999999999998</v>
      </c>
      <c r="R382" s="225">
        <f>Q382*H382</f>
        <v>0.0071172399999999986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483</v>
      </c>
      <c r="AT382" s="227" t="s">
        <v>396</v>
      </c>
      <c r="AU382" s="227" t="s">
        <v>78</v>
      </c>
      <c r="AY382" s="20" t="s">
        <v>281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76</v>
      </c>
      <c r="BK382" s="228">
        <f>ROUND(I382*H382,2)</f>
        <v>0</v>
      </c>
      <c r="BL382" s="20" t="s">
        <v>305</v>
      </c>
      <c r="BM382" s="227" t="s">
        <v>756</v>
      </c>
    </row>
    <row r="383" s="13" customFormat="1">
      <c r="A383" s="13"/>
      <c r="B383" s="234"/>
      <c r="C383" s="235"/>
      <c r="D383" s="236" t="s">
        <v>292</v>
      </c>
      <c r="E383" s="235"/>
      <c r="F383" s="238" t="s">
        <v>931</v>
      </c>
      <c r="G383" s="235"/>
      <c r="H383" s="239">
        <v>27.373999999999999</v>
      </c>
      <c r="I383" s="240"/>
      <c r="J383" s="235"/>
      <c r="K383" s="235"/>
      <c r="L383" s="241"/>
      <c r="M383" s="242"/>
      <c r="N383" s="243"/>
      <c r="O383" s="243"/>
      <c r="P383" s="243"/>
      <c r="Q383" s="243"/>
      <c r="R383" s="243"/>
      <c r="S383" s="243"/>
      <c r="T383" s="244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5" t="s">
        <v>292</v>
      </c>
      <c r="AU383" s="245" t="s">
        <v>78</v>
      </c>
      <c r="AV383" s="13" t="s">
        <v>78</v>
      </c>
      <c r="AW383" s="13" t="s">
        <v>4</v>
      </c>
      <c r="AX383" s="13" t="s">
        <v>76</v>
      </c>
      <c r="AY383" s="245" t="s">
        <v>281</v>
      </c>
    </row>
    <row r="384" s="2" customFormat="1" ht="24.15" customHeight="1">
      <c r="A384" s="41"/>
      <c r="B384" s="42"/>
      <c r="C384" s="216" t="s">
        <v>827</v>
      </c>
      <c r="D384" s="216" t="s">
        <v>284</v>
      </c>
      <c r="E384" s="217" t="s">
        <v>759</v>
      </c>
      <c r="F384" s="218" t="s">
        <v>760</v>
      </c>
      <c r="G384" s="219" t="s">
        <v>392</v>
      </c>
      <c r="H384" s="220">
        <v>77.599999999999994</v>
      </c>
      <c r="I384" s="221"/>
      <c r="J384" s="222">
        <f>ROUND(I384*H384,2)</f>
        <v>0</v>
      </c>
      <c r="K384" s="218" t="s">
        <v>287</v>
      </c>
      <c r="L384" s="47"/>
      <c r="M384" s="223" t="s">
        <v>19</v>
      </c>
      <c r="N384" s="224" t="s">
        <v>40</v>
      </c>
      <c r="O384" s="87"/>
      <c r="P384" s="225">
        <f>O384*H384</f>
        <v>0</v>
      </c>
      <c r="Q384" s="225">
        <v>9.0000000000000006E-05</v>
      </c>
      <c r="R384" s="225">
        <f>Q384*H384</f>
        <v>0.0069839999999999998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305</v>
      </c>
      <c r="AT384" s="227" t="s">
        <v>284</v>
      </c>
      <c r="AU384" s="227" t="s">
        <v>78</v>
      </c>
      <c r="AY384" s="20" t="s">
        <v>281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76</v>
      </c>
      <c r="BK384" s="228">
        <f>ROUND(I384*H384,2)</f>
        <v>0</v>
      </c>
      <c r="BL384" s="20" t="s">
        <v>305</v>
      </c>
      <c r="BM384" s="227" t="s">
        <v>761</v>
      </c>
    </row>
    <row r="385" s="2" customFormat="1">
      <c r="A385" s="41"/>
      <c r="B385" s="42"/>
      <c r="C385" s="43"/>
      <c r="D385" s="229" t="s">
        <v>290</v>
      </c>
      <c r="E385" s="43"/>
      <c r="F385" s="230" t="s">
        <v>762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290</v>
      </c>
      <c r="AU385" s="20" t="s">
        <v>78</v>
      </c>
    </row>
    <row r="386" s="13" customFormat="1">
      <c r="A386" s="13"/>
      <c r="B386" s="234"/>
      <c r="C386" s="235"/>
      <c r="D386" s="236" t="s">
        <v>292</v>
      </c>
      <c r="E386" s="237" t="s">
        <v>19</v>
      </c>
      <c r="F386" s="238" t="s">
        <v>214</v>
      </c>
      <c r="G386" s="235"/>
      <c r="H386" s="239">
        <v>39.350000000000001</v>
      </c>
      <c r="I386" s="240"/>
      <c r="J386" s="235"/>
      <c r="K386" s="235"/>
      <c r="L386" s="241"/>
      <c r="M386" s="242"/>
      <c r="N386" s="243"/>
      <c r="O386" s="243"/>
      <c r="P386" s="243"/>
      <c r="Q386" s="243"/>
      <c r="R386" s="243"/>
      <c r="S386" s="243"/>
      <c r="T386" s="244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5" t="s">
        <v>292</v>
      </c>
      <c r="AU386" s="245" t="s">
        <v>78</v>
      </c>
      <c r="AV386" s="13" t="s">
        <v>78</v>
      </c>
      <c r="AW386" s="13" t="s">
        <v>31</v>
      </c>
      <c r="AX386" s="13" t="s">
        <v>69</v>
      </c>
      <c r="AY386" s="245" t="s">
        <v>281</v>
      </c>
    </row>
    <row r="387" s="13" customFormat="1">
      <c r="A387" s="13"/>
      <c r="B387" s="234"/>
      <c r="C387" s="235"/>
      <c r="D387" s="236" t="s">
        <v>292</v>
      </c>
      <c r="E387" s="237" t="s">
        <v>19</v>
      </c>
      <c r="F387" s="238" t="s">
        <v>932</v>
      </c>
      <c r="G387" s="235"/>
      <c r="H387" s="239">
        <v>38.25</v>
      </c>
      <c r="I387" s="240"/>
      <c r="J387" s="235"/>
      <c r="K387" s="235"/>
      <c r="L387" s="241"/>
      <c r="M387" s="242"/>
      <c r="N387" s="243"/>
      <c r="O387" s="243"/>
      <c r="P387" s="243"/>
      <c r="Q387" s="243"/>
      <c r="R387" s="243"/>
      <c r="S387" s="243"/>
      <c r="T387" s="244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5" t="s">
        <v>292</v>
      </c>
      <c r="AU387" s="245" t="s">
        <v>78</v>
      </c>
      <c r="AV387" s="13" t="s">
        <v>78</v>
      </c>
      <c r="AW387" s="13" t="s">
        <v>31</v>
      </c>
      <c r="AX387" s="13" t="s">
        <v>69</v>
      </c>
      <c r="AY387" s="245" t="s">
        <v>281</v>
      </c>
    </row>
    <row r="388" s="14" customFormat="1">
      <c r="A388" s="14"/>
      <c r="B388" s="246"/>
      <c r="C388" s="247"/>
      <c r="D388" s="236" t="s">
        <v>292</v>
      </c>
      <c r="E388" s="248" t="s">
        <v>19</v>
      </c>
      <c r="F388" s="249" t="s">
        <v>311</v>
      </c>
      <c r="G388" s="247"/>
      <c r="H388" s="250">
        <v>77.599999999999994</v>
      </c>
      <c r="I388" s="251"/>
      <c r="J388" s="247"/>
      <c r="K388" s="247"/>
      <c r="L388" s="252"/>
      <c r="M388" s="253"/>
      <c r="N388" s="254"/>
      <c r="O388" s="254"/>
      <c r="P388" s="254"/>
      <c r="Q388" s="254"/>
      <c r="R388" s="254"/>
      <c r="S388" s="254"/>
      <c r="T388" s="25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6" t="s">
        <v>292</v>
      </c>
      <c r="AU388" s="256" t="s">
        <v>78</v>
      </c>
      <c r="AV388" s="14" t="s">
        <v>288</v>
      </c>
      <c r="AW388" s="14" t="s">
        <v>31</v>
      </c>
      <c r="AX388" s="14" t="s">
        <v>76</v>
      </c>
      <c r="AY388" s="256" t="s">
        <v>281</v>
      </c>
    </row>
    <row r="389" s="2" customFormat="1" ht="24.15" customHeight="1">
      <c r="A389" s="41"/>
      <c r="B389" s="42"/>
      <c r="C389" s="216" t="s">
        <v>830</v>
      </c>
      <c r="D389" s="216" t="s">
        <v>284</v>
      </c>
      <c r="E389" s="217" t="s">
        <v>765</v>
      </c>
      <c r="F389" s="218" t="s">
        <v>766</v>
      </c>
      <c r="G389" s="219" t="s">
        <v>330</v>
      </c>
      <c r="H389" s="220">
        <v>14</v>
      </c>
      <c r="I389" s="221"/>
      <c r="J389" s="222">
        <f>ROUND(I389*H389,2)</f>
        <v>0</v>
      </c>
      <c r="K389" s="218" t="s">
        <v>287</v>
      </c>
      <c r="L389" s="47"/>
      <c r="M389" s="223" t="s">
        <v>19</v>
      </c>
      <c r="N389" s="224" t="s">
        <v>40</v>
      </c>
      <c r="O389" s="87"/>
      <c r="P389" s="225">
        <f>O389*H389</f>
        <v>0</v>
      </c>
      <c r="Q389" s="225">
        <v>0</v>
      </c>
      <c r="R389" s="225">
        <f>Q389*H389</f>
        <v>0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305</v>
      </c>
      <c r="AT389" s="227" t="s">
        <v>284</v>
      </c>
      <c r="AU389" s="227" t="s">
        <v>78</v>
      </c>
      <c r="AY389" s="20" t="s">
        <v>281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76</v>
      </c>
      <c r="BK389" s="228">
        <f>ROUND(I389*H389,2)</f>
        <v>0</v>
      </c>
      <c r="BL389" s="20" t="s">
        <v>305</v>
      </c>
      <c r="BM389" s="227" t="s">
        <v>767</v>
      </c>
    </row>
    <row r="390" s="2" customFormat="1">
      <c r="A390" s="41"/>
      <c r="B390" s="42"/>
      <c r="C390" s="43"/>
      <c r="D390" s="229" t="s">
        <v>290</v>
      </c>
      <c r="E390" s="43"/>
      <c r="F390" s="230" t="s">
        <v>768</v>
      </c>
      <c r="G390" s="43"/>
      <c r="H390" s="43"/>
      <c r="I390" s="231"/>
      <c r="J390" s="43"/>
      <c r="K390" s="43"/>
      <c r="L390" s="47"/>
      <c r="M390" s="232"/>
      <c r="N390" s="233"/>
      <c r="O390" s="87"/>
      <c r="P390" s="87"/>
      <c r="Q390" s="87"/>
      <c r="R390" s="87"/>
      <c r="S390" s="87"/>
      <c r="T390" s="88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T390" s="20" t="s">
        <v>290</v>
      </c>
      <c r="AU390" s="20" t="s">
        <v>78</v>
      </c>
    </row>
    <row r="391" s="13" customFormat="1">
      <c r="A391" s="13"/>
      <c r="B391" s="234"/>
      <c r="C391" s="235"/>
      <c r="D391" s="236" t="s">
        <v>292</v>
      </c>
      <c r="E391" s="237" t="s">
        <v>19</v>
      </c>
      <c r="F391" s="238" t="s">
        <v>933</v>
      </c>
      <c r="G391" s="235"/>
      <c r="H391" s="239">
        <v>9</v>
      </c>
      <c r="I391" s="240"/>
      <c r="J391" s="235"/>
      <c r="K391" s="235"/>
      <c r="L391" s="241"/>
      <c r="M391" s="242"/>
      <c r="N391" s="243"/>
      <c r="O391" s="243"/>
      <c r="P391" s="243"/>
      <c r="Q391" s="243"/>
      <c r="R391" s="243"/>
      <c r="S391" s="243"/>
      <c r="T391" s="244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5" t="s">
        <v>292</v>
      </c>
      <c r="AU391" s="245" t="s">
        <v>78</v>
      </c>
      <c r="AV391" s="13" t="s">
        <v>78</v>
      </c>
      <c r="AW391" s="13" t="s">
        <v>31</v>
      </c>
      <c r="AX391" s="13" t="s">
        <v>69</v>
      </c>
      <c r="AY391" s="245" t="s">
        <v>281</v>
      </c>
    </row>
    <row r="392" s="13" customFormat="1">
      <c r="A392" s="13"/>
      <c r="B392" s="234"/>
      <c r="C392" s="235"/>
      <c r="D392" s="236" t="s">
        <v>292</v>
      </c>
      <c r="E392" s="237" t="s">
        <v>19</v>
      </c>
      <c r="F392" s="238" t="s">
        <v>770</v>
      </c>
      <c r="G392" s="235"/>
      <c r="H392" s="239">
        <v>5</v>
      </c>
      <c r="I392" s="240"/>
      <c r="J392" s="235"/>
      <c r="K392" s="235"/>
      <c r="L392" s="241"/>
      <c r="M392" s="242"/>
      <c r="N392" s="243"/>
      <c r="O392" s="243"/>
      <c r="P392" s="243"/>
      <c r="Q392" s="243"/>
      <c r="R392" s="243"/>
      <c r="S392" s="243"/>
      <c r="T392" s="244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5" t="s">
        <v>292</v>
      </c>
      <c r="AU392" s="245" t="s">
        <v>78</v>
      </c>
      <c r="AV392" s="13" t="s">
        <v>78</v>
      </c>
      <c r="AW392" s="13" t="s">
        <v>31</v>
      </c>
      <c r="AX392" s="13" t="s">
        <v>69</v>
      </c>
      <c r="AY392" s="245" t="s">
        <v>281</v>
      </c>
    </row>
    <row r="393" s="14" customFormat="1">
      <c r="A393" s="14"/>
      <c r="B393" s="246"/>
      <c r="C393" s="247"/>
      <c r="D393" s="236" t="s">
        <v>292</v>
      </c>
      <c r="E393" s="248" t="s">
        <v>19</v>
      </c>
      <c r="F393" s="249" t="s">
        <v>311</v>
      </c>
      <c r="G393" s="247"/>
      <c r="H393" s="250">
        <v>14</v>
      </c>
      <c r="I393" s="251"/>
      <c r="J393" s="247"/>
      <c r="K393" s="247"/>
      <c r="L393" s="252"/>
      <c r="M393" s="253"/>
      <c r="N393" s="254"/>
      <c r="O393" s="254"/>
      <c r="P393" s="254"/>
      <c r="Q393" s="254"/>
      <c r="R393" s="254"/>
      <c r="S393" s="254"/>
      <c r="T393" s="255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6" t="s">
        <v>292</v>
      </c>
      <c r="AU393" s="256" t="s">
        <v>78</v>
      </c>
      <c r="AV393" s="14" t="s">
        <v>288</v>
      </c>
      <c r="AW393" s="14" t="s">
        <v>31</v>
      </c>
      <c r="AX393" s="14" t="s">
        <v>76</v>
      </c>
      <c r="AY393" s="256" t="s">
        <v>281</v>
      </c>
    </row>
    <row r="394" s="2" customFormat="1" ht="24.15" customHeight="1">
      <c r="A394" s="41"/>
      <c r="B394" s="42"/>
      <c r="C394" s="216" t="s">
        <v>835</v>
      </c>
      <c r="D394" s="216" t="s">
        <v>284</v>
      </c>
      <c r="E394" s="217" t="s">
        <v>772</v>
      </c>
      <c r="F394" s="218" t="s">
        <v>773</v>
      </c>
      <c r="G394" s="219" t="s">
        <v>330</v>
      </c>
      <c r="H394" s="220">
        <v>4</v>
      </c>
      <c r="I394" s="221"/>
      <c r="J394" s="222">
        <f>ROUND(I394*H394,2)</f>
        <v>0</v>
      </c>
      <c r="K394" s="218" t="s">
        <v>287</v>
      </c>
      <c r="L394" s="47"/>
      <c r="M394" s="223" t="s">
        <v>19</v>
      </c>
      <c r="N394" s="224" t="s">
        <v>40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305</v>
      </c>
      <c r="AT394" s="227" t="s">
        <v>284</v>
      </c>
      <c r="AU394" s="227" t="s">
        <v>78</v>
      </c>
      <c r="AY394" s="20" t="s">
        <v>281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76</v>
      </c>
      <c r="BK394" s="228">
        <f>ROUND(I394*H394,2)</f>
        <v>0</v>
      </c>
      <c r="BL394" s="20" t="s">
        <v>305</v>
      </c>
      <c r="BM394" s="227" t="s">
        <v>774</v>
      </c>
    </row>
    <row r="395" s="2" customFormat="1">
      <c r="A395" s="41"/>
      <c r="B395" s="42"/>
      <c r="C395" s="43"/>
      <c r="D395" s="229" t="s">
        <v>290</v>
      </c>
      <c r="E395" s="43"/>
      <c r="F395" s="230" t="s">
        <v>775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290</v>
      </c>
      <c r="AU395" s="20" t="s">
        <v>78</v>
      </c>
    </row>
    <row r="396" s="13" customFormat="1">
      <c r="A396" s="13"/>
      <c r="B396" s="234"/>
      <c r="C396" s="235"/>
      <c r="D396" s="236" t="s">
        <v>292</v>
      </c>
      <c r="E396" s="237" t="s">
        <v>19</v>
      </c>
      <c r="F396" s="238" t="s">
        <v>934</v>
      </c>
      <c r="G396" s="235"/>
      <c r="H396" s="239">
        <v>4</v>
      </c>
      <c r="I396" s="240"/>
      <c r="J396" s="235"/>
      <c r="K396" s="235"/>
      <c r="L396" s="241"/>
      <c r="M396" s="242"/>
      <c r="N396" s="243"/>
      <c r="O396" s="243"/>
      <c r="P396" s="243"/>
      <c r="Q396" s="243"/>
      <c r="R396" s="243"/>
      <c r="S396" s="243"/>
      <c r="T396" s="244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5" t="s">
        <v>292</v>
      </c>
      <c r="AU396" s="245" t="s">
        <v>78</v>
      </c>
      <c r="AV396" s="13" t="s">
        <v>78</v>
      </c>
      <c r="AW396" s="13" t="s">
        <v>31</v>
      </c>
      <c r="AX396" s="13" t="s">
        <v>76</v>
      </c>
      <c r="AY396" s="245" t="s">
        <v>281</v>
      </c>
    </row>
    <row r="397" s="2" customFormat="1" ht="37.8" customHeight="1">
      <c r="A397" s="41"/>
      <c r="B397" s="42"/>
      <c r="C397" s="216" t="s">
        <v>935</v>
      </c>
      <c r="D397" s="216" t="s">
        <v>284</v>
      </c>
      <c r="E397" s="217" t="s">
        <v>778</v>
      </c>
      <c r="F397" s="218" t="s">
        <v>779</v>
      </c>
      <c r="G397" s="219" t="s">
        <v>392</v>
      </c>
      <c r="H397" s="220">
        <v>5.4950000000000001</v>
      </c>
      <c r="I397" s="221"/>
      <c r="J397" s="222">
        <f>ROUND(I397*H397,2)</f>
        <v>0</v>
      </c>
      <c r="K397" s="218" t="s">
        <v>287</v>
      </c>
      <c r="L397" s="47"/>
      <c r="M397" s="223" t="s">
        <v>19</v>
      </c>
      <c r="N397" s="224" t="s">
        <v>40</v>
      </c>
      <c r="O397" s="87"/>
      <c r="P397" s="225">
        <f>O397*H397</f>
        <v>0</v>
      </c>
      <c r="Q397" s="225">
        <v>0.002</v>
      </c>
      <c r="R397" s="225">
        <f>Q397*H397</f>
        <v>0.01099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305</v>
      </c>
      <c r="AT397" s="227" t="s">
        <v>284</v>
      </c>
      <c r="AU397" s="227" t="s">
        <v>78</v>
      </c>
      <c r="AY397" s="20" t="s">
        <v>281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76</v>
      </c>
      <c r="BK397" s="228">
        <f>ROUND(I397*H397,2)</f>
        <v>0</v>
      </c>
      <c r="BL397" s="20" t="s">
        <v>305</v>
      </c>
      <c r="BM397" s="227" t="s">
        <v>780</v>
      </c>
    </row>
    <row r="398" s="2" customFormat="1">
      <c r="A398" s="41"/>
      <c r="B398" s="42"/>
      <c r="C398" s="43"/>
      <c r="D398" s="229" t="s">
        <v>290</v>
      </c>
      <c r="E398" s="43"/>
      <c r="F398" s="230" t="s">
        <v>781</v>
      </c>
      <c r="G398" s="43"/>
      <c r="H398" s="43"/>
      <c r="I398" s="231"/>
      <c r="J398" s="43"/>
      <c r="K398" s="43"/>
      <c r="L398" s="47"/>
      <c r="M398" s="232"/>
      <c r="N398" s="233"/>
      <c r="O398" s="87"/>
      <c r="P398" s="87"/>
      <c r="Q398" s="87"/>
      <c r="R398" s="87"/>
      <c r="S398" s="87"/>
      <c r="T398" s="88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T398" s="20" t="s">
        <v>290</v>
      </c>
      <c r="AU398" s="20" t="s">
        <v>78</v>
      </c>
    </row>
    <row r="399" s="13" customFormat="1">
      <c r="A399" s="13"/>
      <c r="B399" s="234"/>
      <c r="C399" s="235"/>
      <c r="D399" s="236" t="s">
        <v>292</v>
      </c>
      <c r="E399" s="237" t="s">
        <v>19</v>
      </c>
      <c r="F399" s="238" t="s">
        <v>226</v>
      </c>
      <c r="G399" s="235"/>
      <c r="H399" s="239">
        <v>5.4950000000000001</v>
      </c>
      <c r="I399" s="240"/>
      <c r="J399" s="235"/>
      <c r="K399" s="235"/>
      <c r="L399" s="241"/>
      <c r="M399" s="242"/>
      <c r="N399" s="243"/>
      <c r="O399" s="243"/>
      <c r="P399" s="243"/>
      <c r="Q399" s="243"/>
      <c r="R399" s="243"/>
      <c r="S399" s="243"/>
      <c r="T399" s="244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5" t="s">
        <v>292</v>
      </c>
      <c r="AU399" s="245" t="s">
        <v>78</v>
      </c>
      <c r="AV399" s="13" t="s">
        <v>78</v>
      </c>
      <c r="AW399" s="13" t="s">
        <v>31</v>
      </c>
      <c r="AX399" s="13" t="s">
        <v>76</v>
      </c>
      <c r="AY399" s="245" t="s">
        <v>281</v>
      </c>
    </row>
    <row r="400" s="2" customFormat="1" ht="33" customHeight="1">
      <c r="A400" s="41"/>
      <c r="B400" s="42"/>
      <c r="C400" s="267" t="s">
        <v>936</v>
      </c>
      <c r="D400" s="267" t="s">
        <v>396</v>
      </c>
      <c r="E400" s="268" t="s">
        <v>740</v>
      </c>
      <c r="F400" s="269" t="s">
        <v>741</v>
      </c>
      <c r="G400" s="270" t="s">
        <v>197</v>
      </c>
      <c r="H400" s="271">
        <v>2.7480000000000002</v>
      </c>
      <c r="I400" s="272"/>
      <c r="J400" s="273">
        <f>ROUND(I400*H400,2)</f>
        <v>0</v>
      </c>
      <c r="K400" s="269" t="s">
        <v>287</v>
      </c>
      <c r="L400" s="274"/>
      <c r="M400" s="275" t="s">
        <v>19</v>
      </c>
      <c r="N400" s="276" t="s">
        <v>40</v>
      </c>
      <c r="O400" s="87"/>
      <c r="P400" s="225">
        <f>O400*H400</f>
        <v>0</v>
      </c>
      <c r="Q400" s="225">
        <v>0.014290000000000001</v>
      </c>
      <c r="R400" s="225">
        <f>Q400*H400</f>
        <v>0.039268920000000006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483</v>
      </c>
      <c r="AT400" s="227" t="s">
        <v>396</v>
      </c>
      <c r="AU400" s="227" t="s">
        <v>78</v>
      </c>
      <c r="AY400" s="20" t="s">
        <v>281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76</v>
      </c>
      <c r="BK400" s="228">
        <f>ROUND(I400*H400,2)</f>
        <v>0</v>
      </c>
      <c r="BL400" s="20" t="s">
        <v>305</v>
      </c>
      <c r="BM400" s="227" t="s">
        <v>796</v>
      </c>
    </row>
    <row r="401" s="13" customFormat="1">
      <c r="A401" s="13"/>
      <c r="B401" s="234"/>
      <c r="C401" s="235"/>
      <c r="D401" s="236" t="s">
        <v>292</v>
      </c>
      <c r="E401" s="235"/>
      <c r="F401" s="238" t="s">
        <v>937</v>
      </c>
      <c r="G401" s="235"/>
      <c r="H401" s="239">
        <v>2.7480000000000002</v>
      </c>
      <c r="I401" s="240"/>
      <c r="J401" s="235"/>
      <c r="K401" s="235"/>
      <c r="L401" s="241"/>
      <c r="M401" s="242"/>
      <c r="N401" s="243"/>
      <c r="O401" s="243"/>
      <c r="P401" s="243"/>
      <c r="Q401" s="243"/>
      <c r="R401" s="243"/>
      <c r="S401" s="243"/>
      <c r="T401" s="244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5" t="s">
        <v>292</v>
      </c>
      <c r="AU401" s="245" t="s">
        <v>78</v>
      </c>
      <c r="AV401" s="13" t="s">
        <v>78</v>
      </c>
      <c r="AW401" s="13" t="s">
        <v>4</v>
      </c>
      <c r="AX401" s="13" t="s">
        <v>76</v>
      </c>
      <c r="AY401" s="245" t="s">
        <v>281</v>
      </c>
    </row>
    <row r="402" s="2" customFormat="1" ht="55.5" customHeight="1">
      <c r="A402" s="41"/>
      <c r="B402" s="42"/>
      <c r="C402" s="216" t="s">
        <v>938</v>
      </c>
      <c r="D402" s="216" t="s">
        <v>284</v>
      </c>
      <c r="E402" s="217" t="s">
        <v>799</v>
      </c>
      <c r="F402" s="218" t="s">
        <v>800</v>
      </c>
      <c r="G402" s="219" t="s">
        <v>366</v>
      </c>
      <c r="H402" s="220">
        <v>1.978</v>
      </c>
      <c r="I402" s="221"/>
      <c r="J402" s="222">
        <f>ROUND(I402*H402,2)</f>
        <v>0</v>
      </c>
      <c r="K402" s="218" t="s">
        <v>287</v>
      </c>
      <c r="L402" s="47"/>
      <c r="M402" s="223" t="s">
        <v>19</v>
      </c>
      <c r="N402" s="224" t="s">
        <v>40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305</v>
      </c>
      <c r="AT402" s="227" t="s">
        <v>284</v>
      </c>
      <c r="AU402" s="227" t="s">
        <v>78</v>
      </c>
      <c r="AY402" s="20" t="s">
        <v>281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76</v>
      </c>
      <c r="BK402" s="228">
        <f>ROUND(I402*H402,2)</f>
        <v>0</v>
      </c>
      <c r="BL402" s="20" t="s">
        <v>305</v>
      </c>
      <c r="BM402" s="227" t="s">
        <v>801</v>
      </c>
    </row>
    <row r="403" s="2" customFormat="1">
      <c r="A403" s="41"/>
      <c r="B403" s="42"/>
      <c r="C403" s="43"/>
      <c r="D403" s="229" t="s">
        <v>290</v>
      </c>
      <c r="E403" s="43"/>
      <c r="F403" s="230" t="s">
        <v>802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290</v>
      </c>
      <c r="AU403" s="20" t="s">
        <v>78</v>
      </c>
    </row>
    <row r="404" s="12" customFormat="1" ht="22.8" customHeight="1">
      <c r="A404" s="12"/>
      <c r="B404" s="200"/>
      <c r="C404" s="201"/>
      <c r="D404" s="202" t="s">
        <v>68</v>
      </c>
      <c r="E404" s="214" t="s">
        <v>803</v>
      </c>
      <c r="F404" s="214" t="s">
        <v>804</v>
      </c>
      <c r="G404" s="201"/>
      <c r="H404" s="201"/>
      <c r="I404" s="204"/>
      <c r="J404" s="215">
        <f>BK404</f>
        <v>0</v>
      </c>
      <c r="K404" s="201"/>
      <c r="L404" s="206"/>
      <c r="M404" s="207"/>
      <c r="N404" s="208"/>
      <c r="O404" s="208"/>
      <c r="P404" s="209">
        <f>SUM(P405:P425)</f>
        <v>0</v>
      </c>
      <c r="Q404" s="208"/>
      <c r="R404" s="209">
        <f>SUM(R405:R425)</f>
        <v>0.047381568999999998</v>
      </c>
      <c r="S404" s="208"/>
      <c r="T404" s="210">
        <f>SUM(T405:T425)</f>
        <v>0.0019168499999999999</v>
      </c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R404" s="211" t="s">
        <v>78</v>
      </c>
      <c r="AT404" s="212" t="s">
        <v>68</v>
      </c>
      <c r="AU404" s="212" t="s">
        <v>76</v>
      </c>
      <c r="AY404" s="211" t="s">
        <v>281</v>
      </c>
      <c r="BK404" s="213">
        <f>SUM(BK405:BK425)</f>
        <v>0</v>
      </c>
    </row>
    <row r="405" s="2" customFormat="1" ht="24.15" customHeight="1">
      <c r="A405" s="41"/>
      <c r="B405" s="42"/>
      <c r="C405" s="216" t="s">
        <v>939</v>
      </c>
      <c r="D405" s="216" t="s">
        <v>284</v>
      </c>
      <c r="E405" s="217" t="s">
        <v>806</v>
      </c>
      <c r="F405" s="218" t="s">
        <v>807</v>
      </c>
      <c r="G405" s="219" t="s">
        <v>197</v>
      </c>
      <c r="H405" s="220">
        <v>94.683000000000007</v>
      </c>
      <c r="I405" s="221"/>
      <c r="J405" s="222">
        <f>ROUND(I405*H405,2)</f>
        <v>0</v>
      </c>
      <c r="K405" s="218" t="s">
        <v>287</v>
      </c>
      <c r="L405" s="47"/>
      <c r="M405" s="223" t="s">
        <v>19</v>
      </c>
      <c r="N405" s="224" t="s">
        <v>40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305</v>
      </c>
      <c r="AT405" s="227" t="s">
        <v>284</v>
      </c>
      <c r="AU405" s="227" t="s">
        <v>78</v>
      </c>
      <c r="AY405" s="20" t="s">
        <v>281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76</v>
      </c>
      <c r="BK405" s="228">
        <f>ROUND(I405*H405,2)</f>
        <v>0</v>
      </c>
      <c r="BL405" s="20" t="s">
        <v>305</v>
      </c>
      <c r="BM405" s="227" t="s">
        <v>808</v>
      </c>
    </row>
    <row r="406" s="2" customFormat="1">
      <c r="A406" s="41"/>
      <c r="B406" s="42"/>
      <c r="C406" s="43"/>
      <c r="D406" s="229" t="s">
        <v>290</v>
      </c>
      <c r="E406" s="43"/>
      <c r="F406" s="230" t="s">
        <v>809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290</v>
      </c>
      <c r="AU406" s="20" t="s">
        <v>78</v>
      </c>
    </row>
    <row r="407" s="13" customFormat="1">
      <c r="A407" s="13"/>
      <c r="B407" s="234"/>
      <c r="C407" s="235"/>
      <c r="D407" s="236" t="s">
        <v>292</v>
      </c>
      <c r="E407" s="237" t="s">
        <v>19</v>
      </c>
      <c r="F407" s="238" t="s">
        <v>235</v>
      </c>
      <c r="G407" s="235"/>
      <c r="H407" s="239">
        <v>24.969999999999999</v>
      </c>
      <c r="I407" s="240"/>
      <c r="J407" s="235"/>
      <c r="K407" s="235"/>
      <c r="L407" s="241"/>
      <c r="M407" s="242"/>
      <c r="N407" s="243"/>
      <c r="O407" s="243"/>
      <c r="P407" s="243"/>
      <c r="Q407" s="243"/>
      <c r="R407" s="243"/>
      <c r="S407" s="243"/>
      <c r="T407" s="244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5" t="s">
        <v>292</v>
      </c>
      <c r="AU407" s="245" t="s">
        <v>78</v>
      </c>
      <c r="AV407" s="13" t="s">
        <v>78</v>
      </c>
      <c r="AW407" s="13" t="s">
        <v>31</v>
      </c>
      <c r="AX407" s="13" t="s">
        <v>69</v>
      </c>
      <c r="AY407" s="245" t="s">
        <v>281</v>
      </c>
    </row>
    <row r="408" s="13" customFormat="1">
      <c r="A408" s="13"/>
      <c r="B408" s="234"/>
      <c r="C408" s="235"/>
      <c r="D408" s="236" t="s">
        <v>292</v>
      </c>
      <c r="E408" s="237" t="s">
        <v>19</v>
      </c>
      <c r="F408" s="238" t="s">
        <v>810</v>
      </c>
      <c r="G408" s="235"/>
      <c r="H408" s="239">
        <v>49.713000000000001</v>
      </c>
      <c r="I408" s="240"/>
      <c r="J408" s="235"/>
      <c r="K408" s="235"/>
      <c r="L408" s="241"/>
      <c r="M408" s="242"/>
      <c r="N408" s="243"/>
      <c r="O408" s="243"/>
      <c r="P408" s="243"/>
      <c r="Q408" s="243"/>
      <c r="R408" s="243"/>
      <c r="S408" s="243"/>
      <c r="T408" s="244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5" t="s">
        <v>292</v>
      </c>
      <c r="AU408" s="245" t="s">
        <v>78</v>
      </c>
      <c r="AV408" s="13" t="s">
        <v>78</v>
      </c>
      <c r="AW408" s="13" t="s">
        <v>31</v>
      </c>
      <c r="AX408" s="13" t="s">
        <v>69</v>
      </c>
      <c r="AY408" s="245" t="s">
        <v>281</v>
      </c>
    </row>
    <row r="409" s="13" customFormat="1">
      <c r="A409" s="13"/>
      <c r="B409" s="234"/>
      <c r="C409" s="235"/>
      <c r="D409" s="236" t="s">
        <v>292</v>
      </c>
      <c r="E409" s="237" t="s">
        <v>19</v>
      </c>
      <c r="F409" s="238" t="s">
        <v>811</v>
      </c>
      <c r="G409" s="235"/>
      <c r="H409" s="239">
        <v>20</v>
      </c>
      <c r="I409" s="240"/>
      <c r="J409" s="235"/>
      <c r="K409" s="235"/>
      <c r="L409" s="241"/>
      <c r="M409" s="242"/>
      <c r="N409" s="243"/>
      <c r="O409" s="243"/>
      <c r="P409" s="243"/>
      <c r="Q409" s="243"/>
      <c r="R409" s="243"/>
      <c r="S409" s="243"/>
      <c r="T409" s="244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5" t="s">
        <v>292</v>
      </c>
      <c r="AU409" s="245" t="s">
        <v>78</v>
      </c>
      <c r="AV409" s="13" t="s">
        <v>78</v>
      </c>
      <c r="AW409" s="13" t="s">
        <v>31</v>
      </c>
      <c r="AX409" s="13" t="s">
        <v>69</v>
      </c>
      <c r="AY409" s="245" t="s">
        <v>281</v>
      </c>
    </row>
    <row r="410" s="14" customFormat="1">
      <c r="A410" s="14"/>
      <c r="B410" s="246"/>
      <c r="C410" s="247"/>
      <c r="D410" s="236" t="s">
        <v>292</v>
      </c>
      <c r="E410" s="248" t="s">
        <v>19</v>
      </c>
      <c r="F410" s="249" t="s">
        <v>311</v>
      </c>
      <c r="G410" s="247"/>
      <c r="H410" s="250">
        <v>94.683000000000007</v>
      </c>
      <c r="I410" s="251"/>
      <c r="J410" s="247"/>
      <c r="K410" s="247"/>
      <c r="L410" s="252"/>
      <c r="M410" s="253"/>
      <c r="N410" s="254"/>
      <c r="O410" s="254"/>
      <c r="P410" s="254"/>
      <c r="Q410" s="254"/>
      <c r="R410" s="254"/>
      <c r="S410" s="254"/>
      <c r="T410" s="255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6" t="s">
        <v>292</v>
      </c>
      <c r="AU410" s="256" t="s">
        <v>78</v>
      </c>
      <c r="AV410" s="14" t="s">
        <v>288</v>
      </c>
      <c r="AW410" s="14" t="s">
        <v>31</v>
      </c>
      <c r="AX410" s="14" t="s">
        <v>76</v>
      </c>
      <c r="AY410" s="256" t="s">
        <v>281</v>
      </c>
    </row>
    <row r="411" s="2" customFormat="1" ht="24.15" customHeight="1">
      <c r="A411" s="41"/>
      <c r="B411" s="42"/>
      <c r="C411" s="216" t="s">
        <v>940</v>
      </c>
      <c r="D411" s="216" t="s">
        <v>284</v>
      </c>
      <c r="E411" s="217" t="s">
        <v>813</v>
      </c>
      <c r="F411" s="218" t="s">
        <v>814</v>
      </c>
      <c r="G411" s="219" t="s">
        <v>197</v>
      </c>
      <c r="H411" s="220">
        <v>26.440000000000001</v>
      </c>
      <c r="I411" s="221"/>
      <c r="J411" s="222">
        <f>ROUND(I411*H411,2)</f>
        <v>0</v>
      </c>
      <c r="K411" s="218" t="s">
        <v>287</v>
      </c>
      <c r="L411" s="47"/>
      <c r="M411" s="223" t="s">
        <v>19</v>
      </c>
      <c r="N411" s="224" t="s">
        <v>40</v>
      </c>
      <c r="O411" s="87"/>
      <c r="P411" s="225">
        <f>O411*H411</f>
        <v>0</v>
      </c>
      <c r="Q411" s="225">
        <v>0</v>
      </c>
      <c r="R411" s="225">
        <f>Q411*H411</f>
        <v>0</v>
      </c>
      <c r="S411" s="225">
        <v>3.0000000000000001E-05</v>
      </c>
      <c r="T411" s="226">
        <f>S411*H411</f>
        <v>0.00079320000000000009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305</v>
      </c>
      <c r="AT411" s="227" t="s">
        <v>284</v>
      </c>
      <c r="AU411" s="227" t="s">
        <v>78</v>
      </c>
      <c r="AY411" s="20" t="s">
        <v>281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76</v>
      </c>
      <c r="BK411" s="228">
        <f>ROUND(I411*H411,2)</f>
        <v>0</v>
      </c>
      <c r="BL411" s="20" t="s">
        <v>305</v>
      </c>
      <c r="BM411" s="227" t="s">
        <v>815</v>
      </c>
    </row>
    <row r="412" s="2" customFormat="1">
      <c r="A412" s="41"/>
      <c r="B412" s="42"/>
      <c r="C412" s="43"/>
      <c r="D412" s="229" t="s">
        <v>290</v>
      </c>
      <c r="E412" s="43"/>
      <c r="F412" s="230" t="s">
        <v>816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290</v>
      </c>
      <c r="AU412" s="20" t="s">
        <v>78</v>
      </c>
    </row>
    <row r="413" s="13" customFormat="1">
      <c r="A413" s="13"/>
      <c r="B413" s="234"/>
      <c r="C413" s="235"/>
      <c r="D413" s="236" t="s">
        <v>292</v>
      </c>
      <c r="E413" s="237" t="s">
        <v>19</v>
      </c>
      <c r="F413" s="238" t="s">
        <v>200</v>
      </c>
      <c r="G413" s="235"/>
      <c r="H413" s="239">
        <v>26.440000000000001</v>
      </c>
      <c r="I413" s="240"/>
      <c r="J413" s="235"/>
      <c r="K413" s="235"/>
      <c r="L413" s="241"/>
      <c r="M413" s="242"/>
      <c r="N413" s="243"/>
      <c r="O413" s="243"/>
      <c r="P413" s="243"/>
      <c r="Q413" s="243"/>
      <c r="R413" s="243"/>
      <c r="S413" s="243"/>
      <c r="T413" s="244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5" t="s">
        <v>292</v>
      </c>
      <c r="AU413" s="245" t="s">
        <v>78</v>
      </c>
      <c r="AV413" s="13" t="s">
        <v>78</v>
      </c>
      <c r="AW413" s="13" t="s">
        <v>31</v>
      </c>
      <c r="AX413" s="13" t="s">
        <v>76</v>
      </c>
      <c r="AY413" s="245" t="s">
        <v>281</v>
      </c>
    </row>
    <row r="414" s="2" customFormat="1" ht="16.5" customHeight="1">
      <c r="A414" s="41"/>
      <c r="B414" s="42"/>
      <c r="C414" s="267" t="s">
        <v>941</v>
      </c>
      <c r="D414" s="267" t="s">
        <v>396</v>
      </c>
      <c r="E414" s="268" t="s">
        <v>817</v>
      </c>
      <c r="F414" s="269" t="s">
        <v>818</v>
      </c>
      <c r="G414" s="270" t="s">
        <v>197</v>
      </c>
      <c r="H414" s="271">
        <v>29.084</v>
      </c>
      <c r="I414" s="272"/>
      <c r="J414" s="273">
        <f>ROUND(I414*H414,2)</f>
        <v>0</v>
      </c>
      <c r="K414" s="269" t="s">
        <v>287</v>
      </c>
      <c r="L414" s="274"/>
      <c r="M414" s="275" t="s">
        <v>19</v>
      </c>
      <c r="N414" s="276" t="s">
        <v>40</v>
      </c>
      <c r="O414" s="87"/>
      <c r="P414" s="225">
        <f>O414*H414</f>
        <v>0</v>
      </c>
      <c r="Q414" s="225">
        <v>1.0000000000000001E-05</v>
      </c>
      <c r="R414" s="225">
        <f>Q414*H414</f>
        <v>0.00029084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483</v>
      </c>
      <c r="AT414" s="227" t="s">
        <v>396</v>
      </c>
      <c r="AU414" s="227" t="s">
        <v>78</v>
      </c>
      <c r="AY414" s="20" t="s">
        <v>281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76</v>
      </c>
      <c r="BK414" s="228">
        <f>ROUND(I414*H414,2)</f>
        <v>0</v>
      </c>
      <c r="BL414" s="20" t="s">
        <v>305</v>
      </c>
      <c r="BM414" s="227" t="s">
        <v>819</v>
      </c>
    </row>
    <row r="415" s="13" customFormat="1">
      <c r="A415" s="13"/>
      <c r="B415" s="234"/>
      <c r="C415" s="235"/>
      <c r="D415" s="236" t="s">
        <v>292</v>
      </c>
      <c r="E415" s="235"/>
      <c r="F415" s="238" t="s">
        <v>926</v>
      </c>
      <c r="G415" s="235"/>
      <c r="H415" s="239">
        <v>29.084</v>
      </c>
      <c r="I415" s="240"/>
      <c r="J415" s="235"/>
      <c r="K415" s="235"/>
      <c r="L415" s="241"/>
      <c r="M415" s="242"/>
      <c r="N415" s="243"/>
      <c r="O415" s="243"/>
      <c r="P415" s="243"/>
      <c r="Q415" s="243"/>
      <c r="R415" s="243"/>
      <c r="S415" s="243"/>
      <c r="T415" s="244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5" t="s">
        <v>292</v>
      </c>
      <c r="AU415" s="245" t="s">
        <v>78</v>
      </c>
      <c r="AV415" s="13" t="s">
        <v>78</v>
      </c>
      <c r="AW415" s="13" t="s">
        <v>4</v>
      </c>
      <c r="AX415" s="13" t="s">
        <v>76</v>
      </c>
      <c r="AY415" s="245" t="s">
        <v>281</v>
      </c>
    </row>
    <row r="416" s="2" customFormat="1" ht="55.5" customHeight="1">
      <c r="A416" s="41"/>
      <c r="B416" s="42"/>
      <c r="C416" s="216" t="s">
        <v>942</v>
      </c>
      <c r="D416" s="216" t="s">
        <v>284</v>
      </c>
      <c r="E416" s="217" t="s">
        <v>821</v>
      </c>
      <c r="F416" s="218" t="s">
        <v>822</v>
      </c>
      <c r="G416" s="219" t="s">
        <v>197</v>
      </c>
      <c r="H416" s="220">
        <v>37.454999999999998</v>
      </c>
      <c r="I416" s="221"/>
      <c r="J416" s="222">
        <f>ROUND(I416*H416,2)</f>
        <v>0</v>
      </c>
      <c r="K416" s="218" t="s">
        <v>287</v>
      </c>
      <c r="L416" s="47"/>
      <c r="M416" s="223" t="s">
        <v>19</v>
      </c>
      <c r="N416" s="224" t="s">
        <v>40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3.0000000000000001E-05</v>
      </c>
      <c r="T416" s="226">
        <f>S416*H416</f>
        <v>0.0011236499999999999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305</v>
      </c>
      <c r="AT416" s="227" t="s">
        <v>284</v>
      </c>
      <c r="AU416" s="227" t="s">
        <v>78</v>
      </c>
      <c r="AY416" s="20" t="s">
        <v>281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76</v>
      </c>
      <c r="BK416" s="228">
        <f>ROUND(I416*H416,2)</f>
        <v>0</v>
      </c>
      <c r="BL416" s="20" t="s">
        <v>305</v>
      </c>
      <c r="BM416" s="227" t="s">
        <v>823</v>
      </c>
    </row>
    <row r="417" s="2" customFormat="1">
      <c r="A417" s="41"/>
      <c r="B417" s="42"/>
      <c r="C417" s="43"/>
      <c r="D417" s="229" t="s">
        <v>290</v>
      </c>
      <c r="E417" s="43"/>
      <c r="F417" s="230" t="s">
        <v>824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290</v>
      </c>
      <c r="AU417" s="20" t="s">
        <v>78</v>
      </c>
    </row>
    <row r="418" s="15" customFormat="1">
      <c r="A418" s="15"/>
      <c r="B418" s="257"/>
      <c r="C418" s="258"/>
      <c r="D418" s="236" t="s">
        <v>292</v>
      </c>
      <c r="E418" s="259" t="s">
        <v>19</v>
      </c>
      <c r="F418" s="260" t="s">
        <v>825</v>
      </c>
      <c r="G418" s="258"/>
      <c r="H418" s="259" t="s">
        <v>19</v>
      </c>
      <c r="I418" s="261"/>
      <c r="J418" s="258"/>
      <c r="K418" s="258"/>
      <c r="L418" s="262"/>
      <c r="M418" s="263"/>
      <c r="N418" s="264"/>
      <c r="O418" s="264"/>
      <c r="P418" s="264"/>
      <c r="Q418" s="264"/>
      <c r="R418" s="264"/>
      <c r="S418" s="264"/>
      <c r="T418" s="26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66" t="s">
        <v>292</v>
      </c>
      <c r="AU418" s="266" t="s">
        <v>78</v>
      </c>
      <c r="AV418" s="15" t="s">
        <v>76</v>
      </c>
      <c r="AW418" s="15" t="s">
        <v>31</v>
      </c>
      <c r="AX418" s="15" t="s">
        <v>69</v>
      </c>
      <c r="AY418" s="266" t="s">
        <v>281</v>
      </c>
    </row>
    <row r="419" s="13" customFormat="1">
      <c r="A419" s="13"/>
      <c r="B419" s="234"/>
      <c r="C419" s="235"/>
      <c r="D419" s="236" t="s">
        <v>292</v>
      </c>
      <c r="E419" s="237" t="s">
        <v>19</v>
      </c>
      <c r="F419" s="238" t="s">
        <v>826</v>
      </c>
      <c r="G419" s="235"/>
      <c r="H419" s="239">
        <v>37.454999999999998</v>
      </c>
      <c r="I419" s="240"/>
      <c r="J419" s="235"/>
      <c r="K419" s="235"/>
      <c r="L419" s="241"/>
      <c r="M419" s="242"/>
      <c r="N419" s="243"/>
      <c r="O419" s="243"/>
      <c r="P419" s="243"/>
      <c r="Q419" s="243"/>
      <c r="R419" s="243"/>
      <c r="S419" s="243"/>
      <c r="T419" s="244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5" t="s">
        <v>292</v>
      </c>
      <c r="AU419" s="245" t="s">
        <v>78</v>
      </c>
      <c r="AV419" s="13" t="s">
        <v>78</v>
      </c>
      <c r="AW419" s="13" t="s">
        <v>31</v>
      </c>
      <c r="AX419" s="13" t="s">
        <v>76</v>
      </c>
      <c r="AY419" s="245" t="s">
        <v>281</v>
      </c>
    </row>
    <row r="420" s="2" customFormat="1" ht="16.5" customHeight="1">
      <c r="A420" s="41"/>
      <c r="B420" s="42"/>
      <c r="C420" s="267" t="s">
        <v>943</v>
      </c>
      <c r="D420" s="267" t="s">
        <v>396</v>
      </c>
      <c r="E420" s="268" t="s">
        <v>817</v>
      </c>
      <c r="F420" s="269" t="s">
        <v>818</v>
      </c>
      <c r="G420" s="270" t="s">
        <v>197</v>
      </c>
      <c r="H420" s="271">
        <v>41.201000000000001</v>
      </c>
      <c r="I420" s="272"/>
      <c r="J420" s="273">
        <f>ROUND(I420*H420,2)</f>
        <v>0</v>
      </c>
      <c r="K420" s="269" t="s">
        <v>287</v>
      </c>
      <c r="L420" s="274"/>
      <c r="M420" s="275" t="s">
        <v>19</v>
      </c>
      <c r="N420" s="276" t="s">
        <v>40</v>
      </c>
      <c r="O420" s="87"/>
      <c r="P420" s="225">
        <f>O420*H420</f>
        <v>0</v>
      </c>
      <c r="Q420" s="225">
        <v>1.0000000000000001E-05</v>
      </c>
      <c r="R420" s="225">
        <f>Q420*H420</f>
        <v>0.00041201000000000003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483</v>
      </c>
      <c r="AT420" s="227" t="s">
        <v>396</v>
      </c>
      <c r="AU420" s="227" t="s">
        <v>78</v>
      </c>
      <c r="AY420" s="20" t="s">
        <v>281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76</v>
      </c>
      <c r="BK420" s="228">
        <f>ROUND(I420*H420,2)</f>
        <v>0</v>
      </c>
      <c r="BL420" s="20" t="s">
        <v>305</v>
      </c>
      <c r="BM420" s="227" t="s">
        <v>828</v>
      </c>
    </row>
    <row r="421" s="13" customFormat="1">
      <c r="A421" s="13"/>
      <c r="B421" s="234"/>
      <c r="C421" s="235"/>
      <c r="D421" s="236" t="s">
        <v>292</v>
      </c>
      <c r="E421" s="235"/>
      <c r="F421" s="238" t="s">
        <v>944</v>
      </c>
      <c r="G421" s="235"/>
      <c r="H421" s="239">
        <v>41.201000000000001</v>
      </c>
      <c r="I421" s="240"/>
      <c r="J421" s="235"/>
      <c r="K421" s="235"/>
      <c r="L421" s="241"/>
      <c r="M421" s="242"/>
      <c r="N421" s="243"/>
      <c r="O421" s="243"/>
      <c r="P421" s="243"/>
      <c r="Q421" s="243"/>
      <c r="R421" s="243"/>
      <c r="S421" s="243"/>
      <c r="T421" s="244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5" t="s">
        <v>292</v>
      </c>
      <c r="AU421" s="245" t="s">
        <v>78</v>
      </c>
      <c r="AV421" s="13" t="s">
        <v>78</v>
      </c>
      <c r="AW421" s="13" t="s">
        <v>4</v>
      </c>
      <c r="AX421" s="13" t="s">
        <v>76</v>
      </c>
      <c r="AY421" s="245" t="s">
        <v>281</v>
      </c>
    </row>
    <row r="422" s="2" customFormat="1" ht="33" customHeight="1">
      <c r="A422" s="41"/>
      <c r="B422" s="42"/>
      <c r="C422" s="216" t="s">
        <v>945</v>
      </c>
      <c r="D422" s="216" t="s">
        <v>284</v>
      </c>
      <c r="E422" s="217" t="s">
        <v>831</v>
      </c>
      <c r="F422" s="218" t="s">
        <v>832</v>
      </c>
      <c r="G422" s="219" t="s">
        <v>197</v>
      </c>
      <c r="H422" s="220">
        <v>94.683000000000007</v>
      </c>
      <c r="I422" s="221"/>
      <c r="J422" s="222">
        <f>ROUND(I422*H422,2)</f>
        <v>0</v>
      </c>
      <c r="K422" s="218" t="s">
        <v>287</v>
      </c>
      <c r="L422" s="47"/>
      <c r="M422" s="223" t="s">
        <v>19</v>
      </c>
      <c r="N422" s="224" t="s">
        <v>40</v>
      </c>
      <c r="O422" s="87"/>
      <c r="P422" s="225">
        <f>O422*H422</f>
        <v>0</v>
      </c>
      <c r="Q422" s="225">
        <v>0.00020799999999999999</v>
      </c>
      <c r="R422" s="225">
        <f>Q422*H422</f>
        <v>0.019694064000000001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305</v>
      </c>
      <c r="AT422" s="227" t="s">
        <v>284</v>
      </c>
      <c r="AU422" s="227" t="s">
        <v>78</v>
      </c>
      <c r="AY422" s="20" t="s">
        <v>281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76</v>
      </c>
      <c r="BK422" s="228">
        <f>ROUND(I422*H422,2)</f>
        <v>0</v>
      </c>
      <c r="BL422" s="20" t="s">
        <v>305</v>
      </c>
      <c r="BM422" s="227" t="s">
        <v>833</v>
      </c>
    </row>
    <row r="423" s="2" customFormat="1">
      <c r="A423" s="41"/>
      <c r="B423" s="42"/>
      <c r="C423" s="43"/>
      <c r="D423" s="229" t="s">
        <v>290</v>
      </c>
      <c r="E423" s="43"/>
      <c r="F423" s="230" t="s">
        <v>834</v>
      </c>
      <c r="G423" s="43"/>
      <c r="H423" s="43"/>
      <c r="I423" s="231"/>
      <c r="J423" s="43"/>
      <c r="K423" s="43"/>
      <c r="L423" s="47"/>
      <c r="M423" s="232"/>
      <c r="N423" s="233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290</v>
      </c>
      <c r="AU423" s="20" t="s">
        <v>78</v>
      </c>
    </row>
    <row r="424" s="2" customFormat="1" ht="37.8" customHeight="1">
      <c r="A424" s="41"/>
      <c r="B424" s="42"/>
      <c r="C424" s="216" t="s">
        <v>946</v>
      </c>
      <c r="D424" s="216" t="s">
        <v>284</v>
      </c>
      <c r="E424" s="217" t="s">
        <v>836</v>
      </c>
      <c r="F424" s="218" t="s">
        <v>837</v>
      </c>
      <c r="G424" s="219" t="s">
        <v>197</v>
      </c>
      <c r="H424" s="220">
        <v>94.683000000000007</v>
      </c>
      <c r="I424" s="221"/>
      <c r="J424" s="222">
        <f>ROUND(I424*H424,2)</f>
        <v>0</v>
      </c>
      <c r="K424" s="218" t="s">
        <v>287</v>
      </c>
      <c r="L424" s="47"/>
      <c r="M424" s="223" t="s">
        <v>19</v>
      </c>
      <c r="N424" s="224" t="s">
        <v>40</v>
      </c>
      <c r="O424" s="87"/>
      <c r="P424" s="225">
        <f>O424*H424</f>
        <v>0</v>
      </c>
      <c r="Q424" s="225">
        <v>0.00028499999999999999</v>
      </c>
      <c r="R424" s="225">
        <f>Q424*H424</f>
        <v>0.026984655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305</v>
      </c>
      <c r="AT424" s="227" t="s">
        <v>284</v>
      </c>
      <c r="AU424" s="227" t="s">
        <v>78</v>
      </c>
      <c r="AY424" s="20" t="s">
        <v>281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76</v>
      </c>
      <c r="BK424" s="228">
        <f>ROUND(I424*H424,2)</f>
        <v>0</v>
      </c>
      <c r="BL424" s="20" t="s">
        <v>305</v>
      </c>
      <c r="BM424" s="227" t="s">
        <v>838</v>
      </c>
    </row>
    <row r="425" s="2" customFormat="1">
      <c r="A425" s="41"/>
      <c r="B425" s="42"/>
      <c r="C425" s="43"/>
      <c r="D425" s="229" t="s">
        <v>290</v>
      </c>
      <c r="E425" s="43"/>
      <c r="F425" s="230" t="s">
        <v>839</v>
      </c>
      <c r="G425" s="43"/>
      <c r="H425" s="43"/>
      <c r="I425" s="231"/>
      <c r="J425" s="43"/>
      <c r="K425" s="43"/>
      <c r="L425" s="47"/>
      <c r="M425" s="291"/>
      <c r="N425" s="292"/>
      <c r="O425" s="293"/>
      <c r="P425" s="293"/>
      <c r="Q425" s="293"/>
      <c r="R425" s="293"/>
      <c r="S425" s="293"/>
      <c r="T425" s="294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290</v>
      </c>
      <c r="AU425" s="20" t="s">
        <v>78</v>
      </c>
    </row>
    <row r="426" s="2" customFormat="1" ht="6.96" customHeight="1">
      <c r="A426" s="41"/>
      <c r="B426" s="62"/>
      <c r="C426" s="63"/>
      <c r="D426" s="63"/>
      <c r="E426" s="63"/>
      <c r="F426" s="63"/>
      <c r="G426" s="63"/>
      <c r="H426" s="63"/>
      <c r="I426" s="63"/>
      <c r="J426" s="63"/>
      <c r="K426" s="63"/>
      <c r="L426" s="47"/>
      <c r="M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</row>
  </sheetData>
  <sheetProtection sheet="1" autoFilter="0" formatColumns="0" formatRows="0" objects="1" scenarios="1" spinCount="100000" saltValue="qyry9upXIXJQiNaNdlY/GHOYWuSRGaRjwC5JyrVPLhBp6RPhU6heoiTjOHYK93ucUS3xjf9alcaUI1/EiBKwjA==" hashValue="JssFmiCbSlGXlVqBXo5x34Ir7yz65cBNhTDzoeBlc7Wb9uVXB5F0ZCyyV3CfQKYHSwn7JP7o4DQMRVYWG8J68A==" algorithmName="SHA-512" password="DDA6"/>
  <autoFilter ref="C109:K42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8:H98"/>
    <mergeCell ref="E100:H100"/>
    <mergeCell ref="E102:H102"/>
    <mergeCell ref="L2:V2"/>
  </mergeCells>
  <hyperlinks>
    <hyperlink ref="F114" r:id="rId1" display="https://podminky.urs.cz/item/CS_URS_2025_01/965081213"/>
    <hyperlink ref="F117" r:id="rId2" display="https://podminky.urs.cz/item/CS_URS_2025_01/965046111"/>
    <hyperlink ref="F120" r:id="rId3" display="https://podminky.urs.cz/item/CS_URS_2025_01/965046119"/>
    <hyperlink ref="F123" r:id="rId4" display="https://podminky.urs.cz/item/CS_URS_2025_01/968072455"/>
    <hyperlink ref="F133" r:id="rId5" display="https://podminky.urs.cz/item/CS_URS_2025_01/751398821"/>
    <hyperlink ref="F137" r:id="rId6" display="https://podminky.urs.cz/item/CS_URS_2025_01/978013191"/>
    <hyperlink ref="F145" r:id="rId7" display="https://podminky.urs.cz/item/CS_URS_2025_01/978059541"/>
    <hyperlink ref="F151" r:id="rId8" display="https://podminky.urs.cz/item/CS_URS_2025_01/962031132"/>
    <hyperlink ref="F156" r:id="rId9" display="https://podminky.urs.cz/item/CS_URS_2025_01/962081131"/>
    <hyperlink ref="F159" r:id="rId10" display="https://podminky.urs.cz/item/CS_URS_2025_01/962032253"/>
    <hyperlink ref="F163" r:id="rId11" display="https://podminky.urs.cz/item/CS_URS_2025_01/997013212"/>
    <hyperlink ref="F165" r:id="rId12" display="https://podminky.urs.cz/item/CS_URS_2025_01/997013501"/>
    <hyperlink ref="F167" r:id="rId13" display="https://podminky.urs.cz/item/CS_URS_2025_01/997013509"/>
    <hyperlink ref="F170" r:id="rId14" display="https://podminky.urs.cz/item/CS_URS_2025_01/997013631"/>
    <hyperlink ref="F175" r:id="rId15" display="https://podminky.urs.cz/item/CS_URS_2025_01/622143004"/>
    <hyperlink ref="F182" r:id="rId16" display="https://podminky.urs.cz/item/CS_URS_2025_01/622143005"/>
    <hyperlink ref="F190" r:id="rId17" display="https://podminky.urs.cz/item/CS_URS_2025_01/629991012"/>
    <hyperlink ref="F195" r:id="rId18" display="https://podminky.urs.cz/item/CS_URS_2025_01/619995001"/>
    <hyperlink ref="F198" r:id="rId19" display="https://podminky.urs.cz/item/CS_URS_2025_01/612321111"/>
    <hyperlink ref="F204" r:id="rId20" display="https://podminky.urs.cz/item/CS_URS_2025_01/612321191"/>
    <hyperlink ref="F206" r:id="rId21" display="https://podminky.urs.cz/item/CS_URS_2025_01/612131121"/>
    <hyperlink ref="F209" r:id="rId22" display="https://podminky.urs.cz/item/CS_URS_2025_01/612341121"/>
    <hyperlink ref="F212" r:id="rId23" display="https://podminky.urs.cz/item/CS_URS_2025_01/612341191"/>
    <hyperlink ref="F215" r:id="rId24" display="https://podminky.urs.cz/item/CS_URS_2025_01/632451101"/>
    <hyperlink ref="F219" r:id="rId25" display="https://podminky.urs.cz/item/CS_URS_2025_01/771121011"/>
    <hyperlink ref="F222" r:id="rId26" display="https://podminky.urs.cz/item/CS_URS_2025_01/642944121"/>
    <hyperlink ref="F228" r:id="rId27" display="https://podminky.urs.cz/item/CS_URS_2025_01/783301313"/>
    <hyperlink ref="F233" r:id="rId28" display="https://podminky.urs.cz/item/CS_URS_2025_01/783314101"/>
    <hyperlink ref="F235" r:id="rId29" display="https://podminky.urs.cz/item/CS_URS_2025_01/783315101"/>
    <hyperlink ref="F237" r:id="rId30" display="https://podminky.urs.cz/item/CS_URS_2025_01/783317101"/>
    <hyperlink ref="F240" r:id="rId31" display="https://podminky.urs.cz/item/CS_URS_2025_01/952901111"/>
    <hyperlink ref="F246" r:id="rId32" display="https://podminky.urs.cz/item/CS_URS_2025_01/949101111"/>
    <hyperlink ref="F254" r:id="rId33" display="https://podminky.urs.cz/item/CS_URS_2025_01/998018002"/>
    <hyperlink ref="F258" r:id="rId34" display="https://podminky.urs.cz/item/CS_URS_2025_01/998725122"/>
    <hyperlink ref="F260" r:id="rId35" display="https://podminky.urs.cz/item/CS_URS_2025_01/725291667"/>
    <hyperlink ref="F263" r:id="rId36" display="https://podminky.urs.cz/item/CS_URS_2025_01/725291652"/>
    <hyperlink ref="F266" r:id="rId37" display="https://podminky.urs.cz/item/CS_URS_2025_01/725291669"/>
    <hyperlink ref="F269" r:id="rId38" display="https://podminky.urs.cz/item/CS_URS_2024_02/725291670"/>
    <hyperlink ref="F272" r:id="rId39" display="https://podminky.urs.cz/item/CS_URS_2025_01/725291653"/>
    <hyperlink ref="F280" r:id="rId40" display="https://podminky.urs.cz/item/CS_URS_2025_01/725291680"/>
    <hyperlink ref="F283" r:id="rId41" display="https://podminky.urs.cz/item/CS_URS_2025_01/781491011"/>
    <hyperlink ref="F289" r:id="rId42" display="https://podminky.urs.cz/item/CS_URS_2025_01/998763332"/>
    <hyperlink ref="F292" r:id="rId43" display="https://podminky.urs.cz/item/CS_URS_2025_01/763131451"/>
    <hyperlink ref="F295" r:id="rId44" display="https://podminky.urs.cz/item/CS_URS_2025_01/763131714"/>
    <hyperlink ref="F299" r:id="rId45" display="https://podminky.urs.cz/item/CS_URS_2025_01/763172355"/>
    <hyperlink ref="F302" r:id="rId46" display="https://podminky.urs.cz/item/CS_URS_2025_01/763172353"/>
    <hyperlink ref="F307" r:id="rId47" display="https://podminky.urs.cz/item/CS_URS_2025_01/763412114"/>
    <hyperlink ref="F312" r:id="rId48" display="https://podminky.urs.cz/item/CS_URS_2025_01/763412124"/>
    <hyperlink ref="F315" r:id="rId49" display="https://podminky.urs.cz/item/CS_URS_2025_01/998766122"/>
    <hyperlink ref="F317" r:id="rId50" display="https://podminky.urs.cz/item/CS_URS_2025_01/766660002"/>
    <hyperlink ref="F321" r:id="rId51" display="https://podminky.urs.cz/item/CS_URS_2025_01/766660001"/>
    <hyperlink ref="F325" r:id="rId52" display="https://podminky.urs.cz/item/CS_URS_2025_01/766660728"/>
    <hyperlink ref="F329" r:id="rId53" display="https://podminky.urs.cz/item/CS_URS_2025_01/766660729"/>
    <hyperlink ref="F334" r:id="rId54" display="https://podminky.urs.cz/item/CS_URS_2025_01/771111011"/>
    <hyperlink ref="F337" r:id="rId55" display="https://podminky.urs.cz/item/CS_URS_2025_01/771121011"/>
    <hyperlink ref="F341" r:id="rId56" display="https://podminky.urs.cz/item/CS_URS_2025_01/771574416"/>
    <hyperlink ref="F345" r:id="rId57" display="https://podminky.urs.cz/item/CS_URS_2025_01/998771122"/>
    <hyperlink ref="F348" r:id="rId58" display="https://podminky.urs.cz/item/CS_URS_2025_01/771591207"/>
    <hyperlink ref="F351" r:id="rId59" display="https://podminky.urs.cz/item/CS_URS_2025_01/781131207"/>
    <hyperlink ref="F358" r:id="rId60" display="https://podminky.urs.cz/item/CS_URS_2025_01/781131237"/>
    <hyperlink ref="F367" r:id="rId61" display="https://podminky.urs.cz/item/CS_URS_2025_01/781121011"/>
    <hyperlink ref="F370" r:id="rId62" display="https://podminky.urs.cz/item/CS_URS_2025_01/781472221"/>
    <hyperlink ref="F374" r:id="rId63" display="https://podminky.urs.cz/item/CS_URS_2025_01/781492211"/>
    <hyperlink ref="F385" r:id="rId64" display="https://podminky.urs.cz/item/CS_URS_2025_01/781495115"/>
    <hyperlink ref="F390" r:id="rId65" display="https://podminky.urs.cz/item/CS_URS_2025_01/781495142"/>
    <hyperlink ref="F395" r:id="rId66" display="https://podminky.urs.cz/item/CS_URS_2025_01/781495143"/>
    <hyperlink ref="F398" r:id="rId67" display="https://podminky.urs.cz/item/CS_URS_2025_01/781571121"/>
    <hyperlink ref="F403" r:id="rId68" display="https://podminky.urs.cz/item/CS_URS_2025_01/998781122"/>
    <hyperlink ref="F406" r:id="rId69" display="https://podminky.urs.cz/item/CS_URS_2025_01/784111001"/>
    <hyperlink ref="F412" r:id="rId70" display="https://podminky.urs.cz/item/CS_URS_2025_01/784171101"/>
    <hyperlink ref="F417" r:id="rId71" display="https://podminky.urs.cz/item/CS_URS_2025_01/784171121"/>
    <hyperlink ref="F423" r:id="rId72" display="https://podminky.urs.cz/item/CS_URS_2025_01/784181101"/>
    <hyperlink ref="F425" r:id="rId73" display="https://podminky.urs.cz/item/CS_URS_2025_01/7842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74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2094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2324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ROUND(J94,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ROUND((SUM(BE94:BE157)),  2)</f>
        <v>0</v>
      </c>
      <c r="G35" s="41"/>
      <c r="H35" s="41"/>
      <c r="I35" s="161">
        <v>0.20999999999999999</v>
      </c>
      <c r="J35" s="160">
        <f>ROUND(((SUM(BE94:BE157))*I35),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ROUND((SUM(BF94:BF157)),  2)</f>
        <v>0</v>
      </c>
      <c r="G36" s="41"/>
      <c r="H36" s="41"/>
      <c r="I36" s="161">
        <v>0.12</v>
      </c>
      <c r="J36" s="160">
        <f>ROUND(((SUM(BF94:BF157))*I36),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ROUND((SUM(BG94:BG157)),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ROUND((SUM(BH94:BH157)),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ROUND((SUM(BI94:BI157)),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2094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D5 - VZT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2325</v>
      </c>
      <c r="E64" s="181"/>
      <c r="F64" s="181"/>
      <c r="G64" s="181"/>
      <c r="H64" s="181"/>
      <c r="I64" s="181"/>
      <c r="J64" s="182">
        <f>J95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2326</v>
      </c>
      <c r="E65" s="186"/>
      <c r="F65" s="186"/>
      <c r="G65" s="186"/>
      <c r="H65" s="186"/>
      <c r="I65" s="186"/>
      <c r="J65" s="187">
        <f>J111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2327</v>
      </c>
      <c r="E66" s="186"/>
      <c r="F66" s="186"/>
      <c r="G66" s="186"/>
      <c r="H66" s="186"/>
      <c r="I66" s="186"/>
      <c r="J66" s="187">
        <f>J114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2328</v>
      </c>
      <c r="E67" s="186"/>
      <c r="F67" s="186"/>
      <c r="G67" s="186"/>
      <c r="H67" s="186"/>
      <c r="I67" s="186"/>
      <c r="J67" s="187">
        <f>J118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2329</v>
      </c>
      <c r="E68" s="186"/>
      <c r="F68" s="186"/>
      <c r="G68" s="186"/>
      <c r="H68" s="186"/>
      <c r="I68" s="186"/>
      <c r="J68" s="187">
        <f>J123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8"/>
      <c r="C69" s="179"/>
      <c r="D69" s="180" t="s">
        <v>2330</v>
      </c>
      <c r="E69" s="181"/>
      <c r="F69" s="181"/>
      <c r="G69" s="181"/>
      <c r="H69" s="181"/>
      <c r="I69" s="181"/>
      <c r="J69" s="182">
        <f>J129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4"/>
      <c r="C70" s="128"/>
      <c r="D70" s="185" t="s">
        <v>2331</v>
      </c>
      <c r="E70" s="186"/>
      <c r="F70" s="186"/>
      <c r="G70" s="186"/>
      <c r="H70" s="186"/>
      <c r="I70" s="186"/>
      <c r="J70" s="187">
        <f>J142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2332</v>
      </c>
      <c r="E71" s="186"/>
      <c r="F71" s="186"/>
      <c r="G71" s="186"/>
      <c r="H71" s="186"/>
      <c r="I71" s="186"/>
      <c r="J71" s="187">
        <f>J149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2333</v>
      </c>
      <c r="E72" s="186"/>
      <c r="F72" s="186"/>
      <c r="G72" s="186"/>
      <c r="H72" s="186"/>
      <c r="I72" s="186"/>
      <c r="J72" s="187">
        <f>J153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266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3" t="str">
        <f>E7</f>
        <v>Rekonstrukce sociálního zařízení včetně rozvodů vody a kanalizace</v>
      </c>
      <c r="F82" s="35"/>
      <c r="G82" s="35"/>
      <c r="H82" s="35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217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3" t="s">
        <v>2094</v>
      </c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225</v>
      </c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D5 - VZT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 xml:space="preserve"> </v>
      </c>
      <c r="G88" s="43"/>
      <c r="H88" s="43"/>
      <c r="I88" s="35" t="s">
        <v>23</v>
      </c>
      <c r="J88" s="75" t="str">
        <f>IF(J14="","",J14)</f>
        <v>6. 6. 2025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E17</f>
        <v xml:space="preserve"> </v>
      </c>
      <c r="G90" s="43"/>
      <c r="H90" s="43"/>
      <c r="I90" s="35" t="s">
        <v>30</v>
      </c>
      <c r="J90" s="39" t="str">
        <f>E23</f>
        <v xml:space="preserve"> 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28</v>
      </c>
      <c r="D91" s="43"/>
      <c r="E91" s="43"/>
      <c r="F91" s="30" t="str">
        <f>IF(E20="","",E20)</f>
        <v>Vyplň údaj</v>
      </c>
      <c r="G91" s="43"/>
      <c r="H91" s="43"/>
      <c r="I91" s="35" t="s">
        <v>32</v>
      </c>
      <c r="J91" s="39" t="str">
        <f>E26</f>
        <v xml:space="preserve"> 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89"/>
      <c r="B93" s="190"/>
      <c r="C93" s="191" t="s">
        <v>267</v>
      </c>
      <c r="D93" s="192" t="s">
        <v>54</v>
      </c>
      <c r="E93" s="192" t="s">
        <v>50</v>
      </c>
      <c r="F93" s="192" t="s">
        <v>51</v>
      </c>
      <c r="G93" s="192" t="s">
        <v>268</v>
      </c>
      <c r="H93" s="192" t="s">
        <v>269</v>
      </c>
      <c r="I93" s="192" t="s">
        <v>270</v>
      </c>
      <c r="J93" s="192" t="s">
        <v>239</v>
      </c>
      <c r="K93" s="193" t="s">
        <v>271</v>
      </c>
      <c r="L93" s="194"/>
      <c r="M93" s="95" t="s">
        <v>19</v>
      </c>
      <c r="N93" s="96" t="s">
        <v>39</v>
      </c>
      <c r="O93" s="96" t="s">
        <v>272</v>
      </c>
      <c r="P93" s="96" t="s">
        <v>273</v>
      </c>
      <c r="Q93" s="96" t="s">
        <v>274</v>
      </c>
      <c r="R93" s="96" t="s">
        <v>275</v>
      </c>
      <c r="S93" s="96" t="s">
        <v>276</v>
      </c>
      <c r="T93" s="97" t="s">
        <v>277</v>
      </c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</row>
    <row r="94" s="2" customFormat="1" ht="22.8" customHeight="1">
      <c r="A94" s="41"/>
      <c r="B94" s="42"/>
      <c r="C94" s="102" t="s">
        <v>278</v>
      </c>
      <c r="D94" s="43"/>
      <c r="E94" s="43"/>
      <c r="F94" s="43"/>
      <c r="G94" s="43"/>
      <c r="H94" s="43"/>
      <c r="I94" s="43"/>
      <c r="J94" s="195">
        <f>BK94</f>
        <v>0</v>
      </c>
      <c r="K94" s="43"/>
      <c r="L94" s="47"/>
      <c r="M94" s="98"/>
      <c r="N94" s="196"/>
      <c r="O94" s="99"/>
      <c r="P94" s="197">
        <f>P95+P129</f>
        <v>0</v>
      </c>
      <c r="Q94" s="99"/>
      <c r="R94" s="197">
        <f>R95+R129</f>
        <v>0</v>
      </c>
      <c r="S94" s="99"/>
      <c r="T94" s="198">
        <f>T95+T129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68</v>
      </c>
      <c r="AU94" s="20" t="s">
        <v>240</v>
      </c>
      <c r="BK94" s="199">
        <f>BK95+BK129</f>
        <v>0</v>
      </c>
    </row>
    <row r="95" s="12" customFormat="1" ht="25.92" customHeight="1">
      <c r="A95" s="12"/>
      <c r="B95" s="200"/>
      <c r="C95" s="201"/>
      <c r="D95" s="202" t="s">
        <v>68</v>
      </c>
      <c r="E95" s="203" t="s">
        <v>78</v>
      </c>
      <c r="F95" s="203" t="s">
        <v>2334</v>
      </c>
      <c r="G95" s="201"/>
      <c r="H95" s="201"/>
      <c r="I95" s="204"/>
      <c r="J95" s="205">
        <f>BK95</f>
        <v>0</v>
      </c>
      <c r="K95" s="201"/>
      <c r="L95" s="206"/>
      <c r="M95" s="207"/>
      <c r="N95" s="208"/>
      <c r="O95" s="208"/>
      <c r="P95" s="209">
        <f>P96+SUM(P97:P111)+P114+P118+P123</f>
        <v>0</v>
      </c>
      <c r="Q95" s="208"/>
      <c r="R95" s="209">
        <f>R96+SUM(R97:R111)+R114+R118+R123</f>
        <v>0</v>
      </c>
      <c r="S95" s="208"/>
      <c r="T95" s="210">
        <f>T96+SUM(T97:T111)+T114+T118+T123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288</v>
      </c>
      <c r="AT95" s="212" t="s">
        <v>68</v>
      </c>
      <c r="AU95" s="212" t="s">
        <v>69</v>
      </c>
      <c r="AY95" s="211" t="s">
        <v>281</v>
      </c>
      <c r="BK95" s="213">
        <f>BK96+SUM(BK97:BK111)+BK114+BK118+BK123</f>
        <v>0</v>
      </c>
    </row>
    <row r="96" s="2" customFormat="1" ht="24.15" customHeight="1">
      <c r="A96" s="41"/>
      <c r="B96" s="42"/>
      <c r="C96" s="216" t="s">
        <v>76</v>
      </c>
      <c r="D96" s="216" t="s">
        <v>284</v>
      </c>
      <c r="E96" s="217" t="s">
        <v>2335</v>
      </c>
      <c r="F96" s="218" t="s">
        <v>2336</v>
      </c>
      <c r="G96" s="219" t="s">
        <v>321</v>
      </c>
      <c r="H96" s="220">
        <v>1</v>
      </c>
      <c r="I96" s="221"/>
      <c r="J96" s="222">
        <f>ROUND(I96*H96,2)</f>
        <v>0</v>
      </c>
      <c r="K96" s="218" t="s">
        <v>316</v>
      </c>
      <c r="L96" s="47"/>
      <c r="M96" s="223" t="s">
        <v>19</v>
      </c>
      <c r="N96" s="224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288</v>
      </c>
      <c r="AT96" s="227" t="s">
        <v>284</v>
      </c>
      <c r="AU96" s="227" t="s">
        <v>76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288</v>
      </c>
      <c r="BM96" s="227" t="s">
        <v>2337</v>
      </c>
    </row>
    <row r="97" s="2" customFormat="1" ht="21.75" customHeight="1">
      <c r="A97" s="41"/>
      <c r="B97" s="42"/>
      <c r="C97" s="267" t="s">
        <v>78</v>
      </c>
      <c r="D97" s="267" t="s">
        <v>396</v>
      </c>
      <c r="E97" s="268" t="s">
        <v>2338</v>
      </c>
      <c r="F97" s="269" t="s">
        <v>2339</v>
      </c>
      <c r="G97" s="270" t="s">
        <v>321</v>
      </c>
      <c r="H97" s="271">
        <v>1</v>
      </c>
      <c r="I97" s="272"/>
      <c r="J97" s="273">
        <f>ROUND(I97*H97,2)</f>
        <v>0</v>
      </c>
      <c r="K97" s="269" t="s">
        <v>316</v>
      </c>
      <c r="L97" s="274"/>
      <c r="M97" s="275" t="s">
        <v>19</v>
      </c>
      <c r="N97" s="276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327</v>
      </c>
      <c r="AT97" s="227" t="s">
        <v>396</v>
      </c>
      <c r="AU97" s="227" t="s">
        <v>76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288</v>
      </c>
      <c r="BM97" s="227" t="s">
        <v>2340</v>
      </c>
    </row>
    <row r="98" s="2" customFormat="1" ht="16.5" customHeight="1">
      <c r="A98" s="41"/>
      <c r="B98" s="42"/>
      <c r="C98" s="267" t="s">
        <v>199</v>
      </c>
      <c r="D98" s="267" t="s">
        <v>396</v>
      </c>
      <c r="E98" s="268" t="s">
        <v>1135</v>
      </c>
      <c r="F98" s="269" t="s">
        <v>1136</v>
      </c>
      <c r="G98" s="270" t="s">
        <v>321</v>
      </c>
      <c r="H98" s="271">
        <v>1</v>
      </c>
      <c r="I98" s="272"/>
      <c r="J98" s="273">
        <f>ROUND(I98*H98,2)</f>
        <v>0</v>
      </c>
      <c r="K98" s="269" t="s">
        <v>316</v>
      </c>
      <c r="L98" s="274"/>
      <c r="M98" s="275" t="s">
        <v>19</v>
      </c>
      <c r="N98" s="276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327</v>
      </c>
      <c r="AT98" s="227" t="s">
        <v>396</v>
      </c>
      <c r="AU98" s="227" t="s">
        <v>76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288</v>
      </c>
      <c r="BM98" s="227" t="s">
        <v>2341</v>
      </c>
    </row>
    <row r="99" s="2" customFormat="1" ht="24.15" customHeight="1">
      <c r="A99" s="41"/>
      <c r="B99" s="42"/>
      <c r="C99" s="267" t="s">
        <v>288</v>
      </c>
      <c r="D99" s="267" t="s">
        <v>396</v>
      </c>
      <c r="E99" s="268" t="s">
        <v>2342</v>
      </c>
      <c r="F99" s="269" t="s">
        <v>1130</v>
      </c>
      <c r="G99" s="270" t="s">
        <v>321</v>
      </c>
      <c r="H99" s="271">
        <v>1</v>
      </c>
      <c r="I99" s="272"/>
      <c r="J99" s="273">
        <f>ROUND(I99*H99,2)</f>
        <v>0</v>
      </c>
      <c r="K99" s="269" t="s">
        <v>316</v>
      </c>
      <c r="L99" s="274"/>
      <c r="M99" s="275" t="s">
        <v>19</v>
      </c>
      <c r="N99" s="276" t="s">
        <v>40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327</v>
      </c>
      <c r="AT99" s="227" t="s">
        <v>396</v>
      </c>
      <c r="AU99" s="227" t="s">
        <v>76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288</v>
      </c>
      <c r="BM99" s="227" t="s">
        <v>2343</v>
      </c>
    </row>
    <row r="100" s="2" customFormat="1" ht="16.5" customHeight="1">
      <c r="A100" s="41"/>
      <c r="B100" s="42"/>
      <c r="C100" s="267" t="s">
        <v>312</v>
      </c>
      <c r="D100" s="267" t="s">
        <v>396</v>
      </c>
      <c r="E100" s="268" t="s">
        <v>2344</v>
      </c>
      <c r="F100" s="269" t="s">
        <v>2345</v>
      </c>
      <c r="G100" s="270" t="s">
        <v>321</v>
      </c>
      <c r="H100" s="271">
        <v>1</v>
      </c>
      <c r="I100" s="272"/>
      <c r="J100" s="273">
        <f>ROUND(I100*H100,2)</f>
        <v>0</v>
      </c>
      <c r="K100" s="269" t="s">
        <v>316</v>
      </c>
      <c r="L100" s="274"/>
      <c r="M100" s="275" t="s">
        <v>19</v>
      </c>
      <c r="N100" s="276" t="s">
        <v>40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327</v>
      </c>
      <c r="AT100" s="227" t="s">
        <v>396</v>
      </c>
      <c r="AU100" s="227" t="s">
        <v>76</v>
      </c>
      <c r="AY100" s="20" t="s">
        <v>281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76</v>
      </c>
      <c r="BK100" s="228">
        <f>ROUND(I100*H100,2)</f>
        <v>0</v>
      </c>
      <c r="BL100" s="20" t="s">
        <v>288</v>
      </c>
      <c r="BM100" s="227" t="s">
        <v>2346</v>
      </c>
    </row>
    <row r="101" s="2" customFormat="1" ht="16.5" customHeight="1">
      <c r="A101" s="41"/>
      <c r="B101" s="42"/>
      <c r="C101" s="267" t="s">
        <v>318</v>
      </c>
      <c r="D101" s="267" t="s">
        <v>396</v>
      </c>
      <c r="E101" s="268" t="s">
        <v>2347</v>
      </c>
      <c r="F101" s="269" t="s">
        <v>1156</v>
      </c>
      <c r="G101" s="270" t="s">
        <v>321</v>
      </c>
      <c r="H101" s="271">
        <v>1</v>
      </c>
      <c r="I101" s="272"/>
      <c r="J101" s="273">
        <f>ROUND(I101*H101,2)</f>
        <v>0</v>
      </c>
      <c r="K101" s="269" t="s">
        <v>316</v>
      </c>
      <c r="L101" s="274"/>
      <c r="M101" s="275" t="s">
        <v>19</v>
      </c>
      <c r="N101" s="276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327</v>
      </c>
      <c r="AT101" s="227" t="s">
        <v>396</v>
      </c>
      <c r="AU101" s="227" t="s">
        <v>76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288</v>
      </c>
      <c r="BM101" s="227" t="s">
        <v>2348</v>
      </c>
    </row>
    <row r="102" s="2" customFormat="1" ht="16.5" customHeight="1">
      <c r="A102" s="41"/>
      <c r="B102" s="42"/>
      <c r="C102" s="267" t="s">
        <v>323</v>
      </c>
      <c r="D102" s="267" t="s">
        <v>396</v>
      </c>
      <c r="E102" s="268" t="s">
        <v>2349</v>
      </c>
      <c r="F102" s="269" t="s">
        <v>2350</v>
      </c>
      <c r="G102" s="270" t="s">
        <v>321</v>
      </c>
      <c r="H102" s="271">
        <v>1</v>
      </c>
      <c r="I102" s="272"/>
      <c r="J102" s="273">
        <f>ROUND(I102*H102,2)</f>
        <v>0</v>
      </c>
      <c r="K102" s="269" t="s">
        <v>316</v>
      </c>
      <c r="L102" s="274"/>
      <c r="M102" s="275" t="s">
        <v>19</v>
      </c>
      <c r="N102" s="276" t="s">
        <v>40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327</v>
      </c>
      <c r="AT102" s="227" t="s">
        <v>396</v>
      </c>
      <c r="AU102" s="227" t="s">
        <v>76</v>
      </c>
      <c r="AY102" s="20" t="s">
        <v>281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76</v>
      </c>
      <c r="BK102" s="228">
        <f>ROUND(I102*H102,2)</f>
        <v>0</v>
      </c>
      <c r="BL102" s="20" t="s">
        <v>288</v>
      </c>
      <c r="BM102" s="227" t="s">
        <v>2351</v>
      </c>
    </row>
    <row r="103" s="2" customFormat="1" ht="16.5" customHeight="1">
      <c r="A103" s="41"/>
      <c r="B103" s="42"/>
      <c r="C103" s="267" t="s">
        <v>327</v>
      </c>
      <c r="D103" s="267" t="s">
        <v>396</v>
      </c>
      <c r="E103" s="268" t="s">
        <v>2352</v>
      </c>
      <c r="F103" s="269" t="s">
        <v>1162</v>
      </c>
      <c r="G103" s="270" t="s">
        <v>321</v>
      </c>
      <c r="H103" s="271">
        <v>1</v>
      </c>
      <c r="I103" s="272"/>
      <c r="J103" s="273">
        <f>ROUND(I103*H103,2)</f>
        <v>0</v>
      </c>
      <c r="K103" s="269" t="s">
        <v>316</v>
      </c>
      <c r="L103" s="274"/>
      <c r="M103" s="275" t="s">
        <v>19</v>
      </c>
      <c r="N103" s="276" t="s">
        <v>40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327</v>
      </c>
      <c r="AT103" s="227" t="s">
        <v>396</v>
      </c>
      <c r="AU103" s="227" t="s">
        <v>76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288</v>
      </c>
      <c r="BM103" s="227" t="s">
        <v>2353</v>
      </c>
    </row>
    <row r="104" s="2" customFormat="1" ht="24.15" customHeight="1">
      <c r="A104" s="41"/>
      <c r="B104" s="42"/>
      <c r="C104" s="267" t="s">
        <v>336</v>
      </c>
      <c r="D104" s="267" t="s">
        <v>396</v>
      </c>
      <c r="E104" s="268" t="s">
        <v>2354</v>
      </c>
      <c r="F104" s="269" t="s">
        <v>2355</v>
      </c>
      <c r="G104" s="270" t="s">
        <v>321</v>
      </c>
      <c r="H104" s="271">
        <v>1</v>
      </c>
      <c r="I104" s="272"/>
      <c r="J104" s="273">
        <f>ROUND(I104*H104,2)</f>
        <v>0</v>
      </c>
      <c r="K104" s="269" t="s">
        <v>316</v>
      </c>
      <c r="L104" s="274"/>
      <c r="M104" s="275" t="s">
        <v>19</v>
      </c>
      <c r="N104" s="276" t="s">
        <v>40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327</v>
      </c>
      <c r="AT104" s="227" t="s">
        <v>396</v>
      </c>
      <c r="AU104" s="227" t="s">
        <v>76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288</v>
      </c>
      <c r="BM104" s="227" t="s">
        <v>2356</v>
      </c>
    </row>
    <row r="105" s="2" customFormat="1" ht="24.15" customHeight="1">
      <c r="A105" s="41"/>
      <c r="B105" s="42"/>
      <c r="C105" s="267" t="s">
        <v>347</v>
      </c>
      <c r="D105" s="267" t="s">
        <v>396</v>
      </c>
      <c r="E105" s="268" t="s">
        <v>2357</v>
      </c>
      <c r="F105" s="269" t="s">
        <v>2358</v>
      </c>
      <c r="G105" s="270" t="s">
        <v>321</v>
      </c>
      <c r="H105" s="271">
        <v>1</v>
      </c>
      <c r="I105" s="272"/>
      <c r="J105" s="273">
        <f>ROUND(I105*H105,2)</f>
        <v>0</v>
      </c>
      <c r="K105" s="269" t="s">
        <v>316</v>
      </c>
      <c r="L105" s="274"/>
      <c r="M105" s="275" t="s">
        <v>19</v>
      </c>
      <c r="N105" s="276" t="s">
        <v>40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327</v>
      </c>
      <c r="AT105" s="227" t="s">
        <v>396</v>
      </c>
      <c r="AU105" s="227" t="s">
        <v>76</v>
      </c>
      <c r="AY105" s="20" t="s">
        <v>281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76</v>
      </c>
      <c r="BK105" s="228">
        <f>ROUND(I105*H105,2)</f>
        <v>0</v>
      </c>
      <c r="BL105" s="20" t="s">
        <v>288</v>
      </c>
      <c r="BM105" s="227" t="s">
        <v>2359</v>
      </c>
    </row>
    <row r="106" s="2" customFormat="1" ht="24.15" customHeight="1">
      <c r="A106" s="41"/>
      <c r="B106" s="42"/>
      <c r="C106" s="267" t="s">
        <v>355</v>
      </c>
      <c r="D106" s="267" t="s">
        <v>396</v>
      </c>
      <c r="E106" s="268" t="s">
        <v>2360</v>
      </c>
      <c r="F106" s="269" t="s">
        <v>2361</v>
      </c>
      <c r="G106" s="270" t="s">
        <v>321</v>
      </c>
      <c r="H106" s="271">
        <v>2</v>
      </c>
      <c r="I106" s="272"/>
      <c r="J106" s="273">
        <f>ROUND(I106*H106,2)</f>
        <v>0</v>
      </c>
      <c r="K106" s="269" t="s">
        <v>316</v>
      </c>
      <c r="L106" s="274"/>
      <c r="M106" s="275" t="s">
        <v>19</v>
      </c>
      <c r="N106" s="276" t="s">
        <v>40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327</v>
      </c>
      <c r="AT106" s="227" t="s">
        <v>396</v>
      </c>
      <c r="AU106" s="227" t="s">
        <v>76</v>
      </c>
      <c r="AY106" s="20" t="s">
        <v>281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76</v>
      </c>
      <c r="BK106" s="228">
        <f>ROUND(I106*H106,2)</f>
        <v>0</v>
      </c>
      <c r="BL106" s="20" t="s">
        <v>288</v>
      </c>
      <c r="BM106" s="227" t="s">
        <v>2362</v>
      </c>
    </row>
    <row r="107" s="2" customFormat="1" ht="16.5" customHeight="1">
      <c r="A107" s="41"/>
      <c r="B107" s="42"/>
      <c r="C107" s="267" t="s">
        <v>8</v>
      </c>
      <c r="D107" s="267" t="s">
        <v>396</v>
      </c>
      <c r="E107" s="268" t="s">
        <v>2363</v>
      </c>
      <c r="F107" s="269" t="s">
        <v>1174</v>
      </c>
      <c r="G107" s="270" t="s">
        <v>321</v>
      </c>
      <c r="H107" s="271">
        <v>1</v>
      </c>
      <c r="I107" s="272"/>
      <c r="J107" s="273">
        <f>ROUND(I107*H107,2)</f>
        <v>0</v>
      </c>
      <c r="K107" s="269" t="s">
        <v>316</v>
      </c>
      <c r="L107" s="274"/>
      <c r="M107" s="275" t="s">
        <v>19</v>
      </c>
      <c r="N107" s="276" t="s">
        <v>40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327</v>
      </c>
      <c r="AT107" s="227" t="s">
        <v>396</v>
      </c>
      <c r="AU107" s="227" t="s">
        <v>76</v>
      </c>
      <c r="AY107" s="20" t="s">
        <v>281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76</v>
      </c>
      <c r="BK107" s="228">
        <f>ROUND(I107*H107,2)</f>
        <v>0</v>
      </c>
      <c r="BL107" s="20" t="s">
        <v>288</v>
      </c>
      <c r="BM107" s="227" t="s">
        <v>2364</v>
      </c>
    </row>
    <row r="108" s="2" customFormat="1" ht="16.5" customHeight="1">
      <c r="A108" s="41"/>
      <c r="B108" s="42"/>
      <c r="C108" s="267" t="s">
        <v>369</v>
      </c>
      <c r="D108" s="267" t="s">
        <v>396</v>
      </c>
      <c r="E108" s="268" t="s">
        <v>2365</v>
      </c>
      <c r="F108" s="269" t="s">
        <v>1177</v>
      </c>
      <c r="G108" s="270" t="s">
        <v>321</v>
      </c>
      <c r="H108" s="271">
        <v>4</v>
      </c>
      <c r="I108" s="272"/>
      <c r="J108" s="273">
        <f>ROUND(I108*H108,2)</f>
        <v>0</v>
      </c>
      <c r="K108" s="269" t="s">
        <v>316</v>
      </c>
      <c r="L108" s="274"/>
      <c r="M108" s="275" t="s">
        <v>19</v>
      </c>
      <c r="N108" s="276" t="s">
        <v>40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327</v>
      </c>
      <c r="AT108" s="227" t="s">
        <v>396</v>
      </c>
      <c r="AU108" s="227" t="s">
        <v>76</v>
      </c>
      <c r="AY108" s="20" t="s">
        <v>281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76</v>
      </c>
      <c r="BK108" s="228">
        <f>ROUND(I108*H108,2)</f>
        <v>0</v>
      </c>
      <c r="BL108" s="20" t="s">
        <v>288</v>
      </c>
      <c r="BM108" s="227" t="s">
        <v>2366</v>
      </c>
    </row>
    <row r="109" s="2" customFormat="1" ht="16.5" customHeight="1">
      <c r="A109" s="41"/>
      <c r="B109" s="42"/>
      <c r="C109" s="267" t="s">
        <v>374</v>
      </c>
      <c r="D109" s="267" t="s">
        <v>396</v>
      </c>
      <c r="E109" s="268" t="s">
        <v>2367</v>
      </c>
      <c r="F109" s="269" t="s">
        <v>2368</v>
      </c>
      <c r="G109" s="270" t="s">
        <v>321</v>
      </c>
      <c r="H109" s="271">
        <v>1</v>
      </c>
      <c r="I109" s="272"/>
      <c r="J109" s="273">
        <f>ROUND(I109*H109,2)</f>
        <v>0</v>
      </c>
      <c r="K109" s="269" t="s">
        <v>316</v>
      </c>
      <c r="L109" s="274"/>
      <c r="M109" s="275" t="s">
        <v>19</v>
      </c>
      <c r="N109" s="276" t="s">
        <v>40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327</v>
      </c>
      <c r="AT109" s="227" t="s">
        <v>396</v>
      </c>
      <c r="AU109" s="227" t="s">
        <v>76</v>
      </c>
      <c r="AY109" s="20" t="s">
        <v>281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76</v>
      </c>
      <c r="BK109" s="228">
        <f>ROUND(I109*H109,2)</f>
        <v>0</v>
      </c>
      <c r="BL109" s="20" t="s">
        <v>288</v>
      </c>
      <c r="BM109" s="227" t="s">
        <v>2369</v>
      </c>
    </row>
    <row r="110" s="2" customFormat="1" ht="16.5" customHeight="1">
      <c r="A110" s="41"/>
      <c r="B110" s="42"/>
      <c r="C110" s="267" t="s">
        <v>380</v>
      </c>
      <c r="D110" s="267" t="s">
        <v>396</v>
      </c>
      <c r="E110" s="268" t="s">
        <v>2370</v>
      </c>
      <c r="F110" s="269" t="s">
        <v>2371</v>
      </c>
      <c r="G110" s="270" t="s">
        <v>321</v>
      </c>
      <c r="H110" s="271">
        <v>1</v>
      </c>
      <c r="I110" s="272"/>
      <c r="J110" s="273">
        <f>ROUND(I110*H110,2)</f>
        <v>0</v>
      </c>
      <c r="K110" s="269" t="s">
        <v>316</v>
      </c>
      <c r="L110" s="274"/>
      <c r="M110" s="275" t="s">
        <v>19</v>
      </c>
      <c r="N110" s="276" t="s">
        <v>40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327</v>
      </c>
      <c r="AT110" s="227" t="s">
        <v>396</v>
      </c>
      <c r="AU110" s="227" t="s">
        <v>76</v>
      </c>
      <c r="AY110" s="20" t="s">
        <v>281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76</v>
      </c>
      <c r="BK110" s="228">
        <f>ROUND(I110*H110,2)</f>
        <v>0</v>
      </c>
      <c r="BL110" s="20" t="s">
        <v>288</v>
      </c>
      <c r="BM110" s="227" t="s">
        <v>2372</v>
      </c>
    </row>
    <row r="111" s="12" customFormat="1" ht="22.8" customHeight="1">
      <c r="A111" s="12"/>
      <c r="B111" s="200"/>
      <c r="C111" s="201"/>
      <c r="D111" s="202" t="s">
        <v>68</v>
      </c>
      <c r="E111" s="214" t="s">
        <v>7</v>
      </c>
      <c r="F111" s="214" t="s">
        <v>1188</v>
      </c>
      <c r="G111" s="201"/>
      <c r="H111" s="201"/>
      <c r="I111" s="204"/>
      <c r="J111" s="215">
        <f>BK111</f>
        <v>0</v>
      </c>
      <c r="K111" s="201"/>
      <c r="L111" s="206"/>
      <c r="M111" s="207"/>
      <c r="N111" s="208"/>
      <c r="O111" s="208"/>
      <c r="P111" s="209">
        <f>SUM(P112:P113)</f>
        <v>0</v>
      </c>
      <c r="Q111" s="208"/>
      <c r="R111" s="209">
        <f>SUM(R112:R113)</f>
        <v>0</v>
      </c>
      <c r="S111" s="208"/>
      <c r="T111" s="210">
        <f>SUM(T112:T113)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1" t="s">
        <v>76</v>
      </c>
      <c r="AT111" s="212" t="s">
        <v>68</v>
      </c>
      <c r="AU111" s="212" t="s">
        <v>76</v>
      </c>
      <c r="AY111" s="211" t="s">
        <v>281</v>
      </c>
      <c r="BK111" s="213">
        <f>SUM(BK112:BK113)</f>
        <v>0</v>
      </c>
    </row>
    <row r="112" s="2" customFormat="1" ht="49.05" customHeight="1">
      <c r="A112" s="41"/>
      <c r="B112" s="42"/>
      <c r="C112" s="267" t="s">
        <v>305</v>
      </c>
      <c r="D112" s="267" t="s">
        <v>396</v>
      </c>
      <c r="E112" s="268" t="s">
        <v>2373</v>
      </c>
      <c r="F112" s="269" t="s">
        <v>2374</v>
      </c>
      <c r="G112" s="270" t="s">
        <v>206</v>
      </c>
      <c r="H112" s="271">
        <v>2</v>
      </c>
      <c r="I112" s="272"/>
      <c r="J112" s="273">
        <f>ROUND(I112*H112,2)</f>
        <v>0</v>
      </c>
      <c r="K112" s="269" t="s">
        <v>316</v>
      </c>
      <c r="L112" s="274"/>
      <c r="M112" s="275" t="s">
        <v>19</v>
      </c>
      <c r="N112" s="276" t="s">
        <v>40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327</v>
      </c>
      <c r="AT112" s="227" t="s">
        <v>396</v>
      </c>
      <c r="AU112" s="227" t="s">
        <v>78</v>
      </c>
      <c r="AY112" s="20" t="s">
        <v>281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76</v>
      </c>
      <c r="BK112" s="228">
        <f>ROUND(I112*H112,2)</f>
        <v>0</v>
      </c>
      <c r="BL112" s="20" t="s">
        <v>288</v>
      </c>
      <c r="BM112" s="227" t="s">
        <v>2375</v>
      </c>
    </row>
    <row r="113" s="2" customFormat="1" ht="16.5" customHeight="1">
      <c r="A113" s="41"/>
      <c r="B113" s="42"/>
      <c r="C113" s="267" t="s">
        <v>395</v>
      </c>
      <c r="D113" s="267" t="s">
        <v>396</v>
      </c>
      <c r="E113" s="268" t="s">
        <v>2376</v>
      </c>
      <c r="F113" s="269" t="s">
        <v>2377</v>
      </c>
      <c r="G113" s="270" t="s">
        <v>206</v>
      </c>
      <c r="H113" s="271">
        <v>5</v>
      </c>
      <c r="I113" s="272"/>
      <c r="J113" s="273">
        <f>ROUND(I113*H113,2)</f>
        <v>0</v>
      </c>
      <c r="K113" s="269" t="s">
        <v>316</v>
      </c>
      <c r="L113" s="274"/>
      <c r="M113" s="275" t="s">
        <v>19</v>
      </c>
      <c r="N113" s="276" t="s">
        <v>40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327</v>
      </c>
      <c r="AT113" s="227" t="s">
        <v>396</v>
      </c>
      <c r="AU113" s="227" t="s">
        <v>78</v>
      </c>
      <c r="AY113" s="20" t="s">
        <v>281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76</v>
      </c>
      <c r="BK113" s="228">
        <f>ROUND(I113*H113,2)</f>
        <v>0</v>
      </c>
      <c r="BL113" s="20" t="s">
        <v>288</v>
      </c>
      <c r="BM113" s="227" t="s">
        <v>2378</v>
      </c>
    </row>
    <row r="114" s="12" customFormat="1" ht="22.8" customHeight="1">
      <c r="A114" s="12"/>
      <c r="B114" s="200"/>
      <c r="C114" s="201"/>
      <c r="D114" s="202" t="s">
        <v>68</v>
      </c>
      <c r="E114" s="214" t="s">
        <v>424</v>
      </c>
      <c r="F114" s="214" t="s">
        <v>1204</v>
      </c>
      <c r="G114" s="201"/>
      <c r="H114" s="201"/>
      <c r="I114" s="204"/>
      <c r="J114" s="215">
        <f>BK114</f>
        <v>0</v>
      </c>
      <c r="K114" s="201"/>
      <c r="L114" s="206"/>
      <c r="M114" s="207"/>
      <c r="N114" s="208"/>
      <c r="O114" s="208"/>
      <c r="P114" s="209">
        <f>SUM(P115:P117)</f>
        <v>0</v>
      </c>
      <c r="Q114" s="208"/>
      <c r="R114" s="209">
        <f>SUM(R115:R117)</f>
        <v>0</v>
      </c>
      <c r="S114" s="208"/>
      <c r="T114" s="210">
        <f>SUM(T115:T117)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11" t="s">
        <v>76</v>
      </c>
      <c r="AT114" s="212" t="s">
        <v>68</v>
      </c>
      <c r="AU114" s="212" t="s">
        <v>76</v>
      </c>
      <c r="AY114" s="211" t="s">
        <v>281</v>
      </c>
      <c r="BK114" s="213">
        <f>SUM(BK115:BK117)</f>
        <v>0</v>
      </c>
    </row>
    <row r="115" s="2" customFormat="1" ht="33" customHeight="1">
      <c r="A115" s="41"/>
      <c r="B115" s="42"/>
      <c r="C115" s="267" t="s">
        <v>401</v>
      </c>
      <c r="D115" s="267" t="s">
        <v>396</v>
      </c>
      <c r="E115" s="268" t="s">
        <v>2379</v>
      </c>
      <c r="F115" s="269" t="s">
        <v>1193</v>
      </c>
      <c r="G115" s="270" t="s">
        <v>206</v>
      </c>
      <c r="H115" s="271">
        <v>2</v>
      </c>
      <c r="I115" s="272"/>
      <c r="J115" s="273">
        <f>ROUND(I115*H115,2)</f>
        <v>0</v>
      </c>
      <c r="K115" s="269" t="s">
        <v>316</v>
      </c>
      <c r="L115" s="274"/>
      <c r="M115" s="275" t="s">
        <v>19</v>
      </c>
      <c r="N115" s="276" t="s">
        <v>40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327</v>
      </c>
      <c r="AT115" s="227" t="s">
        <v>396</v>
      </c>
      <c r="AU115" s="227" t="s">
        <v>78</v>
      </c>
      <c r="AY115" s="20" t="s">
        <v>281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76</v>
      </c>
      <c r="BK115" s="228">
        <f>ROUND(I115*H115,2)</f>
        <v>0</v>
      </c>
      <c r="BL115" s="20" t="s">
        <v>288</v>
      </c>
      <c r="BM115" s="227" t="s">
        <v>2380</v>
      </c>
    </row>
    <row r="116" s="2" customFormat="1" ht="33" customHeight="1">
      <c r="A116" s="41"/>
      <c r="B116" s="42"/>
      <c r="C116" s="267" t="s">
        <v>406</v>
      </c>
      <c r="D116" s="267" t="s">
        <v>396</v>
      </c>
      <c r="E116" s="268" t="s">
        <v>2381</v>
      </c>
      <c r="F116" s="269" t="s">
        <v>1196</v>
      </c>
      <c r="G116" s="270" t="s">
        <v>206</v>
      </c>
      <c r="H116" s="271">
        <v>3</v>
      </c>
      <c r="I116" s="272"/>
      <c r="J116" s="273">
        <f>ROUND(I116*H116,2)</f>
        <v>0</v>
      </c>
      <c r="K116" s="269" t="s">
        <v>316</v>
      </c>
      <c r="L116" s="274"/>
      <c r="M116" s="275" t="s">
        <v>19</v>
      </c>
      <c r="N116" s="276" t="s">
        <v>40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327</v>
      </c>
      <c r="AT116" s="227" t="s">
        <v>396</v>
      </c>
      <c r="AU116" s="227" t="s">
        <v>78</v>
      </c>
      <c r="AY116" s="20" t="s">
        <v>281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76</v>
      </c>
      <c r="BK116" s="228">
        <f>ROUND(I116*H116,2)</f>
        <v>0</v>
      </c>
      <c r="BL116" s="20" t="s">
        <v>288</v>
      </c>
      <c r="BM116" s="227" t="s">
        <v>2382</v>
      </c>
    </row>
    <row r="117" s="2" customFormat="1" ht="33" customHeight="1">
      <c r="A117" s="41"/>
      <c r="B117" s="42"/>
      <c r="C117" s="267" t="s">
        <v>412</v>
      </c>
      <c r="D117" s="267" t="s">
        <v>396</v>
      </c>
      <c r="E117" s="268" t="s">
        <v>2065</v>
      </c>
      <c r="F117" s="269" t="s">
        <v>1199</v>
      </c>
      <c r="G117" s="270" t="s">
        <v>206</v>
      </c>
      <c r="H117" s="271">
        <v>4</v>
      </c>
      <c r="I117" s="272"/>
      <c r="J117" s="273">
        <f>ROUND(I117*H117,2)</f>
        <v>0</v>
      </c>
      <c r="K117" s="269" t="s">
        <v>316</v>
      </c>
      <c r="L117" s="274"/>
      <c r="M117" s="275" t="s">
        <v>19</v>
      </c>
      <c r="N117" s="276" t="s">
        <v>40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327</v>
      </c>
      <c r="AT117" s="227" t="s">
        <v>396</v>
      </c>
      <c r="AU117" s="227" t="s">
        <v>78</v>
      </c>
      <c r="AY117" s="20" t="s">
        <v>281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76</v>
      </c>
      <c r="BK117" s="228">
        <f>ROUND(I117*H117,2)</f>
        <v>0</v>
      </c>
      <c r="BL117" s="20" t="s">
        <v>288</v>
      </c>
      <c r="BM117" s="227" t="s">
        <v>2383</v>
      </c>
    </row>
    <row r="118" s="12" customFormat="1" ht="22.8" customHeight="1">
      <c r="A118" s="12"/>
      <c r="B118" s="200"/>
      <c r="C118" s="201"/>
      <c r="D118" s="202" t="s">
        <v>68</v>
      </c>
      <c r="E118" s="214" t="s">
        <v>431</v>
      </c>
      <c r="F118" s="214" t="s">
        <v>1213</v>
      </c>
      <c r="G118" s="201"/>
      <c r="H118" s="201"/>
      <c r="I118" s="204"/>
      <c r="J118" s="215">
        <f>BK118</f>
        <v>0</v>
      </c>
      <c r="K118" s="201"/>
      <c r="L118" s="206"/>
      <c r="M118" s="207"/>
      <c r="N118" s="208"/>
      <c r="O118" s="208"/>
      <c r="P118" s="209">
        <f>SUM(P119:P122)</f>
        <v>0</v>
      </c>
      <c r="Q118" s="208"/>
      <c r="R118" s="209">
        <f>SUM(R119:R122)</f>
        <v>0</v>
      </c>
      <c r="S118" s="208"/>
      <c r="T118" s="210">
        <f>SUM(T119:T122)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1" t="s">
        <v>76</v>
      </c>
      <c r="AT118" s="212" t="s">
        <v>68</v>
      </c>
      <c r="AU118" s="212" t="s">
        <v>76</v>
      </c>
      <c r="AY118" s="211" t="s">
        <v>281</v>
      </c>
      <c r="BK118" s="213">
        <f>SUM(BK119:BK122)</f>
        <v>0</v>
      </c>
    </row>
    <row r="119" s="2" customFormat="1" ht="21.75" customHeight="1">
      <c r="A119" s="41"/>
      <c r="B119" s="42"/>
      <c r="C119" s="267" t="s">
        <v>7</v>
      </c>
      <c r="D119" s="267" t="s">
        <v>396</v>
      </c>
      <c r="E119" s="268" t="s">
        <v>1214</v>
      </c>
      <c r="F119" s="269" t="s">
        <v>1215</v>
      </c>
      <c r="G119" s="270" t="s">
        <v>197</v>
      </c>
      <c r="H119" s="271">
        <v>2</v>
      </c>
      <c r="I119" s="272"/>
      <c r="J119" s="273">
        <f>ROUND(I119*H119,2)</f>
        <v>0</v>
      </c>
      <c r="K119" s="269" t="s">
        <v>316</v>
      </c>
      <c r="L119" s="274"/>
      <c r="M119" s="275" t="s">
        <v>19</v>
      </c>
      <c r="N119" s="276" t="s">
        <v>40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327</v>
      </c>
      <c r="AT119" s="227" t="s">
        <v>396</v>
      </c>
      <c r="AU119" s="227" t="s">
        <v>78</v>
      </c>
      <c r="AY119" s="20" t="s">
        <v>281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76</v>
      </c>
      <c r="BK119" s="228">
        <f>ROUND(I119*H119,2)</f>
        <v>0</v>
      </c>
      <c r="BL119" s="20" t="s">
        <v>288</v>
      </c>
      <c r="BM119" s="227" t="s">
        <v>2384</v>
      </c>
    </row>
    <row r="120" s="2" customFormat="1" ht="16.5" customHeight="1">
      <c r="A120" s="41"/>
      <c r="B120" s="42"/>
      <c r="C120" s="267" t="s">
        <v>424</v>
      </c>
      <c r="D120" s="267" t="s">
        <v>396</v>
      </c>
      <c r="E120" s="268" t="s">
        <v>2073</v>
      </c>
      <c r="F120" s="269" t="s">
        <v>1218</v>
      </c>
      <c r="G120" s="270" t="s">
        <v>197</v>
      </c>
      <c r="H120" s="271">
        <v>1</v>
      </c>
      <c r="I120" s="272"/>
      <c r="J120" s="273">
        <f>ROUND(I120*H120,2)</f>
        <v>0</v>
      </c>
      <c r="K120" s="269" t="s">
        <v>316</v>
      </c>
      <c r="L120" s="274"/>
      <c r="M120" s="275" t="s">
        <v>19</v>
      </c>
      <c r="N120" s="276" t="s">
        <v>40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327</v>
      </c>
      <c r="AT120" s="227" t="s">
        <v>396</v>
      </c>
      <c r="AU120" s="227" t="s">
        <v>78</v>
      </c>
      <c r="AY120" s="20" t="s">
        <v>281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76</v>
      </c>
      <c r="BK120" s="228">
        <f>ROUND(I120*H120,2)</f>
        <v>0</v>
      </c>
      <c r="BL120" s="20" t="s">
        <v>288</v>
      </c>
      <c r="BM120" s="227" t="s">
        <v>2385</v>
      </c>
    </row>
    <row r="121" s="2" customFormat="1" ht="16.5" customHeight="1">
      <c r="A121" s="41"/>
      <c r="B121" s="42"/>
      <c r="C121" s="267" t="s">
        <v>431</v>
      </c>
      <c r="D121" s="267" t="s">
        <v>396</v>
      </c>
      <c r="E121" s="268" t="s">
        <v>1220</v>
      </c>
      <c r="F121" s="269" t="s">
        <v>1221</v>
      </c>
      <c r="G121" s="270" t="s">
        <v>197</v>
      </c>
      <c r="H121" s="271">
        <v>2</v>
      </c>
      <c r="I121" s="272"/>
      <c r="J121" s="273">
        <f>ROUND(I121*H121,2)</f>
        <v>0</v>
      </c>
      <c r="K121" s="269" t="s">
        <v>316</v>
      </c>
      <c r="L121" s="274"/>
      <c r="M121" s="275" t="s">
        <v>19</v>
      </c>
      <c r="N121" s="276" t="s">
        <v>40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327</v>
      </c>
      <c r="AT121" s="227" t="s">
        <v>396</v>
      </c>
      <c r="AU121" s="227" t="s">
        <v>78</v>
      </c>
      <c r="AY121" s="20" t="s">
        <v>281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76</v>
      </c>
      <c r="BK121" s="228">
        <f>ROUND(I121*H121,2)</f>
        <v>0</v>
      </c>
      <c r="BL121" s="20" t="s">
        <v>288</v>
      </c>
      <c r="BM121" s="227" t="s">
        <v>2386</v>
      </c>
    </row>
    <row r="122" s="2" customFormat="1" ht="16.5" customHeight="1">
      <c r="A122" s="41"/>
      <c r="B122" s="42"/>
      <c r="C122" s="267" t="s">
        <v>436</v>
      </c>
      <c r="D122" s="267" t="s">
        <v>396</v>
      </c>
      <c r="E122" s="268" t="s">
        <v>2387</v>
      </c>
      <c r="F122" s="269" t="s">
        <v>2077</v>
      </c>
      <c r="G122" s="270" t="s">
        <v>197</v>
      </c>
      <c r="H122" s="271">
        <v>5</v>
      </c>
      <c r="I122" s="272"/>
      <c r="J122" s="273">
        <f>ROUND(I122*H122,2)</f>
        <v>0</v>
      </c>
      <c r="K122" s="269" t="s">
        <v>316</v>
      </c>
      <c r="L122" s="274"/>
      <c r="M122" s="275" t="s">
        <v>19</v>
      </c>
      <c r="N122" s="276" t="s">
        <v>40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327</v>
      </c>
      <c r="AT122" s="227" t="s">
        <v>396</v>
      </c>
      <c r="AU122" s="227" t="s">
        <v>78</v>
      </c>
      <c r="AY122" s="20" t="s">
        <v>281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76</v>
      </c>
      <c r="BK122" s="228">
        <f>ROUND(I122*H122,2)</f>
        <v>0</v>
      </c>
      <c r="BL122" s="20" t="s">
        <v>288</v>
      </c>
      <c r="BM122" s="227" t="s">
        <v>2388</v>
      </c>
    </row>
    <row r="123" s="12" customFormat="1" ht="22.8" customHeight="1">
      <c r="A123" s="12"/>
      <c r="B123" s="200"/>
      <c r="C123" s="201"/>
      <c r="D123" s="202" t="s">
        <v>68</v>
      </c>
      <c r="E123" s="214" t="s">
        <v>436</v>
      </c>
      <c r="F123" s="214" t="s">
        <v>1223</v>
      </c>
      <c r="G123" s="201"/>
      <c r="H123" s="201"/>
      <c r="I123" s="204"/>
      <c r="J123" s="215">
        <f>BK123</f>
        <v>0</v>
      </c>
      <c r="K123" s="201"/>
      <c r="L123" s="206"/>
      <c r="M123" s="207"/>
      <c r="N123" s="208"/>
      <c r="O123" s="208"/>
      <c r="P123" s="209">
        <f>SUM(P124:P128)</f>
        <v>0</v>
      </c>
      <c r="Q123" s="208"/>
      <c r="R123" s="209">
        <f>SUM(R124:R128)</f>
        <v>0</v>
      </c>
      <c r="S123" s="208"/>
      <c r="T123" s="210">
        <f>SUM(T124:T128)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1" t="s">
        <v>76</v>
      </c>
      <c r="AT123" s="212" t="s">
        <v>68</v>
      </c>
      <c r="AU123" s="212" t="s">
        <v>76</v>
      </c>
      <c r="AY123" s="211" t="s">
        <v>281</v>
      </c>
      <c r="BK123" s="213">
        <f>SUM(BK124:BK128)</f>
        <v>0</v>
      </c>
    </row>
    <row r="124" s="2" customFormat="1" ht="24.15" customHeight="1">
      <c r="A124" s="41"/>
      <c r="B124" s="42"/>
      <c r="C124" s="267" t="s">
        <v>442</v>
      </c>
      <c r="D124" s="267" t="s">
        <v>396</v>
      </c>
      <c r="E124" s="268" t="s">
        <v>2079</v>
      </c>
      <c r="F124" s="269" t="s">
        <v>1225</v>
      </c>
      <c r="G124" s="270" t="s">
        <v>1110</v>
      </c>
      <c r="H124" s="271">
        <v>1</v>
      </c>
      <c r="I124" s="272"/>
      <c r="J124" s="273">
        <f>ROUND(I124*H124,2)</f>
        <v>0</v>
      </c>
      <c r="K124" s="269" t="s">
        <v>316</v>
      </c>
      <c r="L124" s="274"/>
      <c r="M124" s="275" t="s">
        <v>19</v>
      </c>
      <c r="N124" s="276" t="s">
        <v>40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327</v>
      </c>
      <c r="AT124" s="227" t="s">
        <v>396</v>
      </c>
      <c r="AU124" s="227" t="s">
        <v>78</v>
      </c>
      <c r="AY124" s="20" t="s">
        <v>281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76</v>
      </c>
      <c r="BK124" s="228">
        <f>ROUND(I124*H124,2)</f>
        <v>0</v>
      </c>
      <c r="BL124" s="20" t="s">
        <v>288</v>
      </c>
      <c r="BM124" s="227" t="s">
        <v>2389</v>
      </c>
    </row>
    <row r="125" s="2" customFormat="1" ht="37.8" customHeight="1">
      <c r="A125" s="41"/>
      <c r="B125" s="42"/>
      <c r="C125" s="216" t="s">
        <v>447</v>
      </c>
      <c r="D125" s="216" t="s">
        <v>284</v>
      </c>
      <c r="E125" s="217" t="s">
        <v>2081</v>
      </c>
      <c r="F125" s="218" t="s">
        <v>1228</v>
      </c>
      <c r="G125" s="219" t="s">
        <v>1110</v>
      </c>
      <c r="H125" s="220">
        <v>1</v>
      </c>
      <c r="I125" s="221"/>
      <c r="J125" s="222">
        <f>ROUND(I125*H125,2)</f>
        <v>0</v>
      </c>
      <c r="K125" s="218" t="s">
        <v>316</v>
      </c>
      <c r="L125" s="47"/>
      <c r="M125" s="223" t="s">
        <v>19</v>
      </c>
      <c r="N125" s="224" t="s">
        <v>40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288</v>
      </c>
      <c r="AT125" s="227" t="s">
        <v>284</v>
      </c>
      <c r="AU125" s="227" t="s">
        <v>78</v>
      </c>
      <c r="AY125" s="20" t="s">
        <v>281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76</v>
      </c>
      <c r="BK125" s="228">
        <f>ROUND(I125*H125,2)</f>
        <v>0</v>
      </c>
      <c r="BL125" s="20" t="s">
        <v>288</v>
      </c>
      <c r="BM125" s="227" t="s">
        <v>2390</v>
      </c>
    </row>
    <row r="126" s="2" customFormat="1" ht="16.5" customHeight="1">
      <c r="A126" s="41"/>
      <c r="B126" s="42"/>
      <c r="C126" s="216" t="s">
        <v>454</v>
      </c>
      <c r="D126" s="216" t="s">
        <v>284</v>
      </c>
      <c r="E126" s="217" t="s">
        <v>1230</v>
      </c>
      <c r="F126" s="218" t="s">
        <v>1231</v>
      </c>
      <c r="G126" s="219" t="s">
        <v>1110</v>
      </c>
      <c r="H126" s="220">
        <v>1</v>
      </c>
      <c r="I126" s="221"/>
      <c r="J126" s="222">
        <f>ROUND(I126*H126,2)</f>
        <v>0</v>
      </c>
      <c r="K126" s="218" t="s">
        <v>316</v>
      </c>
      <c r="L126" s="47"/>
      <c r="M126" s="223" t="s">
        <v>19</v>
      </c>
      <c r="N126" s="224" t="s">
        <v>40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288</v>
      </c>
      <c r="AT126" s="227" t="s">
        <v>284</v>
      </c>
      <c r="AU126" s="227" t="s">
        <v>78</v>
      </c>
      <c r="AY126" s="20" t="s">
        <v>281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76</v>
      </c>
      <c r="BK126" s="228">
        <f>ROUND(I126*H126,2)</f>
        <v>0</v>
      </c>
      <c r="BL126" s="20" t="s">
        <v>288</v>
      </c>
      <c r="BM126" s="227" t="s">
        <v>2391</v>
      </c>
    </row>
    <row r="127" s="2" customFormat="1" ht="16.5" customHeight="1">
      <c r="A127" s="41"/>
      <c r="B127" s="42"/>
      <c r="C127" s="216" t="s">
        <v>460</v>
      </c>
      <c r="D127" s="216" t="s">
        <v>284</v>
      </c>
      <c r="E127" s="217" t="s">
        <v>1233</v>
      </c>
      <c r="F127" s="218" t="s">
        <v>1797</v>
      </c>
      <c r="G127" s="219" t="s">
        <v>1110</v>
      </c>
      <c r="H127" s="220">
        <v>1</v>
      </c>
      <c r="I127" s="221"/>
      <c r="J127" s="222">
        <f>ROUND(I127*H127,2)</f>
        <v>0</v>
      </c>
      <c r="K127" s="218" t="s">
        <v>316</v>
      </c>
      <c r="L127" s="47"/>
      <c r="M127" s="223" t="s">
        <v>19</v>
      </c>
      <c r="N127" s="224" t="s">
        <v>40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288</v>
      </c>
      <c r="AT127" s="227" t="s">
        <v>284</v>
      </c>
      <c r="AU127" s="227" t="s">
        <v>78</v>
      </c>
      <c r="AY127" s="20" t="s">
        <v>281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76</v>
      </c>
      <c r="BK127" s="228">
        <f>ROUND(I127*H127,2)</f>
        <v>0</v>
      </c>
      <c r="BL127" s="20" t="s">
        <v>288</v>
      </c>
      <c r="BM127" s="227" t="s">
        <v>2392</v>
      </c>
    </row>
    <row r="128" s="2" customFormat="1" ht="16.5" customHeight="1">
      <c r="A128" s="41"/>
      <c r="B128" s="42"/>
      <c r="C128" s="216" t="s">
        <v>467</v>
      </c>
      <c r="D128" s="216" t="s">
        <v>284</v>
      </c>
      <c r="E128" s="217" t="s">
        <v>1236</v>
      </c>
      <c r="F128" s="218" t="s">
        <v>1237</v>
      </c>
      <c r="G128" s="219" t="s">
        <v>1110</v>
      </c>
      <c r="H128" s="220">
        <v>1</v>
      </c>
      <c r="I128" s="221"/>
      <c r="J128" s="222">
        <f>ROUND(I128*H128,2)</f>
        <v>0</v>
      </c>
      <c r="K128" s="218" t="s">
        <v>316</v>
      </c>
      <c r="L128" s="47"/>
      <c r="M128" s="223" t="s">
        <v>19</v>
      </c>
      <c r="N128" s="224" t="s">
        <v>40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288</v>
      </c>
      <c r="AT128" s="227" t="s">
        <v>284</v>
      </c>
      <c r="AU128" s="227" t="s">
        <v>78</v>
      </c>
      <c r="AY128" s="20" t="s">
        <v>281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76</v>
      </c>
      <c r="BK128" s="228">
        <f>ROUND(I128*H128,2)</f>
        <v>0</v>
      </c>
      <c r="BL128" s="20" t="s">
        <v>288</v>
      </c>
      <c r="BM128" s="227" t="s">
        <v>2393</v>
      </c>
    </row>
    <row r="129" s="12" customFormat="1" ht="25.92" customHeight="1">
      <c r="A129" s="12"/>
      <c r="B129" s="200"/>
      <c r="C129" s="201"/>
      <c r="D129" s="202" t="s">
        <v>68</v>
      </c>
      <c r="E129" s="203" t="s">
        <v>76</v>
      </c>
      <c r="F129" s="203" t="s">
        <v>2394</v>
      </c>
      <c r="G129" s="201"/>
      <c r="H129" s="201"/>
      <c r="I129" s="204"/>
      <c r="J129" s="205">
        <f>BK129</f>
        <v>0</v>
      </c>
      <c r="K129" s="201"/>
      <c r="L129" s="206"/>
      <c r="M129" s="207"/>
      <c r="N129" s="208"/>
      <c r="O129" s="208"/>
      <c r="P129" s="209">
        <f>P130+SUM(P131:P142)+P149+P153</f>
        <v>0</v>
      </c>
      <c r="Q129" s="208"/>
      <c r="R129" s="209">
        <f>R130+SUM(R131:R142)+R149+R153</f>
        <v>0</v>
      </c>
      <c r="S129" s="208"/>
      <c r="T129" s="210">
        <f>T130+SUM(T131:T142)+T149+T153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1" t="s">
        <v>288</v>
      </c>
      <c r="AT129" s="212" t="s">
        <v>68</v>
      </c>
      <c r="AU129" s="212" t="s">
        <v>69</v>
      </c>
      <c r="AY129" s="211" t="s">
        <v>281</v>
      </c>
      <c r="BK129" s="213">
        <f>BK130+SUM(BK131:BK142)+BK149+BK153</f>
        <v>0</v>
      </c>
    </row>
    <row r="130" s="2" customFormat="1" ht="24.15" customHeight="1">
      <c r="A130" s="41"/>
      <c r="B130" s="42"/>
      <c r="C130" s="267" t="s">
        <v>472</v>
      </c>
      <c r="D130" s="267" t="s">
        <v>396</v>
      </c>
      <c r="E130" s="268" t="s">
        <v>2395</v>
      </c>
      <c r="F130" s="269" t="s">
        <v>1139</v>
      </c>
      <c r="G130" s="270" t="s">
        <v>321</v>
      </c>
      <c r="H130" s="271">
        <v>1</v>
      </c>
      <c r="I130" s="272"/>
      <c r="J130" s="273">
        <f>ROUND(I130*H130,2)</f>
        <v>0</v>
      </c>
      <c r="K130" s="269" t="s">
        <v>316</v>
      </c>
      <c r="L130" s="274"/>
      <c r="M130" s="275" t="s">
        <v>19</v>
      </c>
      <c r="N130" s="276" t="s">
        <v>40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327</v>
      </c>
      <c r="AT130" s="227" t="s">
        <v>396</v>
      </c>
      <c r="AU130" s="227" t="s">
        <v>76</v>
      </c>
      <c r="AY130" s="20" t="s">
        <v>281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76</v>
      </c>
      <c r="BK130" s="228">
        <f>ROUND(I130*H130,2)</f>
        <v>0</v>
      </c>
      <c r="BL130" s="20" t="s">
        <v>288</v>
      </c>
      <c r="BM130" s="227" t="s">
        <v>2396</v>
      </c>
    </row>
    <row r="131" s="2" customFormat="1" ht="21.75" customHeight="1">
      <c r="A131" s="41"/>
      <c r="B131" s="42"/>
      <c r="C131" s="267" t="s">
        <v>477</v>
      </c>
      <c r="D131" s="267" t="s">
        <v>396</v>
      </c>
      <c r="E131" s="268" t="s">
        <v>2397</v>
      </c>
      <c r="F131" s="269" t="s">
        <v>1133</v>
      </c>
      <c r="G131" s="270" t="s">
        <v>321</v>
      </c>
      <c r="H131" s="271">
        <v>1</v>
      </c>
      <c r="I131" s="272"/>
      <c r="J131" s="273">
        <f>ROUND(I131*H131,2)</f>
        <v>0</v>
      </c>
      <c r="K131" s="269" t="s">
        <v>316</v>
      </c>
      <c r="L131" s="274"/>
      <c r="M131" s="275" t="s">
        <v>19</v>
      </c>
      <c r="N131" s="276" t="s">
        <v>40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327</v>
      </c>
      <c r="AT131" s="227" t="s">
        <v>396</v>
      </c>
      <c r="AU131" s="227" t="s">
        <v>76</v>
      </c>
      <c r="AY131" s="20" t="s">
        <v>281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76</v>
      </c>
      <c r="BK131" s="228">
        <f>ROUND(I131*H131,2)</f>
        <v>0</v>
      </c>
      <c r="BL131" s="20" t="s">
        <v>288</v>
      </c>
      <c r="BM131" s="227" t="s">
        <v>2398</v>
      </c>
    </row>
    <row r="132" s="2" customFormat="1" ht="16.5" customHeight="1">
      <c r="A132" s="41"/>
      <c r="B132" s="42"/>
      <c r="C132" s="267" t="s">
        <v>483</v>
      </c>
      <c r="D132" s="267" t="s">
        <v>396</v>
      </c>
      <c r="E132" s="268" t="s">
        <v>1135</v>
      </c>
      <c r="F132" s="269" t="s">
        <v>1136</v>
      </c>
      <c r="G132" s="270" t="s">
        <v>321</v>
      </c>
      <c r="H132" s="271">
        <v>1</v>
      </c>
      <c r="I132" s="272"/>
      <c r="J132" s="273">
        <f>ROUND(I132*H132,2)</f>
        <v>0</v>
      </c>
      <c r="K132" s="269" t="s">
        <v>316</v>
      </c>
      <c r="L132" s="274"/>
      <c r="M132" s="275" t="s">
        <v>19</v>
      </c>
      <c r="N132" s="276" t="s">
        <v>40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327</v>
      </c>
      <c r="AT132" s="227" t="s">
        <v>396</v>
      </c>
      <c r="AU132" s="227" t="s">
        <v>76</v>
      </c>
      <c r="AY132" s="20" t="s">
        <v>281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76</v>
      </c>
      <c r="BK132" s="228">
        <f>ROUND(I132*H132,2)</f>
        <v>0</v>
      </c>
      <c r="BL132" s="20" t="s">
        <v>288</v>
      </c>
      <c r="BM132" s="227" t="s">
        <v>2399</v>
      </c>
    </row>
    <row r="133" s="2" customFormat="1" ht="24.15" customHeight="1">
      <c r="A133" s="41"/>
      <c r="B133" s="42"/>
      <c r="C133" s="267" t="s">
        <v>488</v>
      </c>
      <c r="D133" s="267" t="s">
        <v>396</v>
      </c>
      <c r="E133" s="268" t="s">
        <v>2400</v>
      </c>
      <c r="F133" s="269" t="s">
        <v>1139</v>
      </c>
      <c r="G133" s="270" t="s">
        <v>321</v>
      </c>
      <c r="H133" s="271">
        <v>1</v>
      </c>
      <c r="I133" s="272"/>
      <c r="J133" s="273">
        <f>ROUND(I133*H133,2)</f>
        <v>0</v>
      </c>
      <c r="K133" s="269" t="s">
        <v>316</v>
      </c>
      <c r="L133" s="274"/>
      <c r="M133" s="275" t="s">
        <v>19</v>
      </c>
      <c r="N133" s="276" t="s">
        <v>40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327</v>
      </c>
      <c r="AT133" s="227" t="s">
        <v>396</v>
      </c>
      <c r="AU133" s="227" t="s">
        <v>76</v>
      </c>
      <c r="AY133" s="20" t="s">
        <v>281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76</v>
      </c>
      <c r="BK133" s="228">
        <f>ROUND(I133*H133,2)</f>
        <v>0</v>
      </c>
      <c r="BL133" s="20" t="s">
        <v>288</v>
      </c>
      <c r="BM133" s="227" t="s">
        <v>2401</v>
      </c>
    </row>
    <row r="134" s="2" customFormat="1" ht="16.5" customHeight="1">
      <c r="A134" s="41"/>
      <c r="B134" s="42"/>
      <c r="C134" s="267" t="s">
        <v>493</v>
      </c>
      <c r="D134" s="267" t="s">
        <v>396</v>
      </c>
      <c r="E134" s="268" t="s">
        <v>2402</v>
      </c>
      <c r="F134" s="269" t="s">
        <v>1159</v>
      </c>
      <c r="G134" s="270" t="s">
        <v>321</v>
      </c>
      <c r="H134" s="271">
        <v>2</v>
      </c>
      <c r="I134" s="272"/>
      <c r="J134" s="273">
        <f>ROUND(I134*H134,2)</f>
        <v>0</v>
      </c>
      <c r="K134" s="269" t="s">
        <v>316</v>
      </c>
      <c r="L134" s="274"/>
      <c r="M134" s="275" t="s">
        <v>19</v>
      </c>
      <c r="N134" s="276" t="s">
        <v>40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327</v>
      </c>
      <c r="AT134" s="227" t="s">
        <v>396</v>
      </c>
      <c r="AU134" s="227" t="s">
        <v>76</v>
      </c>
      <c r="AY134" s="20" t="s">
        <v>281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76</v>
      </c>
      <c r="BK134" s="228">
        <f>ROUND(I134*H134,2)</f>
        <v>0</v>
      </c>
      <c r="BL134" s="20" t="s">
        <v>288</v>
      </c>
      <c r="BM134" s="227" t="s">
        <v>2403</v>
      </c>
    </row>
    <row r="135" s="2" customFormat="1" ht="16.5" customHeight="1">
      <c r="A135" s="41"/>
      <c r="B135" s="42"/>
      <c r="C135" s="267" t="s">
        <v>499</v>
      </c>
      <c r="D135" s="267" t="s">
        <v>396</v>
      </c>
      <c r="E135" s="268" t="s">
        <v>2404</v>
      </c>
      <c r="F135" s="269" t="s">
        <v>1165</v>
      </c>
      <c r="G135" s="270" t="s">
        <v>321</v>
      </c>
      <c r="H135" s="271">
        <v>2</v>
      </c>
      <c r="I135" s="272"/>
      <c r="J135" s="273">
        <f>ROUND(I135*H135,2)</f>
        <v>0</v>
      </c>
      <c r="K135" s="269" t="s">
        <v>316</v>
      </c>
      <c r="L135" s="274"/>
      <c r="M135" s="275" t="s">
        <v>19</v>
      </c>
      <c r="N135" s="276" t="s">
        <v>40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327</v>
      </c>
      <c r="AT135" s="227" t="s">
        <v>396</v>
      </c>
      <c r="AU135" s="227" t="s">
        <v>76</v>
      </c>
      <c r="AY135" s="20" t="s">
        <v>281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76</v>
      </c>
      <c r="BK135" s="228">
        <f>ROUND(I135*H135,2)</f>
        <v>0</v>
      </c>
      <c r="BL135" s="20" t="s">
        <v>288</v>
      </c>
      <c r="BM135" s="227" t="s">
        <v>2405</v>
      </c>
    </row>
    <row r="136" s="2" customFormat="1" ht="24.15" customHeight="1">
      <c r="A136" s="41"/>
      <c r="B136" s="42"/>
      <c r="C136" s="267" t="s">
        <v>508</v>
      </c>
      <c r="D136" s="267" t="s">
        <v>396</v>
      </c>
      <c r="E136" s="268" t="s">
        <v>2406</v>
      </c>
      <c r="F136" s="269" t="s">
        <v>2407</v>
      </c>
      <c r="G136" s="270" t="s">
        <v>321</v>
      </c>
      <c r="H136" s="271">
        <v>1</v>
      </c>
      <c r="I136" s="272"/>
      <c r="J136" s="273">
        <f>ROUND(I136*H136,2)</f>
        <v>0</v>
      </c>
      <c r="K136" s="269" t="s">
        <v>316</v>
      </c>
      <c r="L136" s="274"/>
      <c r="M136" s="275" t="s">
        <v>19</v>
      </c>
      <c r="N136" s="276" t="s">
        <v>40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327</v>
      </c>
      <c r="AT136" s="227" t="s">
        <v>396</v>
      </c>
      <c r="AU136" s="227" t="s">
        <v>76</v>
      </c>
      <c r="AY136" s="20" t="s">
        <v>281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76</v>
      </c>
      <c r="BK136" s="228">
        <f>ROUND(I136*H136,2)</f>
        <v>0</v>
      </c>
      <c r="BL136" s="20" t="s">
        <v>288</v>
      </c>
      <c r="BM136" s="227" t="s">
        <v>2408</v>
      </c>
    </row>
    <row r="137" s="2" customFormat="1" ht="33" customHeight="1">
      <c r="A137" s="41"/>
      <c r="B137" s="42"/>
      <c r="C137" s="267" t="s">
        <v>515</v>
      </c>
      <c r="D137" s="267" t="s">
        <v>396</v>
      </c>
      <c r="E137" s="268" t="s">
        <v>2409</v>
      </c>
      <c r="F137" s="269" t="s">
        <v>1171</v>
      </c>
      <c r="G137" s="270" t="s">
        <v>321</v>
      </c>
      <c r="H137" s="271">
        <v>3</v>
      </c>
      <c r="I137" s="272"/>
      <c r="J137" s="273">
        <f>ROUND(I137*H137,2)</f>
        <v>0</v>
      </c>
      <c r="K137" s="269" t="s">
        <v>316</v>
      </c>
      <c r="L137" s="274"/>
      <c r="M137" s="275" t="s">
        <v>19</v>
      </c>
      <c r="N137" s="276" t="s">
        <v>40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327</v>
      </c>
      <c r="AT137" s="227" t="s">
        <v>396</v>
      </c>
      <c r="AU137" s="227" t="s">
        <v>76</v>
      </c>
      <c r="AY137" s="20" t="s">
        <v>281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76</v>
      </c>
      <c r="BK137" s="228">
        <f>ROUND(I137*H137,2)</f>
        <v>0</v>
      </c>
      <c r="BL137" s="20" t="s">
        <v>288</v>
      </c>
      <c r="BM137" s="227" t="s">
        <v>2410</v>
      </c>
    </row>
    <row r="138" s="2" customFormat="1" ht="16.5" customHeight="1">
      <c r="A138" s="41"/>
      <c r="B138" s="42"/>
      <c r="C138" s="267" t="s">
        <v>524</v>
      </c>
      <c r="D138" s="267" t="s">
        <v>396</v>
      </c>
      <c r="E138" s="268" t="s">
        <v>2411</v>
      </c>
      <c r="F138" s="269" t="s">
        <v>1174</v>
      </c>
      <c r="G138" s="270" t="s">
        <v>321</v>
      </c>
      <c r="H138" s="271">
        <v>7</v>
      </c>
      <c r="I138" s="272"/>
      <c r="J138" s="273">
        <f>ROUND(I138*H138,2)</f>
        <v>0</v>
      </c>
      <c r="K138" s="269" t="s">
        <v>316</v>
      </c>
      <c r="L138" s="274"/>
      <c r="M138" s="275" t="s">
        <v>19</v>
      </c>
      <c r="N138" s="276" t="s">
        <v>40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327</v>
      </c>
      <c r="AT138" s="227" t="s">
        <v>396</v>
      </c>
      <c r="AU138" s="227" t="s">
        <v>76</v>
      </c>
      <c r="AY138" s="20" t="s">
        <v>281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76</v>
      </c>
      <c r="BK138" s="228">
        <f>ROUND(I138*H138,2)</f>
        <v>0</v>
      </c>
      <c r="BL138" s="20" t="s">
        <v>288</v>
      </c>
      <c r="BM138" s="227" t="s">
        <v>2412</v>
      </c>
    </row>
    <row r="139" s="2" customFormat="1" ht="16.5" customHeight="1">
      <c r="A139" s="41"/>
      <c r="B139" s="42"/>
      <c r="C139" s="267" t="s">
        <v>529</v>
      </c>
      <c r="D139" s="267" t="s">
        <v>396</v>
      </c>
      <c r="E139" s="268" t="s">
        <v>2413</v>
      </c>
      <c r="F139" s="269" t="s">
        <v>1177</v>
      </c>
      <c r="G139" s="270" t="s">
        <v>321</v>
      </c>
      <c r="H139" s="271">
        <v>6</v>
      </c>
      <c r="I139" s="272"/>
      <c r="J139" s="273">
        <f>ROUND(I139*H139,2)</f>
        <v>0</v>
      </c>
      <c r="K139" s="269" t="s">
        <v>316</v>
      </c>
      <c r="L139" s="274"/>
      <c r="M139" s="275" t="s">
        <v>19</v>
      </c>
      <c r="N139" s="276" t="s">
        <v>40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327</v>
      </c>
      <c r="AT139" s="227" t="s">
        <v>396</v>
      </c>
      <c r="AU139" s="227" t="s">
        <v>76</v>
      </c>
      <c r="AY139" s="20" t="s">
        <v>281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76</v>
      </c>
      <c r="BK139" s="228">
        <f>ROUND(I139*H139,2)</f>
        <v>0</v>
      </c>
      <c r="BL139" s="20" t="s">
        <v>288</v>
      </c>
      <c r="BM139" s="227" t="s">
        <v>2414</v>
      </c>
    </row>
    <row r="140" s="2" customFormat="1" ht="24.15" customHeight="1">
      <c r="A140" s="41"/>
      <c r="B140" s="42"/>
      <c r="C140" s="267" t="s">
        <v>534</v>
      </c>
      <c r="D140" s="267" t="s">
        <v>396</v>
      </c>
      <c r="E140" s="268" t="s">
        <v>2415</v>
      </c>
      <c r="F140" s="269" t="s">
        <v>1183</v>
      </c>
      <c r="G140" s="270" t="s">
        <v>321</v>
      </c>
      <c r="H140" s="271">
        <v>2</v>
      </c>
      <c r="I140" s="272"/>
      <c r="J140" s="273">
        <f>ROUND(I140*H140,2)</f>
        <v>0</v>
      </c>
      <c r="K140" s="269" t="s">
        <v>316</v>
      </c>
      <c r="L140" s="274"/>
      <c r="M140" s="275" t="s">
        <v>19</v>
      </c>
      <c r="N140" s="276" t="s">
        <v>40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327</v>
      </c>
      <c r="AT140" s="227" t="s">
        <v>396</v>
      </c>
      <c r="AU140" s="227" t="s">
        <v>76</v>
      </c>
      <c r="AY140" s="20" t="s">
        <v>281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76</v>
      </c>
      <c r="BK140" s="228">
        <f>ROUND(I140*H140,2)</f>
        <v>0</v>
      </c>
      <c r="BL140" s="20" t="s">
        <v>288</v>
      </c>
      <c r="BM140" s="227" t="s">
        <v>2416</v>
      </c>
    </row>
    <row r="141" s="2" customFormat="1" ht="16.5" customHeight="1">
      <c r="A141" s="41"/>
      <c r="B141" s="42"/>
      <c r="C141" s="267" t="s">
        <v>538</v>
      </c>
      <c r="D141" s="267" t="s">
        <v>396</v>
      </c>
      <c r="E141" s="268" t="s">
        <v>2417</v>
      </c>
      <c r="F141" s="269" t="s">
        <v>2418</v>
      </c>
      <c r="G141" s="270" t="s">
        <v>321</v>
      </c>
      <c r="H141" s="271">
        <v>1</v>
      </c>
      <c r="I141" s="272"/>
      <c r="J141" s="273">
        <f>ROUND(I141*H141,2)</f>
        <v>0</v>
      </c>
      <c r="K141" s="269" t="s">
        <v>316</v>
      </c>
      <c r="L141" s="274"/>
      <c r="M141" s="275" t="s">
        <v>19</v>
      </c>
      <c r="N141" s="276" t="s">
        <v>40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327</v>
      </c>
      <c r="AT141" s="227" t="s">
        <v>396</v>
      </c>
      <c r="AU141" s="227" t="s">
        <v>76</v>
      </c>
      <c r="AY141" s="20" t="s">
        <v>281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76</v>
      </c>
      <c r="BK141" s="228">
        <f>ROUND(I141*H141,2)</f>
        <v>0</v>
      </c>
      <c r="BL141" s="20" t="s">
        <v>288</v>
      </c>
      <c r="BM141" s="227" t="s">
        <v>2419</v>
      </c>
    </row>
    <row r="142" s="12" customFormat="1" ht="22.8" customHeight="1">
      <c r="A142" s="12"/>
      <c r="B142" s="200"/>
      <c r="C142" s="201"/>
      <c r="D142" s="202" t="s">
        <v>68</v>
      </c>
      <c r="E142" s="214" t="s">
        <v>347</v>
      </c>
      <c r="F142" s="214" t="s">
        <v>2420</v>
      </c>
      <c r="G142" s="201"/>
      <c r="H142" s="201"/>
      <c r="I142" s="204"/>
      <c r="J142" s="215">
        <f>BK142</f>
        <v>0</v>
      </c>
      <c r="K142" s="201"/>
      <c r="L142" s="206"/>
      <c r="M142" s="207"/>
      <c r="N142" s="208"/>
      <c r="O142" s="208"/>
      <c r="P142" s="209">
        <f>SUM(P143:P148)</f>
        <v>0</v>
      </c>
      <c r="Q142" s="208"/>
      <c r="R142" s="209">
        <f>SUM(R143:R148)</f>
        <v>0</v>
      </c>
      <c r="S142" s="208"/>
      <c r="T142" s="210">
        <f>SUM(T143:T148)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11" t="s">
        <v>76</v>
      </c>
      <c r="AT142" s="212" t="s">
        <v>68</v>
      </c>
      <c r="AU142" s="212" t="s">
        <v>76</v>
      </c>
      <c r="AY142" s="211" t="s">
        <v>281</v>
      </c>
      <c r="BK142" s="213">
        <f>SUM(BK143:BK148)</f>
        <v>0</v>
      </c>
    </row>
    <row r="143" s="2" customFormat="1" ht="33" customHeight="1">
      <c r="A143" s="41"/>
      <c r="B143" s="42"/>
      <c r="C143" s="267" t="s">
        <v>543</v>
      </c>
      <c r="D143" s="267" t="s">
        <v>396</v>
      </c>
      <c r="E143" s="268" t="s">
        <v>2421</v>
      </c>
      <c r="F143" s="269" t="s">
        <v>1196</v>
      </c>
      <c r="G143" s="270" t="s">
        <v>206</v>
      </c>
      <c r="H143" s="271">
        <v>4</v>
      </c>
      <c r="I143" s="272"/>
      <c r="J143" s="273">
        <f>ROUND(I143*H143,2)</f>
        <v>0</v>
      </c>
      <c r="K143" s="269" t="s">
        <v>316</v>
      </c>
      <c r="L143" s="274"/>
      <c r="M143" s="275" t="s">
        <v>19</v>
      </c>
      <c r="N143" s="276" t="s">
        <v>40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327</v>
      </c>
      <c r="AT143" s="227" t="s">
        <v>396</v>
      </c>
      <c r="AU143" s="227" t="s">
        <v>78</v>
      </c>
      <c r="AY143" s="20" t="s">
        <v>281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76</v>
      </c>
      <c r="BK143" s="228">
        <f>ROUND(I143*H143,2)</f>
        <v>0</v>
      </c>
      <c r="BL143" s="20" t="s">
        <v>288</v>
      </c>
      <c r="BM143" s="227" t="s">
        <v>2422</v>
      </c>
    </row>
    <row r="144" s="2" customFormat="1" ht="33" customHeight="1">
      <c r="A144" s="41"/>
      <c r="B144" s="42"/>
      <c r="C144" s="267" t="s">
        <v>547</v>
      </c>
      <c r="D144" s="267" t="s">
        <v>396</v>
      </c>
      <c r="E144" s="268" t="s">
        <v>1210</v>
      </c>
      <c r="F144" s="269" t="s">
        <v>1211</v>
      </c>
      <c r="G144" s="270" t="s">
        <v>206</v>
      </c>
      <c r="H144" s="271">
        <v>2</v>
      </c>
      <c r="I144" s="272"/>
      <c r="J144" s="273">
        <f>ROUND(I144*H144,2)</f>
        <v>0</v>
      </c>
      <c r="K144" s="269" t="s">
        <v>316</v>
      </c>
      <c r="L144" s="274"/>
      <c r="M144" s="275" t="s">
        <v>19</v>
      </c>
      <c r="N144" s="276" t="s">
        <v>40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327</v>
      </c>
      <c r="AT144" s="227" t="s">
        <v>396</v>
      </c>
      <c r="AU144" s="227" t="s">
        <v>78</v>
      </c>
      <c r="AY144" s="20" t="s">
        <v>281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76</v>
      </c>
      <c r="BK144" s="228">
        <f>ROUND(I144*H144,2)</f>
        <v>0</v>
      </c>
      <c r="BL144" s="20" t="s">
        <v>288</v>
      </c>
      <c r="BM144" s="227" t="s">
        <v>2423</v>
      </c>
    </row>
    <row r="145" s="2" customFormat="1" ht="33" customHeight="1">
      <c r="A145" s="41"/>
      <c r="B145" s="42"/>
      <c r="C145" s="267" t="s">
        <v>552</v>
      </c>
      <c r="D145" s="267" t="s">
        <v>396</v>
      </c>
      <c r="E145" s="268" t="s">
        <v>2424</v>
      </c>
      <c r="F145" s="269" t="s">
        <v>2425</v>
      </c>
      <c r="G145" s="270" t="s">
        <v>206</v>
      </c>
      <c r="H145" s="271">
        <v>9</v>
      </c>
      <c r="I145" s="272"/>
      <c r="J145" s="273">
        <f>ROUND(I145*H145,2)</f>
        <v>0</v>
      </c>
      <c r="K145" s="269" t="s">
        <v>316</v>
      </c>
      <c r="L145" s="274"/>
      <c r="M145" s="275" t="s">
        <v>19</v>
      </c>
      <c r="N145" s="276" t="s">
        <v>40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327</v>
      </c>
      <c r="AT145" s="227" t="s">
        <v>396</v>
      </c>
      <c r="AU145" s="227" t="s">
        <v>78</v>
      </c>
      <c r="AY145" s="20" t="s">
        <v>281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76</v>
      </c>
      <c r="BK145" s="228">
        <f>ROUND(I145*H145,2)</f>
        <v>0</v>
      </c>
      <c r="BL145" s="20" t="s">
        <v>288</v>
      </c>
      <c r="BM145" s="227" t="s">
        <v>2426</v>
      </c>
    </row>
    <row r="146" s="2" customFormat="1" ht="33" customHeight="1">
      <c r="A146" s="41"/>
      <c r="B146" s="42"/>
      <c r="C146" s="267" t="s">
        <v>556</v>
      </c>
      <c r="D146" s="267" t="s">
        <v>396</v>
      </c>
      <c r="E146" s="268" t="s">
        <v>2427</v>
      </c>
      <c r="F146" s="269" t="s">
        <v>1196</v>
      </c>
      <c r="G146" s="270" t="s">
        <v>206</v>
      </c>
      <c r="H146" s="271">
        <v>4</v>
      </c>
      <c r="I146" s="272"/>
      <c r="J146" s="273">
        <f>ROUND(I146*H146,2)</f>
        <v>0</v>
      </c>
      <c r="K146" s="269" t="s">
        <v>316</v>
      </c>
      <c r="L146" s="274"/>
      <c r="M146" s="275" t="s">
        <v>19</v>
      </c>
      <c r="N146" s="276" t="s">
        <v>40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327</v>
      </c>
      <c r="AT146" s="227" t="s">
        <v>396</v>
      </c>
      <c r="AU146" s="227" t="s">
        <v>78</v>
      </c>
      <c r="AY146" s="20" t="s">
        <v>281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76</v>
      </c>
      <c r="BK146" s="228">
        <f>ROUND(I146*H146,2)</f>
        <v>0</v>
      </c>
      <c r="BL146" s="20" t="s">
        <v>288</v>
      </c>
      <c r="BM146" s="227" t="s">
        <v>2428</v>
      </c>
    </row>
    <row r="147" s="2" customFormat="1" ht="33" customHeight="1">
      <c r="A147" s="41"/>
      <c r="B147" s="42"/>
      <c r="C147" s="267" t="s">
        <v>560</v>
      </c>
      <c r="D147" s="267" t="s">
        <v>396</v>
      </c>
      <c r="E147" s="268" t="s">
        <v>2065</v>
      </c>
      <c r="F147" s="269" t="s">
        <v>1199</v>
      </c>
      <c r="G147" s="270" t="s">
        <v>206</v>
      </c>
      <c r="H147" s="271">
        <v>2</v>
      </c>
      <c r="I147" s="272"/>
      <c r="J147" s="273">
        <f>ROUND(I147*H147,2)</f>
        <v>0</v>
      </c>
      <c r="K147" s="269" t="s">
        <v>316</v>
      </c>
      <c r="L147" s="274"/>
      <c r="M147" s="275" t="s">
        <v>19</v>
      </c>
      <c r="N147" s="276" t="s">
        <v>40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327</v>
      </c>
      <c r="AT147" s="227" t="s">
        <v>396</v>
      </c>
      <c r="AU147" s="227" t="s">
        <v>78</v>
      </c>
      <c r="AY147" s="20" t="s">
        <v>281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76</v>
      </c>
      <c r="BK147" s="228">
        <f>ROUND(I147*H147,2)</f>
        <v>0</v>
      </c>
      <c r="BL147" s="20" t="s">
        <v>288</v>
      </c>
      <c r="BM147" s="227" t="s">
        <v>2429</v>
      </c>
    </row>
    <row r="148" s="2" customFormat="1" ht="33" customHeight="1">
      <c r="A148" s="41"/>
      <c r="B148" s="42"/>
      <c r="C148" s="267" t="s">
        <v>564</v>
      </c>
      <c r="D148" s="267" t="s">
        <v>396</v>
      </c>
      <c r="E148" s="268" t="s">
        <v>1210</v>
      </c>
      <c r="F148" s="269" t="s">
        <v>1211</v>
      </c>
      <c r="G148" s="270" t="s">
        <v>206</v>
      </c>
      <c r="H148" s="271">
        <v>3</v>
      </c>
      <c r="I148" s="272"/>
      <c r="J148" s="273">
        <f>ROUND(I148*H148,2)</f>
        <v>0</v>
      </c>
      <c r="K148" s="269" t="s">
        <v>316</v>
      </c>
      <c r="L148" s="274"/>
      <c r="M148" s="275" t="s">
        <v>19</v>
      </c>
      <c r="N148" s="276" t="s">
        <v>40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327</v>
      </c>
      <c r="AT148" s="227" t="s">
        <v>396</v>
      </c>
      <c r="AU148" s="227" t="s">
        <v>78</v>
      </c>
      <c r="AY148" s="20" t="s">
        <v>281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76</v>
      </c>
      <c r="BK148" s="228">
        <f>ROUND(I148*H148,2)</f>
        <v>0</v>
      </c>
      <c r="BL148" s="20" t="s">
        <v>288</v>
      </c>
      <c r="BM148" s="227" t="s">
        <v>2430</v>
      </c>
    </row>
    <row r="149" s="12" customFormat="1" ht="22.8" customHeight="1">
      <c r="A149" s="12"/>
      <c r="B149" s="200"/>
      <c r="C149" s="201"/>
      <c r="D149" s="202" t="s">
        <v>68</v>
      </c>
      <c r="E149" s="214" t="s">
        <v>355</v>
      </c>
      <c r="F149" s="214" t="s">
        <v>1213</v>
      </c>
      <c r="G149" s="201"/>
      <c r="H149" s="201"/>
      <c r="I149" s="204"/>
      <c r="J149" s="215">
        <f>BK149</f>
        <v>0</v>
      </c>
      <c r="K149" s="201"/>
      <c r="L149" s="206"/>
      <c r="M149" s="207"/>
      <c r="N149" s="208"/>
      <c r="O149" s="208"/>
      <c r="P149" s="209">
        <f>SUM(P150:P152)</f>
        <v>0</v>
      </c>
      <c r="Q149" s="208"/>
      <c r="R149" s="209">
        <f>SUM(R150:R152)</f>
        <v>0</v>
      </c>
      <c r="S149" s="208"/>
      <c r="T149" s="210">
        <f>SUM(T150:T152)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11" t="s">
        <v>76</v>
      </c>
      <c r="AT149" s="212" t="s">
        <v>68</v>
      </c>
      <c r="AU149" s="212" t="s">
        <v>76</v>
      </c>
      <c r="AY149" s="211" t="s">
        <v>281</v>
      </c>
      <c r="BK149" s="213">
        <f>SUM(BK150:BK152)</f>
        <v>0</v>
      </c>
    </row>
    <row r="150" s="2" customFormat="1" ht="21.75" customHeight="1">
      <c r="A150" s="41"/>
      <c r="B150" s="42"/>
      <c r="C150" s="267" t="s">
        <v>568</v>
      </c>
      <c r="D150" s="267" t="s">
        <v>396</v>
      </c>
      <c r="E150" s="268" t="s">
        <v>1214</v>
      </c>
      <c r="F150" s="269" t="s">
        <v>1215</v>
      </c>
      <c r="G150" s="270" t="s">
        <v>197</v>
      </c>
      <c r="H150" s="271">
        <v>1</v>
      </c>
      <c r="I150" s="272"/>
      <c r="J150" s="273">
        <f>ROUND(I150*H150,2)</f>
        <v>0</v>
      </c>
      <c r="K150" s="269" t="s">
        <v>316</v>
      </c>
      <c r="L150" s="274"/>
      <c r="M150" s="275" t="s">
        <v>19</v>
      </c>
      <c r="N150" s="276" t="s">
        <v>40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327</v>
      </c>
      <c r="AT150" s="227" t="s">
        <v>396</v>
      </c>
      <c r="AU150" s="227" t="s">
        <v>78</v>
      </c>
      <c r="AY150" s="20" t="s">
        <v>281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76</v>
      </c>
      <c r="BK150" s="228">
        <f>ROUND(I150*H150,2)</f>
        <v>0</v>
      </c>
      <c r="BL150" s="20" t="s">
        <v>288</v>
      </c>
      <c r="BM150" s="227" t="s">
        <v>2431</v>
      </c>
    </row>
    <row r="151" s="2" customFormat="1" ht="16.5" customHeight="1">
      <c r="A151" s="41"/>
      <c r="B151" s="42"/>
      <c r="C151" s="267" t="s">
        <v>572</v>
      </c>
      <c r="D151" s="267" t="s">
        <v>396</v>
      </c>
      <c r="E151" s="268" t="s">
        <v>2073</v>
      </c>
      <c r="F151" s="269" t="s">
        <v>1218</v>
      </c>
      <c r="G151" s="270" t="s">
        <v>197</v>
      </c>
      <c r="H151" s="271">
        <v>3</v>
      </c>
      <c r="I151" s="272"/>
      <c r="J151" s="273">
        <f>ROUND(I151*H151,2)</f>
        <v>0</v>
      </c>
      <c r="K151" s="269" t="s">
        <v>316</v>
      </c>
      <c r="L151" s="274"/>
      <c r="M151" s="275" t="s">
        <v>19</v>
      </c>
      <c r="N151" s="276" t="s">
        <v>40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327</v>
      </c>
      <c r="AT151" s="227" t="s">
        <v>396</v>
      </c>
      <c r="AU151" s="227" t="s">
        <v>78</v>
      </c>
      <c r="AY151" s="20" t="s">
        <v>281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76</v>
      </c>
      <c r="BK151" s="228">
        <f>ROUND(I151*H151,2)</f>
        <v>0</v>
      </c>
      <c r="BL151" s="20" t="s">
        <v>288</v>
      </c>
      <c r="BM151" s="227" t="s">
        <v>2432</v>
      </c>
    </row>
    <row r="152" s="2" customFormat="1" ht="16.5" customHeight="1">
      <c r="A152" s="41"/>
      <c r="B152" s="42"/>
      <c r="C152" s="267" t="s">
        <v>576</v>
      </c>
      <c r="D152" s="267" t="s">
        <v>396</v>
      </c>
      <c r="E152" s="268" t="s">
        <v>1220</v>
      </c>
      <c r="F152" s="269" t="s">
        <v>1221</v>
      </c>
      <c r="G152" s="270" t="s">
        <v>197</v>
      </c>
      <c r="H152" s="271">
        <v>1</v>
      </c>
      <c r="I152" s="272"/>
      <c r="J152" s="273">
        <f>ROUND(I152*H152,2)</f>
        <v>0</v>
      </c>
      <c r="K152" s="269" t="s">
        <v>316</v>
      </c>
      <c r="L152" s="274"/>
      <c r="M152" s="275" t="s">
        <v>19</v>
      </c>
      <c r="N152" s="276" t="s">
        <v>40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327</v>
      </c>
      <c r="AT152" s="227" t="s">
        <v>396</v>
      </c>
      <c r="AU152" s="227" t="s">
        <v>78</v>
      </c>
      <c r="AY152" s="20" t="s">
        <v>281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76</v>
      </c>
      <c r="BK152" s="228">
        <f>ROUND(I152*H152,2)</f>
        <v>0</v>
      </c>
      <c r="BL152" s="20" t="s">
        <v>288</v>
      </c>
      <c r="BM152" s="227" t="s">
        <v>2433</v>
      </c>
    </row>
    <row r="153" s="12" customFormat="1" ht="22.8" customHeight="1">
      <c r="A153" s="12"/>
      <c r="B153" s="200"/>
      <c r="C153" s="201"/>
      <c r="D153" s="202" t="s">
        <v>68</v>
      </c>
      <c r="E153" s="214" t="s">
        <v>8</v>
      </c>
      <c r="F153" s="214" t="s">
        <v>1223</v>
      </c>
      <c r="G153" s="201"/>
      <c r="H153" s="201"/>
      <c r="I153" s="204"/>
      <c r="J153" s="215">
        <f>BK153</f>
        <v>0</v>
      </c>
      <c r="K153" s="201"/>
      <c r="L153" s="206"/>
      <c r="M153" s="207"/>
      <c r="N153" s="208"/>
      <c r="O153" s="208"/>
      <c r="P153" s="209">
        <f>SUM(P154:P157)</f>
        <v>0</v>
      </c>
      <c r="Q153" s="208"/>
      <c r="R153" s="209">
        <f>SUM(R154:R157)</f>
        <v>0</v>
      </c>
      <c r="S153" s="208"/>
      <c r="T153" s="210">
        <f>SUM(T154:T157)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11" t="s">
        <v>76</v>
      </c>
      <c r="AT153" s="212" t="s">
        <v>68</v>
      </c>
      <c r="AU153" s="212" t="s">
        <v>76</v>
      </c>
      <c r="AY153" s="211" t="s">
        <v>281</v>
      </c>
      <c r="BK153" s="213">
        <f>SUM(BK154:BK157)</f>
        <v>0</v>
      </c>
    </row>
    <row r="154" s="2" customFormat="1" ht="24.15" customHeight="1">
      <c r="A154" s="41"/>
      <c r="B154" s="42"/>
      <c r="C154" s="216" t="s">
        <v>581</v>
      </c>
      <c r="D154" s="216" t="s">
        <v>284</v>
      </c>
      <c r="E154" s="217" t="s">
        <v>2434</v>
      </c>
      <c r="F154" s="218" t="s">
        <v>1225</v>
      </c>
      <c r="G154" s="219" t="s">
        <v>1110</v>
      </c>
      <c r="H154" s="220">
        <v>1</v>
      </c>
      <c r="I154" s="221"/>
      <c r="J154" s="222">
        <f>ROUND(I154*H154,2)</f>
        <v>0</v>
      </c>
      <c r="K154" s="218" t="s">
        <v>316</v>
      </c>
      <c r="L154" s="47"/>
      <c r="M154" s="223" t="s">
        <v>19</v>
      </c>
      <c r="N154" s="224" t="s">
        <v>40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288</v>
      </c>
      <c r="AT154" s="227" t="s">
        <v>284</v>
      </c>
      <c r="AU154" s="227" t="s">
        <v>78</v>
      </c>
      <c r="AY154" s="20" t="s">
        <v>281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76</v>
      </c>
      <c r="BK154" s="228">
        <f>ROUND(I154*H154,2)</f>
        <v>0</v>
      </c>
      <c r="BL154" s="20" t="s">
        <v>288</v>
      </c>
      <c r="BM154" s="227" t="s">
        <v>2435</v>
      </c>
    </row>
    <row r="155" s="2" customFormat="1" ht="37.8" customHeight="1">
      <c r="A155" s="41"/>
      <c r="B155" s="42"/>
      <c r="C155" s="216" t="s">
        <v>587</v>
      </c>
      <c r="D155" s="216" t="s">
        <v>284</v>
      </c>
      <c r="E155" s="217" t="s">
        <v>2081</v>
      </c>
      <c r="F155" s="218" t="s">
        <v>1228</v>
      </c>
      <c r="G155" s="219" t="s">
        <v>1110</v>
      </c>
      <c r="H155" s="220">
        <v>1</v>
      </c>
      <c r="I155" s="221"/>
      <c r="J155" s="222">
        <f>ROUND(I155*H155,2)</f>
        <v>0</v>
      </c>
      <c r="K155" s="218" t="s">
        <v>316</v>
      </c>
      <c r="L155" s="47"/>
      <c r="M155" s="223" t="s">
        <v>19</v>
      </c>
      <c r="N155" s="224" t="s">
        <v>40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288</v>
      </c>
      <c r="AT155" s="227" t="s">
        <v>284</v>
      </c>
      <c r="AU155" s="227" t="s">
        <v>78</v>
      </c>
      <c r="AY155" s="20" t="s">
        <v>281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76</v>
      </c>
      <c r="BK155" s="228">
        <f>ROUND(I155*H155,2)</f>
        <v>0</v>
      </c>
      <c r="BL155" s="20" t="s">
        <v>288</v>
      </c>
      <c r="BM155" s="227" t="s">
        <v>2436</v>
      </c>
    </row>
    <row r="156" s="2" customFormat="1" ht="16.5" customHeight="1">
      <c r="A156" s="41"/>
      <c r="B156" s="42"/>
      <c r="C156" s="216" t="s">
        <v>594</v>
      </c>
      <c r="D156" s="216" t="s">
        <v>284</v>
      </c>
      <c r="E156" s="217" t="s">
        <v>1230</v>
      </c>
      <c r="F156" s="218" t="s">
        <v>1231</v>
      </c>
      <c r="G156" s="219" t="s">
        <v>1110</v>
      </c>
      <c r="H156" s="220">
        <v>1</v>
      </c>
      <c r="I156" s="221"/>
      <c r="J156" s="222">
        <f>ROUND(I156*H156,2)</f>
        <v>0</v>
      </c>
      <c r="K156" s="218" t="s">
        <v>316</v>
      </c>
      <c r="L156" s="47"/>
      <c r="M156" s="223" t="s">
        <v>19</v>
      </c>
      <c r="N156" s="224" t="s">
        <v>40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288</v>
      </c>
      <c r="AT156" s="227" t="s">
        <v>284</v>
      </c>
      <c r="AU156" s="227" t="s">
        <v>78</v>
      </c>
      <c r="AY156" s="20" t="s">
        <v>281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76</v>
      </c>
      <c r="BK156" s="228">
        <f>ROUND(I156*H156,2)</f>
        <v>0</v>
      </c>
      <c r="BL156" s="20" t="s">
        <v>288</v>
      </c>
      <c r="BM156" s="227" t="s">
        <v>2437</v>
      </c>
    </row>
    <row r="157" s="2" customFormat="1" ht="16.5" customHeight="1">
      <c r="A157" s="41"/>
      <c r="B157" s="42"/>
      <c r="C157" s="216" t="s">
        <v>599</v>
      </c>
      <c r="D157" s="216" t="s">
        <v>284</v>
      </c>
      <c r="E157" s="217" t="s">
        <v>1233</v>
      </c>
      <c r="F157" s="218" t="s">
        <v>1797</v>
      </c>
      <c r="G157" s="219" t="s">
        <v>1110</v>
      </c>
      <c r="H157" s="220">
        <v>1</v>
      </c>
      <c r="I157" s="221"/>
      <c r="J157" s="222">
        <f>ROUND(I157*H157,2)</f>
        <v>0</v>
      </c>
      <c r="K157" s="218" t="s">
        <v>316</v>
      </c>
      <c r="L157" s="47"/>
      <c r="M157" s="295" t="s">
        <v>19</v>
      </c>
      <c r="N157" s="296" t="s">
        <v>40</v>
      </c>
      <c r="O157" s="293"/>
      <c r="P157" s="297">
        <f>O157*H157</f>
        <v>0</v>
      </c>
      <c r="Q157" s="297">
        <v>0</v>
      </c>
      <c r="R157" s="297">
        <f>Q157*H157</f>
        <v>0</v>
      </c>
      <c r="S157" s="297">
        <v>0</v>
      </c>
      <c r="T157" s="29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288</v>
      </c>
      <c r="AT157" s="227" t="s">
        <v>284</v>
      </c>
      <c r="AU157" s="227" t="s">
        <v>78</v>
      </c>
      <c r="AY157" s="20" t="s">
        <v>281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76</v>
      </c>
      <c r="BK157" s="228">
        <f>ROUND(I157*H157,2)</f>
        <v>0</v>
      </c>
      <c r="BL157" s="20" t="s">
        <v>288</v>
      </c>
      <c r="BM157" s="227" t="s">
        <v>2438</v>
      </c>
    </row>
    <row r="158" s="2" customFormat="1" ht="6.96" customHeight="1">
      <c r="A158" s="41"/>
      <c r="B158" s="62"/>
      <c r="C158" s="63"/>
      <c r="D158" s="63"/>
      <c r="E158" s="63"/>
      <c r="F158" s="63"/>
      <c r="G158" s="63"/>
      <c r="H158" s="63"/>
      <c r="I158" s="63"/>
      <c r="J158" s="63"/>
      <c r="K158" s="63"/>
      <c r="L158" s="47"/>
      <c r="M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</row>
  </sheetData>
  <sheetProtection sheet="1" autoFilter="0" formatColumns="0" formatRows="0" objects="1" scenarios="1" spinCount="100000" saltValue="IVsZe8keXsonpyZabQNDaiBO76/fPYxUAQsBo/8FX393qPSJpPNcgsQ++1G06R/ax1gIp01O6ek+MslKCvRcxA==" hashValue="oOsQPSAP1dZHSitoGH90sPsEzF0+17h+fEpJbPM3RmR2r2nirKUyh8HTB+wZeRJU45+5tLt17rDwRk9ceQqx6A==" algorithmName="SHA-512" password="DDA6"/>
  <autoFilter ref="C93:K15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2094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2439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ROUND((SUM(BE86:BE147)),  2)</f>
        <v>0</v>
      </c>
      <c r="G35" s="41"/>
      <c r="H35" s="41"/>
      <c r="I35" s="161">
        <v>0.20999999999999999</v>
      </c>
      <c r="J35" s="160">
        <f>ROUND(((SUM(BE86:BE147))*I35),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ROUND((SUM(BF86:BF147)),  2)</f>
        <v>0</v>
      </c>
      <c r="G36" s="41"/>
      <c r="H36" s="41"/>
      <c r="I36" s="161">
        <v>0.12</v>
      </c>
      <c r="J36" s="160">
        <f>ROUND(((SUM(BF86:BF147))*I36),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ROUND((SUM(BG86:BG147)),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ROUND((SUM(BH86:BH147)),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ROUND((SUM(BI86:BI147)),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2094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D6 - ZTI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2440</v>
      </c>
      <c r="E64" s="181"/>
      <c r="F64" s="181"/>
      <c r="G64" s="181"/>
      <c r="H64" s="181"/>
      <c r="I64" s="181"/>
      <c r="J64" s="182">
        <f>J87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266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3" t="str">
        <f>E7</f>
        <v>Rekonstrukce sociálního zařízení včetně rozvodů vody a kanalizace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217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3" t="s">
        <v>2094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225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D6 - ZTI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F14</f>
        <v xml:space="preserve"> </v>
      </c>
      <c r="G80" s="43"/>
      <c r="H80" s="43"/>
      <c r="I80" s="35" t="s">
        <v>23</v>
      </c>
      <c r="J80" s="75" t="str">
        <f>IF(J14="","",J14)</f>
        <v>6. 6. 2025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E17</f>
        <v xml:space="preserve"> </v>
      </c>
      <c r="G82" s="43"/>
      <c r="H82" s="43"/>
      <c r="I82" s="35" t="s">
        <v>30</v>
      </c>
      <c r="J82" s="39" t="str">
        <f>E23</f>
        <v xml:space="preserve"> 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28</v>
      </c>
      <c r="D83" s="43"/>
      <c r="E83" s="43"/>
      <c r="F83" s="30" t="str">
        <f>IF(E20="","",E20)</f>
        <v>Vyplň údaj</v>
      </c>
      <c r="G83" s="43"/>
      <c r="H83" s="43"/>
      <c r="I83" s="35" t="s">
        <v>32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267</v>
      </c>
      <c r="D85" s="192" t="s">
        <v>54</v>
      </c>
      <c r="E85" s="192" t="s">
        <v>50</v>
      </c>
      <c r="F85" s="192" t="s">
        <v>51</v>
      </c>
      <c r="G85" s="192" t="s">
        <v>268</v>
      </c>
      <c r="H85" s="192" t="s">
        <v>269</v>
      </c>
      <c r="I85" s="192" t="s">
        <v>270</v>
      </c>
      <c r="J85" s="192" t="s">
        <v>239</v>
      </c>
      <c r="K85" s="193" t="s">
        <v>271</v>
      </c>
      <c r="L85" s="194"/>
      <c r="M85" s="95" t="s">
        <v>19</v>
      </c>
      <c r="N85" s="96" t="s">
        <v>39</v>
      </c>
      <c r="O85" s="96" t="s">
        <v>272</v>
      </c>
      <c r="P85" s="96" t="s">
        <v>273</v>
      </c>
      <c r="Q85" s="96" t="s">
        <v>274</v>
      </c>
      <c r="R85" s="96" t="s">
        <v>275</v>
      </c>
      <c r="S85" s="96" t="s">
        <v>276</v>
      </c>
      <c r="T85" s="97" t="s">
        <v>277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0.34326000000000001</v>
      </c>
      <c r="S86" s="99"/>
      <c r="T86" s="198">
        <f>T87</f>
        <v>1.6239299999999999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68</v>
      </c>
      <c r="AU86" s="20" t="s">
        <v>240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68</v>
      </c>
      <c r="E87" s="203" t="s">
        <v>76</v>
      </c>
      <c r="F87" s="203" t="s">
        <v>2441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SUM(P88:P147)</f>
        <v>0</v>
      </c>
      <c r="Q87" s="208"/>
      <c r="R87" s="209">
        <f>SUM(R88:R147)</f>
        <v>0.34326000000000001</v>
      </c>
      <c r="S87" s="208"/>
      <c r="T87" s="210">
        <f>SUM(T88:T147)</f>
        <v>1.6239299999999999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288</v>
      </c>
      <c r="AT87" s="212" t="s">
        <v>68</v>
      </c>
      <c r="AU87" s="212" t="s">
        <v>69</v>
      </c>
      <c r="AY87" s="211" t="s">
        <v>281</v>
      </c>
      <c r="BK87" s="213">
        <f>SUM(BK88:BK147)</f>
        <v>0</v>
      </c>
    </row>
    <row r="88" s="2" customFormat="1" ht="16.5" customHeight="1">
      <c r="A88" s="41"/>
      <c r="B88" s="42"/>
      <c r="C88" s="216" t="s">
        <v>76</v>
      </c>
      <c r="D88" s="216" t="s">
        <v>284</v>
      </c>
      <c r="E88" s="217" t="s">
        <v>2442</v>
      </c>
      <c r="F88" s="218" t="s">
        <v>2443</v>
      </c>
      <c r="G88" s="219" t="s">
        <v>321</v>
      </c>
      <c r="H88" s="220">
        <v>7</v>
      </c>
      <c r="I88" s="221"/>
      <c r="J88" s="222">
        <f>ROUND(I88*H88,2)</f>
        <v>0</v>
      </c>
      <c r="K88" s="218" t="s">
        <v>316</v>
      </c>
      <c r="L88" s="47"/>
      <c r="M88" s="223" t="s">
        <v>19</v>
      </c>
      <c r="N88" s="224" t="s">
        <v>40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1111</v>
      </c>
      <c r="AT88" s="227" t="s">
        <v>284</v>
      </c>
      <c r="AU88" s="227" t="s">
        <v>76</v>
      </c>
      <c r="AY88" s="20" t="s">
        <v>281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76</v>
      </c>
      <c r="BK88" s="228">
        <f>ROUND(I88*H88,2)</f>
        <v>0</v>
      </c>
      <c r="BL88" s="20" t="s">
        <v>1111</v>
      </c>
      <c r="BM88" s="227" t="s">
        <v>2444</v>
      </c>
    </row>
    <row r="89" s="2" customFormat="1" ht="24.15" customHeight="1">
      <c r="A89" s="41"/>
      <c r="B89" s="42"/>
      <c r="C89" s="216" t="s">
        <v>78</v>
      </c>
      <c r="D89" s="216" t="s">
        <v>284</v>
      </c>
      <c r="E89" s="217" t="s">
        <v>1245</v>
      </c>
      <c r="F89" s="218" t="s">
        <v>1246</v>
      </c>
      <c r="G89" s="219" t="s">
        <v>321</v>
      </c>
      <c r="H89" s="220">
        <v>7</v>
      </c>
      <c r="I89" s="221"/>
      <c r="J89" s="222">
        <f>ROUND(I89*H89,2)</f>
        <v>0</v>
      </c>
      <c r="K89" s="218" t="s">
        <v>316</v>
      </c>
      <c r="L89" s="47"/>
      <c r="M89" s="223" t="s">
        <v>19</v>
      </c>
      <c r="N89" s="224" t="s">
        <v>40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1111</v>
      </c>
      <c r="AT89" s="227" t="s">
        <v>284</v>
      </c>
      <c r="AU89" s="227" t="s">
        <v>76</v>
      </c>
      <c r="AY89" s="20" t="s">
        <v>281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76</v>
      </c>
      <c r="BK89" s="228">
        <f>ROUND(I89*H89,2)</f>
        <v>0</v>
      </c>
      <c r="BL89" s="20" t="s">
        <v>1111</v>
      </c>
      <c r="BM89" s="227" t="s">
        <v>2445</v>
      </c>
    </row>
    <row r="90" s="2" customFormat="1" ht="16.5" customHeight="1">
      <c r="A90" s="41"/>
      <c r="B90" s="42"/>
      <c r="C90" s="216" t="s">
        <v>199</v>
      </c>
      <c r="D90" s="216" t="s">
        <v>284</v>
      </c>
      <c r="E90" s="217" t="s">
        <v>1807</v>
      </c>
      <c r="F90" s="218" t="s">
        <v>1808</v>
      </c>
      <c r="G90" s="219" t="s">
        <v>321</v>
      </c>
      <c r="H90" s="220">
        <v>2</v>
      </c>
      <c r="I90" s="221"/>
      <c r="J90" s="222">
        <f>ROUND(I90*H90,2)</f>
        <v>0</v>
      </c>
      <c r="K90" s="218" t="s">
        <v>287</v>
      </c>
      <c r="L90" s="47"/>
      <c r="M90" s="223" t="s">
        <v>19</v>
      </c>
      <c r="N90" s="224" t="s">
        <v>40</v>
      </c>
      <c r="O90" s="87"/>
      <c r="P90" s="225">
        <f>O90*H90</f>
        <v>0</v>
      </c>
      <c r="Q90" s="225">
        <v>0.017690000000000001</v>
      </c>
      <c r="R90" s="225">
        <f>Q90*H90</f>
        <v>0.035380000000000002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1111</v>
      </c>
      <c r="AT90" s="227" t="s">
        <v>284</v>
      </c>
      <c r="AU90" s="227" t="s">
        <v>76</v>
      </c>
      <c r="AY90" s="20" t="s">
        <v>281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76</v>
      </c>
      <c r="BK90" s="228">
        <f>ROUND(I90*H90,2)</f>
        <v>0</v>
      </c>
      <c r="BL90" s="20" t="s">
        <v>1111</v>
      </c>
      <c r="BM90" s="227" t="s">
        <v>2446</v>
      </c>
    </row>
    <row r="91" s="2" customFormat="1">
      <c r="A91" s="41"/>
      <c r="B91" s="42"/>
      <c r="C91" s="43"/>
      <c r="D91" s="229" t="s">
        <v>290</v>
      </c>
      <c r="E91" s="43"/>
      <c r="F91" s="230" t="s">
        <v>1810</v>
      </c>
      <c r="G91" s="43"/>
      <c r="H91" s="43"/>
      <c r="I91" s="231"/>
      <c r="J91" s="43"/>
      <c r="K91" s="43"/>
      <c r="L91" s="47"/>
      <c r="M91" s="232"/>
      <c r="N91" s="233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290</v>
      </c>
      <c r="AU91" s="20" t="s">
        <v>76</v>
      </c>
    </row>
    <row r="92" s="2" customFormat="1" ht="16.5" customHeight="1">
      <c r="A92" s="41"/>
      <c r="B92" s="42"/>
      <c r="C92" s="216" t="s">
        <v>288</v>
      </c>
      <c r="D92" s="216" t="s">
        <v>284</v>
      </c>
      <c r="E92" s="217" t="s">
        <v>1811</v>
      </c>
      <c r="F92" s="218" t="s">
        <v>1812</v>
      </c>
      <c r="G92" s="219" t="s">
        <v>321</v>
      </c>
      <c r="H92" s="220">
        <v>1</v>
      </c>
      <c r="I92" s="221"/>
      <c r="J92" s="222">
        <f>ROUND(I92*H92,2)</f>
        <v>0</v>
      </c>
      <c r="K92" s="218" t="s">
        <v>316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1111</v>
      </c>
      <c r="AT92" s="227" t="s">
        <v>284</v>
      </c>
      <c r="AU92" s="227" t="s">
        <v>76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1111</v>
      </c>
      <c r="BM92" s="227" t="s">
        <v>2447</v>
      </c>
    </row>
    <row r="93" s="2" customFormat="1" ht="16.5" customHeight="1">
      <c r="A93" s="41"/>
      <c r="B93" s="42"/>
      <c r="C93" s="216" t="s">
        <v>312</v>
      </c>
      <c r="D93" s="216" t="s">
        <v>284</v>
      </c>
      <c r="E93" s="217" t="s">
        <v>2448</v>
      </c>
      <c r="F93" s="218" t="s">
        <v>2449</v>
      </c>
      <c r="G93" s="219" t="s">
        <v>321</v>
      </c>
      <c r="H93" s="220">
        <v>1</v>
      </c>
      <c r="I93" s="221"/>
      <c r="J93" s="222">
        <f>ROUND(I93*H93,2)</f>
        <v>0</v>
      </c>
      <c r="K93" s="218" t="s">
        <v>287</v>
      </c>
      <c r="L93" s="47"/>
      <c r="M93" s="223" t="s">
        <v>19</v>
      </c>
      <c r="N93" s="224" t="s">
        <v>40</v>
      </c>
      <c r="O93" s="87"/>
      <c r="P93" s="225">
        <f>O93*H93</f>
        <v>0</v>
      </c>
      <c r="Q93" s="225">
        <v>0.0099600000000000001</v>
      </c>
      <c r="R93" s="225">
        <f>Q93*H93</f>
        <v>0.0099600000000000001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1111</v>
      </c>
      <c r="AT93" s="227" t="s">
        <v>284</v>
      </c>
      <c r="AU93" s="227" t="s">
        <v>76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1111</v>
      </c>
      <c r="BM93" s="227" t="s">
        <v>2450</v>
      </c>
    </row>
    <row r="94" s="2" customFormat="1">
      <c r="A94" s="41"/>
      <c r="B94" s="42"/>
      <c r="C94" s="43"/>
      <c r="D94" s="229" t="s">
        <v>290</v>
      </c>
      <c r="E94" s="43"/>
      <c r="F94" s="230" t="s">
        <v>2451</v>
      </c>
      <c r="G94" s="43"/>
      <c r="H94" s="43"/>
      <c r="I94" s="231"/>
      <c r="J94" s="43"/>
      <c r="K94" s="43"/>
      <c r="L94" s="47"/>
      <c r="M94" s="232"/>
      <c r="N94" s="233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290</v>
      </c>
      <c r="AU94" s="20" t="s">
        <v>76</v>
      </c>
    </row>
    <row r="95" s="2" customFormat="1" ht="16.5" customHeight="1">
      <c r="A95" s="41"/>
      <c r="B95" s="42"/>
      <c r="C95" s="216" t="s">
        <v>318</v>
      </c>
      <c r="D95" s="216" t="s">
        <v>284</v>
      </c>
      <c r="E95" s="217" t="s">
        <v>2452</v>
      </c>
      <c r="F95" s="218" t="s">
        <v>2453</v>
      </c>
      <c r="G95" s="219" t="s">
        <v>321</v>
      </c>
      <c r="H95" s="220">
        <v>2</v>
      </c>
      <c r="I95" s="221"/>
      <c r="J95" s="222">
        <f>ROUND(I95*H95,2)</f>
        <v>0</v>
      </c>
      <c r="K95" s="218" t="s">
        <v>287</v>
      </c>
      <c r="L95" s="47"/>
      <c r="M95" s="223" t="s">
        <v>19</v>
      </c>
      <c r="N95" s="224" t="s">
        <v>40</v>
      </c>
      <c r="O95" s="87"/>
      <c r="P95" s="225">
        <f>O95*H95</f>
        <v>0</v>
      </c>
      <c r="Q95" s="225">
        <v>0.0099600000000000001</v>
      </c>
      <c r="R95" s="225">
        <f>Q95*H95</f>
        <v>0.01992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1111</v>
      </c>
      <c r="AT95" s="227" t="s">
        <v>284</v>
      </c>
      <c r="AU95" s="227" t="s">
        <v>76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1111</v>
      </c>
      <c r="BM95" s="227" t="s">
        <v>2454</v>
      </c>
    </row>
    <row r="96" s="2" customFormat="1">
      <c r="A96" s="41"/>
      <c r="B96" s="42"/>
      <c r="C96" s="43"/>
      <c r="D96" s="229" t="s">
        <v>290</v>
      </c>
      <c r="E96" s="43"/>
      <c r="F96" s="230" t="s">
        <v>2455</v>
      </c>
      <c r="G96" s="43"/>
      <c r="H96" s="43"/>
      <c r="I96" s="231"/>
      <c r="J96" s="43"/>
      <c r="K96" s="43"/>
      <c r="L96" s="47"/>
      <c r="M96" s="232"/>
      <c r="N96" s="233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290</v>
      </c>
      <c r="AU96" s="20" t="s">
        <v>76</v>
      </c>
    </row>
    <row r="97" s="2" customFormat="1" ht="37.8" customHeight="1">
      <c r="A97" s="41"/>
      <c r="B97" s="42"/>
      <c r="C97" s="216" t="s">
        <v>323</v>
      </c>
      <c r="D97" s="216" t="s">
        <v>284</v>
      </c>
      <c r="E97" s="217" t="s">
        <v>1269</v>
      </c>
      <c r="F97" s="218" t="s">
        <v>1270</v>
      </c>
      <c r="G97" s="219" t="s">
        <v>321</v>
      </c>
      <c r="H97" s="220">
        <v>2</v>
      </c>
      <c r="I97" s="221"/>
      <c r="J97" s="222">
        <f>ROUND(I97*H97,2)</f>
        <v>0</v>
      </c>
      <c r="K97" s="218" t="s">
        <v>287</v>
      </c>
      <c r="L97" s="47"/>
      <c r="M97" s="223" t="s">
        <v>19</v>
      </c>
      <c r="N97" s="224" t="s">
        <v>40</v>
      </c>
      <c r="O97" s="87"/>
      <c r="P97" s="225">
        <f>O97*H97</f>
        <v>0</v>
      </c>
      <c r="Q97" s="225">
        <v>0.016969999999999999</v>
      </c>
      <c r="R97" s="225">
        <f>Q97*H97</f>
        <v>0.033939999999999998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1111</v>
      </c>
      <c r="AT97" s="227" t="s">
        <v>284</v>
      </c>
      <c r="AU97" s="227" t="s">
        <v>76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1111</v>
      </c>
      <c r="BM97" s="227" t="s">
        <v>2456</v>
      </c>
    </row>
    <row r="98" s="2" customFormat="1">
      <c r="A98" s="41"/>
      <c r="B98" s="42"/>
      <c r="C98" s="43"/>
      <c r="D98" s="229" t="s">
        <v>290</v>
      </c>
      <c r="E98" s="43"/>
      <c r="F98" s="230" t="s">
        <v>1272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290</v>
      </c>
      <c r="AU98" s="20" t="s">
        <v>76</v>
      </c>
    </row>
    <row r="99" s="2" customFormat="1" ht="21.75" customHeight="1">
      <c r="A99" s="41"/>
      <c r="B99" s="42"/>
      <c r="C99" s="216" t="s">
        <v>327</v>
      </c>
      <c r="D99" s="216" t="s">
        <v>284</v>
      </c>
      <c r="E99" s="217" t="s">
        <v>1815</v>
      </c>
      <c r="F99" s="218" t="s">
        <v>1816</v>
      </c>
      <c r="G99" s="219" t="s">
        <v>321</v>
      </c>
      <c r="H99" s="220">
        <v>5</v>
      </c>
      <c r="I99" s="221"/>
      <c r="J99" s="222">
        <f>ROUND(I99*H99,2)</f>
        <v>0</v>
      </c>
      <c r="K99" s="218" t="s">
        <v>287</v>
      </c>
      <c r="L99" s="47"/>
      <c r="M99" s="223" t="s">
        <v>19</v>
      </c>
      <c r="N99" s="224" t="s">
        <v>40</v>
      </c>
      <c r="O99" s="87"/>
      <c r="P99" s="225">
        <f>O99*H99</f>
        <v>0</v>
      </c>
      <c r="Q99" s="225">
        <v>0.0018</v>
      </c>
      <c r="R99" s="225">
        <f>Q99*H99</f>
        <v>0.0089999999999999993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1111</v>
      </c>
      <c r="AT99" s="227" t="s">
        <v>284</v>
      </c>
      <c r="AU99" s="227" t="s">
        <v>76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1111</v>
      </c>
      <c r="BM99" s="227" t="s">
        <v>2457</v>
      </c>
    </row>
    <row r="100" s="2" customFormat="1">
      <c r="A100" s="41"/>
      <c r="B100" s="42"/>
      <c r="C100" s="43"/>
      <c r="D100" s="229" t="s">
        <v>290</v>
      </c>
      <c r="E100" s="43"/>
      <c r="F100" s="230" t="s">
        <v>1818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290</v>
      </c>
      <c r="AU100" s="20" t="s">
        <v>76</v>
      </c>
    </row>
    <row r="101" s="2" customFormat="1" ht="24.15" customHeight="1">
      <c r="A101" s="41"/>
      <c r="B101" s="42"/>
      <c r="C101" s="216" t="s">
        <v>336</v>
      </c>
      <c r="D101" s="216" t="s">
        <v>284</v>
      </c>
      <c r="E101" s="217" t="s">
        <v>2458</v>
      </c>
      <c r="F101" s="218" t="s">
        <v>2459</v>
      </c>
      <c r="G101" s="219" t="s">
        <v>321</v>
      </c>
      <c r="H101" s="220">
        <v>3</v>
      </c>
      <c r="I101" s="221"/>
      <c r="J101" s="222">
        <f>ROUND(I101*H101,2)</f>
        <v>0</v>
      </c>
      <c r="K101" s="218" t="s">
        <v>316</v>
      </c>
      <c r="L101" s="47"/>
      <c r="M101" s="223" t="s">
        <v>19</v>
      </c>
      <c r="N101" s="224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1111</v>
      </c>
      <c r="AT101" s="227" t="s">
        <v>284</v>
      </c>
      <c r="AU101" s="227" t="s">
        <v>76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1111</v>
      </c>
      <c r="BM101" s="227" t="s">
        <v>2460</v>
      </c>
    </row>
    <row r="102" s="2" customFormat="1" ht="24.15" customHeight="1">
      <c r="A102" s="41"/>
      <c r="B102" s="42"/>
      <c r="C102" s="216" t="s">
        <v>347</v>
      </c>
      <c r="D102" s="216" t="s">
        <v>284</v>
      </c>
      <c r="E102" s="217" t="s">
        <v>1277</v>
      </c>
      <c r="F102" s="218" t="s">
        <v>1278</v>
      </c>
      <c r="G102" s="219" t="s">
        <v>321</v>
      </c>
      <c r="H102" s="220">
        <v>2</v>
      </c>
      <c r="I102" s="221"/>
      <c r="J102" s="222">
        <f>ROUND(I102*H102,2)</f>
        <v>0</v>
      </c>
      <c r="K102" s="218" t="s">
        <v>316</v>
      </c>
      <c r="L102" s="47"/>
      <c r="M102" s="223" t="s">
        <v>19</v>
      </c>
      <c r="N102" s="224" t="s">
        <v>40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1111</v>
      </c>
      <c r="AT102" s="227" t="s">
        <v>284</v>
      </c>
      <c r="AU102" s="227" t="s">
        <v>76</v>
      </c>
      <c r="AY102" s="20" t="s">
        <v>281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76</v>
      </c>
      <c r="BK102" s="228">
        <f>ROUND(I102*H102,2)</f>
        <v>0</v>
      </c>
      <c r="BL102" s="20" t="s">
        <v>1111</v>
      </c>
      <c r="BM102" s="227" t="s">
        <v>2461</v>
      </c>
    </row>
    <row r="103" s="2" customFormat="1" ht="24.15" customHeight="1">
      <c r="A103" s="41"/>
      <c r="B103" s="42"/>
      <c r="C103" s="216" t="s">
        <v>355</v>
      </c>
      <c r="D103" s="216" t="s">
        <v>284</v>
      </c>
      <c r="E103" s="217" t="s">
        <v>2462</v>
      </c>
      <c r="F103" s="218" t="s">
        <v>2463</v>
      </c>
      <c r="G103" s="219" t="s">
        <v>321</v>
      </c>
      <c r="H103" s="220">
        <v>1</v>
      </c>
      <c r="I103" s="221"/>
      <c r="J103" s="222">
        <f>ROUND(I103*H103,2)</f>
        <v>0</v>
      </c>
      <c r="K103" s="218" t="s">
        <v>287</v>
      </c>
      <c r="L103" s="47"/>
      <c r="M103" s="223" t="s">
        <v>19</v>
      </c>
      <c r="N103" s="224" t="s">
        <v>40</v>
      </c>
      <c r="O103" s="87"/>
      <c r="P103" s="225">
        <f>O103*H103</f>
        <v>0</v>
      </c>
      <c r="Q103" s="225">
        <v>0.00214</v>
      </c>
      <c r="R103" s="225">
        <f>Q103*H103</f>
        <v>0.00214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1111</v>
      </c>
      <c r="AT103" s="227" t="s">
        <v>284</v>
      </c>
      <c r="AU103" s="227" t="s">
        <v>76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1111</v>
      </c>
      <c r="BM103" s="227" t="s">
        <v>2464</v>
      </c>
    </row>
    <row r="104" s="2" customFormat="1">
      <c r="A104" s="41"/>
      <c r="B104" s="42"/>
      <c r="C104" s="43"/>
      <c r="D104" s="229" t="s">
        <v>290</v>
      </c>
      <c r="E104" s="43"/>
      <c r="F104" s="230" t="s">
        <v>2465</v>
      </c>
      <c r="G104" s="43"/>
      <c r="H104" s="43"/>
      <c r="I104" s="231"/>
      <c r="J104" s="43"/>
      <c r="K104" s="43"/>
      <c r="L104" s="47"/>
      <c r="M104" s="232"/>
      <c r="N104" s="233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290</v>
      </c>
      <c r="AU104" s="20" t="s">
        <v>76</v>
      </c>
    </row>
    <row r="105" s="2" customFormat="1" ht="21.75" customHeight="1">
      <c r="A105" s="41"/>
      <c r="B105" s="42"/>
      <c r="C105" s="216" t="s">
        <v>8</v>
      </c>
      <c r="D105" s="216" t="s">
        <v>284</v>
      </c>
      <c r="E105" s="217" t="s">
        <v>2466</v>
      </c>
      <c r="F105" s="218" t="s">
        <v>2467</v>
      </c>
      <c r="G105" s="219" t="s">
        <v>321</v>
      </c>
      <c r="H105" s="220">
        <v>1</v>
      </c>
      <c r="I105" s="221"/>
      <c r="J105" s="222">
        <f>ROUND(I105*H105,2)</f>
        <v>0</v>
      </c>
      <c r="K105" s="218" t="s">
        <v>316</v>
      </c>
      <c r="L105" s="47"/>
      <c r="M105" s="223" t="s">
        <v>19</v>
      </c>
      <c r="N105" s="224" t="s">
        <v>40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1111</v>
      </c>
      <c r="AT105" s="227" t="s">
        <v>284</v>
      </c>
      <c r="AU105" s="227" t="s">
        <v>76</v>
      </c>
      <c r="AY105" s="20" t="s">
        <v>281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76</v>
      </c>
      <c r="BK105" s="228">
        <f>ROUND(I105*H105,2)</f>
        <v>0</v>
      </c>
      <c r="BL105" s="20" t="s">
        <v>1111</v>
      </c>
      <c r="BM105" s="227" t="s">
        <v>2468</v>
      </c>
    </row>
    <row r="106" s="2" customFormat="1" ht="16.5" customHeight="1">
      <c r="A106" s="41"/>
      <c r="B106" s="42"/>
      <c r="C106" s="216" t="s">
        <v>369</v>
      </c>
      <c r="D106" s="216" t="s">
        <v>284</v>
      </c>
      <c r="E106" s="217" t="s">
        <v>1283</v>
      </c>
      <c r="F106" s="218" t="s">
        <v>1284</v>
      </c>
      <c r="G106" s="219" t="s">
        <v>321</v>
      </c>
      <c r="H106" s="220">
        <v>22</v>
      </c>
      <c r="I106" s="221"/>
      <c r="J106" s="222">
        <f>ROUND(I106*H106,2)</f>
        <v>0</v>
      </c>
      <c r="K106" s="218" t="s">
        <v>316</v>
      </c>
      <c r="L106" s="47"/>
      <c r="M106" s="223" t="s">
        <v>19</v>
      </c>
      <c r="N106" s="224" t="s">
        <v>40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1111</v>
      </c>
      <c r="AT106" s="227" t="s">
        <v>284</v>
      </c>
      <c r="AU106" s="227" t="s">
        <v>76</v>
      </c>
      <c r="AY106" s="20" t="s">
        <v>281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76</v>
      </c>
      <c r="BK106" s="228">
        <f>ROUND(I106*H106,2)</f>
        <v>0</v>
      </c>
      <c r="BL106" s="20" t="s">
        <v>1111</v>
      </c>
      <c r="BM106" s="227" t="s">
        <v>2469</v>
      </c>
    </row>
    <row r="107" s="2" customFormat="1" ht="24.15" customHeight="1">
      <c r="A107" s="41"/>
      <c r="B107" s="42"/>
      <c r="C107" s="216" t="s">
        <v>374</v>
      </c>
      <c r="D107" s="216" t="s">
        <v>284</v>
      </c>
      <c r="E107" s="217" t="s">
        <v>1286</v>
      </c>
      <c r="F107" s="218" t="s">
        <v>1287</v>
      </c>
      <c r="G107" s="219" t="s">
        <v>321</v>
      </c>
      <c r="H107" s="220">
        <v>17</v>
      </c>
      <c r="I107" s="221"/>
      <c r="J107" s="222">
        <f>ROUND(I107*H107,2)</f>
        <v>0</v>
      </c>
      <c r="K107" s="218" t="s">
        <v>287</v>
      </c>
      <c r="L107" s="47"/>
      <c r="M107" s="223" t="s">
        <v>19</v>
      </c>
      <c r="N107" s="224" t="s">
        <v>40</v>
      </c>
      <c r="O107" s="87"/>
      <c r="P107" s="225">
        <f>O107*H107</f>
        <v>0</v>
      </c>
      <c r="Q107" s="225">
        <v>9.0000000000000006E-05</v>
      </c>
      <c r="R107" s="225">
        <f>Q107*H107</f>
        <v>0.0015300000000000001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1111</v>
      </c>
      <c r="AT107" s="227" t="s">
        <v>284</v>
      </c>
      <c r="AU107" s="227" t="s">
        <v>76</v>
      </c>
      <c r="AY107" s="20" t="s">
        <v>281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76</v>
      </c>
      <c r="BK107" s="228">
        <f>ROUND(I107*H107,2)</f>
        <v>0</v>
      </c>
      <c r="BL107" s="20" t="s">
        <v>1111</v>
      </c>
      <c r="BM107" s="227" t="s">
        <v>2470</v>
      </c>
    </row>
    <row r="108" s="2" customFormat="1">
      <c r="A108" s="41"/>
      <c r="B108" s="42"/>
      <c r="C108" s="43"/>
      <c r="D108" s="229" t="s">
        <v>290</v>
      </c>
      <c r="E108" s="43"/>
      <c r="F108" s="230" t="s">
        <v>1289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290</v>
      </c>
      <c r="AU108" s="20" t="s">
        <v>76</v>
      </c>
    </row>
    <row r="109" s="2" customFormat="1" ht="16.5" customHeight="1">
      <c r="A109" s="41"/>
      <c r="B109" s="42"/>
      <c r="C109" s="216" t="s">
        <v>380</v>
      </c>
      <c r="D109" s="216" t="s">
        <v>284</v>
      </c>
      <c r="E109" s="217" t="s">
        <v>1290</v>
      </c>
      <c r="F109" s="218" t="s">
        <v>1291</v>
      </c>
      <c r="G109" s="219" t="s">
        <v>321</v>
      </c>
      <c r="H109" s="220">
        <v>2</v>
      </c>
      <c r="I109" s="221"/>
      <c r="J109" s="222">
        <f>ROUND(I109*H109,2)</f>
        <v>0</v>
      </c>
      <c r="K109" s="218" t="s">
        <v>316</v>
      </c>
      <c r="L109" s="47"/>
      <c r="M109" s="223" t="s">
        <v>19</v>
      </c>
      <c r="N109" s="224" t="s">
        <v>40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1111</v>
      </c>
      <c r="AT109" s="227" t="s">
        <v>284</v>
      </c>
      <c r="AU109" s="227" t="s">
        <v>76</v>
      </c>
      <c r="AY109" s="20" t="s">
        <v>281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76</v>
      </c>
      <c r="BK109" s="228">
        <f>ROUND(I109*H109,2)</f>
        <v>0</v>
      </c>
      <c r="BL109" s="20" t="s">
        <v>1111</v>
      </c>
      <c r="BM109" s="227" t="s">
        <v>2471</v>
      </c>
    </row>
    <row r="110" s="2" customFormat="1" ht="16.5" customHeight="1">
      <c r="A110" s="41"/>
      <c r="B110" s="42"/>
      <c r="C110" s="216" t="s">
        <v>305</v>
      </c>
      <c r="D110" s="216" t="s">
        <v>284</v>
      </c>
      <c r="E110" s="217" t="s">
        <v>2472</v>
      </c>
      <c r="F110" s="218" t="s">
        <v>2473</v>
      </c>
      <c r="G110" s="219" t="s">
        <v>321</v>
      </c>
      <c r="H110" s="220">
        <v>1</v>
      </c>
      <c r="I110" s="221"/>
      <c r="J110" s="222">
        <f>ROUND(I110*H110,2)</f>
        <v>0</v>
      </c>
      <c r="K110" s="218" t="s">
        <v>287</v>
      </c>
      <c r="L110" s="47"/>
      <c r="M110" s="223" t="s">
        <v>19</v>
      </c>
      <c r="N110" s="224" t="s">
        <v>40</v>
      </c>
      <c r="O110" s="87"/>
      <c r="P110" s="225">
        <f>O110*H110</f>
        <v>0</v>
      </c>
      <c r="Q110" s="225">
        <v>0.036339999999999997</v>
      </c>
      <c r="R110" s="225">
        <f>Q110*H110</f>
        <v>0.036339999999999997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1111</v>
      </c>
      <c r="AT110" s="227" t="s">
        <v>284</v>
      </c>
      <c r="AU110" s="227" t="s">
        <v>76</v>
      </c>
      <c r="AY110" s="20" t="s">
        <v>281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76</v>
      </c>
      <c r="BK110" s="228">
        <f>ROUND(I110*H110,2)</f>
        <v>0</v>
      </c>
      <c r="BL110" s="20" t="s">
        <v>1111</v>
      </c>
      <c r="BM110" s="227" t="s">
        <v>2474</v>
      </c>
    </row>
    <row r="111" s="2" customFormat="1">
      <c r="A111" s="41"/>
      <c r="B111" s="42"/>
      <c r="C111" s="43"/>
      <c r="D111" s="229" t="s">
        <v>290</v>
      </c>
      <c r="E111" s="43"/>
      <c r="F111" s="230" t="s">
        <v>2475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290</v>
      </c>
      <c r="AU111" s="20" t="s">
        <v>76</v>
      </c>
    </row>
    <row r="112" s="2" customFormat="1" ht="21.75" customHeight="1">
      <c r="A112" s="41"/>
      <c r="B112" s="42"/>
      <c r="C112" s="216" t="s">
        <v>395</v>
      </c>
      <c r="D112" s="216" t="s">
        <v>284</v>
      </c>
      <c r="E112" s="217" t="s">
        <v>1297</v>
      </c>
      <c r="F112" s="218" t="s">
        <v>1298</v>
      </c>
      <c r="G112" s="219" t="s">
        <v>321</v>
      </c>
      <c r="H112" s="220">
        <v>6</v>
      </c>
      <c r="I112" s="221"/>
      <c r="J112" s="222">
        <f>ROUND(I112*H112,2)</f>
        <v>0</v>
      </c>
      <c r="K112" s="218" t="s">
        <v>287</v>
      </c>
      <c r="L112" s="47"/>
      <c r="M112" s="223" t="s">
        <v>19</v>
      </c>
      <c r="N112" s="224" t="s">
        <v>40</v>
      </c>
      <c r="O112" s="87"/>
      <c r="P112" s="225">
        <f>O112*H112</f>
        <v>0</v>
      </c>
      <c r="Q112" s="225">
        <v>0.00021000000000000001</v>
      </c>
      <c r="R112" s="225">
        <f>Q112*H112</f>
        <v>0.0012600000000000001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1111</v>
      </c>
      <c r="AT112" s="227" t="s">
        <v>284</v>
      </c>
      <c r="AU112" s="227" t="s">
        <v>76</v>
      </c>
      <c r="AY112" s="20" t="s">
        <v>281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76</v>
      </c>
      <c r="BK112" s="228">
        <f>ROUND(I112*H112,2)</f>
        <v>0</v>
      </c>
      <c r="BL112" s="20" t="s">
        <v>1111</v>
      </c>
      <c r="BM112" s="227" t="s">
        <v>2476</v>
      </c>
    </row>
    <row r="113" s="2" customFormat="1">
      <c r="A113" s="41"/>
      <c r="B113" s="42"/>
      <c r="C113" s="43"/>
      <c r="D113" s="229" t="s">
        <v>290</v>
      </c>
      <c r="E113" s="43"/>
      <c r="F113" s="230" t="s">
        <v>1829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290</v>
      </c>
      <c r="AU113" s="20" t="s">
        <v>76</v>
      </c>
    </row>
    <row r="114" s="2" customFormat="1" ht="24.15" customHeight="1">
      <c r="A114" s="41"/>
      <c r="B114" s="42"/>
      <c r="C114" s="216" t="s">
        <v>401</v>
      </c>
      <c r="D114" s="216" t="s">
        <v>284</v>
      </c>
      <c r="E114" s="217" t="s">
        <v>2477</v>
      </c>
      <c r="F114" s="218" t="s">
        <v>1301</v>
      </c>
      <c r="G114" s="219" t="s">
        <v>321</v>
      </c>
      <c r="H114" s="220">
        <v>3</v>
      </c>
      <c r="I114" s="221"/>
      <c r="J114" s="222">
        <f>ROUND(I114*H114,2)</f>
        <v>0</v>
      </c>
      <c r="K114" s="218" t="s">
        <v>316</v>
      </c>
      <c r="L114" s="47"/>
      <c r="M114" s="223" t="s">
        <v>19</v>
      </c>
      <c r="N114" s="224" t="s">
        <v>40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1111</v>
      </c>
      <c r="AT114" s="227" t="s">
        <v>284</v>
      </c>
      <c r="AU114" s="227" t="s">
        <v>76</v>
      </c>
      <c r="AY114" s="20" t="s">
        <v>281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76</v>
      </c>
      <c r="BK114" s="228">
        <f>ROUND(I114*H114,2)</f>
        <v>0</v>
      </c>
      <c r="BL114" s="20" t="s">
        <v>1111</v>
      </c>
      <c r="BM114" s="227" t="s">
        <v>2478</v>
      </c>
    </row>
    <row r="115" s="2" customFormat="1" ht="33" customHeight="1">
      <c r="A115" s="41"/>
      <c r="B115" s="42"/>
      <c r="C115" s="216" t="s">
        <v>406</v>
      </c>
      <c r="D115" s="216" t="s">
        <v>284</v>
      </c>
      <c r="E115" s="217" t="s">
        <v>1303</v>
      </c>
      <c r="F115" s="218" t="s">
        <v>1304</v>
      </c>
      <c r="G115" s="219" t="s">
        <v>321</v>
      </c>
      <c r="H115" s="220">
        <v>3</v>
      </c>
      <c r="I115" s="221"/>
      <c r="J115" s="222">
        <f>ROUND(I115*H115,2)</f>
        <v>0</v>
      </c>
      <c r="K115" s="218" t="s">
        <v>316</v>
      </c>
      <c r="L115" s="47"/>
      <c r="M115" s="223" t="s">
        <v>19</v>
      </c>
      <c r="N115" s="224" t="s">
        <v>40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1111</v>
      </c>
      <c r="AT115" s="227" t="s">
        <v>284</v>
      </c>
      <c r="AU115" s="227" t="s">
        <v>76</v>
      </c>
      <c r="AY115" s="20" t="s">
        <v>281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76</v>
      </c>
      <c r="BK115" s="228">
        <f>ROUND(I115*H115,2)</f>
        <v>0</v>
      </c>
      <c r="BL115" s="20" t="s">
        <v>1111</v>
      </c>
      <c r="BM115" s="227" t="s">
        <v>2479</v>
      </c>
    </row>
    <row r="116" s="2" customFormat="1" ht="16.5" customHeight="1">
      <c r="A116" s="41"/>
      <c r="B116" s="42"/>
      <c r="C116" s="216" t="s">
        <v>412</v>
      </c>
      <c r="D116" s="216" t="s">
        <v>284</v>
      </c>
      <c r="E116" s="217" t="s">
        <v>1306</v>
      </c>
      <c r="F116" s="218" t="s">
        <v>1307</v>
      </c>
      <c r="G116" s="219" t="s">
        <v>321</v>
      </c>
      <c r="H116" s="220">
        <v>3</v>
      </c>
      <c r="I116" s="221"/>
      <c r="J116" s="222">
        <f>ROUND(I116*H116,2)</f>
        <v>0</v>
      </c>
      <c r="K116" s="218" t="s">
        <v>287</v>
      </c>
      <c r="L116" s="47"/>
      <c r="M116" s="223" t="s">
        <v>19</v>
      </c>
      <c r="N116" s="224" t="s">
        <v>40</v>
      </c>
      <c r="O116" s="87"/>
      <c r="P116" s="225">
        <f>O116*H116</f>
        <v>0</v>
      </c>
      <c r="Q116" s="225">
        <v>0.00012</v>
      </c>
      <c r="R116" s="225">
        <f>Q116*H116</f>
        <v>0.00036000000000000002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1111</v>
      </c>
      <c r="AT116" s="227" t="s">
        <v>284</v>
      </c>
      <c r="AU116" s="227" t="s">
        <v>76</v>
      </c>
      <c r="AY116" s="20" t="s">
        <v>281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76</v>
      </c>
      <c r="BK116" s="228">
        <f>ROUND(I116*H116,2)</f>
        <v>0</v>
      </c>
      <c r="BL116" s="20" t="s">
        <v>1111</v>
      </c>
      <c r="BM116" s="227" t="s">
        <v>2480</v>
      </c>
    </row>
    <row r="117" s="2" customFormat="1">
      <c r="A117" s="41"/>
      <c r="B117" s="42"/>
      <c r="C117" s="43"/>
      <c r="D117" s="229" t="s">
        <v>290</v>
      </c>
      <c r="E117" s="43"/>
      <c r="F117" s="230" t="s">
        <v>1309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290</v>
      </c>
      <c r="AU117" s="20" t="s">
        <v>76</v>
      </c>
    </row>
    <row r="118" s="2" customFormat="1" ht="16.5" customHeight="1">
      <c r="A118" s="41"/>
      <c r="B118" s="42"/>
      <c r="C118" s="216" t="s">
        <v>7</v>
      </c>
      <c r="D118" s="216" t="s">
        <v>284</v>
      </c>
      <c r="E118" s="217" t="s">
        <v>1310</v>
      </c>
      <c r="F118" s="218" t="s">
        <v>1311</v>
      </c>
      <c r="G118" s="219" t="s">
        <v>321</v>
      </c>
      <c r="H118" s="220">
        <v>1</v>
      </c>
      <c r="I118" s="221"/>
      <c r="J118" s="222">
        <f>ROUND(I118*H118,2)</f>
        <v>0</v>
      </c>
      <c r="K118" s="218" t="s">
        <v>287</v>
      </c>
      <c r="L118" s="47"/>
      <c r="M118" s="223" t="s">
        <v>19</v>
      </c>
      <c r="N118" s="224" t="s">
        <v>40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0.155</v>
      </c>
      <c r="T118" s="226">
        <f>S118*H118</f>
        <v>0.155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1111</v>
      </c>
      <c r="AT118" s="227" t="s">
        <v>284</v>
      </c>
      <c r="AU118" s="227" t="s">
        <v>76</v>
      </c>
      <c r="AY118" s="20" t="s">
        <v>281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76</v>
      </c>
      <c r="BK118" s="228">
        <f>ROUND(I118*H118,2)</f>
        <v>0</v>
      </c>
      <c r="BL118" s="20" t="s">
        <v>1111</v>
      </c>
      <c r="BM118" s="227" t="s">
        <v>2481</v>
      </c>
    </row>
    <row r="119" s="2" customFormat="1">
      <c r="A119" s="41"/>
      <c r="B119" s="42"/>
      <c r="C119" s="43"/>
      <c r="D119" s="229" t="s">
        <v>290</v>
      </c>
      <c r="E119" s="43"/>
      <c r="F119" s="230" t="s">
        <v>1313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290</v>
      </c>
      <c r="AU119" s="20" t="s">
        <v>76</v>
      </c>
    </row>
    <row r="120" s="2" customFormat="1" ht="16.5" customHeight="1">
      <c r="A120" s="41"/>
      <c r="B120" s="42"/>
      <c r="C120" s="216" t="s">
        <v>424</v>
      </c>
      <c r="D120" s="216" t="s">
        <v>284</v>
      </c>
      <c r="E120" s="217" t="s">
        <v>1314</v>
      </c>
      <c r="F120" s="218" t="s">
        <v>1315</v>
      </c>
      <c r="G120" s="219" t="s">
        <v>321</v>
      </c>
      <c r="H120" s="220">
        <v>6</v>
      </c>
      <c r="I120" s="221"/>
      <c r="J120" s="222">
        <f>ROUND(I120*H120,2)</f>
        <v>0</v>
      </c>
      <c r="K120" s="218" t="s">
        <v>287</v>
      </c>
      <c r="L120" s="47"/>
      <c r="M120" s="223" t="s">
        <v>19</v>
      </c>
      <c r="N120" s="224" t="s">
        <v>40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0.019460000000000002</v>
      </c>
      <c r="T120" s="226">
        <f>S120*H120</f>
        <v>0.11676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1111</v>
      </c>
      <c r="AT120" s="227" t="s">
        <v>284</v>
      </c>
      <c r="AU120" s="227" t="s">
        <v>76</v>
      </c>
      <c r="AY120" s="20" t="s">
        <v>281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76</v>
      </c>
      <c r="BK120" s="228">
        <f>ROUND(I120*H120,2)</f>
        <v>0</v>
      </c>
      <c r="BL120" s="20" t="s">
        <v>1111</v>
      </c>
      <c r="BM120" s="227" t="s">
        <v>2482</v>
      </c>
    </row>
    <row r="121" s="2" customFormat="1">
      <c r="A121" s="41"/>
      <c r="B121" s="42"/>
      <c r="C121" s="43"/>
      <c r="D121" s="229" t="s">
        <v>290</v>
      </c>
      <c r="E121" s="43"/>
      <c r="F121" s="230" t="s">
        <v>1835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290</v>
      </c>
      <c r="AU121" s="20" t="s">
        <v>76</v>
      </c>
    </row>
    <row r="122" s="2" customFormat="1" ht="16.5" customHeight="1">
      <c r="A122" s="41"/>
      <c r="B122" s="42"/>
      <c r="C122" s="216" t="s">
        <v>431</v>
      </c>
      <c r="D122" s="216" t="s">
        <v>284</v>
      </c>
      <c r="E122" s="217" t="s">
        <v>1317</v>
      </c>
      <c r="F122" s="218" t="s">
        <v>1318</v>
      </c>
      <c r="G122" s="219" t="s">
        <v>321</v>
      </c>
      <c r="H122" s="220">
        <v>7</v>
      </c>
      <c r="I122" s="221"/>
      <c r="J122" s="222">
        <f>ROUND(I122*H122,2)</f>
        <v>0</v>
      </c>
      <c r="K122" s="218" t="s">
        <v>287</v>
      </c>
      <c r="L122" s="47"/>
      <c r="M122" s="223" t="s">
        <v>19</v>
      </c>
      <c r="N122" s="224" t="s">
        <v>40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0.034200000000000001</v>
      </c>
      <c r="T122" s="226">
        <f>S122*H122</f>
        <v>0.2394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1111</v>
      </c>
      <c r="AT122" s="227" t="s">
        <v>284</v>
      </c>
      <c r="AU122" s="227" t="s">
        <v>76</v>
      </c>
      <c r="AY122" s="20" t="s">
        <v>281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76</v>
      </c>
      <c r="BK122" s="228">
        <f>ROUND(I122*H122,2)</f>
        <v>0</v>
      </c>
      <c r="BL122" s="20" t="s">
        <v>1111</v>
      </c>
      <c r="BM122" s="227" t="s">
        <v>2483</v>
      </c>
    </row>
    <row r="123" s="2" customFormat="1">
      <c r="A123" s="41"/>
      <c r="B123" s="42"/>
      <c r="C123" s="43"/>
      <c r="D123" s="229" t="s">
        <v>290</v>
      </c>
      <c r="E123" s="43"/>
      <c r="F123" s="230" t="s">
        <v>1320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290</v>
      </c>
      <c r="AU123" s="20" t="s">
        <v>76</v>
      </c>
    </row>
    <row r="124" s="2" customFormat="1" ht="16.5" customHeight="1">
      <c r="A124" s="41"/>
      <c r="B124" s="42"/>
      <c r="C124" s="216" t="s">
        <v>436</v>
      </c>
      <c r="D124" s="216" t="s">
        <v>284</v>
      </c>
      <c r="E124" s="217" t="s">
        <v>1837</v>
      </c>
      <c r="F124" s="218" t="s">
        <v>1838</v>
      </c>
      <c r="G124" s="219" t="s">
        <v>321</v>
      </c>
      <c r="H124" s="220">
        <v>2</v>
      </c>
      <c r="I124" s="221"/>
      <c r="J124" s="222">
        <f>ROUND(I124*H124,2)</f>
        <v>0</v>
      </c>
      <c r="K124" s="218" t="s">
        <v>287</v>
      </c>
      <c r="L124" s="47"/>
      <c r="M124" s="223" t="s">
        <v>19</v>
      </c>
      <c r="N124" s="224" t="s">
        <v>40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0.03968</v>
      </c>
      <c r="T124" s="226">
        <f>S124*H124</f>
        <v>0.07936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1111</v>
      </c>
      <c r="AT124" s="227" t="s">
        <v>284</v>
      </c>
      <c r="AU124" s="227" t="s">
        <v>76</v>
      </c>
      <c r="AY124" s="20" t="s">
        <v>281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76</v>
      </c>
      <c r="BK124" s="228">
        <f>ROUND(I124*H124,2)</f>
        <v>0</v>
      </c>
      <c r="BL124" s="20" t="s">
        <v>1111</v>
      </c>
      <c r="BM124" s="227" t="s">
        <v>2484</v>
      </c>
    </row>
    <row r="125" s="2" customFormat="1">
      <c r="A125" s="41"/>
      <c r="B125" s="42"/>
      <c r="C125" s="43"/>
      <c r="D125" s="229" t="s">
        <v>290</v>
      </c>
      <c r="E125" s="43"/>
      <c r="F125" s="230" t="s">
        <v>1840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290</v>
      </c>
      <c r="AU125" s="20" t="s">
        <v>76</v>
      </c>
    </row>
    <row r="126" s="2" customFormat="1" ht="24.15" customHeight="1">
      <c r="A126" s="41"/>
      <c r="B126" s="42"/>
      <c r="C126" s="216" t="s">
        <v>442</v>
      </c>
      <c r="D126" s="216" t="s">
        <v>284</v>
      </c>
      <c r="E126" s="217" t="s">
        <v>1321</v>
      </c>
      <c r="F126" s="218" t="s">
        <v>1322</v>
      </c>
      <c r="G126" s="219" t="s">
        <v>392</v>
      </c>
      <c r="H126" s="220">
        <v>65</v>
      </c>
      <c r="I126" s="221"/>
      <c r="J126" s="222">
        <f>ROUND(I126*H126,2)</f>
        <v>0</v>
      </c>
      <c r="K126" s="218" t="s">
        <v>287</v>
      </c>
      <c r="L126" s="47"/>
      <c r="M126" s="223" t="s">
        <v>19</v>
      </c>
      <c r="N126" s="224" t="s">
        <v>40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0.00029</v>
      </c>
      <c r="T126" s="226">
        <f>S126*H126</f>
        <v>0.018849999999999999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1111</v>
      </c>
      <c r="AT126" s="227" t="s">
        <v>284</v>
      </c>
      <c r="AU126" s="227" t="s">
        <v>76</v>
      </c>
      <c r="AY126" s="20" t="s">
        <v>281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76</v>
      </c>
      <c r="BK126" s="228">
        <f>ROUND(I126*H126,2)</f>
        <v>0</v>
      </c>
      <c r="BL126" s="20" t="s">
        <v>1111</v>
      </c>
      <c r="BM126" s="227" t="s">
        <v>2485</v>
      </c>
    </row>
    <row r="127" s="2" customFormat="1">
      <c r="A127" s="41"/>
      <c r="B127" s="42"/>
      <c r="C127" s="43"/>
      <c r="D127" s="229" t="s">
        <v>290</v>
      </c>
      <c r="E127" s="43"/>
      <c r="F127" s="230" t="s">
        <v>1324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290</v>
      </c>
      <c r="AU127" s="20" t="s">
        <v>76</v>
      </c>
    </row>
    <row r="128" s="2" customFormat="1" ht="24.15" customHeight="1">
      <c r="A128" s="41"/>
      <c r="B128" s="42"/>
      <c r="C128" s="216" t="s">
        <v>447</v>
      </c>
      <c r="D128" s="216" t="s">
        <v>284</v>
      </c>
      <c r="E128" s="217" t="s">
        <v>1329</v>
      </c>
      <c r="F128" s="218" t="s">
        <v>1330</v>
      </c>
      <c r="G128" s="219" t="s">
        <v>392</v>
      </c>
      <c r="H128" s="220">
        <v>57</v>
      </c>
      <c r="I128" s="221"/>
      <c r="J128" s="222">
        <f>ROUND(I128*H128,2)</f>
        <v>0</v>
      </c>
      <c r="K128" s="218" t="s">
        <v>287</v>
      </c>
      <c r="L128" s="47"/>
      <c r="M128" s="223" t="s">
        <v>19</v>
      </c>
      <c r="N128" s="224" t="s">
        <v>40</v>
      </c>
      <c r="O128" s="87"/>
      <c r="P128" s="225">
        <f>O128*H128</f>
        <v>0</v>
      </c>
      <c r="Q128" s="225">
        <v>0.00075000000000000002</v>
      </c>
      <c r="R128" s="225">
        <f>Q128*H128</f>
        <v>0.042750000000000003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1111</v>
      </c>
      <c r="AT128" s="227" t="s">
        <v>284</v>
      </c>
      <c r="AU128" s="227" t="s">
        <v>76</v>
      </c>
      <c r="AY128" s="20" t="s">
        <v>281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76</v>
      </c>
      <c r="BK128" s="228">
        <f>ROUND(I128*H128,2)</f>
        <v>0</v>
      </c>
      <c r="BL128" s="20" t="s">
        <v>1111</v>
      </c>
      <c r="BM128" s="227" t="s">
        <v>2486</v>
      </c>
    </row>
    <row r="129" s="2" customFormat="1">
      <c r="A129" s="41"/>
      <c r="B129" s="42"/>
      <c r="C129" s="43"/>
      <c r="D129" s="229" t="s">
        <v>290</v>
      </c>
      <c r="E129" s="43"/>
      <c r="F129" s="230" t="s">
        <v>1332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290</v>
      </c>
      <c r="AU129" s="20" t="s">
        <v>76</v>
      </c>
    </row>
    <row r="130" s="2" customFormat="1" ht="24.15" customHeight="1">
      <c r="A130" s="41"/>
      <c r="B130" s="42"/>
      <c r="C130" s="216" t="s">
        <v>454</v>
      </c>
      <c r="D130" s="216" t="s">
        <v>284</v>
      </c>
      <c r="E130" s="217" t="s">
        <v>1844</v>
      </c>
      <c r="F130" s="218" t="s">
        <v>1845</v>
      </c>
      <c r="G130" s="219" t="s">
        <v>392</v>
      </c>
      <c r="H130" s="220">
        <v>10</v>
      </c>
      <c r="I130" s="221"/>
      <c r="J130" s="222">
        <f>ROUND(I130*H130,2)</f>
        <v>0</v>
      </c>
      <c r="K130" s="218" t="s">
        <v>287</v>
      </c>
      <c r="L130" s="47"/>
      <c r="M130" s="223" t="s">
        <v>19</v>
      </c>
      <c r="N130" s="224" t="s">
        <v>40</v>
      </c>
      <c r="O130" s="87"/>
      <c r="P130" s="225">
        <f>O130*H130</f>
        <v>0</v>
      </c>
      <c r="Q130" s="225">
        <v>0.00115</v>
      </c>
      <c r="R130" s="225">
        <f>Q130*H130</f>
        <v>0.0115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1111</v>
      </c>
      <c r="AT130" s="227" t="s">
        <v>284</v>
      </c>
      <c r="AU130" s="227" t="s">
        <v>76</v>
      </c>
      <c r="AY130" s="20" t="s">
        <v>281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76</v>
      </c>
      <c r="BK130" s="228">
        <f>ROUND(I130*H130,2)</f>
        <v>0</v>
      </c>
      <c r="BL130" s="20" t="s">
        <v>1111</v>
      </c>
      <c r="BM130" s="227" t="s">
        <v>2487</v>
      </c>
    </row>
    <row r="131" s="2" customFormat="1">
      <c r="A131" s="41"/>
      <c r="B131" s="42"/>
      <c r="C131" s="43"/>
      <c r="D131" s="229" t="s">
        <v>290</v>
      </c>
      <c r="E131" s="43"/>
      <c r="F131" s="230" t="s">
        <v>1847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290</v>
      </c>
      <c r="AU131" s="20" t="s">
        <v>76</v>
      </c>
    </row>
    <row r="132" s="2" customFormat="1" ht="16.5" customHeight="1">
      <c r="A132" s="41"/>
      <c r="B132" s="42"/>
      <c r="C132" s="216" t="s">
        <v>460</v>
      </c>
      <c r="D132" s="216" t="s">
        <v>284</v>
      </c>
      <c r="E132" s="217" t="s">
        <v>1333</v>
      </c>
      <c r="F132" s="218" t="s">
        <v>1334</v>
      </c>
      <c r="G132" s="219" t="s">
        <v>321</v>
      </c>
      <c r="H132" s="220">
        <v>6</v>
      </c>
      <c r="I132" s="221"/>
      <c r="J132" s="222">
        <f>ROUND(I132*H132,2)</f>
        <v>0</v>
      </c>
      <c r="K132" s="218" t="s">
        <v>316</v>
      </c>
      <c r="L132" s="47"/>
      <c r="M132" s="223" t="s">
        <v>19</v>
      </c>
      <c r="N132" s="224" t="s">
        <v>40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1111</v>
      </c>
      <c r="AT132" s="227" t="s">
        <v>284</v>
      </c>
      <c r="AU132" s="227" t="s">
        <v>76</v>
      </c>
      <c r="AY132" s="20" t="s">
        <v>281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76</v>
      </c>
      <c r="BK132" s="228">
        <f>ROUND(I132*H132,2)</f>
        <v>0</v>
      </c>
      <c r="BL132" s="20" t="s">
        <v>1111</v>
      </c>
      <c r="BM132" s="227" t="s">
        <v>2488</v>
      </c>
    </row>
    <row r="133" s="2" customFormat="1" ht="37.8" customHeight="1">
      <c r="A133" s="41"/>
      <c r="B133" s="42"/>
      <c r="C133" s="216" t="s">
        <v>467</v>
      </c>
      <c r="D133" s="216" t="s">
        <v>284</v>
      </c>
      <c r="E133" s="217" t="s">
        <v>1344</v>
      </c>
      <c r="F133" s="218" t="s">
        <v>1345</v>
      </c>
      <c r="G133" s="219" t="s">
        <v>206</v>
      </c>
      <c r="H133" s="220">
        <v>31</v>
      </c>
      <c r="I133" s="221"/>
      <c r="J133" s="222">
        <f>ROUND(I133*H133,2)</f>
        <v>0</v>
      </c>
      <c r="K133" s="218" t="s">
        <v>287</v>
      </c>
      <c r="L133" s="47"/>
      <c r="M133" s="223" t="s">
        <v>19</v>
      </c>
      <c r="N133" s="224" t="s">
        <v>40</v>
      </c>
      <c r="O133" s="87"/>
      <c r="P133" s="225">
        <f>O133*H133</f>
        <v>0</v>
      </c>
      <c r="Q133" s="225">
        <v>0.00034000000000000002</v>
      </c>
      <c r="R133" s="225">
        <f>Q133*H133</f>
        <v>0.010540000000000001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1111</v>
      </c>
      <c r="AT133" s="227" t="s">
        <v>284</v>
      </c>
      <c r="AU133" s="227" t="s">
        <v>76</v>
      </c>
      <c r="AY133" s="20" t="s">
        <v>281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76</v>
      </c>
      <c r="BK133" s="228">
        <f>ROUND(I133*H133,2)</f>
        <v>0</v>
      </c>
      <c r="BL133" s="20" t="s">
        <v>1111</v>
      </c>
      <c r="BM133" s="227" t="s">
        <v>2489</v>
      </c>
    </row>
    <row r="134" s="2" customFormat="1">
      <c r="A134" s="41"/>
      <c r="B134" s="42"/>
      <c r="C134" s="43"/>
      <c r="D134" s="229" t="s">
        <v>290</v>
      </c>
      <c r="E134" s="43"/>
      <c r="F134" s="230" t="s">
        <v>1852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290</v>
      </c>
      <c r="AU134" s="20" t="s">
        <v>76</v>
      </c>
    </row>
    <row r="135" s="2" customFormat="1" ht="37.8" customHeight="1">
      <c r="A135" s="41"/>
      <c r="B135" s="42"/>
      <c r="C135" s="216" t="s">
        <v>472</v>
      </c>
      <c r="D135" s="216" t="s">
        <v>284</v>
      </c>
      <c r="E135" s="217" t="s">
        <v>2490</v>
      </c>
      <c r="F135" s="218" t="s">
        <v>1348</v>
      </c>
      <c r="G135" s="219" t="s">
        <v>206</v>
      </c>
      <c r="H135" s="220">
        <v>15</v>
      </c>
      <c r="I135" s="221"/>
      <c r="J135" s="222">
        <f>ROUND(I135*H135,2)</f>
        <v>0</v>
      </c>
      <c r="K135" s="218" t="s">
        <v>287</v>
      </c>
      <c r="L135" s="47"/>
      <c r="M135" s="223" t="s">
        <v>19</v>
      </c>
      <c r="N135" s="224" t="s">
        <v>40</v>
      </c>
      <c r="O135" s="87"/>
      <c r="P135" s="225">
        <f>O135*H135</f>
        <v>0</v>
      </c>
      <c r="Q135" s="225">
        <v>0.00011</v>
      </c>
      <c r="R135" s="225">
        <f>Q135*H135</f>
        <v>0.00165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1111</v>
      </c>
      <c r="AT135" s="227" t="s">
        <v>284</v>
      </c>
      <c r="AU135" s="227" t="s">
        <v>76</v>
      </c>
      <c r="AY135" s="20" t="s">
        <v>281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76</v>
      </c>
      <c r="BK135" s="228">
        <f>ROUND(I135*H135,2)</f>
        <v>0</v>
      </c>
      <c r="BL135" s="20" t="s">
        <v>1111</v>
      </c>
      <c r="BM135" s="227" t="s">
        <v>2491</v>
      </c>
    </row>
    <row r="136" s="2" customFormat="1">
      <c r="A136" s="41"/>
      <c r="B136" s="42"/>
      <c r="C136" s="43"/>
      <c r="D136" s="229" t="s">
        <v>290</v>
      </c>
      <c r="E136" s="43"/>
      <c r="F136" s="230" t="s">
        <v>2492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290</v>
      </c>
      <c r="AU136" s="20" t="s">
        <v>76</v>
      </c>
    </row>
    <row r="137" s="2" customFormat="1" ht="37.8" customHeight="1">
      <c r="A137" s="41"/>
      <c r="B137" s="42"/>
      <c r="C137" s="216" t="s">
        <v>477</v>
      </c>
      <c r="D137" s="216" t="s">
        <v>284</v>
      </c>
      <c r="E137" s="217" t="s">
        <v>1853</v>
      </c>
      <c r="F137" s="218" t="s">
        <v>1854</v>
      </c>
      <c r="G137" s="219" t="s">
        <v>206</v>
      </c>
      <c r="H137" s="220">
        <v>8</v>
      </c>
      <c r="I137" s="221"/>
      <c r="J137" s="222">
        <f>ROUND(I137*H137,2)</f>
        <v>0</v>
      </c>
      <c r="K137" s="218" t="s">
        <v>287</v>
      </c>
      <c r="L137" s="47"/>
      <c r="M137" s="223" t="s">
        <v>19</v>
      </c>
      <c r="N137" s="224" t="s">
        <v>40</v>
      </c>
      <c r="O137" s="87"/>
      <c r="P137" s="225">
        <f>O137*H137</f>
        <v>0</v>
      </c>
      <c r="Q137" s="225">
        <v>0.00010000000000000001</v>
      </c>
      <c r="R137" s="225">
        <f>Q137*H137</f>
        <v>0.00080000000000000004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1111</v>
      </c>
      <c r="AT137" s="227" t="s">
        <v>284</v>
      </c>
      <c r="AU137" s="227" t="s">
        <v>76</v>
      </c>
      <c r="AY137" s="20" t="s">
        <v>281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76</v>
      </c>
      <c r="BK137" s="228">
        <f>ROUND(I137*H137,2)</f>
        <v>0</v>
      </c>
      <c r="BL137" s="20" t="s">
        <v>1111</v>
      </c>
      <c r="BM137" s="227" t="s">
        <v>2493</v>
      </c>
    </row>
    <row r="138" s="2" customFormat="1">
      <c r="A138" s="41"/>
      <c r="B138" s="42"/>
      <c r="C138" s="43"/>
      <c r="D138" s="229" t="s">
        <v>290</v>
      </c>
      <c r="E138" s="43"/>
      <c r="F138" s="230" t="s">
        <v>1856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290</v>
      </c>
      <c r="AU138" s="20" t="s">
        <v>76</v>
      </c>
    </row>
    <row r="139" s="2" customFormat="1" ht="24.15" customHeight="1">
      <c r="A139" s="41"/>
      <c r="B139" s="42"/>
      <c r="C139" s="216" t="s">
        <v>483</v>
      </c>
      <c r="D139" s="216" t="s">
        <v>284</v>
      </c>
      <c r="E139" s="217" t="s">
        <v>1351</v>
      </c>
      <c r="F139" s="218" t="s">
        <v>1352</v>
      </c>
      <c r="G139" s="219" t="s">
        <v>392</v>
      </c>
      <c r="H139" s="220">
        <v>68</v>
      </c>
      <c r="I139" s="221"/>
      <c r="J139" s="222">
        <f>ROUND(I139*H139,2)</f>
        <v>0</v>
      </c>
      <c r="K139" s="218" t="s">
        <v>287</v>
      </c>
      <c r="L139" s="47"/>
      <c r="M139" s="223" t="s">
        <v>19</v>
      </c>
      <c r="N139" s="224" t="s">
        <v>40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0.014919999999999999</v>
      </c>
      <c r="T139" s="226">
        <f>S139*H139</f>
        <v>1.0145599999999999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1111</v>
      </c>
      <c r="AT139" s="227" t="s">
        <v>284</v>
      </c>
      <c r="AU139" s="227" t="s">
        <v>76</v>
      </c>
      <c r="AY139" s="20" t="s">
        <v>281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76</v>
      </c>
      <c r="BK139" s="228">
        <f>ROUND(I139*H139,2)</f>
        <v>0</v>
      </c>
      <c r="BL139" s="20" t="s">
        <v>1111</v>
      </c>
      <c r="BM139" s="227" t="s">
        <v>2494</v>
      </c>
    </row>
    <row r="140" s="2" customFormat="1">
      <c r="A140" s="41"/>
      <c r="B140" s="42"/>
      <c r="C140" s="43"/>
      <c r="D140" s="229" t="s">
        <v>290</v>
      </c>
      <c r="E140" s="43"/>
      <c r="F140" s="230" t="s">
        <v>1354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290</v>
      </c>
      <c r="AU140" s="20" t="s">
        <v>76</v>
      </c>
    </row>
    <row r="141" s="2" customFormat="1" ht="33" customHeight="1">
      <c r="A141" s="41"/>
      <c r="B141" s="42"/>
      <c r="C141" s="216" t="s">
        <v>488</v>
      </c>
      <c r="D141" s="216" t="s">
        <v>284</v>
      </c>
      <c r="E141" s="217" t="s">
        <v>1355</v>
      </c>
      <c r="F141" s="218" t="s">
        <v>1356</v>
      </c>
      <c r="G141" s="219" t="s">
        <v>392</v>
      </c>
      <c r="H141" s="220">
        <v>29</v>
      </c>
      <c r="I141" s="221"/>
      <c r="J141" s="222">
        <f>ROUND(I141*H141,2)</f>
        <v>0</v>
      </c>
      <c r="K141" s="218" t="s">
        <v>287</v>
      </c>
      <c r="L141" s="47"/>
      <c r="M141" s="223" t="s">
        <v>19</v>
      </c>
      <c r="N141" s="224" t="s">
        <v>40</v>
      </c>
      <c r="O141" s="87"/>
      <c r="P141" s="225">
        <f>O141*H141</f>
        <v>0</v>
      </c>
      <c r="Q141" s="225">
        <v>0.00050000000000000001</v>
      </c>
      <c r="R141" s="225">
        <f>Q141*H141</f>
        <v>0.014500000000000001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1111</v>
      </c>
      <c r="AT141" s="227" t="s">
        <v>284</v>
      </c>
      <c r="AU141" s="227" t="s">
        <v>76</v>
      </c>
      <c r="AY141" s="20" t="s">
        <v>281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76</v>
      </c>
      <c r="BK141" s="228">
        <f>ROUND(I141*H141,2)</f>
        <v>0</v>
      </c>
      <c r="BL141" s="20" t="s">
        <v>1111</v>
      </c>
      <c r="BM141" s="227" t="s">
        <v>2495</v>
      </c>
    </row>
    <row r="142" s="2" customFormat="1">
      <c r="A142" s="41"/>
      <c r="B142" s="42"/>
      <c r="C142" s="43"/>
      <c r="D142" s="229" t="s">
        <v>290</v>
      </c>
      <c r="E142" s="43"/>
      <c r="F142" s="230" t="s">
        <v>1358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290</v>
      </c>
      <c r="AU142" s="20" t="s">
        <v>76</v>
      </c>
    </row>
    <row r="143" s="2" customFormat="1" ht="33" customHeight="1">
      <c r="A143" s="41"/>
      <c r="B143" s="42"/>
      <c r="C143" s="216" t="s">
        <v>493</v>
      </c>
      <c r="D143" s="216" t="s">
        <v>284</v>
      </c>
      <c r="E143" s="217" t="s">
        <v>1359</v>
      </c>
      <c r="F143" s="218" t="s">
        <v>1360</v>
      </c>
      <c r="G143" s="219" t="s">
        <v>392</v>
      </c>
      <c r="H143" s="220">
        <v>73</v>
      </c>
      <c r="I143" s="221"/>
      <c r="J143" s="222">
        <f>ROUND(I143*H143,2)</f>
        <v>0</v>
      </c>
      <c r="K143" s="218" t="s">
        <v>287</v>
      </c>
      <c r="L143" s="47"/>
      <c r="M143" s="223" t="s">
        <v>19</v>
      </c>
      <c r="N143" s="224" t="s">
        <v>40</v>
      </c>
      <c r="O143" s="87"/>
      <c r="P143" s="225">
        <f>O143*H143</f>
        <v>0</v>
      </c>
      <c r="Q143" s="225">
        <v>0.0015299999999999999</v>
      </c>
      <c r="R143" s="225">
        <f>Q143*H143</f>
        <v>0.11169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1111</v>
      </c>
      <c r="AT143" s="227" t="s">
        <v>284</v>
      </c>
      <c r="AU143" s="227" t="s">
        <v>76</v>
      </c>
      <c r="AY143" s="20" t="s">
        <v>281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76</v>
      </c>
      <c r="BK143" s="228">
        <f>ROUND(I143*H143,2)</f>
        <v>0</v>
      </c>
      <c r="BL143" s="20" t="s">
        <v>1111</v>
      </c>
      <c r="BM143" s="227" t="s">
        <v>2496</v>
      </c>
    </row>
    <row r="144" s="2" customFormat="1">
      <c r="A144" s="41"/>
      <c r="B144" s="42"/>
      <c r="C144" s="43"/>
      <c r="D144" s="229" t="s">
        <v>290</v>
      </c>
      <c r="E144" s="43"/>
      <c r="F144" s="230" t="s">
        <v>1362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290</v>
      </c>
      <c r="AU144" s="20" t="s">
        <v>76</v>
      </c>
    </row>
    <row r="145" s="2" customFormat="1" ht="16.5" customHeight="1">
      <c r="A145" s="41"/>
      <c r="B145" s="42"/>
      <c r="C145" s="216" t="s">
        <v>499</v>
      </c>
      <c r="D145" s="216" t="s">
        <v>284</v>
      </c>
      <c r="E145" s="217" t="s">
        <v>2497</v>
      </c>
      <c r="F145" s="218" t="s">
        <v>1364</v>
      </c>
      <c r="G145" s="219" t="s">
        <v>1110</v>
      </c>
      <c r="H145" s="220">
        <v>1</v>
      </c>
      <c r="I145" s="221"/>
      <c r="J145" s="222">
        <f>ROUND(I145*H145,2)</f>
        <v>0</v>
      </c>
      <c r="K145" s="218" t="s">
        <v>316</v>
      </c>
      <c r="L145" s="47"/>
      <c r="M145" s="223" t="s">
        <v>19</v>
      </c>
      <c r="N145" s="224" t="s">
        <v>40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1111</v>
      </c>
      <c r="AT145" s="227" t="s">
        <v>284</v>
      </c>
      <c r="AU145" s="227" t="s">
        <v>76</v>
      </c>
      <c r="AY145" s="20" t="s">
        <v>281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76</v>
      </c>
      <c r="BK145" s="228">
        <f>ROUND(I145*H145,2)</f>
        <v>0</v>
      </c>
      <c r="BL145" s="20" t="s">
        <v>1111</v>
      </c>
      <c r="BM145" s="227" t="s">
        <v>2498</v>
      </c>
    </row>
    <row r="146" s="2" customFormat="1" ht="16.5" customHeight="1">
      <c r="A146" s="41"/>
      <c r="B146" s="42"/>
      <c r="C146" s="216" t="s">
        <v>508</v>
      </c>
      <c r="D146" s="216" t="s">
        <v>284</v>
      </c>
      <c r="E146" s="217" t="s">
        <v>2499</v>
      </c>
      <c r="F146" s="218" t="s">
        <v>1367</v>
      </c>
      <c r="G146" s="219" t="s">
        <v>1110</v>
      </c>
      <c r="H146" s="220">
        <v>1</v>
      </c>
      <c r="I146" s="221"/>
      <c r="J146" s="222">
        <f>ROUND(I146*H146,2)</f>
        <v>0</v>
      </c>
      <c r="K146" s="218" t="s">
        <v>316</v>
      </c>
      <c r="L146" s="47"/>
      <c r="M146" s="223" t="s">
        <v>19</v>
      </c>
      <c r="N146" s="224" t="s">
        <v>40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1111</v>
      </c>
      <c r="AT146" s="227" t="s">
        <v>284</v>
      </c>
      <c r="AU146" s="227" t="s">
        <v>76</v>
      </c>
      <c r="AY146" s="20" t="s">
        <v>281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76</v>
      </c>
      <c r="BK146" s="228">
        <f>ROUND(I146*H146,2)</f>
        <v>0</v>
      </c>
      <c r="BL146" s="20" t="s">
        <v>1111</v>
      </c>
      <c r="BM146" s="227" t="s">
        <v>2500</v>
      </c>
    </row>
    <row r="147" s="2" customFormat="1" ht="24.15" customHeight="1">
      <c r="A147" s="41"/>
      <c r="B147" s="42"/>
      <c r="C147" s="216" t="s">
        <v>515</v>
      </c>
      <c r="D147" s="216" t="s">
        <v>284</v>
      </c>
      <c r="E147" s="217" t="s">
        <v>2501</v>
      </c>
      <c r="F147" s="218" t="s">
        <v>1370</v>
      </c>
      <c r="G147" s="219" t="s">
        <v>1110</v>
      </c>
      <c r="H147" s="220">
        <v>1</v>
      </c>
      <c r="I147" s="221"/>
      <c r="J147" s="222">
        <f>ROUND(I147*H147,2)</f>
        <v>0</v>
      </c>
      <c r="K147" s="218" t="s">
        <v>316</v>
      </c>
      <c r="L147" s="47"/>
      <c r="M147" s="295" t="s">
        <v>19</v>
      </c>
      <c r="N147" s="296" t="s">
        <v>40</v>
      </c>
      <c r="O147" s="293"/>
      <c r="P147" s="297">
        <f>O147*H147</f>
        <v>0</v>
      </c>
      <c r="Q147" s="297">
        <v>0</v>
      </c>
      <c r="R147" s="297">
        <f>Q147*H147</f>
        <v>0</v>
      </c>
      <c r="S147" s="297">
        <v>0</v>
      </c>
      <c r="T147" s="29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1111</v>
      </c>
      <c r="AT147" s="227" t="s">
        <v>284</v>
      </c>
      <c r="AU147" s="227" t="s">
        <v>76</v>
      </c>
      <c r="AY147" s="20" t="s">
        <v>281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76</v>
      </c>
      <c r="BK147" s="228">
        <f>ROUND(I147*H147,2)</f>
        <v>0</v>
      </c>
      <c r="BL147" s="20" t="s">
        <v>1111</v>
      </c>
      <c r="BM147" s="227" t="s">
        <v>2502</v>
      </c>
    </row>
    <row r="148" s="2" customFormat="1" ht="6.96" customHeight="1">
      <c r="A148" s="41"/>
      <c r="B148" s="62"/>
      <c r="C148" s="63"/>
      <c r="D148" s="63"/>
      <c r="E148" s="63"/>
      <c r="F148" s="63"/>
      <c r="G148" s="63"/>
      <c r="H148" s="63"/>
      <c r="I148" s="63"/>
      <c r="J148" s="63"/>
      <c r="K148" s="63"/>
      <c r="L148" s="47"/>
      <c r="M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</row>
  </sheetData>
  <sheetProtection sheet="1" autoFilter="0" formatColumns="0" formatRows="0" objects="1" scenarios="1" spinCount="100000" saltValue="eMRZ55bJOyjPGgdxpui1iZnvY3ZbdsJp3/Q+lCjn0Skr22ZiGmAp+1fFJJB7Sqb1N9GzQJsptmELE+P9Wlwr4Q==" hashValue="yFhfit4e6ZyzUGGUdPSMx/LLtzDaZgPNBlBW4C5aNT9CV16JZrtwF0xB+zJR9T78C1X4Cfq4PA7lnVWQcFTjZw==" algorithmName="SHA-512" password="DDA6"/>
  <autoFilter ref="C85:K14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hyperlinks>
    <hyperlink ref="F91" r:id="rId1" display="https://podminky.urs.cz/item/CS_URS_2025_01/725121502.1"/>
    <hyperlink ref="F94" r:id="rId2" display="https://podminky.urs.cz/item/CS_URS_2025_01/725211701"/>
    <hyperlink ref="F96" r:id="rId3" display="https://podminky.urs.cz/item/CS_URS_2025_01/725211701.1"/>
    <hyperlink ref="F98" r:id="rId4" display="https://podminky.urs.cz/item/CS_URS_2025_01/725211603"/>
    <hyperlink ref="F100" r:id="rId5" display="https://podminky.urs.cz/item/CS_URS_2025_01/725822611.2"/>
    <hyperlink ref="F104" r:id="rId6" display="https://podminky.urs.cz/item/CS_URS_2025_01/725841322"/>
    <hyperlink ref="F108" r:id="rId7" display="https://podminky.urs.cz/item/CS_URS_2025_01/725819401"/>
    <hyperlink ref="F111" r:id="rId8" display="https://podminky.urs.cz/item/CS_URS_2025_01/725532114"/>
    <hyperlink ref="F113" r:id="rId9" display="https://podminky.urs.cz/item/CS_URS_2025_01/722232043.GCM"/>
    <hyperlink ref="F117" r:id="rId10" display="https://podminky.urs.cz/item/CS_URS_2025_01/722231221"/>
    <hyperlink ref="F119" r:id="rId11" display="https://podminky.urs.cz/item/CS_URS_2025_01/725530823"/>
    <hyperlink ref="F121" r:id="rId12" display="https://podminky.urs.cz/item/CS_URS_2025_01/725210821.1"/>
    <hyperlink ref="F123" r:id="rId13" display="https://podminky.urs.cz/item/CS_URS_2025_01/725110814"/>
    <hyperlink ref="F125" r:id="rId14" display="https://podminky.urs.cz/item/CS_URS_2025_01/725130811.1"/>
    <hyperlink ref="F127" r:id="rId15" display="https://podminky.urs.cz/item/CS_URS_2025_01/722170804"/>
    <hyperlink ref="F129" r:id="rId16" display="https://podminky.urs.cz/item/CS_URS_2025_01/722174002"/>
    <hyperlink ref="F131" r:id="rId17" display="https://podminky.urs.cz/item/CS_URS_2025_01/722174003.1"/>
    <hyperlink ref="F134" r:id="rId18" display="https://podminky.urs.cz/item/CS_URS_2025_01/722181231.1"/>
    <hyperlink ref="F136" r:id="rId19" display="https://podminky.urs.cz/item/CS_URS_2025_01/722181241.1"/>
    <hyperlink ref="F138" r:id="rId20" display="https://podminky.urs.cz/item/CS_URS_2025_01/722181232.1"/>
    <hyperlink ref="F140" r:id="rId21" display="https://podminky.urs.cz/item/CS_URS_2025_01/721140802"/>
    <hyperlink ref="F142" r:id="rId22" display="https://podminky.urs.cz/item/CS_URS_2025_01/721174043"/>
    <hyperlink ref="F144" r:id="rId23" display="https://podminky.urs.cz/item/CS_URS_2025_01/721174045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4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2094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2503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ROUND(J88,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ROUND((SUM(BE88:BE95)),  2)</f>
        <v>0</v>
      </c>
      <c r="G35" s="41"/>
      <c r="H35" s="41"/>
      <c r="I35" s="161">
        <v>0.20999999999999999</v>
      </c>
      <c r="J35" s="160">
        <f>ROUND(((SUM(BE88:BE95))*I35),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ROUND((SUM(BF88:BF95)),  2)</f>
        <v>0</v>
      </c>
      <c r="G36" s="41"/>
      <c r="H36" s="41"/>
      <c r="I36" s="161">
        <v>0.12</v>
      </c>
      <c r="J36" s="160">
        <f>ROUND(((SUM(BF88:BF95))*I36),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ROUND((SUM(BG88:BG95)),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ROUND((SUM(BH88:BH95)),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ROUND((SUM(BI88:BI95)),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2094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D7 - VRN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J88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1373</v>
      </c>
      <c r="E64" s="181"/>
      <c r="F64" s="181"/>
      <c r="G64" s="181"/>
      <c r="H64" s="181"/>
      <c r="I64" s="181"/>
      <c r="J64" s="182">
        <f>J89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1374</v>
      </c>
      <c r="E65" s="186"/>
      <c r="F65" s="186"/>
      <c r="G65" s="186"/>
      <c r="H65" s="186"/>
      <c r="I65" s="186"/>
      <c r="J65" s="187">
        <f>J90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1375</v>
      </c>
      <c r="E66" s="186"/>
      <c r="F66" s="186"/>
      <c r="G66" s="186"/>
      <c r="H66" s="186"/>
      <c r="I66" s="186"/>
      <c r="J66" s="187">
        <f>J93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266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Rekonstrukce sociálního zařízení včetně rozvodů vody a kanalizace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217</v>
      </c>
      <c r="D77" s="25"/>
      <c r="E77" s="25"/>
      <c r="F77" s="25"/>
      <c r="G77" s="25"/>
      <c r="H77" s="25"/>
      <c r="I77" s="25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73" t="s">
        <v>2094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225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>D7 - VRN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3"/>
      <c r="E82" s="43"/>
      <c r="F82" s="30" t="str">
        <f>F14</f>
        <v xml:space="preserve"> </v>
      </c>
      <c r="G82" s="43"/>
      <c r="H82" s="43"/>
      <c r="I82" s="35" t="s">
        <v>23</v>
      </c>
      <c r="J82" s="75" t="str">
        <f>IF(J14="","",J14)</f>
        <v>6. 6. 2025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3"/>
      <c r="E84" s="43"/>
      <c r="F84" s="30" t="str">
        <f>E17</f>
        <v xml:space="preserve"> </v>
      </c>
      <c r="G84" s="43"/>
      <c r="H84" s="43"/>
      <c r="I84" s="35" t="s">
        <v>30</v>
      </c>
      <c r="J84" s="39" t="str">
        <f>E23</f>
        <v xml:space="preserve"> 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28</v>
      </c>
      <c r="D85" s="43"/>
      <c r="E85" s="43"/>
      <c r="F85" s="30" t="str">
        <f>IF(E20="","",E20)</f>
        <v>Vyplň údaj</v>
      </c>
      <c r="G85" s="43"/>
      <c r="H85" s="43"/>
      <c r="I85" s="35" t="s">
        <v>32</v>
      </c>
      <c r="J85" s="39" t="str">
        <f>E26</f>
        <v xml:space="preserve"> 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89"/>
      <c r="B87" s="190"/>
      <c r="C87" s="191" t="s">
        <v>267</v>
      </c>
      <c r="D87" s="192" t="s">
        <v>54</v>
      </c>
      <c r="E87" s="192" t="s">
        <v>50</v>
      </c>
      <c r="F87" s="192" t="s">
        <v>51</v>
      </c>
      <c r="G87" s="192" t="s">
        <v>268</v>
      </c>
      <c r="H87" s="192" t="s">
        <v>269</v>
      </c>
      <c r="I87" s="192" t="s">
        <v>270</v>
      </c>
      <c r="J87" s="192" t="s">
        <v>239</v>
      </c>
      <c r="K87" s="193" t="s">
        <v>271</v>
      </c>
      <c r="L87" s="194"/>
      <c r="M87" s="95" t="s">
        <v>19</v>
      </c>
      <c r="N87" s="96" t="s">
        <v>39</v>
      </c>
      <c r="O87" s="96" t="s">
        <v>272</v>
      </c>
      <c r="P87" s="96" t="s">
        <v>273</v>
      </c>
      <c r="Q87" s="96" t="s">
        <v>274</v>
      </c>
      <c r="R87" s="96" t="s">
        <v>275</v>
      </c>
      <c r="S87" s="96" t="s">
        <v>276</v>
      </c>
      <c r="T87" s="97" t="s">
        <v>277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</row>
    <row r="88" s="2" customFormat="1" ht="22.8" customHeight="1">
      <c r="A88" s="41"/>
      <c r="B88" s="42"/>
      <c r="C88" s="102" t="s">
        <v>278</v>
      </c>
      <c r="D88" s="43"/>
      <c r="E88" s="43"/>
      <c r="F88" s="43"/>
      <c r="G88" s="43"/>
      <c r="H88" s="43"/>
      <c r="I88" s="43"/>
      <c r="J88" s="195">
        <f>BK88</f>
        <v>0</v>
      </c>
      <c r="K88" s="43"/>
      <c r="L88" s="47"/>
      <c r="M88" s="98"/>
      <c r="N88" s="196"/>
      <c r="O88" s="99"/>
      <c r="P88" s="197">
        <f>P89</f>
        <v>0</v>
      </c>
      <c r="Q88" s="99"/>
      <c r="R88" s="197">
        <f>R89</f>
        <v>0</v>
      </c>
      <c r="S88" s="99"/>
      <c r="T88" s="198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68</v>
      </c>
      <c r="AU88" s="20" t="s">
        <v>240</v>
      </c>
      <c r="BK88" s="199">
        <f>BK89</f>
        <v>0</v>
      </c>
    </row>
    <row r="89" s="12" customFormat="1" ht="25.92" customHeight="1">
      <c r="A89" s="12"/>
      <c r="B89" s="200"/>
      <c r="C89" s="201"/>
      <c r="D89" s="202" t="s">
        <v>68</v>
      </c>
      <c r="E89" s="203" t="s">
        <v>103</v>
      </c>
      <c r="F89" s="203" t="s">
        <v>1376</v>
      </c>
      <c r="G89" s="201"/>
      <c r="H89" s="201"/>
      <c r="I89" s="204"/>
      <c r="J89" s="205">
        <f>BK89</f>
        <v>0</v>
      </c>
      <c r="K89" s="201"/>
      <c r="L89" s="206"/>
      <c r="M89" s="207"/>
      <c r="N89" s="208"/>
      <c r="O89" s="208"/>
      <c r="P89" s="209">
        <f>P90+P93</f>
        <v>0</v>
      </c>
      <c r="Q89" s="208"/>
      <c r="R89" s="209">
        <f>R90+R93</f>
        <v>0</v>
      </c>
      <c r="S89" s="208"/>
      <c r="T89" s="210">
        <f>T90+T93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312</v>
      </c>
      <c r="AT89" s="212" t="s">
        <v>68</v>
      </c>
      <c r="AU89" s="212" t="s">
        <v>69</v>
      </c>
      <c r="AY89" s="211" t="s">
        <v>281</v>
      </c>
      <c r="BK89" s="213">
        <f>BK90+BK93</f>
        <v>0</v>
      </c>
    </row>
    <row r="90" s="12" customFormat="1" ht="22.8" customHeight="1">
      <c r="A90" s="12"/>
      <c r="B90" s="200"/>
      <c r="C90" s="201"/>
      <c r="D90" s="202" t="s">
        <v>68</v>
      </c>
      <c r="E90" s="214" t="s">
        <v>1377</v>
      </c>
      <c r="F90" s="214" t="s">
        <v>1378</v>
      </c>
      <c r="G90" s="201"/>
      <c r="H90" s="201"/>
      <c r="I90" s="204"/>
      <c r="J90" s="215">
        <f>BK90</f>
        <v>0</v>
      </c>
      <c r="K90" s="201"/>
      <c r="L90" s="206"/>
      <c r="M90" s="207"/>
      <c r="N90" s="208"/>
      <c r="O90" s="208"/>
      <c r="P90" s="209">
        <f>SUM(P91:P92)</f>
        <v>0</v>
      </c>
      <c r="Q90" s="208"/>
      <c r="R90" s="209">
        <f>SUM(R91:R92)</f>
        <v>0</v>
      </c>
      <c r="S90" s="208"/>
      <c r="T90" s="210">
        <f>SUM(T91:T92)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312</v>
      </c>
      <c r="AT90" s="212" t="s">
        <v>68</v>
      </c>
      <c r="AU90" s="212" t="s">
        <v>76</v>
      </c>
      <c r="AY90" s="211" t="s">
        <v>281</v>
      </c>
      <c r="BK90" s="213">
        <f>SUM(BK91:BK92)</f>
        <v>0</v>
      </c>
    </row>
    <row r="91" s="2" customFormat="1" ht="16.5" customHeight="1">
      <c r="A91" s="41"/>
      <c r="B91" s="42"/>
      <c r="C91" s="216" t="s">
        <v>76</v>
      </c>
      <c r="D91" s="216" t="s">
        <v>284</v>
      </c>
      <c r="E91" s="217" t="s">
        <v>1379</v>
      </c>
      <c r="F91" s="218" t="s">
        <v>1378</v>
      </c>
      <c r="G91" s="219" t="s">
        <v>1110</v>
      </c>
      <c r="H91" s="220">
        <v>1</v>
      </c>
      <c r="I91" s="221"/>
      <c r="J91" s="222">
        <f>ROUND(I91*H91,2)</f>
        <v>0</v>
      </c>
      <c r="K91" s="218" t="s">
        <v>287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1380</v>
      </c>
      <c r="AT91" s="227" t="s">
        <v>284</v>
      </c>
      <c r="AU91" s="227" t="s">
        <v>78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1380</v>
      </c>
      <c r="BM91" s="227" t="s">
        <v>1381</v>
      </c>
    </row>
    <row r="92" s="2" customFormat="1">
      <c r="A92" s="41"/>
      <c r="B92" s="42"/>
      <c r="C92" s="43"/>
      <c r="D92" s="229" t="s">
        <v>290</v>
      </c>
      <c r="E92" s="43"/>
      <c r="F92" s="230" t="s">
        <v>1382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290</v>
      </c>
      <c r="AU92" s="20" t="s">
        <v>78</v>
      </c>
    </row>
    <row r="93" s="12" customFormat="1" ht="22.8" customHeight="1">
      <c r="A93" s="12"/>
      <c r="B93" s="200"/>
      <c r="C93" s="201"/>
      <c r="D93" s="202" t="s">
        <v>68</v>
      </c>
      <c r="E93" s="214" t="s">
        <v>1383</v>
      </c>
      <c r="F93" s="214" t="s">
        <v>1384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SUM(P94:P95)</f>
        <v>0</v>
      </c>
      <c r="Q93" s="208"/>
      <c r="R93" s="209">
        <f>SUM(R94:R95)</f>
        <v>0</v>
      </c>
      <c r="S93" s="208"/>
      <c r="T93" s="210">
        <f>SUM(T94:T95)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312</v>
      </c>
      <c r="AT93" s="212" t="s">
        <v>68</v>
      </c>
      <c r="AU93" s="212" t="s">
        <v>76</v>
      </c>
      <c r="AY93" s="211" t="s">
        <v>281</v>
      </c>
      <c r="BK93" s="213">
        <f>SUM(BK94:BK95)</f>
        <v>0</v>
      </c>
    </row>
    <row r="94" s="2" customFormat="1" ht="24.15" customHeight="1">
      <c r="A94" s="41"/>
      <c r="B94" s="42"/>
      <c r="C94" s="216" t="s">
        <v>78</v>
      </c>
      <c r="D94" s="216" t="s">
        <v>284</v>
      </c>
      <c r="E94" s="217" t="s">
        <v>1385</v>
      </c>
      <c r="F94" s="218" t="s">
        <v>1386</v>
      </c>
      <c r="G94" s="219" t="s">
        <v>1110</v>
      </c>
      <c r="H94" s="220">
        <v>1</v>
      </c>
      <c r="I94" s="221"/>
      <c r="J94" s="222">
        <f>ROUND(I94*H94,2)</f>
        <v>0</v>
      </c>
      <c r="K94" s="218" t="s">
        <v>287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1380</v>
      </c>
      <c r="AT94" s="227" t="s">
        <v>284</v>
      </c>
      <c r="AU94" s="227" t="s">
        <v>78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1380</v>
      </c>
      <c r="BM94" s="227" t="s">
        <v>1387</v>
      </c>
    </row>
    <row r="95" s="2" customFormat="1">
      <c r="A95" s="41"/>
      <c r="B95" s="42"/>
      <c r="C95" s="43"/>
      <c r="D95" s="229" t="s">
        <v>290</v>
      </c>
      <c r="E95" s="43"/>
      <c r="F95" s="230" t="s">
        <v>1388</v>
      </c>
      <c r="G95" s="43"/>
      <c r="H95" s="43"/>
      <c r="I95" s="231"/>
      <c r="J95" s="43"/>
      <c r="K95" s="43"/>
      <c r="L95" s="47"/>
      <c r="M95" s="291"/>
      <c r="N95" s="292"/>
      <c r="O95" s="293"/>
      <c r="P95" s="293"/>
      <c r="Q95" s="293"/>
      <c r="R95" s="293"/>
      <c r="S95" s="293"/>
      <c r="T95" s="294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290</v>
      </c>
      <c r="AU95" s="20" t="s">
        <v>78</v>
      </c>
    </row>
    <row r="96" s="2" customFormat="1" ht="6.96" customHeight="1">
      <c r="A96" s="41"/>
      <c r="B96" s="62"/>
      <c r="C96" s="63"/>
      <c r="D96" s="63"/>
      <c r="E96" s="63"/>
      <c r="F96" s="63"/>
      <c r="G96" s="63"/>
      <c r="H96" s="63"/>
      <c r="I96" s="63"/>
      <c r="J96" s="63"/>
      <c r="K96" s="63"/>
      <c r="L96" s="47"/>
      <c r="M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</sheetData>
  <sheetProtection sheet="1" autoFilter="0" formatColumns="0" formatRows="0" objects="1" scenarios="1" spinCount="100000" saltValue="JAbZrGT4MUH/A7W3BSUL7Ab01tVgUUvT7PJLMPG/euK/NU9jJgmg/hVjdehGJJThRd/XHxwx0QHFeUJPtt4WUg==" hashValue="FPnWsOoo+F4nxd6wgN8sP8v4FkKFvA5JrpNMdwpGHk7Z3QCaRRx3mBDwfuYP6UScwRdHIgQ+l+31x8dd4TwfAA==" algorithmName="SHA-512" password="DDA6"/>
  <autoFilter ref="C87:K9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hyperlinks>
    <hyperlink ref="F92" r:id="rId1" display="https://podminky.urs.cz/item/CS_URS_2025_01/030001000"/>
    <hyperlink ref="F95" r:id="rId2" display="https://podminky.urs.cz/item/CS_URS_2025_01/070001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2094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2504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ROUND(J88,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ROUND((SUM(BE88:BE106)),  2)</f>
        <v>0</v>
      </c>
      <c r="G35" s="41"/>
      <c r="H35" s="41"/>
      <c r="I35" s="161">
        <v>0.20999999999999999</v>
      </c>
      <c r="J35" s="160">
        <f>ROUND(((SUM(BE88:BE106))*I35),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ROUND((SUM(BF88:BF106)),  2)</f>
        <v>0</v>
      </c>
      <c r="G36" s="41"/>
      <c r="H36" s="41"/>
      <c r="I36" s="161">
        <v>0.12</v>
      </c>
      <c r="J36" s="160">
        <f>ROUND(((SUM(BF88:BF106))*I36),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ROUND((SUM(BG88:BG106)),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ROUND((SUM(BH88:BH106)),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ROUND((SUM(BI88:BI106)),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2094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 xml:space="preserve">D8 - Doplnění 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J88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1390</v>
      </c>
      <c r="E64" s="181"/>
      <c r="F64" s="181"/>
      <c r="G64" s="181"/>
      <c r="H64" s="181"/>
      <c r="I64" s="181"/>
      <c r="J64" s="182">
        <f>J89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2505</v>
      </c>
      <c r="E65" s="186"/>
      <c r="F65" s="186"/>
      <c r="G65" s="186"/>
      <c r="H65" s="186"/>
      <c r="I65" s="186"/>
      <c r="J65" s="187">
        <f>J90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2506</v>
      </c>
      <c r="E66" s="186"/>
      <c r="F66" s="186"/>
      <c r="G66" s="186"/>
      <c r="H66" s="186"/>
      <c r="I66" s="186"/>
      <c r="J66" s="187">
        <f>J96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266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Rekonstrukce sociálního zařízení včetně rozvodů vody a kanalizace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217</v>
      </c>
      <c r="D77" s="25"/>
      <c r="E77" s="25"/>
      <c r="F77" s="25"/>
      <c r="G77" s="25"/>
      <c r="H77" s="25"/>
      <c r="I77" s="25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73" t="s">
        <v>2094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225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 xml:space="preserve">D8 - Doplnění 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3"/>
      <c r="E82" s="43"/>
      <c r="F82" s="30" t="str">
        <f>F14</f>
        <v xml:space="preserve"> </v>
      </c>
      <c r="G82" s="43"/>
      <c r="H82" s="43"/>
      <c r="I82" s="35" t="s">
        <v>23</v>
      </c>
      <c r="J82" s="75" t="str">
        <f>IF(J14="","",J14)</f>
        <v>6. 6. 2025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3"/>
      <c r="E84" s="43"/>
      <c r="F84" s="30" t="str">
        <f>E17</f>
        <v xml:space="preserve"> </v>
      </c>
      <c r="G84" s="43"/>
      <c r="H84" s="43"/>
      <c r="I84" s="35" t="s">
        <v>30</v>
      </c>
      <c r="J84" s="39" t="str">
        <f>E23</f>
        <v xml:space="preserve"> 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28</v>
      </c>
      <c r="D85" s="43"/>
      <c r="E85" s="43"/>
      <c r="F85" s="30" t="str">
        <f>IF(E20="","",E20)</f>
        <v>Vyplň údaj</v>
      </c>
      <c r="G85" s="43"/>
      <c r="H85" s="43"/>
      <c r="I85" s="35" t="s">
        <v>32</v>
      </c>
      <c r="J85" s="39" t="str">
        <f>E26</f>
        <v xml:space="preserve"> 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89"/>
      <c r="B87" s="190"/>
      <c r="C87" s="191" t="s">
        <v>267</v>
      </c>
      <c r="D87" s="192" t="s">
        <v>54</v>
      </c>
      <c r="E87" s="192" t="s">
        <v>50</v>
      </c>
      <c r="F87" s="192" t="s">
        <v>51</v>
      </c>
      <c r="G87" s="192" t="s">
        <v>268</v>
      </c>
      <c r="H87" s="192" t="s">
        <v>269</v>
      </c>
      <c r="I87" s="192" t="s">
        <v>270</v>
      </c>
      <c r="J87" s="192" t="s">
        <v>239</v>
      </c>
      <c r="K87" s="193" t="s">
        <v>271</v>
      </c>
      <c r="L87" s="194"/>
      <c r="M87" s="95" t="s">
        <v>19</v>
      </c>
      <c r="N87" s="96" t="s">
        <v>39</v>
      </c>
      <c r="O87" s="96" t="s">
        <v>272</v>
      </c>
      <c r="P87" s="96" t="s">
        <v>273</v>
      </c>
      <c r="Q87" s="96" t="s">
        <v>274</v>
      </c>
      <c r="R87" s="96" t="s">
        <v>275</v>
      </c>
      <c r="S87" s="96" t="s">
        <v>276</v>
      </c>
      <c r="T87" s="97" t="s">
        <v>277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</row>
    <row r="88" s="2" customFormat="1" ht="22.8" customHeight="1">
      <c r="A88" s="41"/>
      <c r="B88" s="42"/>
      <c r="C88" s="102" t="s">
        <v>278</v>
      </c>
      <c r="D88" s="43"/>
      <c r="E88" s="43"/>
      <c r="F88" s="43"/>
      <c r="G88" s="43"/>
      <c r="H88" s="43"/>
      <c r="I88" s="43"/>
      <c r="J88" s="195">
        <f>BK88</f>
        <v>0</v>
      </c>
      <c r="K88" s="43"/>
      <c r="L88" s="47"/>
      <c r="M88" s="98"/>
      <c r="N88" s="196"/>
      <c r="O88" s="99"/>
      <c r="P88" s="197">
        <f>P89</f>
        <v>0</v>
      </c>
      <c r="Q88" s="99"/>
      <c r="R88" s="197">
        <f>R89</f>
        <v>0</v>
      </c>
      <c r="S88" s="99"/>
      <c r="T88" s="198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68</v>
      </c>
      <c r="AU88" s="20" t="s">
        <v>240</v>
      </c>
      <c r="BK88" s="199">
        <f>BK89</f>
        <v>0</v>
      </c>
    </row>
    <row r="89" s="12" customFormat="1" ht="25.92" customHeight="1">
      <c r="A89" s="12"/>
      <c r="B89" s="200"/>
      <c r="C89" s="201"/>
      <c r="D89" s="202" t="s">
        <v>68</v>
      </c>
      <c r="E89" s="203" t="s">
        <v>1394</v>
      </c>
      <c r="F89" s="203" t="s">
        <v>1395</v>
      </c>
      <c r="G89" s="201"/>
      <c r="H89" s="201"/>
      <c r="I89" s="204"/>
      <c r="J89" s="205">
        <f>BK89</f>
        <v>0</v>
      </c>
      <c r="K89" s="201"/>
      <c r="L89" s="206"/>
      <c r="M89" s="207"/>
      <c r="N89" s="208"/>
      <c r="O89" s="208"/>
      <c r="P89" s="209">
        <f>P90+P96</f>
        <v>0</v>
      </c>
      <c r="Q89" s="208"/>
      <c r="R89" s="209">
        <f>R90+R96</f>
        <v>0</v>
      </c>
      <c r="S89" s="208"/>
      <c r="T89" s="210">
        <f>T90+T96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288</v>
      </c>
      <c r="AT89" s="212" t="s">
        <v>68</v>
      </c>
      <c r="AU89" s="212" t="s">
        <v>69</v>
      </c>
      <c r="AY89" s="211" t="s">
        <v>281</v>
      </c>
      <c r="BK89" s="213">
        <f>BK90+BK96</f>
        <v>0</v>
      </c>
    </row>
    <row r="90" s="12" customFormat="1" ht="22.8" customHeight="1">
      <c r="A90" s="12"/>
      <c r="B90" s="200"/>
      <c r="C90" s="201"/>
      <c r="D90" s="202" t="s">
        <v>68</v>
      </c>
      <c r="E90" s="214" t="s">
        <v>76</v>
      </c>
      <c r="F90" s="214" t="s">
        <v>2507</v>
      </c>
      <c r="G90" s="201"/>
      <c r="H90" s="201"/>
      <c r="I90" s="204"/>
      <c r="J90" s="215">
        <f>BK90</f>
        <v>0</v>
      </c>
      <c r="K90" s="201"/>
      <c r="L90" s="206"/>
      <c r="M90" s="207"/>
      <c r="N90" s="208"/>
      <c r="O90" s="208"/>
      <c r="P90" s="209">
        <f>SUM(P91:P95)</f>
        <v>0</v>
      </c>
      <c r="Q90" s="208"/>
      <c r="R90" s="209">
        <f>SUM(R91:R95)</f>
        <v>0</v>
      </c>
      <c r="S90" s="208"/>
      <c r="T90" s="210">
        <f>SUM(T91:T95)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288</v>
      </c>
      <c r="AT90" s="212" t="s">
        <v>68</v>
      </c>
      <c r="AU90" s="212" t="s">
        <v>76</v>
      </c>
      <c r="AY90" s="211" t="s">
        <v>281</v>
      </c>
      <c r="BK90" s="213">
        <f>SUM(BK91:BK95)</f>
        <v>0</v>
      </c>
    </row>
    <row r="91" s="2" customFormat="1" ht="37.8" customHeight="1">
      <c r="A91" s="41"/>
      <c r="B91" s="42"/>
      <c r="C91" s="216" t="s">
        <v>76</v>
      </c>
      <c r="D91" s="216" t="s">
        <v>284</v>
      </c>
      <c r="E91" s="217" t="s">
        <v>1402</v>
      </c>
      <c r="F91" s="218" t="s">
        <v>1403</v>
      </c>
      <c r="G91" s="219" t="s">
        <v>197</v>
      </c>
      <c r="H91" s="220">
        <v>2.4500000000000002</v>
      </c>
      <c r="I91" s="221"/>
      <c r="J91" s="222">
        <f>ROUND(I91*H91,2)</f>
        <v>0</v>
      </c>
      <c r="K91" s="218" t="s">
        <v>287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1111</v>
      </c>
      <c r="AT91" s="227" t="s">
        <v>284</v>
      </c>
      <c r="AU91" s="227" t="s">
        <v>78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1111</v>
      </c>
      <c r="BM91" s="227" t="s">
        <v>1871</v>
      </c>
    </row>
    <row r="92" s="2" customFormat="1">
      <c r="A92" s="41"/>
      <c r="B92" s="42"/>
      <c r="C92" s="43"/>
      <c r="D92" s="229" t="s">
        <v>290</v>
      </c>
      <c r="E92" s="43"/>
      <c r="F92" s="230" t="s">
        <v>1405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290</v>
      </c>
      <c r="AU92" s="20" t="s">
        <v>78</v>
      </c>
    </row>
    <row r="93" s="2" customFormat="1" ht="37.8" customHeight="1">
      <c r="A93" s="41"/>
      <c r="B93" s="42"/>
      <c r="C93" s="216" t="s">
        <v>78</v>
      </c>
      <c r="D93" s="216" t="s">
        <v>284</v>
      </c>
      <c r="E93" s="217" t="s">
        <v>1397</v>
      </c>
      <c r="F93" s="218" t="s">
        <v>1398</v>
      </c>
      <c r="G93" s="219" t="s">
        <v>197</v>
      </c>
      <c r="H93" s="220">
        <v>69.299999999999997</v>
      </c>
      <c r="I93" s="221"/>
      <c r="J93" s="222">
        <f>ROUND(I93*H93,2)</f>
        <v>0</v>
      </c>
      <c r="K93" s="218" t="s">
        <v>287</v>
      </c>
      <c r="L93" s="47"/>
      <c r="M93" s="223" t="s">
        <v>19</v>
      </c>
      <c r="N93" s="224" t="s">
        <v>40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1111</v>
      </c>
      <c r="AT93" s="227" t="s">
        <v>284</v>
      </c>
      <c r="AU93" s="227" t="s">
        <v>78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1111</v>
      </c>
      <c r="BM93" s="227" t="s">
        <v>1399</v>
      </c>
    </row>
    <row r="94" s="2" customFormat="1">
      <c r="A94" s="41"/>
      <c r="B94" s="42"/>
      <c r="C94" s="43"/>
      <c r="D94" s="229" t="s">
        <v>290</v>
      </c>
      <c r="E94" s="43"/>
      <c r="F94" s="230" t="s">
        <v>1400</v>
      </c>
      <c r="G94" s="43"/>
      <c r="H94" s="43"/>
      <c r="I94" s="231"/>
      <c r="J94" s="43"/>
      <c r="K94" s="43"/>
      <c r="L94" s="47"/>
      <c r="M94" s="232"/>
      <c r="N94" s="233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290</v>
      </c>
      <c r="AU94" s="20" t="s">
        <v>78</v>
      </c>
    </row>
    <row r="95" s="13" customFormat="1">
      <c r="A95" s="13"/>
      <c r="B95" s="234"/>
      <c r="C95" s="235"/>
      <c r="D95" s="236" t="s">
        <v>292</v>
      </c>
      <c r="E95" s="237" t="s">
        <v>19</v>
      </c>
      <c r="F95" s="238" t="s">
        <v>2508</v>
      </c>
      <c r="G95" s="235"/>
      <c r="H95" s="239">
        <v>69.299999999999997</v>
      </c>
      <c r="I95" s="240"/>
      <c r="J95" s="235"/>
      <c r="K95" s="235"/>
      <c r="L95" s="241"/>
      <c r="M95" s="242"/>
      <c r="N95" s="243"/>
      <c r="O95" s="243"/>
      <c r="P95" s="243"/>
      <c r="Q95" s="243"/>
      <c r="R95" s="243"/>
      <c r="S95" s="243"/>
      <c r="T95" s="244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5" t="s">
        <v>292</v>
      </c>
      <c r="AU95" s="245" t="s">
        <v>78</v>
      </c>
      <c r="AV95" s="13" t="s">
        <v>78</v>
      </c>
      <c r="AW95" s="13" t="s">
        <v>31</v>
      </c>
      <c r="AX95" s="13" t="s">
        <v>76</v>
      </c>
      <c r="AY95" s="245" t="s">
        <v>281</v>
      </c>
    </row>
    <row r="96" s="12" customFormat="1" ht="22.8" customHeight="1">
      <c r="A96" s="12"/>
      <c r="B96" s="200"/>
      <c r="C96" s="201"/>
      <c r="D96" s="202" t="s">
        <v>68</v>
      </c>
      <c r="E96" s="214" t="s">
        <v>78</v>
      </c>
      <c r="F96" s="214" t="s">
        <v>2509</v>
      </c>
      <c r="G96" s="201"/>
      <c r="H96" s="201"/>
      <c r="I96" s="204"/>
      <c r="J96" s="215">
        <f>BK96</f>
        <v>0</v>
      </c>
      <c r="K96" s="201"/>
      <c r="L96" s="206"/>
      <c r="M96" s="207"/>
      <c r="N96" s="208"/>
      <c r="O96" s="208"/>
      <c r="P96" s="209">
        <f>SUM(P97:P106)</f>
        <v>0</v>
      </c>
      <c r="Q96" s="208"/>
      <c r="R96" s="209">
        <f>SUM(R97:R106)</f>
        <v>0</v>
      </c>
      <c r="S96" s="208"/>
      <c r="T96" s="210">
        <f>SUM(T97:T106)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288</v>
      </c>
      <c r="AT96" s="212" t="s">
        <v>68</v>
      </c>
      <c r="AU96" s="212" t="s">
        <v>76</v>
      </c>
      <c r="AY96" s="211" t="s">
        <v>281</v>
      </c>
      <c r="BK96" s="213">
        <f>SUM(BK97:BK106)</f>
        <v>0</v>
      </c>
    </row>
    <row r="97" s="2" customFormat="1" ht="37.8" customHeight="1">
      <c r="A97" s="41"/>
      <c r="B97" s="42"/>
      <c r="C97" s="216" t="s">
        <v>199</v>
      </c>
      <c r="D97" s="216" t="s">
        <v>284</v>
      </c>
      <c r="E97" s="217" t="s">
        <v>1402</v>
      </c>
      <c r="F97" s="218" t="s">
        <v>1403</v>
      </c>
      <c r="G97" s="219" t="s">
        <v>197</v>
      </c>
      <c r="H97" s="220">
        <v>5.2000000000000002</v>
      </c>
      <c r="I97" s="221"/>
      <c r="J97" s="222">
        <f>ROUND(I97*H97,2)</f>
        <v>0</v>
      </c>
      <c r="K97" s="218" t="s">
        <v>287</v>
      </c>
      <c r="L97" s="47"/>
      <c r="M97" s="223" t="s">
        <v>19</v>
      </c>
      <c r="N97" s="224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1111</v>
      </c>
      <c r="AT97" s="227" t="s">
        <v>284</v>
      </c>
      <c r="AU97" s="227" t="s">
        <v>78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1111</v>
      </c>
      <c r="BM97" s="227" t="s">
        <v>1404</v>
      </c>
    </row>
    <row r="98" s="2" customFormat="1">
      <c r="A98" s="41"/>
      <c r="B98" s="42"/>
      <c r="C98" s="43"/>
      <c r="D98" s="229" t="s">
        <v>290</v>
      </c>
      <c r="E98" s="43"/>
      <c r="F98" s="230" t="s">
        <v>1405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290</v>
      </c>
      <c r="AU98" s="20" t="s">
        <v>78</v>
      </c>
    </row>
    <row r="99" s="13" customFormat="1">
      <c r="A99" s="13"/>
      <c r="B99" s="234"/>
      <c r="C99" s="235"/>
      <c r="D99" s="236" t="s">
        <v>292</v>
      </c>
      <c r="E99" s="237" t="s">
        <v>19</v>
      </c>
      <c r="F99" s="238" t="s">
        <v>2090</v>
      </c>
      <c r="G99" s="235"/>
      <c r="H99" s="239">
        <v>5.2000000000000002</v>
      </c>
      <c r="I99" s="240"/>
      <c r="J99" s="235"/>
      <c r="K99" s="235"/>
      <c r="L99" s="241"/>
      <c r="M99" s="242"/>
      <c r="N99" s="243"/>
      <c r="O99" s="243"/>
      <c r="P99" s="243"/>
      <c r="Q99" s="243"/>
      <c r="R99" s="243"/>
      <c r="S99" s="243"/>
      <c r="T99" s="244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5" t="s">
        <v>292</v>
      </c>
      <c r="AU99" s="245" t="s">
        <v>78</v>
      </c>
      <c r="AV99" s="13" t="s">
        <v>78</v>
      </c>
      <c r="AW99" s="13" t="s">
        <v>31</v>
      </c>
      <c r="AX99" s="13" t="s">
        <v>76</v>
      </c>
      <c r="AY99" s="245" t="s">
        <v>281</v>
      </c>
    </row>
    <row r="100" s="2" customFormat="1" ht="37.8" customHeight="1">
      <c r="A100" s="41"/>
      <c r="B100" s="42"/>
      <c r="C100" s="216" t="s">
        <v>288</v>
      </c>
      <c r="D100" s="216" t="s">
        <v>284</v>
      </c>
      <c r="E100" s="217" t="s">
        <v>1397</v>
      </c>
      <c r="F100" s="218" t="s">
        <v>1398</v>
      </c>
      <c r="G100" s="219" t="s">
        <v>197</v>
      </c>
      <c r="H100" s="220">
        <v>31.489999999999998</v>
      </c>
      <c r="I100" s="221"/>
      <c r="J100" s="222">
        <f>ROUND(I100*H100,2)</f>
        <v>0</v>
      </c>
      <c r="K100" s="218" t="s">
        <v>287</v>
      </c>
      <c r="L100" s="47"/>
      <c r="M100" s="223" t="s">
        <v>19</v>
      </c>
      <c r="N100" s="224" t="s">
        <v>40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1111</v>
      </c>
      <c r="AT100" s="227" t="s">
        <v>284</v>
      </c>
      <c r="AU100" s="227" t="s">
        <v>78</v>
      </c>
      <c r="AY100" s="20" t="s">
        <v>281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76</v>
      </c>
      <c r="BK100" s="228">
        <f>ROUND(I100*H100,2)</f>
        <v>0</v>
      </c>
      <c r="BL100" s="20" t="s">
        <v>1111</v>
      </c>
      <c r="BM100" s="227" t="s">
        <v>1407</v>
      </c>
    </row>
    <row r="101" s="2" customFormat="1">
      <c r="A101" s="41"/>
      <c r="B101" s="42"/>
      <c r="C101" s="43"/>
      <c r="D101" s="229" t="s">
        <v>290</v>
      </c>
      <c r="E101" s="43"/>
      <c r="F101" s="230" t="s">
        <v>1400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290</v>
      </c>
      <c r="AU101" s="20" t="s">
        <v>78</v>
      </c>
    </row>
    <row r="102" s="13" customFormat="1">
      <c r="A102" s="13"/>
      <c r="B102" s="234"/>
      <c r="C102" s="235"/>
      <c r="D102" s="236" t="s">
        <v>292</v>
      </c>
      <c r="E102" s="237" t="s">
        <v>19</v>
      </c>
      <c r="F102" s="238" t="s">
        <v>2510</v>
      </c>
      <c r="G102" s="235"/>
      <c r="H102" s="239">
        <v>31.489999999999998</v>
      </c>
      <c r="I102" s="240"/>
      <c r="J102" s="235"/>
      <c r="K102" s="235"/>
      <c r="L102" s="241"/>
      <c r="M102" s="242"/>
      <c r="N102" s="243"/>
      <c r="O102" s="243"/>
      <c r="P102" s="243"/>
      <c r="Q102" s="243"/>
      <c r="R102" s="243"/>
      <c r="S102" s="243"/>
      <c r="T102" s="244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5" t="s">
        <v>292</v>
      </c>
      <c r="AU102" s="245" t="s">
        <v>78</v>
      </c>
      <c r="AV102" s="13" t="s">
        <v>78</v>
      </c>
      <c r="AW102" s="13" t="s">
        <v>31</v>
      </c>
      <c r="AX102" s="13" t="s">
        <v>76</v>
      </c>
      <c r="AY102" s="245" t="s">
        <v>281</v>
      </c>
    </row>
    <row r="103" s="2" customFormat="1" ht="24.15" customHeight="1">
      <c r="A103" s="41"/>
      <c r="B103" s="42"/>
      <c r="C103" s="267" t="s">
        <v>312</v>
      </c>
      <c r="D103" s="267" t="s">
        <v>396</v>
      </c>
      <c r="E103" s="268" t="s">
        <v>658</v>
      </c>
      <c r="F103" s="269" t="s">
        <v>659</v>
      </c>
      <c r="G103" s="270" t="s">
        <v>330</v>
      </c>
      <c r="H103" s="271">
        <v>1</v>
      </c>
      <c r="I103" s="272"/>
      <c r="J103" s="273">
        <f>ROUND(I103*H103,2)</f>
        <v>0</v>
      </c>
      <c r="K103" s="269" t="s">
        <v>287</v>
      </c>
      <c r="L103" s="274"/>
      <c r="M103" s="275" t="s">
        <v>19</v>
      </c>
      <c r="N103" s="276" t="s">
        <v>40</v>
      </c>
      <c r="O103" s="87"/>
      <c r="P103" s="225">
        <f>O103*H103</f>
        <v>0</v>
      </c>
      <c r="Q103" s="225">
        <v>0.00014999999999999999</v>
      </c>
      <c r="R103" s="225">
        <f>Q103*H103</f>
        <v>0.00014999999999999999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483</v>
      </c>
      <c r="AT103" s="227" t="s">
        <v>396</v>
      </c>
      <c r="AU103" s="227" t="s">
        <v>78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305</v>
      </c>
      <c r="BM103" s="227" t="s">
        <v>2511</v>
      </c>
    </row>
    <row r="104" s="2" customFormat="1" ht="24.15" customHeight="1">
      <c r="A104" s="41"/>
      <c r="B104" s="42"/>
      <c r="C104" s="267" t="s">
        <v>318</v>
      </c>
      <c r="D104" s="267" t="s">
        <v>396</v>
      </c>
      <c r="E104" s="268" t="s">
        <v>920</v>
      </c>
      <c r="F104" s="269" t="s">
        <v>921</v>
      </c>
      <c r="G104" s="270" t="s">
        <v>330</v>
      </c>
      <c r="H104" s="271">
        <v>-1</v>
      </c>
      <c r="I104" s="272"/>
      <c r="J104" s="273">
        <f>ROUND(I104*H104,2)</f>
        <v>0</v>
      </c>
      <c r="K104" s="269" t="s">
        <v>287</v>
      </c>
      <c r="L104" s="274"/>
      <c r="M104" s="275" t="s">
        <v>19</v>
      </c>
      <c r="N104" s="276" t="s">
        <v>40</v>
      </c>
      <c r="O104" s="87"/>
      <c r="P104" s="225">
        <f>O104*H104</f>
        <v>0</v>
      </c>
      <c r="Q104" s="225">
        <v>0.00014999999999999999</v>
      </c>
      <c r="R104" s="225">
        <f>Q104*H104</f>
        <v>-0.00014999999999999999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483</v>
      </c>
      <c r="AT104" s="227" t="s">
        <v>396</v>
      </c>
      <c r="AU104" s="227" t="s">
        <v>78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305</v>
      </c>
      <c r="BM104" s="227" t="s">
        <v>2512</v>
      </c>
    </row>
    <row r="105" s="2" customFormat="1" ht="16.5" customHeight="1">
      <c r="A105" s="41"/>
      <c r="B105" s="42"/>
      <c r="C105" s="267" t="s">
        <v>323</v>
      </c>
      <c r="D105" s="267" t="s">
        <v>396</v>
      </c>
      <c r="E105" s="268" t="s">
        <v>667</v>
      </c>
      <c r="F105" s="269" t="s">
        <v>668</v>
      </c>
      <c r="G105" s="270" t="s">
        <v>330</v>
      </c>
      <c r="H105" s="271">
        <v>1</v>
      </c>
      <c r="I105" s="272"/>
      <c r="J105" s="273">
        <f>ROUND(I105*H105,2)</f>
        <v>0</v>
      </c>
      <c r="K105" s="269" t="s">
        <v>287</v>
      </c>
      <c r="L105" s="274"/>
      <c r="M105" s="275" t="s">
        <v>19</v>
      </c>
      <c r="N105" s="276" t="s">
        <v>40</v>
      </c>
      <c r="O105" s="87"/>
      <c r="P105" s="225">
        <f>O105*H105</f>
        <v>0</v>
      </c>
      <c r="Q105" s="225">
        <v>0.0022000000000000001</v>
      </c>
      <c r="R105" s="225">
        <f>Q105*H105</f>
        <v>0.0022000000000000001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483</v>
      </c>
      <c r="AT105" s="227" t="s">
        <v>396</v>
      </c>
      <c r="AU105" s="227" t="s">
        <v>78</v>
      </c>
      <c r="AY105" s="20" t="s">
        <v>281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76</v>
      </c>
      <c r="BK105" s="228">
        <f>ROUND(I105*H105,2)</f>
        <v>0</v>
      </c>
      <c r="BL105" s="20" t="s">
        <v>305</v>
      </c>
      <c r="BM105" s="227" t="s">
        <v>2513</v>
      </c>
    </row>
    <row r="106" s="2" customFormat="1" ht="16.5" customHeight="1">
      <c r="A106" s="41"/>
      <c r="B106" s="42"/>
      <c r="C106" s="267" t="s">
        <v>327</v>
      </c>
      <c r="D106" s="267" t="s">
        <v>396</v>
      </c>
      <c r="E106" s="268" t="s">
        <v>923</v>
      </c>
      <c r="F106" s="269" t="s">
        <v>924</v>
      </c>
      <c r="G106" s="270" t="s">
        <v>330</v>
      </c>
      <c r="H106" s="271">
        <v>-1</v>
      </c>
      <c r="I106" s="272"/>
      <c r="J106" s="273">
        <f>ROUND(I106*H106,2)</f>
        <v>0</v>
      </c>
      <c r="K106" s="269" t="s">
        <v>287</v>
      </c>
      <c r="L106" s="274"/>
      <c r="M106" s="302" t="s">
        <v>19</v>
      </c>
      <c r="N106" s="303" t="s">
        <v>40</v>
      </c>
      <c r="O106" s="293"/>
      <c r="P106" s="297">
        <f>O106*H106</f>
        <v>0</v>
      </c>
      <c r="Q106" s="297">
        <v>0.0022000000000000001</v>
      </c>
      <c r="R106" s="297">
        <f>Q106*H106</f>
        <v>-0.0022000000000000001</v>
      </c>
      <c r="S106" s="297">
        <v>0</v>
      </c>
      <c r="T106" s="29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483</v>
      </c>
      <c r="AT106" s="227" t="s">
        <v>396</v>
      </c>
      <c r="AU106" s="227" t="s">
        <v>78</v>
      </c>
      <c r="AY106" s="20" t="s">
        <v>281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76</v>
      </c>
      <c r="BK106" s="228">
        <f>ROUND(I106*H106,2)</f>
        <v>0</v>
      </c>
      <c r="BL106" s="20" t="s">
        <v>305</v>
      </c>
      <c r="BM106" s="227" t="s">
        <v>2514</v>
      </c>
    </row>
    <row r="107" s="2" customFormat="1" ht="6.96" customHeight="1">
      <c r="A107" s="41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47"/>
      <c r="M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</sheetData>
  <sheetProtection sheet="1" autoFilter="0" formatColumns="0" formatRows="0" objects="1" scenarios="1" spinCount="100000" saltValue="LrRrBRp3J0itchKqzJfZxbiNq/c2ybQ285lIIoCjuPS4qLoknMTAE/pTcxH8OFz9IRAR1qJQmwlAXDUcpkCPBw==" hashValue="Lz5Cfm+sbJpnd/JAXyY26rwMJCGeDeDu2ex8CdTQ4PYFvLb/PCsjVGJapFZF0sMuRyBpxJAGtZIBtTd2njl/JA==" algorithmName="SHA-512" password="DDA6"/>
  <autoFilter ref="C87:K10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hyperlinks>
    <hyperlink ref="F92" r:id="rId1" display="https://podminky.urs.cz/item/CS_URS_2025_01/771577211"/>
    <hyperlink ref="F94" r:id="rId2" display="https://podminky.urs.cz/item/CS_URS_2025_01/781472291"/>
    <hyperlink ref="F98" r:id="rId3" display="https://podminky.urs.cz/item/CS_URS_2025_01/771577211"/>
    <hyperlink ref="F101" r:id="rId4" display="https://podminky.urs.cz/item/CS_URS_2025_01/78147229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5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178</v>
      </c>
      <c r="AZ2" s="141" t="s">
        <v>195</v>
      </c>
      <c r="BA2" s="141" t="s">
        <v>196</v>
      </c>
      <c r="BB2" s="141" t="s">
        <v>197</v>
      </c>
      <c r="BC2" s="141" t="s">
        <v>2515</v>
      </c>
      <c r="BD2" s="141" t="s">
        <v>199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  <c r="AZ3" s="141" t="s">
        <v>200</v>
      </c>
      <c r="BA3" s="141" t="s">
        <v>201</v>
      </c>
      <c r="BB3" s="141" t="s">
        <v>197</v>
      </c>
      <c r="BC3" s="141" t="s">
        <v>2516</v>
      </c>
      <c r="BD3" s="141" t="s">
        <v>199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  <c r="AZ4" s="141" t="s">
        <v>204</v>
      </c>
      <c r="BA4" s="141" t="s">
        <v>205</v>
      </c>
      <c r="BB4" s="141" t="s">
        <v>206</v>
      </c>
      <c r="BC4" s="141" t="s">
        <v>2517</v>
      </c>
      <c r="BD4" s="141" t="s">
        <v>199</v>
      </c>
    </row>
    <row r="5" s="1" customFormat="1" ht="6.96" customHeight="1">
      <c r="B5" s="23"/>
      <c r="L5" s="23"/>
      <c r="AZ5" s="141" t="s">
        <v>208</v>
      </c>
      <c r="BA5" s="141" t="s">
        <v>209</v>
      </c>
      <c r="BB5" s="141" t="s">
        <v>197</v>
      </c>
      <c r="BC5" s="141" t="s">
        <v>2518</v>
      </c>
      <c r="BD5" s="141" t="s">
        <v>199</v>
      </c>
    </row>
    <row r="6" s="1" customFormat="1" ht="12" customHeight="1">
      <c r="B6" s="23"/>
      <c r="D6" s="146" t="s">
        <v>16</v>
      </c>
      <c r="L6" s="23"/>
      <c r="AZ6" s="141" t="s">
        <v>211</v>
      </c>
      <c r="BA6" s="141" t="s">
        <v>212</v>
      </c>
      <c r="BB6" s="141" t="s">
        <v>197</v>
      </c>
      <c r="BC6" s="141" t="s">
        <v>2519</v>
      </c>
      <c r="BD6" s="141" t="s">
        <v>199</v>
      </c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  <c r="AZ7" s="141" t="s">
        <v>214</v>
      </c>
      <c r="BA7" s="141" t="s">
        <v>215</v>
      </c>
      <c r="BB7" s="141" t="s">
        <v>206</v>
      </c>
      <c r="BC7" s="141" t="s">
        <v>2520</v>
      </c>
      <c r="BD7" s="141" t="s">
        <v>199</v>
      </c>
    </row>
    <row r="8" s="1" customFormat="1" ht="12" customHeight="1">
      <c r="B8" s="23"/>
      <c r="D8" s="146" t="s">
        <v>217</v>
      </c>
      <c r="L8" s="23"/>
      <c r="AZ8" s="141" t="s">
        <v>1879</v>
      </c>
      <c r="BA8" s="141" t="s">
        <v>1880</v>
      </c>
      <c r="BB8" s="141" t="s">
        <v>206</v>
      </c>
      <c r="BC8" s="141" t="s">
        <v>1881</v>
      </c>
      <c r="BD8" s="141" t="s">
        <v>199</v>
      </c>
    </row>
    <row r="9" s="2" customFormat="1" ht="16.5" customHeight="1">
      <c r="A9" s="41"/>
      <c r="B9" s="47"/>
      <c r="C9" s="41"/>
      <c r="D9" s="41"/>
      <c r="E9" s="147" t="s">
        <v>2521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Z9" s="141" t="s">
        <v>218</v>
      </c>
      <c r="BA9" s="141" t="s">
        <v>219</v>
      </c>
      <c r="BB9" s="141" t="s">
        <v>197</v>
      </c>
      <c r="BC9" s="141" t="s">
        <v>2522</v>
      </c>
      <c r="BD9" s="141" t="s">
        <v>199</v>
      </c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Z10" s="141" t="s">
        <v>222</v>
      </c>
      <c r="BA10" s="141" t="s">
        <v>223</v>
      </c>
      <c r="BB10" s="141" t="s">
        <v>197</v>
      </c>
      <c r="BC10" s="141" t="s">
        <v>2523</v>
      </c>
      <c r="BD10" s="141" t="s">
        <v>199</v>
      </c>
    </row>
    <row r="11" s="2" customFormat="1" ht="16.5" customHeight="1">
      <c r="A11" s="41"/>
      <c r="B11" s="47"/>
      <c r="C11" s="41"/>
      <c r="D11" s="41"/>
      <c r="E11" s="149" t="s">
        <v>2524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141" t="s">
        <v>226</v>
      </c>
      <c r="BA11" s="141" t="s">
        <v>227</v>
      </c>
      <c r="BB11" s="141" t="s">
        <v>206</v>
      </c>
      <c r="BC11" s="141" t="s">
        <v>2525</v>
      </c>
      <c r="BD11" s="141" t="s">
        <v>199</v>
      </c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141" t="s">
        <v>230</v>
      </c>
      <c r="BA12" s="141" t="s">
        <v>231</v>
      </c>
      <c r="BB12" s="141" t="s">
        <v>206</v>
      </c>
      <c r="BC12" s="141" t="s">
        <v>2526</v>
      </c>
      <c r="BD12" s="141" t="s">
        <v>199</v>
      </c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141" t="s">
        <v>235</v>
      </c>
      <c r="BA13" s="141" t="s">
        <v>236</v>
      </c>
      <c r="BB13" s="141" t="s">
        <v>197</v>
      </c>
      <c r="BC13" s="141" t="s">
        <v>2527</v>
      </c>
      <c r="BD13" s="141" t="s">
        <v>199</v>
      </c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ROUND(J110,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ROUND((SUM(BE110:BE399)),  2)</f>
        <v>0</v>
      </c>
      <c r="G35" s="41"/>
      <c r="H35" s="41"/>
      <c r="I35" s="161">
        <v>0.20999999999999999</v>
      </c>
      <c r="J35" s="160">
        <f>ROUND(((SUM(BE110:BE399))*I35),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ROUND((SUM(BF110:BF399)),  2)</f>
        <v>0</v>
      </c>
      <c r="G36" s="41"/>
      <c r="H36" s="41"/>
      <c r="I36" s="161">
        <v>0.12</v>
      </c>
      <c r="J36" s="160">
        <f>ROUND(((SUM(BF110:BF399))*I36),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ROUND((SUM(BG110:BG399)),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ROUND((SUM(BH110:BH399)),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ROUND((SUM(BI110:BI399)),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2521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E1 - Sprcha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J110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241</v>
      </c>
      <c r="E64" s="181"/>
      <c r="F64" s="181"/>
      <c r="G64" s="181"/>
      <c r="H64" s="181"/>
      <c r="I64" s="181"/>
      <c r="J64" s="182">
        <f>J111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242</v>
      </c>
      <c r="E65" s="186"/>
      <c r="F65" s="186"/>
      <c r="G65" s="186"/>
      <c r="H65" s="186"/>
      <c r="I65" s="186"/>
      <c r="J65" s="187">
        <f>J112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243</v>
      </c>
      <c r="E66" s="186"/>
      <c r="F66" s="186"/>
      <c r="G66" s="186"/>
      <c r="H66" s="186"/>
      <c r="I66" s="186"/>
      <c r="J66" s="187">
        <f>J118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244</v>
      </c>
      <c r="E67" s="186"/>
      <c r="F67" s="186"/>
      <c r="G67" s="186"/>
      <c r="H67" s="186"/>
      <c r="I67" s="186"/>
      <c r="J67" s="187">
        <f>J125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245</v>
      </c>
      <c r="E68" s="186"/>
      <c r="F68" s="186"/>
      <c r="G68" s="186"/>
      <c r="H68" s="186"/>
      <c r="I68" s="186"/>
      <c r="J68" s="187">
        <f>J140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246</v>
      </c>
      <c r="E69" s="186"/>
      <c r="F69" s="186"/>
      <c r="G69" s="186"/>
      <c r="H69" s="186"/>
      <c r="I69" s="186"/>
      <c r="J69" s="187">
        <f>J144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247</v>
      </c>
      <c r="E70" s="181"/>
      <c r="F70" s="181"/>
      <c r="G70" s="181"/>
      <c r="H70" s="181"/>
      <c r="I70" s="181"/>
      <c r="J70" s="182">
        <f>J154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1424</v>
      </c>
      <c r="E71" s="186"/>
      <c r="F71" s="186"/>
      <c r="G71" s="186"/>
      <c r="H71" s="186"/>
      <c r="I71" s="186"/>
      <c r="J71" s="187">
        <f>J155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248</v>
      </c>
      <c r="E72" s="186"/>
      <c r="F72" s="186"/>
      <c r="G72" s="186"/>
      <c r="H72" s="186"/>
      <c r="I72" s="186"/>
      <c r="J72" s="187">
        <f>J162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4"/>
      <c r="C73" s="128"/>
      <c r="D73" s="185" t="s">
        <v>249</v>
      </c>
      <c r="E73" s="186"/>
      <c r="F73" s="186"/>
      <c r="G73" s="186"/>
      <c r="H73" s="186"/>
      <c r="I73" s="186"/>
      <c r="J73" s="187">
        <f>J163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21.84" customHeight="1">
      <c r="A74" s="10"/>
      <c r="B74" s="184"/>
      <c r="C74" s="128"/>
      <c r="D74" s="185" t="s">
        <v>250</v>
      </c>
      <c r="E74" s="186"/>
      <c r="F74" s="186"/>
      <c r="G74" s="186"/>
      <c r="H74" s="186"/>
      <c r="I74" s="186"/>
      <c r="J74" s="187">
        <f>J183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4.88" customHeight="1">
      <c r="A75" s="10"/>
      <c r="B75" s="184"/>
      <c r="C75" s="128"/>
      <c r="D75" s="185" t="s">
        <v>251</v>
      </c>
      <c r="E75" s="186"/>
      <c r="F75" s="186"/>
      <c r="G75" s="186"/>
      <c r="H75" s="186"/>
      <c r="I75" s="186"/>
      <c r="J75" s="187">
        <f>J208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4.88" customHeight="1">
      <c r="A76" s="10"/>
      <c r="B76" s="184"/>
      <c r="C76" s="128"/>
      <c r="D76" s="185" t="s">
        <v>252</v>
      </c>
      <c r="E76" s="186"/>
      <c r="F76" s="186"/>
      <c r="G76" s="186"/>
      <c r="H76" s="186"/>
      <c r="I76" s="186"/>
      <c r="J76" s="187">
        <f>J215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253</v>
      </c>
      <c r="E77" s="186"/>
      <c r="F77" s="186"/>
      <c r="G77" s="186"/>
      <c r="H77" s="186"/>
      <c r="I77" s="186"/>
      <c r="J77" s="187">
        <f>J229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254</v>
      </c>
      <c r="E78" s="186"/>
      <c r="F78" s="186"/>
      <c r="G78" s="186"/>
      <c r="H78" s="186"/>
      <c r="I78" s="186"/>
      <c r="J78" s="187">
        <f>J235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255</v>
      </c>
      <c r="E79" s="186"/>
      <c r="F79" s="186"/>
      <c r="G79" s="186"/>
      <c r="H79" s="186"/>
      <c r="I79" s="186"/>
      <c r="J79" s="187">
        <f>J239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9" customFormat="1" ht="24.96" customHeight="1">
      <c r="A80" s="9"/>
      <c r="B80" s="178"/>
      <c r="C80" s="179"/>
      <c r="D80" s="180" t="s">
        <v>256</v>
      </c>
      <c r="E80" s="181"/>
      <c r="F80" s="181"/>
      <c r="G80" s="181"/>
      <c r="H80" s="181"/>
      <c r="I80" s="181"/>
      <c r="J80" s="182">
        <f>J242</f>
        <v>0</v>
      </c>
      <c r="K80" s="179"/>
      <c r="L80" s="183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10" customFormat="1" ht="19.92" customHeight="1">
      <c r="A81" s="10"/>
      <c r="B81" s="184"/>
      <c r="C81" s="128"/>
      <c r="D81" s="185" t="s">
        <v>257</v>
      </c>
      <c r="E81" s="186"/>
      <c r="F81" s="186"/>
      <c r="G81" s="186"/>
      <c r="H81" s="186"/>
      <c r="I81" s="186"/>
      <c r="J81" s="187">
        <f>J243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258</v>
      </c>
      <c r="E82" s="186"/>
      <c r="F82" s="186"/>
      <c r="G82" s="186"/>
      <c r="H82" s="186"/>
      <c r="I82" s="186"/>
      <c r="J82" s="187">
        <f>J256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4.88" customHeight="1">
      <c r="A83" s="10"/>
      <c r="B83" s="184"/>
      <c r="C83" s="128"/>
      <c r="D83" s="185" t="s">
        <v>259</v>
      </c>
      <c r="E83" s="186"/>
      <c r="F83" s="186"/>
      <c r="G83" s="186"/>
      <c r="H83" s="186"/>
      <c r="I83" s="186"/>
      <c r="J83" s="187">
        <f>J259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261</v>
      </c>
      <c r="E84" s="186"/>
      <c r="F84" s="186"/>
      <c r="G84" s="186"/>
      <c r="H84" s="186"/>
      <c r="I84" s="186"/>
      <c r="J84" s="187">
        <f>J278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262</v>
      </c>
      <c r="E85" s="186"/>
      <c r="F85" s="186"/>
      <c r="G85" s="186"/>
      <c r="H85" s="186"/>
      <c r="I85" s="186"/>
      <c r="J85" s="187">
        <f>J291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4.88" customHeight="1">
      <c r="A86" s="10"/>
      <c r="B86" s="184"/>
      <c r="C86" s="128"/>
      <c r="D86" s="185" t="s">
        <v>263</v>
      </c>
      <c r="E86" s="186"/>
      <c r="F86" s="186"/>
      <c r="G86" s="186"/>
      <c r="H86" s="186"/>
      <c r="I86" s="186"/>
      <c r="J86" s="187">
        <f>J310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264</v>
      </c>
      <c r="E87" s="186"/>
      <c r="F87" s="186"/>
      <c r="G87" s="186"/>
      <c r="H87" s="186"/>
      <c r="I87" s="186"/>
      <c r="J87" s="187">
        <f>J332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265</v>
      </c>
      <c r="E88" s="186"/>
      <c r="F88" s="186"/>
      <c r="G88" s="186"/>
      <c r="H88" s="186"/>
      <c r="I88" s="186"/>
      <c r="J88" s="187">
        <f>J378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2" customFormat="1" ht="21.84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62"/>
      <c r="C90" s="63"/>
      <c r="D90" s="63"/>
      <c r="E90" s="63"/>
      <c r="F90" s="63"/>
      <c r="G90" s="63"/>
      <c r="H90" s="63"/>
      <c r="I90" s="63"/>
      <c r="J90" s="63"/>
      <c r="K90" s="6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4" s="2" customFormat="1" ht="6.96" customHeight="1">
      <c r="A94" s="41"/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24.96" customHeight="1">
      <c r="A95" s="41"/>
      <c r="B95" s="42"/>
      <c r="C95" s="26" t="s">
        <v>266</v>
      </c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16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6.5" customHeight="1">
      <c r="A98" s="41"/>
      <c r="B98" s="42"/>
      <c r="C98" s="43"/>
      <c r="D98" s="43"/>
      <c r="E98" s="173" t="str">
        <f>E7</f>
        <v>Rekonstrukce sociálního zařízení včetně rozvodů vody a kanalizace</v>
      </c>
      <c r="F98" s="35"/>
      <c r="G98" s="35"/>
      <c r="H98" s="35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1" customFormat="1" ht="12" customHeight="1">
      <c r="B99" s="24"/>
      <c r="C99" s="35" t="s">
        <v>217</v>
      </c>
      <c r="D99" s="25"/>
      <c r="E99" s="25"/>
      <c r="F99" s="25"/>
      <c r="G99" s="25"/>
      <c r="H99" s="25"/>
      <c r="I99" s="25"/>
      <c r="J99" s="25"/>
      <c r="K99" s="25"/>
      <c r="L99" s="23"/>
    </row>
    <row r="100" s="2" customFormat="1" ht="16.5" customHeight="1">
      <c r="A100" s="41"/>
      <c r="B100" s="42"/>
      <c r="C100" s="43"/>
      <c r="D100" s="43"/>
      <c r="E100" s="173" t="s">
        <v>2521</v>
      </c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2" customHeight="1">
      <c r="A101" s="41"/>
      <c r="B101" s="42"/>
      <c r="C101" s="35" t="s">
        <v>225</v>
      </c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6.5" customHeight="1">
      <c r="A102" s="41"/>
      <c r="B102" s="42"/>
      <c r="C102" s="43"/>
      <c r="D102" s="43"/>
      <c r="E102" s="72" t="str">
        <f>E11</f>
        <v>E1 - Sprcha</v>
      </c>
      <c r="F102" s="43"/>
      <c r="G102" s="43"/>
      <c r="H102" s="43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6.96" customHeight="1">
      <c r="A103" s="41"/>
      <c r="B103" s="42"/>
      <c r="C103" s="43"/>
      <c r="D103" s="43"/>
      <c r="E103" s="43"/>
      <c r="F103" s="43"/>
      <c r="G103" s="43"/>
      <c r="H103" s="43"/>
      <c r="I103" s="43"/>
      <c r="J103" s="43"/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2" customHeight="1">
      <c r="A104" s="41"/>
      <c r="B104" s="42"/>
      <c r="C104" s="35" t="s">
        <v>21</v>
      </c>
      <c r="D104" s="43"/>
      <c r="E104" s="43"/>
      <c r="F104" s="30" t="str">
        <f>F14</f>
        <v xml:space="preserve"> </v>
      </c>
      <c r="G104" s="43"/>
      <c r="H104" s="43"/>
      <c r="I104" s="35" t="s">
        <v>23</v>
      </c>
      <c r="J104" s="75" t="str">
        <f>IF(J14="","",J14)</f>
        <v>6. 6. 2025</v>
      </c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6.96" customHeight="1">
      <c r="A105" s="41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5.15" customHeight="1">
      <c r="A106" s="41"/>
      <c r="B106" s="42"/>
      <c r="C106" s="35" t="s">
        <v>25</v>
      </c>
      <c r="D106" s="43"/>
      <c r="E106" s="43"/>
      <c r="F106" s="30" t="str">
        <f>E17</f>
        <v xml:space="preserve"> </v>
      </c>
      <c r="G106" s="43"/>
      <c r="H106" s="43"/>
      <c r="I106" s="35" t="s">
        <v>30</v>
      </c>
      <c r="J106" s="39" t="str">
        <f>E23</f>
        <v xml:space="preserve"> </v>
      </c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5.15" customHeight="1">
      <c r="A107" s="41"/>
      <c r="B107" s="42"/>
      <c r="C107" s="35" t="s">
        <v>28</v>
      </c>
      <c r="D107" s="43"/>
      <c r="E107" s="43"/>
      <c r="F107" s="30" t="str">
        <f>IF(E20="","",E20)</f>
        <v>Vyplň údaj</v>
      </c>
      <c r="G107" s="43"/>
      <c r="H107" s="43"/>
      <c r="I107" s="35" t="s">
        <v>32</v>
      </c>
      <c r="J107" s="39" t="str">
        <f>E26</f>
        <v xml:space="preserve"> </v>
      </c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0.32" customHeight="1">
      <c r="A108" s="41"/>
      <c r="B108" s="42"/>
      <c r="C108" s="43"/>
      <c r="D108" s="43"/>
      <c r="E108" s="43"/>
      <c r="F108" s="43"/>
      <c r="G108" s="43"/>
      <c r="H108" s="43"/>
      <c r="I108" s="43"/>
      <c r="J108" s="43"/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11" customFormat="1" ht="29.28" customHeight="1">
      <c r="A109" s="189"/>
      <c r="B109" s="190"/>
      <c r="C109" s="191" t="s">
        <v>267</v>
      </c>
      <c r="D109" s="192" t="s">
        <v>54</v>
      </c>
      <c r="E109" s="192" t="s">
        <v>50</v>
      </c>
      <c r="F109" s="192" t="s">
        <v>51</v>
      </c>
      <c r="G109" s="192" t="s">
        <v>268</v>
      </c>
      <c r="H109" s="192" t="s">
        <v>269</v>
      </c>
      <c r="I109" s="192" t="s">
        <v>270</v>
      </c>
      <c r="J109" s="192" t="s">
        <v>239</v>
      </c>
      <c r="K109" s="193" t="s">
        <v>271</v>
      </c>
      <c r="L109" s="194"/>
      <c r="M109" s="95" t="s">
        <v>19</v>
      </c>
      <c r="N109" s="96" t="s">
        <v>39</v>
      </c>
      <c r="O109" s="96" t="s">
        <v>272</v>
      </c>
      <c r="P109" s="96" t="s">
        <v>273</v>
      </c>
      <c r="Q109" s="96" t="s">
        <v>274</v>
      </c>
      <c r="R109" s="96" t="s">
        <v>275</v>
      </c>
      <c r="S109" s="96" t="s">
        <v>276</v>
      </c>
      <c r="T109" s="97" t="s">
        <v>277</v>
      </c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</row>
    <row r="110" s="2" customFormat="1" ht="22.8" customHeight="1">
      <c r="A110" s="41"/>
      <c r="B110" s="42"/>
      <c r="C110" s="102" t="s">
        <v>278</v>
      </c>
      <c r="D110" s="43"/>
      <c r="E110" s="43"/>
      <c r="F110" s="43"/>
      <c r="G110" s="43"/>
      <c r="H110" s="43"/>
      <c r="I110" s="43"/>
      <c r="J110" s="195">
        <f>BK110</f>
        <v>0</v>
      </c>
      <c r="K110" s="43"/>
      <c r="L110" s="47"/>
      <c r="M110" s="98"/>
      <c r="N110" s="196"/>
      <c r="O110" s="99"/>
      <c r="P110" s="197">
        <f>P111+P154+P242</f>
        <v>0</v>
      </c>
      <c r="Q110" s="99"/>
      <c r="R110" s="197">
        <f>R111+R154+R242</f>
        <v>5.5103785944200006</v>
      </c>
      <c r="S110" s="99"/>
      <c r="T110" s="198">
        <f>T111+T154+T242</f>
        <v>4.0791954200000005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68</v>
      </c>
      <c r="AU110" s="20" t="s">
        <v>240</v>
      </c>
      <c r="BK110" s="199">
        <f>BK111+BK154+BK242</f>
        <v>0</v>
      </c>
    </row>
    <row r="111" s="12" customFormat="1" ht="25.92" customHeight="1">
      <c r="A111" s="12"/>
      <c r="B111" s="200"/>
      <c r="C111" s="201"/>
      <c r="D111" s="202" t="s">
        <v>68</v>
      </c>
      <c r="E111" s="203" t="s">
        <v>279</v>
      </c>
      <c r="F111" s="203" t="s">
        <v>280</v>
      </c>
      <c r="G111" s="201"/>
      <c r="H111" s="201"/>
      <c r="I111" s="204"/>
      <c r="J111" s="205">
        <f>BK111</f>
        <v>0</v>
      </c>
      <c r="K111" s="201"/>
      <c r="L111" s="206"/>
      <c r="M111" s="207"/>
      <c r="N111" s="208"/>
      <c r="O111" s="208"/>
      <c r="P111" s="209">
        <f>P112+P118+P125+P140+P144</f>
        <v>0</v>
      </c>
      <c r="Q111" s="208"/>
      <c r="R111" s="209">
        <f>R112+R118+R125+R140+R144</f>
        <v>7.7118719999999999E-05</v>
      </c>
      <c r="S111" s="208"/>
      <c r="T111" s="210">
        <f>T112+T118+T125+T140+T144</f>
        <v>4.0779933000000002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1" t="s">
        <v>76</v>
      </c>
      <c r="AT111" s="212" t="s">
        <v>68</v>
      </c>
      <c r="AU111" s="212" t="s">
        <v>69</v>
      </c>
      <c r="AY111" s="211" t="s">
        <v>281</v>
      </c>
      <c r="BK111" s="213">
        <f>BK112+BK118+BK125+BK140+BK144</f>
        <v>0</v>
      </c>
    </row>
    <row r="112" s="12" customFormat="1" ht="22.8" customHeight="1">
      <c r="A112" s="12"/>
      <c r="B112" s="200"/>
      <c r="C112" s="201"/>
      <c r="D112" s="202" t="s">
        <v>68</v>
      </c>
      <c r="E112" s="214" t="s">
        <v>282</v>
      </c>
      <c r="F112" s="214" t="s">
        <v>283</v>
      </c>
      <c r="G112" s="201"/>
      <c r="H112" s="201"/>
      <c r="I112" s="204"/>
      <c r="J112" s="215">
        <f>BK112</f>
        <v>0</v>
      </c>
      <c r="K112" s="201"/>
      <c r="L112" s="206"/>
      <c r="M112" s="207"/>
      <c r="N112" s="208"/>
      <c r="O112" s="208"/>
      <c r="P112" s="209">
        <f>SUM(P113:P117)</f>
        <v>0</v>
      </c>
      <c r="Q112" s="208"/>
      <c r="R112" s="209">
        <f>SUM(R113:R117)</f>
        <v>7.7118719999999999E-05</v>
      </c>
      <c r="S112" s="208"/>
      <c r="T112" s="210">
        <f>SUM(T113:T117)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1" t="s">
        <v>76</v>
      </c>
      <c r="AT112" s="212" t="s">
        <v>68</v>
      </c>
      <c r="AU112" s="212" t="s">
        <v>76</v>
      </c>
      <c r="AY112" s="211" t="s">
        <v>281</v>
      </c>
      <c r="BK112" s="213">
        <f>SUM(BK113:BK117)</f>
        <v>0</v>
      </c>
    </row>
    <row r="113" s="2" customFormat="1" ht="21.75" customHeight="1">
      <c r="A113" s="41"/>
      <c r="B113" s="42"/>
      <c r="C113" s="216" t="s">
        <v>76</v>
      </c>
      <c r="D113" s="216" t="s">
        <v>284</v>
      </c>
      <c r="E113" s="217" t="s">
        <v>293</v>
      </c>
      <c r="F113" s="218" t="s">
        <v>294</v>
      </c>
      <c r="G113" s="219" t="s">
        <v>197</v>
      </c>
      <c r="H113" s="220">
        <v>15.960000000000001</v>
      </c>
      <c r="I113" s="221"/>
      <c r="J113" s="222">
        <f>ROUND(I113*H113,2)</f>
        <v>0</v>
      </c>
      <c r="K113" s="218" t="s">
        <v>287</v>
      </c>
      <c r="L113" s="47"/>
      <c r="M113" s="223" t="s">
        <v>19</v>
      </c>
      <c r="N113" s="224" t="s">
        <v>40</v>
      </c>
      <c r="O113" s="87"/>
      <c r="P113" s="225">
        <f>O113*H113</f>
        <v>0</v>
      </c>
      <c r="Q113" s="225">
        <v>3.472E-06</v>
      </c>
      <c r="R113" s="225">
        <f>Q113*H113</f>
        <v>5.5413120000000001E-05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288</v>
      </c>
      <c r="AT113" s="227" t="s">
        <v>284</v>
      </c>
      <c r="AU113" s="227" t="s">
        <v>78</v>
      </c>
      <c r="AY113" s="20" t="s">
        <v>281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76</v>
      </c>
      <c r="BK113" s="228">
        <f>ROUND(I113*H113,2)</f>
        <v>0</v>
      </c>
      <c r="BL113" s="20" t="s">
        <v>288</v>
      </c>
      <c r="BM113" s="227" t="s">
        <v>295</v>
      </c>
    </row>
    <row r="114" s="2" customFormat="1">
      <c r="A114" s="41"/>
      <c r="B114" s="42"/>
      <c r="C114" s="43"/>
      <c r="D114" s="229" t="s">
        <v>290</v>
      </c>
      <c r="E114" s="43"/>
      <c r="F114" s="230" t="s">
        <v>296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290</v>
      </c>
      <c r="AU114" s="20" t="s">
        <v>78</v>
      </c>
    </row>
    <row r="115" s="13" customFormat="1">
      <c r="A115" s="13"/>
      <c r="B115" s="234"/>
      <c r="C115" s="235"/>
      <c r="D115" s="236" t="s">
        <v>292</v>
      </c>
      <c r="E115" s="237" t="s">
        <v>19</v>
      </c>
      <c r="F115" s="238" t="s">
        <v>200</v>
      </c>
      <c r="G115" s="235"/>
      <c r="H115" s="239">
        <v>15.960000000000001</v>
      </c>
      <c r="I115" s="240"/>
      <c r="J115" s="235"/>
      <c r="K115" s="235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292</v>
      </c>
      <c r="AU115" s="245" t="s">
        <v>78</v>
      </c>
      <c r="AV115" s="13" t="s">
        <v>78</v>
      </c>
      <c r="AW115" s="13" t="s">
        <v>31</v>
      </c>
      <c r="AX115" s="13" t="s">
        <v>76</v>
      </c>
      <c r="AY115" s="245" t="s">
        <v>281</v>
      </c>
    </row>
    <row r="116" s="2" customFormat="1" ht="24.15" customHeight="1">
      <c r="A116" s="41"/>
      <c r="B116" s="42"/>
      <c r="C116" s="216" t="s">
        <v>78</v>
      </c>
      <c r="D116" s="216" t="s">
        <v>284</v>
      </c>
      <c r="E116" s="217" t="s">
        <v>297</v>
      </c>
      <c r="F116" s="218" t="s">
        <v>298</v>
      </c>
      <c r="G116" s="219" t="s">
        <v>197</v>
      </c>
      <c r="H116" s="220">
        <v>15.960000000000001</v>
      </c>
      <c r="I116" s="221"/>
      <c r="J116" s="222">
        <f>ROUND(I116*H116,2)</f>
        <v>0</v>
      </c>
      <c r="K116" s="218" t="s">
        <v>287</v>
      </c>
      <c r="L116" s="47"/>
      <c r="M116" s="223" t="s">
        <v>19</v>
      </c>
      <c r="N116" s="224" t="s">
        <v>40</v>
      </c>
      <c r="O116" s="87"/>
      <c r="P116" s="225">
        <f>O116*H116</f>
        <v>0</v>
      </c>
      <c r="Q116" s="225">
        <v>1.3599999999999999E-06</v>
      </c>
      <c r="R116" s="225">
        <f>Q116*H116</f>
        <v>2.1705600000000001E-05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288</v>
      </c>
      <c r="AT116" s="227" t="s">
        <v>284</v>
      </c>
      <c r="AU116" s="227" t="s">
        <v>78</v>
      </c>
      <c r="AY116" s="20" t="s">
        <v>281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76</v>
      </c>
      <c r="BK116" s="228">
        <f>ROUND(I116*H116,2)</f>
        <v>0</v>
      </c>
      <c r="BL116" s="20" t="s">
        <v>288</v>
      </c>
      <c r="BM116" s="227" t="s">
        <v>299</v>
      </c>
    </row>
    <row r="117" s="2" customFormat="1">
      <c r="A117" s="41"/>
      <c r="B117" s="42"/>
      <c r="C117" s="43"/>
      <c r="D117" s="229" t="s">
        <v>290</v>
      </c>
      <c r="E117" s="43"/>
      <c r="F117" s="230" t="s">
        <v>300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290</v>
      </c>
      <c r="AU117" s="20" t="s">
        <v>78</v>
      </c>
    </row>
    <row r="118" s="12" customFormat="1" ht="22.8" customHeight="1">
      <c r="A118" s="12"/>
      <c r="B118" s="200"/>
      <c r="C118" s="201"/>
      <c r="D118" s="202" t="s">
        <v>68</v>
      </c>
      <c r="E118" s="214" t="s">
        <v>301</v>
      </c>
      <c r="F118" s="214" t="s">
        <v>302</v>
      </c>
      <c r="G118" s="201"/>
      <c r="H118" s="201"/>
      <c r="I118" s="204"/>
      <c r="J118" s="215">
        <f>BK118</f>
        <v>0</v>
      </c>
      <c r="K118" s="201"/>
      <c r="L118" s="206"/>
      <c r="M118" s="207"/>
      <c r="N118" s="208"/>
      <c r="O118" s="208"/>
      <c r="P118" s="209">
        <f>SUM(P119:P124)</f>
        <v>0</v>
      </c>
      <c r="Q118" s="208"/>
      <c r="R118" s="209">
        <f>SUM(R119:R124)</f>
        <v>0</v>
      </c>
      <c r="S118" s="208"/>
      <c r="T118" s="210">
        <f>SUM(T119:T124)</f>
        <v>0.15281600000000001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1" t="s">
        <v>76</v>
      </c>
      <c r="AT118" s="212" t="s">
        <v>68</v>
      </c>
      <c r="AU118" s="212" t="s">
        <v>76</v>
      </c>
      <c r="AY118" s="211" t="s">
        <v>281</v>
      </c>
      <c r="BK118" s="213">
        <f>SUM(BK119:BK124)</f>
        <v>0</v>
      </c>
    </row>
    <row r="119" s="2" customFormat="1" ht="37.8" customHeight="1">
      <c r="A119" s="41"/>
      <c r="B119" s="42"/>
      <c r="C119" s="216" t="s">
        <v>199</v>
      </c>
      <c r="D119" s="216" t="s">
        <v>284</v>
      </c>
      <c r="E119" s="217" t="s">
        <v>303</v>
      </c>
      <c r="F119" s="218" t="s">
        <v>304</v>
      </c>
      <c r="G119" s="219" t="s">
        <v>197</v>
      </c>
      <c r="H119" s="220">
        <v>1.6160000000000001</v>
      </c>
      <c r="I119" s="221"/>
      <c r="J119" s="222">
        <f>ROUND(I119*H119,2)</f>
        <v>0</v>
      </c>
      <c r="K119" s="218" t="s">
        <v>287</v>
      </c>
      <c r="L119" s="47"/>
      <c r="M119" s="223" t="s">
        <v>19</v>
      </c>
      <c r="N119" s="224" t="s">
        <v>40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0.075999999999999998</v>
      </c>
      <c r="T119" s="226">
        <f>S119*H119</f>
        <v>0.12281600000000001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305</v>
      </c>
      <c r="AT119" s="227" t="s">
        <v>284</v>
      </c>
      <c r="AU119" s="227" t="s">
        <v>78</v>
      </c>
      <c r="AY119" s="20" t="s">
        <v>281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76</v>
      </c>
      <c r="BK119" s="228">
        <f>ROUND(I119*H119,2)</f>
        <v>0</v>
      </c>
      <c r="BL119" s="20" t="s">
        <v>305</v>
      </c>
      <c r="BM119" s="227" t="s">
        <v>306</v>
      </c>
    </row>
    <row r="120" s="2" customFormat="1">
      <c r="A120" s="41"/>
      <c r="B120" s="42"/>
      <c r="C120" s="43"/>
      <c r="D120" s="229" t="s">
        <v>290</v>
      </c>
      <c r="E120" s="43"/>
      <c r="F120" s="230" t="s">
        <v>307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290</v>
      </c>
      <c r="AU120" s="20" t="s">
        <v>78</v>
      </c>
    </row>
    <row r="121" s="13" customFormat="1">
      <c r="A121" s="13"/>
      <c r="B121" s="234"/>
      <c r="C121" s="235"/>
      <c r="D121" s="236" t="s">
        <v>292</v>
      </c>
      <c r="E121" s="237" t="s">
        <v>19</v>
      </c>
      <c r="F121" s="238" t="s">
        <v>1563</v>
      </c>
      <c r="G121" s="235"/>
      <c r="H121" s="239">
        <v>1.6160000000000001</v>
      </c>
      <c r="I121" s="240"/>
      <c r="J121" s="235"/>
      <c r="K121" s="235"/>
      <c r="L121" s="241"/>
      <c r="M121" s="242"/>
      <c r="N121" s="243"/>
      <c r="O121" s="243"/>
      <c r="P121" s="243"/>
      <c r="Q121" s="243"/>
      <c r="R121" s="243"/>
      <c r="S121" s="243"/>
      <c r="T121" s="244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5" t="s">
        <v>292</v>
      </c>
      <c r="AU121" s="245" t="s">
        <v>78</v>
      </c>
      <c r="AV121" s="13" t="s">
        <v>78</v>
      </c>
      <c r="AW121" s="13" t="s">
        <v>31</v>
      </c>
      <c r="AX121" s="13" t="s">
        <v>69</v>
      </c>
      <c r="AY121" s="245" t="s">
        <v>281</v>
      </c>
    </row>
    <row r="122" s="14" customFormat="1">
      <c r="A122" s="14"/>
      <c r="B122" s="246"/>
      <c r="C122" s="247"/>
      <c r="D122" s="236" t="s">
        <v>292</v>
      </c>
      <c r="E122" s="248" t="s">
        <v>19</v>
      </c>
      <c r="F122" s="249" t="s">
        <v>311</v>
      </c>
      <c r="G122" s="247"/>
      <c r="H122" s="250">
        <v>1.6160000000000001</v>
      </c>
      <c r="I122" s="251"/>
      <c r="J122" s="247"/>
      <c r="K122" s="247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292</v>
      </c>
      <c r="AU122" s="256" t="s">
        <v>78</v>
      </c>
      <c r="AV122" s="14" t="s">
        <v>288</v>
      </c>
      <c r="AW122" s="14" t="s">
        <v>31</v>
      </c>
      <c r="AX122" s="14" t="s">
        <v>76</v>
      </c>
      <c r="AY122" s="256" t="s">
        <v>281</v>
      </c>
    </row>
    <row r="123" s="2" customFormat="1" ht="16.5" customHeight="1">
      <c r="A123" s="41"/>
      <c r="B123" s="42"/>
      <c r="C123" s="216" t="s">
        <v>288</v>
      </c>
      <c r="D123" s="216" t="s">
        <v>284</v>
      </c>
      <c r="E123" s="217" t="s">
        <v>313</v>
      </c>
      <c r="F123" s="218" t="s">
        <v>314</v>
      </c>
      <c r="G123" s="219" t="s">
        <v>315</v>
      </c>
      <c r="H123" s="220">
        <v>2</v>
      </c>
      <c r="I123" s="221"/>
      <c r="J123" s="222">
        <f>ROUND(I123*H123,2)</f>
        <v>0</v>
      </c>
      <c r="K123" s="218" t="s">
        <v>316</v>
      </c>
      <c r="L123" s="47"/>
      <c r="M123" s="223" t="s">
        <v>19</v>
      </c>
      <c r="N123" s="224" t="s">
        <v>40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0.01</v>
      </c>
      <c r="T123" s="226">
        <f>S123*H123</f>
        <v>0.02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305</v>
      </c>
      <c r="AT123" s="227" t="s">
        <v>284</v>
      </c>
      <c r="AU123" s="227" t="s">
        <v>78</v>
      </c>
      <c r="AY123" s="20" t="s">
        <v>281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76</v>
      </c>
      <c r="BK123" s="228">
        <f>ROUND(I123*H123,2)</f>
        <v>0</v>
      </c>
      <c r="BL123" s="20" t="s">
        <v>305</v>
      </c>
      <c r="BM123" s="227" t="s">
        <v>317</v>
      </c>
    </row>
    <row r="124" s="2" customFormat="1" ht="24.15" customHeight="1">
      <c r="A124" s="41"/>
      <c r="B124" s="42"/>
      <c r="C124" s="216" t="s">
        <v>312</v>
      </c>
      <c r="D124" s="216" t="s">
        <v>284</v>
      </c>
      <c r="E124" s="217" t="s">
        <v>324</v>
      </c>
      <c r="F124" s="218" t="s">
        <v>325</v>
      </c>
      <c r="G124" s="219" t="s">
        <v>321</v>
      </c>
      <c r="H124" s="220">
        <v>2</v>
      </c>
      <c r="I124" s="221"/>
      <c r="J124" s="222">
        <f>ROUND(I124*H124,2)</f>
        <v>0</v>
      </c>
      <c r="K124" s="218" t="s">
        <v>316</v>
      </c>
      <c r="L124" s="47"/>
      <c r="M124" s="223" t="s">
        <v>19</v>
      </c>
      <c r="N124" s="224" t="s">
        <v>40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0.0050000000000000001</v>
      </c>
      <c r="T124" s="226">
        <f>S124*H124</f>
        <v>0.01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305</v>
      </c>
      <c r="AT124" s="227" t="s">
        <v>284</v>
      </c>
      <c r="AU124" s="227" t="s">
        <v>78</v>
      </c>
      <c r="AY124" s="20" t="s">
        <v>281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76</v>
      </c>
      <c r="BK124" s="228">
        <f>ROUND(I124*H124,2)</f>
        <v>0</v>
      </c>
      <c r="BL124" s="20" t="s">
        <v>305</v>
      </c>
      <c r="BM124" s="227" t="s">
        <v>326</v>
      </c>
    </row>
    <row r="125" s="12" customFormat="1" ht="22.8" customHeight="1">
      <c r="A125" s="12"/>
      <c r="B125" s="200"/>
      <c r="C125" s="201"/>
      <c r="D125" s="202" t="s">
        <v>68</v>
      </c>
      <c r="E125" s="214" t="s">
        <v>334</v>
      </c>
      <c r="F125" s="214" t="s">
        <v>335</v>
      </c>
      <c r="G125" s="201"/>
      <c r="H125" s="201"/>
      <c r="I125" s="204"/>
      <c r="J125" s="215">
        <f>BK125</f>
        <v>0</v>
      </c>
      <c r="K125" s="201"/>
      <c r="L125" s="206"/>
      <c r="M125" s="207"/>
      <c r="N125" s="208"/>
      <c r="O125" s="208"/>
      <c r="P125" s="209">
        <f>SUM(P126:P139)</f>
        <v>0</v>
      </c>
      <c r="Q125" s="208"/>
      <c r="R125" s="209">
        <f>SUM(R126:R139)</f>
        <v>0</v>
      </c>
      <c r="S125" s="208"/>
      <c r="T125" s="210">
        <f>SUM(T126:T139)</f>
        <v>3.7097093000000001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1" t="s">
        <v>76</v>
      </c>
      <c r="AT125" s="212" t="s">
        <v>68</v>
      </c>
      <c r="AU125" s="212" t="s">
        <v>76</v>
      </c>
      <c r="AY125" s="211" t="s">
        <v>281</v>
      </c>
      <c r="BK125" s="213">
        <f>SUM(BK126:BK139)</f>
        <v>0</v>
      </c>
    </row>
    <row r="126" s="2" customFormat="1" ht="33" customHeight="1">
      <c r="A126" s="41"/>
      <c r="B126" s="42"/>
      <c r="C126" s="216" t="s">
        <v>318</v>
      </c>
      <c r="D126" s="216" t="s">
        <v>284</v>
      </c>
      <c r="E126" s="217" t="s">
        <v>1893</v>
      </c>
      <c r="F126" s="218" t="s">
        <v>1894</v>
      </c>
      <c r="G126" s="219" t="s">
        <v>197</v>
      </c>
      <c r="H126" s="220">
        <v>7.835</v>
      </c>
      <c r="I126" s="221"/>
      <c r="J126" s="222">
        <f>ROUND(I126*H126,2)</f>
        <v>0</v>
      </c>
      <c r="K126" s="218" t="s">
        <v>287</v>
      </c>
      <c r="L126" s="47"/>
      <c r="M126" s="223" t="s">
        <v>19</v>
      </c>
      <c r="N126" s="224" t="s">
        <v>40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0.0047800000000000004</v>
      </c>
      <c r="T126" s="226">
        <f>S126*H126</f>
        <v>0.0374513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288</v>
      </c>
      <c r="AT126" s="227" t="s">
        <v>284</v>
      </c>
      <c r="AU126" s="227" t="s">
        <v>78</v>
      </c>
      <c r="AY126" s="20" t="s">
        <v>281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76</v>
      </c>
      <c r="BK126" s="228">
        <f>ROUND(I126*H126,2)</f>
        <v>0</v>
      </c>
      <c r="BL126" s="20" t="s">
        <v>288</v>
      </c>
      <c r="BM126" s="227" t="s">
        <v>1895</v>
      </c>
    </row>
    <row r="127" s="2" customFormat="1">
      <c r="A127" s="41"/>
      <c r="B127" s="42"/>
      <c r="C127" s="43"/>
      <c r="D127" s="229" t="s">
        <v>290</v>
      </c>
      <c r="E127" s="43"/>
      <c r="F127" s="230" t="s">
        <v>1896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290</v>
      </c>
      <c r="AU127" s="20" t="s">
        <v>78</v>
      </c>
    </row>
    <row r="128" s="13" customFormat="1">
      <c r="A128" s="13"/>
      <c r="B128" s="234"/>
      <c r="C128" s="235"/>
      <c r="D128" s="236" t="s">
        <v>292</v>
      </c>
      <c r="E128" s="237" t="s">
        <v>19</v>
      </c>
      <c r="F128" s="238" t="s">
        <v>1897</v>
      </c>
      <c r="G128" s="235"/>
      <c r="H128" s="239">
        <v>7.835</v>
      </c>
      <c r="I128" s="240"/>
      <c r="J128" s="235"/>
      <c r="K128" s="235"/>
      <c r="L128" s="241"/>
      <c r="M128" s="242"/>
      <c r="N128" s="243"/>
      <c r="O128" s="243"/>
      <c r="P128" s="243"/>
      <c r="Q128" s="243"/>
      <c r="R128" s="243"/>
      <c r="S128" s="243"/>
      <c r="T128" s="244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5" t="s">
        <v>292</v>
      </c>
      <c r="AU128" s="245" t="s">
        <v>78</v>
      </c>
      <c r="AV128" s="13" t="s">
        <v>78</v>
      </c>
      <c r="AW128" s="13" t="s">
        <v>31</v>
      </c>
      <c r="AX128" s="13" t="s">
        <v>76</v>
      </c>
      <c r="AY128" s="245" t="s">
        <v>281</v>
      </c>
    </row>
    <row r="129" s="2" customFormat="1" ht="37.8" customHeight="1">
      <c r="A129" s="41"/>
      <c r="B129" s="42"/>
      <c r="C129" s="216" t="s">
        <v>323</v>
      </c>
      <c r="D129" s="216" t="s">
        <v>284</v>
      </c>
      <c r="E129" s="217" t="s">
        <v>348</v>
      </c>
      <c r="F129" s="218" t="s">
        <v>349</v>
      </c>
      <c r="G129" s="219" t="s">
        <v>197</v>
      </c>
      <c r="H129" s="220">
        <v>49.636000000000003</v>
      </c>
      <c r="I129" s="221"/>
      <c r="J129" s="222">
        <f>ROUND(I129*H129,2)</f>
        <v>0</v>
      </c>
      <c r="K129" s="218" t="s">
        <v>287</v>
      </c>
      <c r="L129" s="47"/>
      <c r="M129" s="223" t="s">
        <v>19</v>
      </c>
      <c r="N129" s="224" t="s">
        <v>40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0.068000000000000005</v>
      </c>
      <c r="T129" s="226">
        <f>S129*H129</f>
        <v>3.3752480000000005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288</v>
      </c>
      <c r="AT129" s="227" t="s">
        <v>284</v>
      </c>
      <c r="AU129" s="227" t="s">
        <v>78</v>
      </c>
      <c r="AY129" s="20" t="s">
        <v>281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76</v>
      </c>
      <c r="BK129" s="228">
        <f>ROUND(I129*H129,2)</f>
        <v>0</v>
      </c>
      <c r="BL129" s="20" t="s">
        <v>288</v>
      </c>
      <c r="BM129" s="227" t="s">
        <v>2528</v>
      </c>
    </row>
    <row r="130" s="2" customFormat="1">
      <c r="A130" s="41"/>
      <c r="B130" s="42"/>
      <c r="C130" s="43"/>
      <c r="D130" s="229" t="s">
        <v>290</v>
      </c>
      <c r="E130" s="43"/>
      <c r="F130" s="230" t="s">
        <v>351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290</v>
      </c>
      <c r="AU130" s="20" t="s">
        <v>78</v>
      </c>
    </row>
    <row r="131" s="13" customFormat="1">
      <c r="A131" s="13"/>
      <c r="B131" s="234"/>
      <c r="C131" s="235"/>
      <c r="D131" s="236" t="s">
        <v>292</v>
      </c>
      <c r="E131" s="237" t="s">
        <v>19</v>
      </c>
      <c r="F131" s="238" t="s">
        <v>211</v>
      </c>
      <c r="G131" s="235"/>
      <c r="H131" s="239">
        <v>49.636000000000003</v>
      </c>
      <c r="I131" s="240"/>
      <c r="J131" s="235"/>
      <c r="K131" s="235"/>
      <c r="L131" s="241"/>
      <c r="M131" s="242"/>
      <c r="N131" s="243"/>
      <c r="O131" s="243"/>
      <c r="P131" s="243"/>
      <c r="Q131" s="243"/>
      <c r="R131" s="243"/>
      <c r="S131" s="243"/>
      <c r="T131" s="244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5" t="s">
        <v>292</v>
      </c>
      <c r="AU131" s="245" t="s">
        <v>78</v>
      </c>
      <c r="AV131" s="13" t="s">
        <v>78</v>
      </c>
      <c r="AW131" s="13" t="s">
        <v>31</v>
      </c>
      <c r="AX131" s="13" t="s">
        <v>76</v>
      </c>
      <c r="AY131" s="245" t="s">
        <v>281</v>
      </c>
    </row>
    <row r="132" s="2" customFormat="1" ht="37.8" customHeight="1">
      <c r="A132" s="41"/>
      <c r="B132" s="42"/>
      <c r="C132" s="216" t="s">
        <v>327</v>
      </c>
      <c r="D132" s="216" t="s">
        <v>284</v>
      </c>
      <c r="E132" s="217" t="s">
        <v>1898</v>
      </c>
      <c r="F132" s="218" t="s">
        <v>1899</v>
      </c>
      <c r="G132" s="219" t="s">
        <v>197</v>
      </c>
      <c r="H132" s="220">
        <v>29.701000000000001</v>
      </c>
      <c r="I132" s="221"/>
      <c r="J132" s="222">
        <f>ROUND(I132*H132,2)</f>
        <v>0</v>
      </c>
      <c r="K132" s="218" t="s">
        <v>287</v>
      </c>
      <c r="L132" s="47"/>
      <c r="M132" s="223" t="s">
        <v>19</v>
      </c>
      <c r="N132" s="224" t="s">
        <v>40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0.01</v>
      </c>
      <c r="T132" s="226">
        <f>S132*H132</f>
        <v>0.29701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288</v>
      </c>
      <c r="AT132" s="227" t="s">
        <v>284</v>
      </c>
      <c r="AU132" s="227" t="s">
        <v>78</v>
      </c>
      <c r="AY132" s="20" t="s">
        <v>281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76</v>
      </c>
      <c r="BK132" s="228">
        <f>ROUND(I132*H132,2)</f>
        <v>0</v>
      </c>
      <c r="BL132" s="20" t="s">
        <v>288</v>
      </c>
      <c r="BM132" s="227" t="s">
        <v>1567</v>
      </c>
    </row>
    <row r="133" s="2" customFormat="1">
      <c r="A133" s="41"/>
      <c r="B133" s="42"/>
      <c r="C133" s="43"/>
      <c r="D133" s="229" t="s">
        <v>290</v>
      </c>
      <c r="E133" s="43"/>
      <c r="F133" s="230" t="s">
        <v>1900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290</v>
      </c>
      <c r="AU133" s="20" t="s">
        <v>78</v>
      </c>
    </row>
    <row r="134" s="13" customFormat="1">
      <c r="A134" s="13"/>
      <c r="B134" s="234"/>
      <c r="C134" s="235"/>
      <c r="D134" s="236" t="s">
        <v>292</v>
      </c>
      <c r="E134" s="237" t="s">
        <v>19</v>
      </c>
      <c r="F134" s="238" t="s">
        <v>2529</v>
      </c>
      <c r="G134" s="235"/>
      <c r="H134" s="239">
        <v>25.638999999999999</v>
      </c>
      <c r="I134" s="240"/>
      <c r="J134" s="235"/>
      <c r="K134" s="235"/>
      <c r="L134" s="241"/>
      <c r="M134" s="242"/>
      <c r="N134" s="243"/>
      <c r="O134" s="243"/>
      <c r="P134" s="243"/>
      <c r="Q134" s="243"/>
      <c r="R134" s="243"/>
      <c r="S134" s="243"/>
      <c r="T134" s="24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5" t="s">
        <v>292</v>
      </c>
      <c r="AU134" s="245" t="s">
        <v>78</v>
      </c>
      <c r="AV134" s="13" t="s">
        <v>78</v>
      </c>
      <c r="AW134" s="13" t="s">
        <v>31</v>
      </c>
      <c r="AX134" s="13" t="s">
        <v>69</v>
      </c>
      <c r="AY134" s="245" t="s">
        <v>281</v>
      </c>
    </row>
    <row r="135" s="13" customFormat="1">
      <c r="A135" s="13"/>
      <c r="B135" s="234"/>
      <c r="C135" s="235"/>
      <c r="D135" s="236" t="s">
        <v>292</v>
      </c>
      <c r="E135" s="237" t="s">
        <v>19</v>
      </c>
      <c r="F135" s="238" t="s">
        <v>2530</v>
      </c>
      <c r="G135" s="235"/>
      <c r="H135" s="239">
        <v>9.2769999999999992</v>
      </c>
      <c r="I135" s="240"/>
      <c r="J135" s="235"/>
      <c r="K135" s="235"/>
      <c r="L135" s="241"/>
      <c r="M135" s="242"/>
      <c r="N135" s="243"/>
      <c r="O135" s="243"/>
      <c r="P135" s="243"/>
      <c r="Q135" s="243"/>
      <c r="R135" s="243"/>
      <c r="S135" s="243"/>
      <c r="T135" s="244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5" t="s">
        <v>292</v>
      </c>
      <c r="AU135" s="245" t="s">
        <v>78</v>
      </c>
      <c r="AV135" s="13" t="s">
        <v>78</v>
      </c>
      <c r="AW135" s="13" t="s">
        <v>31</v>
      </c>
      <c r="AX135" s="13" t="s">
        <v>69</v>
      </c>
      <c r="AY135" s="245" t="s">
        <v>281</v>
      </c>
    </row>
    <row r="136" s="13" customFormat="1">
      <c r="A136" s="13"/>
      <c r="B136" s="234"/>
      <c r="C136" s="235"/>
      <c r="D136" s="236" t="s">
        <v>292</v>
      </c>
      <c r="E136" s="237" t="s">
        <v>19</v>
      </c>
      <c r="F136" s="238" t="s">
        <v>855</v>
      </c>
      <c r="G136" s="235"/>
      <c r="H136" s="239">
        <v>-0.872</v>
      </c>
      <c r="I136" s="240"/>
      <c r="J136" s="235"/>
      <c r="K136" s="235"/>
      <c r="L136" s="241"/>
      <c r="M136" s="242"/>
      <c r="N136" s="243"/>
      <c r="O136" s="243"/>
      <c r="P136" s="243"/>
      <c r="Q136" s="243"/>
      <c r="R136" s="243"/>
      <c r="S136" s="243"/>
      <c r="T136" s="24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5" t="s">
        <v>292</v>
      </c>
      <c r="AU136" s="245" t="s">
        <v>78</v>
      </c>
      <c r="AV136" s="13" t="s">
        <v>78</v>
      </c>
      <c r="AW136" s="13" t="s">
        <v>31</v>
      </c>
      <c r="AX136" s="13" t="s">
        <v>69</v>
      </c>
      <c r="AY136" s="245" t="s">
        <v>281</v>
      </c>
    </row>
    <row r="137" s="13" customFormat="1">
      <c r="A137" s="13"/>
      <c r="B137" s="234"/>
      <c r="C137" s="235"/>
      <c r="D137" s="236" t="s">
        <v>292</v>
      </c>
      <c r="E137" s="237" t="s">
        <v>19</v>
      </c>
      <c r="F137" s="238" t="s">
        <v>1902</v>
      </c>
      <c r="G137" s="235"/>
      <c r="H137" s="239">
        <v>-1.6160000000000001</v>
      </c>
      <c r="I137" s="240"/>
      <c r="J137" s="235"/>
      <c r="K137" s="235"/>
      <c r="L137" s="241"/>
      <c r="M137" s="242"/>
      <c r="N137" s="243"/>
      <c r="O137" s="243"/>
      <c r="P137" s="243"/>
      <c r="Q137" s="243"/>
      <c r="R137" s="243"/>
      <c r="S137" s="243"/>
      <c r="T137" s="24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5" t="s">
        <v>292</v>
      </c>
      <c r="AU137" s="245" t="s">
        <v>78</v>
      </c>
      <c r="AV137" s="13" t="s">
        <v>78</v>
      </c>
      <c r="AW137" s="13" t="s">
        <v>31</v>
      </c>
      <c r="AX137" s="13" t="s">
        <v>69</v>
      </c>
      <c r="AY137" s="245" t="s">
        <v>281</v>
      </c>
    </row>
    <row r="138" s="13" customFormat="1">
      <c r="A138" s="13"/>
      <c r="B138" s="234"/>
      <c r="C138" s="235"/>
      <c r="D138" s="236" t="s">
        <v>292</v>
      </c>
      <c r="E138" s="237" t="s">
        <v>19</v>
      </c>
      <c r="F138" s="238" t="s">
        <v>2531</v>
      </c>
      <c r="G138" s="235"/>
      <c r="H138" s="239">
        <v>-2.7269999999999999</v>
      </c>
      <c r="I138" s="240"/>
      <c r="J138" s="235"/>
      <c r="K138" s="235"/>
      <c r="L138" s="241"/>
      <c r="M138" s="242"/>
      <c r="N138" s="243"/>
      <c r="O138" s="243"/>
      <c r="P138" s="243"/>
      <c r="Q138" s="243"/>
      <c r="R138" s="243"/>
      <c r="S138" s="243"/>
      <c r="T138" s="244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5" t="s">
        <v>292</v>
      </c>
      <c r="AU138" s="245" t="s">
        <v>78</v>
      </c>
      <c r="AV138" s="13" t="s">
        <v>78</v>
      </c>
      <c r="AW138" s="13" t="s">
        <v>31</v>
      </c>
      <c r="AX138" s="13" t="s">
        <v>69</v>
      </c>
      <c r="AY138" s="245" t="s">
        <v>281</v>
      </c>
    </row>
    <row r="139" s="14" customFormat="1">
      <c r="A139" s="14"/>
      <c r="B139" s="246"/>
      <c r="C139" s="247"/>
      <c r="D139" s="236" t="s">
        <v>292</v>
      </c>
      <c r="E139" s="248" t="s">
        <v>19</v>
      </c>
      <c r="F139" s="249" t="s">
        <v>311</v>
      </c>
      <c r="G139" s="247"/>
      <c r="H139" s="250">
        <v>29.701000000000001</v>
      </c>
      <c r="I139" s="251"/>
      <c r="J139" s="247"/>
      <c r="K139" s="247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292</v>
      </c>
      <c r="AU139" s="256" t="s">
        <v>78</v>
      </c>
      <c r="AV139" s="14" t="s">
        <v>288</v>
      </c>
      <c r="AW139" s="14" t="s">
        <v>31</v>
      </c>
      <c r="AX139" s="14" t="s">
        <v>76</v>
      </c>
      <c r="AY139" s="256" t="s">
        <v>281</v>
      </c>
    </row>
    <row r="140" s="12" customFormat="1" ht="22.8" customHeight="1">
      <c r="A140" s="12"/>
      <c r="B140" s="200"/>
      <c r="C140" s="201"/>
      <c r="D140" s="202" t="s">
        <v>68</v>
      </c>
      <c r="E140" s="214" t="s">
        <v>353</v>
      </c>
      <c r="F140" s="214" t="s">
        <v>354</v>
      </c>
      <c r="G140" s="201"/>
      <c r="H140" s="201"/>
      <c r="I140" s="204"/>
      <c r="J140" s="215">
        <f>BK140</f>
        <v>0</v>
      </c>
      <c r="K140" s="201"/>
      <c r="L140" s="206"/>
      <c r="M140" s="207"/>
      <c r="N140" s="208"/>
      <c r="O140" s="208"/>
      <c r="P140" s="209">
        <f>SUM(P141:P143)</f>
        <v>0</v>
      </c>
      <c r="Q140" s="208"/>
      <c r="R140" s="209">
        <f>SUM(R141:R143)</f>
        <v>0</v>
      </c>
      <c r="S140" s="208"/>
      <c r="T140" s="210">
        <f>SUM(T141:T143)</f>
        <v>0.21546800000000002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11" t="s">
        <v>76</v>
      </c>
      <c r="AT140" s="212" t="s">
        <v>68</v>
      </c>
      <c r="AU140" s="212" t="s">
        <v>76</v>
      </c>
      <c r="AY140" s="211" t="s">
        <v>281</v>
      </c>
      <c r="BK140" s="213">
        <f>SUM(BK141:BK143)</f>
        <v>0</v>
      </c>
    </row>
    <row r="141" s="2" customFormat="1" ht="24.15" customHeight="1">
      <c r="A141" s="41"/>
      <c r="B141" s="42"/>
      <c r="C141" s="216" t="s">
        <v>336</v>
      </c>
      <c r="D141" s="216" t="s">
        <v>284</v>
      </c>
      <c r="E141" s="217" t="s">
        <v>2532</v>
      </c>
      <c r="F141" s="218" t="s">
        <v>2533</v>
      </c>
      <c r="G141" s="219" t="s">
        <v>197</v>
      </c>
      <c r="H141" s="220">
        <v>18.260000000000002</v>
      </c>
      <c r="I141" s="221"/>
      <c r="J141" s="222">
        <f>ROUND(I141*H141,2)</f>
        <v>0</v>
      </c>
      <c r="K141" s="218" t="s">
        <v>287</v>
      </c>
      <c r="L141" s="47"/>
      <c r="M141" s="223" t="s">
        <v>19</v>
      </c>
      <c r="N141" s="224" t="s">
        <v>40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0.0118</v>
      </c>
      <c r="T141" s="226">
        <f>S141*H141</f>
        <v>0.21546800000000002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288</v>
      </c>
      <c r="AT141" s="227" t="s">
        <v>284</v>
      </c>
      <c r="AU141" s="227" t="s">
        <v>78</v>
      </c>
      <c r="AY141" s="20" t="s">
        <v>281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76</v>
      </c>
      <c r="BK141" s="228">
        <f>ROUND(I141*H141,2)</f>
        <v>0</v>
      </c>
      <c r="BL141" s="20" t="s">
        <v>288</v>
      </c>
      <c r="BM141" s="227" t="s">
        <v>1450</v>
      </c>
    </row>
    <row r="142" s="2" customFormat="1">
      <c r="A142" s="41"/>
      <c r="B142" s="42"/>
      <c r="C142" s="43"/>
      <c r="D142" s="229" t="s">
        <v>290</v>
      </c>
      <c r="E142" s="43"/>
      <c r="F142" s="230" t="s">
        <v>2534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290</v>
      </c>
      <c r="AU142" s="20" t="s">
        <v>78</v>
      </c>
    </row>
    <row r="143" s="13" customFormat="1">
      <c r="A143" s="13"/>
      <c r="B143" s="234"/>
      <c r="C143" s="235"/>
      <c r="D143" s="236" t="s">
        <v>292</v>
      </c>
      <c r="E143" s="237" t="s">
        <v>19</v>
      </c>
      <c r="F143" s="238" t="s">
        <v>2535</v>
      </c>
      <c r="G143" s="235"/>
      <c r="H143" s="239">
        <v>18.260000000000002</v>
      </c>
      <c r="I143" s="240"/>
      <c r="J143" s="235"/>
      <c r="K143" s="235"/>
      <c r="L143" s="241"/>
      <c r="M143" s="242"/>
      <c r="N143" s="243"/>
      <c r="O143" s="243"/>
      <c r="P143" s="243"/>
      <c r="Q143" s="243"/>
      <c r="R143" s="243"/>
      <c r="S143" s="243"/>
      <c r="T143" s="24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5" t="s">
        <v>292</v>
      </c>
      <c r="AU143" s="245" t="s">
        <v>78</v>
      </c>
      <c r="AV143" s="13" t="s">
        <v>78</v>
      </c>
      <c r="AW143" s="13" t="s">
        <v>31</v>
      </c>
      <c r="AX143" s="13" t="s">
        <v>76</v>
      </c>
      <c r="AY143" s="245" t="s">
        <v>281</v>
      </c>
    </row>
    <row r="144" s="12" customFormat="1" ht="22.8" customHeight="1">
      <c r="A144" s="12"/>
      <c r="B144" s="200"/>
      <c r="C144" s="201"/>
      <c r="D144" s="202" t="s">
        <v>68</v>
      </c>
      <c r="E144" s="214" t="s">
        <v>362</v>
      </c>
      <c r="F144" s="214" t="s">
        <v>363</v>
      </c>
      <c r="G144" s="201"/>
      <c r="H144" s="201"/>
      <c r="I144" s="204"/>
      <c r="J144" s="215">
        <f>BK144</f>
        <v>0</v>
      </c>
      <c r="K144" s="201"/>
      <c r="L144" s="206"/>
      <c r="M144" s="207"/>
      <c r="N144" s="208"/>
      <c r="O144" s="208"/>
      <c r="P144" s="209">
        <f>SUM(P145:P153)</f>
        <v>0</v>
      </c>
      <c r="Q144" s="208"/>
      <c r="R144" s="209">
        <f>SUM(R145:R153)</f>
        <v>0</v>
      </c>
      <c r="S144" s="208"/>
      <c r="T144" s="210">
        <f>SUM(T145:T153)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11" t="s">
        <v>76</v>
      </c>
      <c r="AT144" s="212" t="s">
        <v>68</v>
      </c>
      <c r="AU144" s="212" t="s">
        <v>76</v>
      </c>
      <c r="AY144" s="211" t="s">
        <v>281</v>
      </c>
      <c r="BK144" s="213">
        <f>SUM(BK145:BK153)</f>
        <v>0</v>
      </c>
    </row>
    <row r="145" s="2" customFormat="1" ht="37.8" customHeight="1">
      <c r="A145" s="41"/>
      <c r="B145" s="42"/>
      <c r="C145" s="216" t="s">
        <v>347</v>
      </c>
      <c r="D145" s="216" t="s">
        <v>284</v>
      </c>
      <c r="E145" s="217" t="s">
        <v>364</v>
      </c>
      <c r="F145" s="218" t="s">
        <v>365</v>
      </c>
      <c r="G145" s="219" t="s">
        <v>366</v>
      </c>
      <c r="H145" s="220">
        <v>4.0789999999999997</v>
      </c>
      <c r="I145" s="221"/>
      <c r="J145" s="222">
        <f>ROUND(I145*H145,2)</f>
        <v>0</v>
      </c>
      <c r="K145" s="218" t="s">
        <v>287</v>
      </c>
      <c r="L145" s="47"/>
      <c r="M145" s="223" t="s">
        <v>19</v>
      </c>
      <c r="N145" s="224" t="s">
        <v>40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288</v>
      </c>
      <c r="AT145" s="227" t="s">
        <v>284</v>
      </c>
      <c r="AU145" s="227" t="s">
        <v>78</v>
      </c>
      <c r="AY145" s="20" t="s">
        <v>281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76</v>
      </c>
      <c r="BK145" s="228">
        <f>ROUND(I145*H145,2)</f>
        <v>0</v>
      </c>
      <c r="BL145" s="20" t="s">
        <v>288</v>
      </c>
      <c r="BM145" s="227" t="s">
        <v>367</v>
      </c>
    </row>
    <row r="146" s="2" customFormat="1">
      <c r="A146" s="41"/>
      <c r="B146" s="42"/>
      <c r="C146" s="43"/>
      <c r="D146" s="229" t="s">
        <v>290</v>
      </c>
      <c r="E146" s="43"/>
      <c r="F146" s="230" t="s">
        <v>368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290</v>
      </c>
      <c r="AU146" s="20" t="s">
        <v>78</v>
      </c>
    </row>
    <row r="147" s="2" customFormat="1" ht="33" customHeight="1">
      <c r="A147" s="41"/>
      <c r="B147" s="42"/>
      <c r="C147" s="216" t="s">
        <v>355</v>
      </c>
      <c r="D147" s="216" t="s">
        <v>284</v>
      </c>
      <c r="E147" s="217" t="s">
        <v>370</v>
      </c>
      <c r="F147" s="218" t="s">
        <v>371</v>
      </c>
      <c r="G147" s="219" t="s">
        <v>366</v>
      </c>
      <c r="H147" s="220">
        <v>4.0789999999999997</v>
      </c>
      <c r="I147" s="221"/>
      <c r="J147" s="222">
        <f>ROUND(I147*H147,2)</f>
        <v>0</v>
      </c>
      <c r="K147" s="218" t="s">
        <v>287</v>
      </c>
      <c r="L147" s="47"/>
      <c r="M147" s="223" t="s">
        <v>19</v>
      </c>
      <c r="N147" s="224" t="s">
        <v>40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288</v>
      </c>
      <c r="AT147" s="227" t="s">
        <v>284</v>
      </c>
      <c r="AU147" s="227" t="s">
        <v>78</v>
      </c>
      <c r="AY147" s="20" t="s">
        <v>281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76</v>
      </c>
      <c r="BK147" s="228">
        <f>ROUND(I147*H147,2)</f>
        <v>0</v>
      </c>
      <c r="BL147" s="20" t="s">
        <v>288</v>
      </c>
      <c r="BM147" s="227" t="s">
        <v>372</v>
      </c>
    </row>
    <row r="148" s="2" customFormat="1">
      <c r="A148" s="41"/>
      <c r="B148" s="42"/>
      <c r="C148" s="43"/>
      <c r="D148" s="229" t="s">
        <v>290</v>
      </c>
      <c r="E148" s="43"/>
      <c r="F148" s="230" t="s">
        <v>373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290</v>
      </c>
      <c r="AU148" s="20" t="s">
        <v>78</v>
      </c>
    </row>
    <row r="149" s="2" customFormat="1" ht="44.25" customHeight="1">
      <c r="A149" s="41"/>
      <c r="B149" s="42"/>
      <c r="C149" s="216" t="s">
        <v>8</v>
      </c>
      <c r="D149" s="216" t="s">
        <v>284</v>
      </c>
      <c r="E149" s="217" t="s">
        <v>375</v>
      </c>
      <c r="F149" s="218" t="s">
        <v>376</v>
      </c>
      <c r="G149" s="219" t="s">
        <v>366</v>
      </c>
      <c r="H149" s="220">
        <v>97.896000000000001</v>
      </c>
      <c r="I149" s="221"/>
      <c r="J149" s="222">
        <f>ROUND(I149*H149,2)</f>
        <v>0</v>
      </c>
      <c r="K149" s="218" t="s">
        <v>287</v>
      </c>
      <c r="L149" s="47"/>
      <c r="M149" s="223" t="s">
        <v>19</v>
      </c>
      <c r="N149" s="224" t="s">
        <v>40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288</v>
      </c>
      <c r="AT149" s="227" t="s">
        <v>284</v>
      </c>
      <c r="AU149" s="227" t="s">
        <v>78</v>
      </c>
      <c r="AY149" s="20" t="s">
        <v>281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76</v>
      </c>
      <c r="BK149" s="228">
        <f>ROUND(I149*H149,2)</f>
        <v>0</v>
      </c>
      <c r="BL149" s="20" t="s">
        <v>288</v>
      </c>
      <c r="BM149" s="227" t="s">
        <v>377</v>
      </c>
    </row>
    <row r="150" s="2" customFormat="1">
      <c r="A150" s="41"/>
      <c r="B150" s="42"/>
      <c r="C150" s="43"/>
      <c r="D150" s="229" t="s">
        <v>290</v>
      </c>
      <c r="E150" s="43"/>
      <c r="F150" s="230" t="s">
        <v>378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290</v>
      </c>
      <c r="AU150" s="20" t="s">
        <v>78</v>
      </c>
    </row>
    <row r="151" s="13" customFormat="1">
      <c r="A151" s="13"/>
      <c r="B151" s="234"/>
      <c r="C151" s="235"/>
      <c r="D151" s="236" t="s">
        <v>292</v>
      </c>
      <c r="E151" s="235"/>
      <c r="F151" s="238" t="s">
        <v>2536</v>
      </c>
      <c r="G151" s="235"/>
      <c r="H151" s="239">
        <v>97.896000000000001</v>
      </c>
      <c r="I151" s="240"/>
      <c r="J151" s="235"/>
      <c r="K151" s="235"/>
      <c r="L151" s="241"/>
      <c r="M151" s="242"/>
      <c r="N151" s="243"/>
      <c r="O151" s="243"/>
      <c r="P151" s="243"/>
      <c r="Q151" s="243"/>
      <c r="R151" s="243"/>
      <c r="S151" s="243"/>
      <c r="T151" s="24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5" t="s">
        <v>292</v>
      </c>
      <c r="AU151" s="245" t="s">
        <v>78</v>
      </c>
      <c r="AV151" s="13" t="s">
        <v>78</v>
      </c>
      <c r="AW151" s="13" t="s">
        <v>4</v>
      </c>
      <c r="AX151" s="13" t="s">
        <v>76</v>
      </c>
      <c r="AY151" s="245" t="s">
        <v>281</v>
      </c>
    </row>
    <row r="152" s="2" customFormat="1" ht="44.25" customHeight="1">
      <c r="A152" s="41"/>
      <c r="B152" s="42"/>
      <c r="C152" s="216" t="s">
        <v>369</v>
      </c>
      <c r="D152" s="216" t="s">
        <v>284</v>
      </c>
      <c r="E152" s="217" t="s">
        <v>381</v>
      </c>
      <c r="F152" s="218" t="s">
        <v>382</v>
      </c>
      <c r="G152" s="219" t="s">
        <v>366</v>
      </c>
      <c r="H152" s="220">
        <v>4.0789999999999997</v>
      </c>
      <c r="I152" s="221"/>
      <c r="J152" s="222">
        <f>ROUND(I152*H152,2)</f>
        <v>0</v>
      </c>
      <c r="K152" s="218" t="s">
        <v>287</v>
      </c>
      <c r="L152" s="47"/>
      <c r="M152" s="223" t="s">
        <v>19</v>
      </c>
      <c r="N152" s="224" t="s">
        <v>40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288</v>
      </c>
      <c r="AT152" s="227" t="s">
        <v>284</v>
      </c>
      <c r="AU152" s="227" t="s">
        <v>78</v>
      </c>
      <c r="AY152" s="20" t="s">
        <v>281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76</v>
      </c>
      <c r="BK152" s="228">
        <f>ROUND(I152*H152,2)</f>
        <v>0</v>
      </c>
      <c r="BL152" s="20" t="s">
        <v>288</v>
      </c>
      <c r="BM152" s="227" t="s">
        <v>383</v>
      </c>
    </row>
    <row r="153" s="2" customFormat="1">
      <c r="A153" s="41"/>
      <c r="B153" s="42"/>
      <c r="C153" s="43"/>
      <c r="D153" s="229" t="s">
        <v>290</v>
      </c>
      <c r="E153" s="43"/>
      <c r="F153" s="230" t="s">
        <v>384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290</v>
      </c>
      <c r="AU153" s="20" t="s">
        <v>78</v>
      </c>
    </row>
    <row r="154" s="12" customFormat="1" ht="25.92" customHeight="1">
      <c r="A154" s="12"/>
      <c r="B154" s="200"/>
      <c r="C154" s="201"/>
      <c r="D154" s="202" t="s">
        <v>68</v>
      </c>
      <c r="E154" s="203" t="s">
        <v>385</v>
      </c>
      <c r="F154" s="203" t="s">
        <v>386</v>
      </c>
      <c r="G154" s="201"/>
      <c r="H154" s="201"/>
      <c r="I154" s="204"/>
      <c r="J154" s="205">
        <f>BK154</f>
        <v>0</v>
      </c>
      <c r="K154" s="201"/>
      <c r="L154" s="206"/>
      <c r="M154" s="207"/>
      <c r="N154" s="208"/>
      <c r="O154" s="208"/>
      <c r="P154" s="209">
        <f>P155+P162+P229+P235+P239</f>
        <v>0</v>
      </c>
      <c r="Q154" s="208"/>
      <c r="R154" s="209">
        <f>R155+R162+R229+R235+R239</f>
        <v>3.3695715838</v>
      </c>
      <c r="S154" s="208"/>
      <c r="T154" s="210">
        <f>T155+T162+T229+T235+T239</f>
        <v>8.7200000000000012E-06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1" t="s">
        <v>76</v>
      </c>
      <c r="AT154" s="212" t="s">
        <v>68</v>
      </c>
      <c r="AU154" s="212" t="s">
        <v>69</v>
      </c>
      <c r="AY154" s="211" t="s">
        <v>281</v>
      </c>
      <c r="BK154" s="213">
        <f>BK155+BK162+BK229+BK235+BK239</f>
        <v>0</v>
      </c>
    </row>
    <row r="155" s="12" customFormat="1" ht="22.8" customHeight="1">
      <c r="A155" s="12"/>
      <c r="B155" s="200"/>
      <c r="C155" s="201"/>
      <c r="D155" s="202" t="s">
        <v>68</v>
      </c>
      <c r="E155" s="214" t="s">
        <v>199</v>
      </c>
      <c r="F155" s="214" t="s">
        <v>1458</v>
      </c>
      <c r="G155" s="201"/>
      <c r="H155" s="201"/>
      <c r="I155" s="204"/>
      <c r="J155" s="215">
        <f>BK155</f>
        <v>0</v>
      </c>
      <c r="K155" s="201"/>
      <c r="L155" s="206"/>
      <c r="M155" s="207"/>
      <c r="N155" s="208"/>
      <c r="O155" s="208"/>
      <c r="P155" s="209">
        <f>SUM(P156:P161)</f>
        <v>0</v>
      </c>
      <c r="Q155" s="208"/>
      <c r="R155" s="209">
        <f>SUM(R156:R161)</f>
        <v>1.3263627999999998</v>
      </c>
      <c r="S155" s="208"/>
      <c r="T155" s="210">
        <f>SUM(T156:T161)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1" t="s">
        <v>76</v>
      </c>
      <c r="AT155" s="212" t="s">
        <v>68</v>
      </c>
      <c r="AU155" s="212" t="s">
        <v>76</v>
      </c>
      <c r="AY155" s="211" t="s">
        <v>281</v>
      </c>
      <c r="BK155" s="213">
        <f>SUM(BK156:BK161)</f>
        <v>0</v>
      </c>
    </row>
    <row r="156" s="2" customFormat="1" ht="37.8" customHeight="1">
      <c r="A156" s="41"/>
      <c r="B156" s="42"/>
      <c r="C156" s="216" t="s">
        <v>374</v>
      </c>
      <c r="D156" s="216" t="s">
        <v>284</v>
      </c>
      <c r="E156" s="217" t="s">
        <v>2109</v>
      </c>
      <c r="F156" s="218" t="s">
        <v>2110</v>
      </c>
      <c r="G156" s="219" t="s">
        <v>197</v>
      </c>
      <c r="H156" s="220">
        <v>21.489999999999998</v>
      </c>
      <c r="I156" s="221"/>
      <c r="J156" s="222">
        <f>ROUND(I156*H156,2)</f>
        <v>0</v>
      </c>
      <c r="K156" s="218" t="s">
        <v>287</v>
      </c>
      <c r="L156" s="47"/>
      <c r="M156" s="223" t="s">
        <v>19</v>
      </c>
      <c r="N156" s="224" t="s">
        <v>40</v>
      </c>
      <c r="O156" s="87"/>
      <c r="P156" s="225">
        <f>O156*H156</f>
        <v>0</v>
      </c>
      <c r="Q156" s="225">
        <v>0.061719999999999997</v>
      </c>
      <c r="R156" s="225">
        <f>Q156*H156</f>
        <v>1.3263627999999998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288</v>
      </c>
      <c r="AT156" s="227" t="s">
        <v>284</v>
      </c>
      <c r="AU156" s="227" t="s">
        <v>78</v>
      </c>
      <c r="AY156" s="20" t="s">
        <v>281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76</v>
      </c>
      <c r="BK156" s="228">
        <f>ROUND(I156*H156,2)</f>
        <v>0</v>
      </c>
      <c r="BL156" s="20" t="s">
        <v>288</v>
      </c>
      <c r="BM156" s="227" t="s">
        <v>1461</v>
      </c>
    </row>
    <row r="157" s="2" customFormat="1">
      <c r="A157" s="41"/>
      <c r="B157" s="42"/>
      <c r="C157" s="43"/>
      <c r="D157" s="229" t="s">
        <v>290</v>
      </c>
      <c r="E157" s="43"/>
      <c r="F157" s="230" t="s">
        <v>2112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290</v>
      </c>
      <c r="AU157" s="20" t="s">
        <v>78</v>
      </c>
    </row>
    <row r="158" s="15" customFormat="1">
      <c r="A158" s="15"/>
      <c r="B158" s="257"/>
      <c r="C158" s="258"/>
      <c r="D158" s="236" t="s">
        <v>292</v>
      </c>
      <c r="E158" s="259" t="s">
        <v>19</v>
      </c>
      <c r="F158" s="260" t="s">
        <v>2537</v>
      </c>
      <c r="G158" s="258"/>
      <c r="H158" s="259" t="s">
        <v>19</v>
      </c>
      <c r="I158" s="261"/>
      <c r="J158" s="258"/>
      <c r="K158" s="258"/>
      <c r="L158" s="262"/>
      <c r="M158" s="263"/>
      <c r="N158" s="264"/>
      <c r="O158" s="264"/>
      <c r="P158" s="264"/>
      <c r="Q158" s="264"/>
      <c r="R158" s="264"/>
      <c r="S158" s="264"/>
      <c r="T158" s="26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6" t="s">
        <v>292</v>
      </c>
      <c r="AU158" s="266" t="s">
        <v>78</v>
      </c>
      <c r="AV158" s="15" t="s">
        <v>76</v>
      </c>
      <c r="AW158" s="15" t="s">
        <v>31</v>
      </c>
      <c r="AX158" s="15" t="s">
        <v>69</v>
      </c>
      <c r="AY158" s="266" t="s">
        <v>281</v>
      </c>
    </row>
    <row r="159" s="13" customFormat="1">
      <c r="A159" s="13"/>
      <c r="B159" s="234"/>
      <c r="C159" s="235"/>
      <c r="D159" s="236" t="s">
        <v>292</v>
      </c>
      <c r="E159" s="237" t="s">
        <v>19</v>
      </c>
      <c r="F159" s="238" t="s">
        <v>2538</v>
      </c>
      <c r="G159" s="235"/>
      <c r="H159" s="239">
        <v>22.939</v>
      </c>
      <c r="I159" s="240"/>
      <c r="J159" s="235"/>
      <c r="K159" s="235"/>
      <c r="L159" s="241"/>
      <c r="M159" s="242"/>
      <c r="N159" s="243"/>
      <c r="O159" s="243"/>
      <c r="P159" s="243"/>
      <c r="Q159" s="243"/>
      <c r="R159" s="243"/>
      <c r="S159" s="243"/>
      <c r="T159" s="24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5" t="s">
        <v>292</v>
      </c>
      <c r="AU159" s="245" t="s">
        <v>78</v>
      </c>
      <c r="AV159" s="13" t="s">
        <v>78</v>
      </c>
      <c r="AW159" s="13" t="s">
        <v>31</v>
      </c>
      <c r="AX159" s="13" t="s">
        <v>69</v>
      </c>
      <c r="AY159" s="245" t="s">
        <v>281</v>
      </c>
    </row>
    <row r="160" s="13" customFormat="1">
      <c r="A160" s="13"/>
      <c r="B160" s="234"/>
      <c r="C160" s="235"/>
      <c r="D160" s="236" t="s">
        <v>292</v>
      </c>
      <c r="E160" s="237" t="s">
        <v>19</v>
      </c>
      <c r="F160" s="238" t="s">
        <v>2539</v>
      </c>
      <c r="G160" s="235"/>
      <c r="H160" s="239">
        <v>-1.4490000000000001</v>
      </c>
      <c r="I160" s="240"/>
      <c r="J160" s="235"/>
      <c r="K160" s="235"/>
      <c r="L160" s="241"/>
      <c r="M160" s="242"/>
      <c r="N160" s="243"/>
      <c r="O160" s="243"/>
      <c r="P160" s="243"/>
      <c r="Q160" s="243"/>
      <c r="R160" s="243"/>
      <c r="S160" s="243"/>
      <c r="T160" s="24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5" t="s">
        <v>292</v>
      </c>
      <c r="AU160" s="245" t="s">
        <v>78</v>
      </c>
      <c r="AV160" s="13" t="s">
        <v>78</v>
      </c>
      <c r="AW160" s="13" t="s">
        <v>31</v>
      </c>
      <c r="AX160" s="13" t="s">
        <v>69</v>
      </c>
      <c r="AY160" s="245" t="s">
        <v>281</v>
      </c>
    </row>
    <row r="161" s="14" customFormat="1">
      <c r="A161" s="14"/>
      <c r="B161" s="246"/>
      <c r="C161" s="247"/>
      <c r="D161" s="236" t="s">
        <v>292</v>
      </c>
      <c r="E161" s="248" t="s">
        <v>19</v>
      </c>
      <c r="F161" s="249" t="s">
        <v>311</v>
      </c>
      <c r="G161" s="247"/>
      <c r="H161" s="250">
        <v>21.489999999999998</v>
      </c>
      <c r="I161" s="251"/>
      <c r="J161" s="247"/>
      <c r="K161" s="247"/>
      <c r="L161" s="252"/>
      <c r="M161" s="253"/>
      <c r="N161" s="254"/>
      <c r="O161" s="254"/>
      <c r="P161" s="254"/>
      <c r="Q161" s="254"/>
      <c r="R161" s="254"/>
      <c r="S161" s="254"/>
      <c r="T161" s="25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6" t="s">
        <v>292</v>
      </c>
      <c r="AU161" s="256" t="s">
        <v>78</v>
      </c>
      <c r="AV161" s="14" t="s">
        <v>288</v>
      </c>
      <c r="AW161" s="14" t="s">
        <v>31</v>
      </c>
      <c r="AX161" s="14" t="s">
        <v>76</v>
      </c>
      <c r="AY161" s="256" t="s">
        <v>281</v>
      </c>
    </row>
    <row r="162" s="12" customFormat="1" ht="22.8" customHeight="1">
      <c r="A162" s="12"/>
      <c r="B162" s="200"/>
      <c r="C162" s="201"/>
      <c r="D162" s="202" t="s">
        <v>68</v>
      </c>
      <c r="E162" s="214" t="s">
        <v>318</v>
      </c>
      <c r="F162" s="214" t="s">
        <v>387</v>
      </c>
      <c r="G162" s="201"/>
      <c r="H162" s="201"/>
      <c r="I162" s="204"/>
      <c r="J162" s="215">
        <f>BK162</f>
        <v>0</v>
      </c>
      <c r="K162" s="201"/>
      <c r="L162" s="206"/>
      <c r="M162" s="207"/>
      <c r="N162" s="208"/>
      <c r="O162" s="208"/>
      <c r="P162" s="209">
        <f>P163+P208+P215</f>
        <v>0</v>
      </c>
      <c r="Q162" s="208"/>
      <c r="R162" s="209">
        <f>R163+R208+R215</f>
        <v>2.0416029837999998</v>
      </c>
      <c r="S162" s="208"/>
      <c r="T162" s="210">
        <f>T163+T208+T215</f>
        <v>8.7200000000000012E-06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11" t="s">
        <v>76</v>
      </c>
      <c r="AT162" s="212" t="s">
        <v>68</v>
      </c>
      <c r="AU162" s="212" t="s">
        <v>76</v>
      </c>
      <c r="AY162" s="211" t="s">
        <v>281</v>
      </c>
      <c r="BK162" s="213">
        <f>BK163+BK208+BK215</f>
        <v>0</v>
      </c>
    </row>
    <row r="163" s="12" customFormat="1" ht="20.88" customHeight="1">
      <c r="A163" s="12"/>
      <c r="B163" s="200"/>
      <c r="C163" s="201"/>
      <c r="D163" s="202" t="s">
        <v>68</v>
      </c>
      <c r="E163" s="214" t="s">
        <v>388</v>
      </c>
      <c r="F163" s="214" t="s">
        <v>389</v>
      </c>
      <c r="G163" s="201"/>
      <c r="H163" s="201"/>
      <c r="I163" s="204"/>
      <c r="J163" s="215">
        <f>BK163</f>
        <v>0</v>
      </c>
      <c r="K163" s="201"/>
      <c r="L163" s="206"/>
      <c r="M163" s="207"/>
      <c r="N163" s="208"/>
      <c r="O163" s="208"/>
      <c r="P163" s="209">
        <f>P164+SUM(P165:P183)</f>
        <v>0</v>
      </c>
      <c r="Q163" s="208"/>
      <c r="R163" s="209">
        <f>R164+SUM(R165:R183)</f>
        <v>1.8014587529999999</v>
      </c>
      <c r="S163" s="208"/>
      <c r="T163" s="210">
        <f>T164+SUM(T165:T183)</f>
        <v>8.7200000000000012E-06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1" t="s">
        <v>76</v>
      </c>
      <c r="AT163" s="212" t="s">
        <v>68</v>
      </c>
      <c r="AU163" s="212" t="s">
        <v>78</v>
      </c>
      <c r="AY163" s="211" t="s">
        <v>281</v>
      </c>
      <c r="BK163" s="213">
        <f>BK164+SUM(BK165:BK183)</f>
        <v>0</v>
      </c>
    </row>
    <row r="164" s="2" customFormat="1" ht="55.5" customHeight="1">
      <c r="A164" s="41"/>
      <c r="B164" s="42"/>
      <c r="C164" s="216" t="s">
        <v>380</v>
      </c>
      <c r="D164" s="216" t="s">
        <v>284</v>
      </c>
      <c r="E164" s="217" t="s">
        <v>390</v>
      </c>
      <c r="F164" s="218" t="s">
        <v>391</v>
      </c>
      <c r="G164" s="219" t="s">
        <v>392</v>
      </c>
      <c r="H164" s="220">
        <v>2.6899999999999999</v>
      </c>
      <c r="I164" s="221"/>
      <c r="J164" s="222">
        <f>ROUND(I164*H164,2)</f>
        <v>0</v>
      </c>
      <c r="K164" s="218" t="s">
        <v>287</v>
      </c>
      <c r="L164" s="47"/>
      <c r="M164" s="223" t="s">
        <v>19</v>
      </c>
      <c r="N164" s="224" t="s">
        <v>40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288</v>
      </c>
      <c r="AT164" s="227" t="s">
        <v>284</v>
      </c>
      <c r="AU164" s="227" t="s">
        <v>199</v>
      </c>
      <c r="AY164" s="20" t="s">
        <v>281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76</v>
      </c>
      <c r="BK164" s="228">
        <f>ROUND(I164*H164,2)</f>
        <v>0</v>
      </c>
      <c r="BL164" s="20" t="s">
        <v>288</v>
      </c>
      <c r="BM164" s="227" t="s">
        <v>393</v>
      </c>
    </row>
    <row r="165" s="2" customFormat="1">
      <c r="A165" s="41"/>
      <c r="B165" s="42"/>
      <c r="C165" s="43"/>
      <c r="D165" s="229" t="s">
        <v>290</v>
      </c>
      <c r="E165" s="43"/>
      <c r="F165" s="230" t="s">
        <v>394</v>
      </c>
      <c r="G165" s="43"/>
      <c r="H165" s="43"/>
      <c r="I165" s="231"/>
      <c r="J165" s="43"/>
      <c r="K165" s="43"/>
      <c r="L165" s="47"/>
      <c r="M165" s="232"/>
      <c r="N165" s="233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290</v>
      </c>
      <c r="AU165" s="20" t="s">
        <v>199</v>
      </c>
    </row>
    <row r="166" s="13" customFormat="1">
      <c r="A166" s="13"/>
      <c r="B166" s="234"/>
      <c r="C166" s="235"/>
      <c r="D166" s="236" t="s">
        <v>292</v>
      </c>
      <c r="E166" s="237" t="s">
        <v>19</v>
      </c>
      <c r="F166" s="238" t="s">
        <v>230</v>
      </c>
      <c r="G166" s="235"/>
      <c r="H166" s="239">
        <v>1.0900000000000001</v>
      </c>
      <c r="I166" s="240"/>
      <c r="J166" s="235"/>
      <c r="K166" s="235"/>
      <c r="L166" s="241"/>
      <c r="M166" s="242"/>
      <c r="N166" s="243"/>
      <c r="O166" s="243"/>
      <c r="P166" s="243"/>
      <c r="Q166" s="243"/>
      <c r="R166" s="243"/>
      <c r="S166" s="243"/>
      <c r="T166" s="24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5" t="s">
        <v>292</v>
      </c>
      <c r="AU166" s="245" t="s">
        <v>199</v>
      </c>
      <c r="AV166" s="13" t="s">
        <v>78</v>
      </c>
      <c r="AW166" s="13" t="s">
        <v>31</v>
      </c>
      <c r="AX166" s="13" t="s">
        <v>69</v>
      </c>
      <c r="AY166" s="245" t="s">
        <v>281</v>
      </c>
    </row>
    <row r="167" s="13" customFormat="1">
      <c r="A167" s="13"/>
      <c r="B167" s="234"/>
      <c r="C167" s="235"/>
      <c r="D167" s="236" t="s">
        <v>292</v>
      </c>
      <c r="E167" s="237" t="s">
        <v>19</v>
      </c>
      <c r="F167" s="238" t="s">
        <v>204</v>
      </c>
      <c r="G167" s="235"/>
      <c r="H167" s="239">
        <v>1.6000000000000001</v>
      </c>
      <c r="I167" s="240"/>
      <c r="J167" s="235"/>
      <c r="K167" s="235"/>
      <c r="L167" s="241"/>
      <c r="M167" s="242"/>
      <c r="N167" s="243"/>
      <c r="O167" s="243"/>
      <c r="P167" s="243"/>
      <c r="Q167" s="243"/>
      <c r="R167" s="243"/>
      <c r="S167" s="243"/>
      <c r="T167" s="244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5" t="s">
        <v>292</v>
      </c>
      <c r="AU167" s="245" t="s">
        <v>199</v>
      </c>
      <c r="AV167" s="13" t="s">
        <v>78</v>
      </c>
      <c r="AW167" s="13" t="s">
        <v>31</v>
      </c>
      <c r="AX167" s="13" t="s">
        <v>69</v>
      </c>
      <c r="AY167" s="245" t="s">
        <v>281</v>
      </c>
    </row>
    <row r="168" s="14" customFormat="1">
      <c r="A168" s="14"/>
      <c r="B168" s="246"/>
      <c r="C168" s="247"/>
      <c r="D168" s="236" t="s">
        <v>292</v>
      </c>
      <c r="E168" s="248" t="s">
        <v>19</v>
      </c>
      <c r="F168" s="249" t="s">
        <v>311</v>
      </c>
      <c r="G168" s="247"/>
      <c r="H168" s="250">
        <v>2.6899999999999999</v>
      </c>
      <c r="I168" s="251"/>
      <c r="J168" s="247"/>
      <c r="K168" s="247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292</v>
      </c>
      <c r="AU168" s="256" t="s">
        <v>199</v>
      </c>
      <c r="AV168" s="14" t="s">
        <v>288</v>
      </c>
      <c r="AW168" s="14" t="s">
        <v>31</v>
      </c>
      <c r="AX168" s="14" t="s">
        <v>76</v>
      </c>
      <c r="AY168" s="256" t="s">
        <v>281</v>
      </c>
    </row>
    <row r="169" s="2" customFormat="1" ht="16.5" customHeight="1">
      <c r="A169" s="41"/>
      <c r="B169" s="42"/>
      <c r="C169" s="267" t="s">
        <v>305</v>
      </c>
      <c r="D169" s="267" t="s">
        <v>396</v>
      </c>
      <c r="E169" s="268" t="s">
        <v>397</v>
      </c>
      <c r="F169" s="269" t="s">
        <v>398</v>
      </c>
      <c r="G169" s="270" t="s">
        <v>392</v>
      </c>
      <c r="H169" s="271">
        <v>2.9590000000000001</v>
      </c>
      <c r="I169" s="272"/>
      <c r="J169" s="273">
        <f>ROUND(I169*H169,2)</f>
        <v>0</v>
      </c>
      <c r="K169" s="269" t="s">
        <v>287</v>
      </c>
      <c r="L169" s="274"/>
      <c r="M169" s="275" t="s">
        <v>19</v>
      </c>
      <c r="N169" s="276" t="s">
        <v>40</v>
      </c>
      <c r="O169" s="87"/>
      <c r="P169" s="225">
        <f>O169*H169</f>
        <v>0</v>
      </c>
      <c r="Q169" s="225">
        <v>0.00029999999999999997</v>
      </c>
      <c r="R169" s="225">
        <f>Q169*H169</f>
        <v>0.00088769999999999995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327</v>
      </c>
      <c r="AT169" s="227" t="s">
        <v>396</v>
      </c>
      <c r="AU169" s="227" t="s">
        <v>199</v>
      </c>
      <c r="AY169" s="20" t="s">
        <v>281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76</v>
      </c>
      <c r="BK169" s="228">
        <f>ROUND(I169*H169,2)</f>
        <v>0</v>
      </c>
      <c r="BL169" s="20" t="s">
        <v>288</v>
      </c>
      <c r="BM169" s="227" t="s">
        <v>399</v>
      </c>
    </row>
    <row r="170" s="13" customFormat="1">
      <c r="A170" s="13"/>
      <c r="B170" s="234"/>
      <c r="C170" s="235"/>
      <c r="D170" s="236" t="s">
        <v>292</v>
      </c>
      <c r="E170" s="235"/>
      <c r="F170" s="238" t="s">
        <v>2540</v>
      </c>
      <c r="G170" s="235"/>
      <c r="H170" s="239">
        <v>2.9590000000000001</v>
      </c>
      <c r="I170" s="240"/>
      <c r="J170" s="235"/>
      <c r="K170" s="235"/>
      <c r="L170" s="241"/>
      <c r="M170" s="242"/>
      <c r="N170" s="243"/>
      <c r="O170" s="243"/>
      <c r="P170" s="243"/>
      <c r="Q170" s="243"/>
      <c r="R170" s="243"/>
      <c r="S170" s="243"/>
      <c r="T170" s="24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5" t="s">
        <v>292</v>
      </c>
      <c r="AU170" s="245" t="s">
        <v>199</v>
      </c>
      <c r="AV170" s="13" t="s">
        <v>78</v>
      </c>
      <c r="AW170" s="13" t="s">
        <v>4</v>
      </c>
      <c r="AX170" s="13" t="s">
        <v>76</v>
      </c>
      <c r="AY170" s="245" t="s">
        <v>281</v>
      </c>
    </row>
    <row r="171" s="2" customFormat="1" ht="44.25" customHeight="1">
      <c r="A171" s="41"/>
      <c r="B171" s="42"/>
      <c r="C171" s="216" t="s">
        <v>395</v>
      </c>
      <c r="D171" s="216" t="s">
        <v>284</v>
      </c>
      <c r="E171" s="217" t="s">
        <v>402</v>
      </c>
      <c r="F171" s="218" t="s">
        <v>403</v>
      </c>
      <c r="G171" s="219" t="s">
        <v>392</v>
      </c>
      <c r="H171" s="220">
        <v>18.440000000000001</v>
      </c>
      <c r="I171" s="221"/>
      <c r="J171" s="222">
        <f>ROUND(I171*H171,2)</f>
        <v>0</v>
      </c>
      <c r="K171" s="218" t="s">
        <v>287</v>
      </c>
      <c r="L171" s="47"/>
      <c r="M171" s="223" t="s">
        <v>19</v>
      </c>
      <c r="N171" s="224" t="s">
        <v>40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288</v>
      </c>
      <c r="AT171" s="227" t="s">
        <v>284</v>
      </c>
      <c r="AU171" s="227" t="s">
        <v>199</v>
      </c>
      <c r="AY171" s="20" t="s">
        <v>281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76</v>
      </c>
      <c r="BK171" s="228">
        <f>ROUND(I171*H171,2)</f>
        <v>0</v>
      </c>
      <c r="BL171" s="20" t="s">
        <v>288</v>
      </c>
      <c r="BM171" s="227" t="s">
        <v>404</v>
      </c>
    </row>
    <row r="172" s="2" customFormat="1">
      <c r="A172" s="41"/>
      <c r="B172" s="42"/>
      <c r="C172" s="43"/>
      <c r="D172" s="229" t="s">
        <v>290</v>
      </c>
      <c r="E172" s="43"/>
      <c r="F172" s="230" t="s">
        <v>405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290</v>
      </c>
      <c r="AU172" s="20" t="s">
        <v>199</v>
      </c>
    </row>
    <row r="173" s="2" customFormat="1" ht="24.15" customHeight="1">
      <c r="A173" s="41"/>
      <c r="B173" s="42"/>
      <c r="C173" s="267" t="s">
        <v>401</v>
      </c>
      <c r="D173" s="267" t="s">
        <v>396</v>
      </c>
      <c r="E173" s="268" t="s">
        <v>407</v>
      </c>
      <c r="F173" s="269" t="s">
        <v>408</v>
      </c>
      <c r="G173" s="270" t="s">
        <v>392</v>
      </c>
      <c r="H173" s="271">
        <v>20.283999999999999</v>
      </c>
      <c r="I173" s="272"/>
      <c r="J173" s="273">
        <f>ROUND(I173*H173,2)</f>
        <v>0</v>
      </c>
      <c r="K173" s="269" t="s">
        <v>287</v>
      </c>
      <c r="L173" s="274"/>
      <c r="M173" s="275" t="s">
        <v>19</v>
      </c>
      <c r="N173" s="276" t="s">
        <v>40</v>
      </c>
      <c r="O173" s="87"/>
      <c r="P173" s="225">
        <f>O173*H173</f>
        <v>0</v>
      </c>
      <c r="Q173" s="225">
        <v>0.00010000000000000001</v>
      </c>
      <c r="R173" s="225">
        <f>Q173*H173</f>
        <v>0.0020284000000000001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327</v>
      </c>
      <c r="AT173" s="227" t="s">
        <v>396</v>
      </c>
      <c r="AU173" s="227" t="s">
        <v>199</v>
      </c>
      <c r="AY173" s="20" t="s">
        <v>281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76</v>
      </c>
      <c r="BK173" s="228">
        <f>ROUND(I173*H173,2)</f>
        <v>0</v>
      </c>
      <c r="BL173" s="20" t="s">
        <v>288</v>
      </c>
      <c r="BM173" s="227" t="s">
        <v>409</v>
      </c>
    </row>
    <row r="174" s="13" customFormat="1">
      <c r="A174" s="13"/>
      <c r="B174" s="234"/>
      <c r="C174" s="235"/>
      <c r="D174" s="236" t="s">
        <v>292</v>
      </c>
      <c r="E174" s="237" t="s">
        <v>19</v>
      </c>
      <c r="F174" s="238" t="s">
        <v>230</v>
      </c>
      <c r="G174" s="235"/>
      <c r="H174" s="239">
        <v>1.0900000000000001</v>
      </c>
      <c r="I174" s="240"/>
      <c r="J174" s="235"/>
      <c r="K174" s="235"/>
      <c r="L174" s="241"/>
      <c r="M174" s="242"/>
      <c r="N174" s="243"/>
      <c r="O174" s="243"/>
      <c r="P174" s="243"/>
      <c r="Q174" s="243"/>
      <c r="R174" s="243"/>
      <c r="S174" s="243"/>
      <c r="T174" s="244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5" t="s">
        <v>292</v>
      </c>
      <c r="AU174" s="245" t="s">
        <v>199</v>
      </c>
      <c r="AV174" s="13" t="s">
        <v>78</v>
      </c>
      <c r="AW174" s="13" t="s">
        <v>31</v>
      </c>
      <c r="AX174" s="13" t="s">
        <v>69</v>
      </c>
      <c r="AY174" s="245" t="s">
        <v>281</v>
      </c>
    </row>
    <row r="175" s="13" customFormat="1">
      <c r="A175" s="13"/>
      <c r="B175" s="234"/>
      <c r="C175" s="235"/>
      <c r="D175" s="236" t="s">
        <v>292</v>
      </c>
      <c r="E175" s="237" t="s">
        <v>19</v>
      </c>
      <c r="F175" s="238" t="s">
        <v>204</v>
      </c>
      <c r="G175" s="235"/>
      <c r="H175" s="239">
        <v>1.6000000000000001</v>
      </c>
      <c r="I175" s="240"/>
      <c r="J175" s="235"/>
      <c r="K175" s="235"/>
      <c r="L175" s="241"/>
      <c r="M175" s="242"/>
      <c r="N175" s="243"/>
      <c r="O175" s="243"/>
      <c r="P175" s="243"/>
      <c r="Q175" s="243"/>
      <c r="R175" s="243"/>
      <c r="S175" s="243"/>
      <c r="T175" s="244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5" t="s">
        <v>292</v>
      </c>
      <c r="AU175" s="245" t="s">
        <v>199</v>
      </c>
      <c r="AV175" s="13" t="s">
        <v>78</v>
      </c>
      <c r="AW175" s="13" t="s">
        <v>31</v>
      </c>
      <c r="AX175" s="13" t="s">
        <v>69</v>
      </c>
      <c r="AY175" s="245" t="s">
        <v>281</v>
      </c>
    </row>
    <row r="176" s="13" customFormat="1">
      <c r="A176" s="13"/>
      <c r="B176" s="234"/>
      <c r="C176" s="235"/>
      <c r="D176" s="236" t="s">
        <v>292</v>
      </c>
      <c r="E176" s="237" t="s">
        <v>19</v>
      </c>
      <c r="F176" s="238" t="s">
        <v>2541</v>
      </c>
      <c r="G176" s="235"/>
      <c r="H176" s="239">
        <v>15.75</v>
      </c>
      <c r="I176" s="240"/>
      <c r="J176" s="235"/>
      <c r="K176" s="235"/>
      <c r="L176" s="241"/>
      <c r="M176" s="242"/>
      <c r="N176" s="243"/>
      <c r="O176" s="243"/>
      <c r="P176" s="243"/>
      <c r="Q176" s="243"/>
      <c r="R176" s="243"/>
      <c r="S176" s="243"/>
      <c r="T176" s="24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5" t="s">
        <v>292</v>
      </c>
      <c r="AU176" s="245" t="s">
        <v>199</v>
      </c>
      <c r="AV176" s="13" t="s">
        <v>78</v>
      </c>
      <c r="AW176" s="13" t="s">
        <v>31</v>
      </c>
      <c r="AX176" s="13" t="s">
        <v>69</v>
      </c>
      <c r="AY176" s="245" t="s">
        <v>281</v>
      </c>
    </row>
    <row r="177" s="14" customFormat="1">
      <c r="A177" s="14"/>
      <c r="B177" s="246"/>
      <c r="C177" s="247"/>
      <c r="D177" s="236" t="s">
        <v>292</v>
      </c>
      <c r="E177" s="248" t="s">
        <v>19</v>
      </c>
      <c r="F177" s="249" t="s">
        <v>311</v>
      </c>
      <c r="G177" s="247"/>
      <c r="H177" s="250">
        <v>18.440000000000001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292</v>
      </c>
      <c r="AU177" s="256" t="s">
        <v>199</v>
      </c>
      <c r="AV177" s="14" t="s">
        <v>288</v>
      </c>
      <c r="AW177" s="14" t="s">
        <v>31</v>
      </c>
      <c r="AX177" s="14" t="s">
        <v>76</v>
      </c>
      <c r="AY177" s="256" t="s">
        <v>281</v>
      </c>
    </row>
    <row r="178" s="13" customFormat="1">
      <c r="A178" s="13"/>
      <c r="B178" s="234"/>
      <c r="C178" s="235"/>
      <c r="D178" s="236" t="s">
        <v>292</v>
      </c>
      <c r="E178" s="235"/>
      <c r="F178" s="238" t="s">
        <v>2542</v>
      </c>
      <c r="G178" s="235"/>
      <c r="H178" s="239">
        <v>20.283999999999999</v>
      </c>
      <c r="I178" s="240"/>
      <c r="J178" s="235"/>
      <c r="K178" s="235"/>
      <c r="L178" s="241"/>
      <c r="M178" s="242"/>
      <c r="N178" s="243"/>
      <c r="O178" s="243"/>
      <c r="P178" s="243"/>
      <c r="Q178" s="243"/>
      <c r="R178" s="243"/>
      <c r="S178" s="243"/>
      <c r="T178" s="244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5" t="s">
        <v>292</v>
      </c>
      <c r="AU178" s="245" t="s">
        <v>199</v>
      </c>
      <c r="AV178" s="13" t="s">
        <v>78</v>
      </c>
      <c r="AW178" s="13" t="s">
        <v>4</v>
      </c>
      <c r="AX178" s="13" t="s">
        <v>76</v>
      </c>
      <c r="AY178" s="245" t="s">
        <v>281</v>
      </c>
    </row>
    <row r="179" s="2" customFormat="1" ht="37.8" customHeight="1">
      <c r="A179" s="41"/>
      <c r="B179" s="42"/>
      <c r="C179" s="216" t="s">
        <v>406</v>
      </c>
      <c r="D179" s="216" t="s">
        <v>284</v>
      </c>
      <c r="E179" s="217" t="s">
        <v>413</v>
      </c>
      <c r="F179" s="218" t="s">
        <v>414</v>
      </c>
      <c r="G179" s="219" t="s">
        <v>197</v>
      </c>
      <c r="H179" s="220">
        <v>0.872</v>
      </c>
      <c r="I179" s="221"/>
      <c r="J179" s="222">
        <f>ROUND(I179*H179,2)</f>
        <v>0</v>
      </c>
      <c r="K179" s="218" t="s">
        <v>287</v>
      </c>
      <c r="L179" s="47"/>
      <c r="M179" s="223" t="s">
        <v>19</v>
      </c>
      <c r="N179" s="224" t="s">
        <v>40</v>
      </c>
      <c r="O179" s="87"/>
      <c r="P179" s="225">
        <f>O179*H179</f>
        <v>0</v>
      </c>
      <c r="Q179" s="225">
        <v>2.1999999999999999E-05</v>
      </c>
      <c r="R179" s="225">
        <f>Q179*H179</f>
        <v>1.9183999999999998E-05</v>
      </c>
      <c r="S179" s="225">
        <v>1.0000000000000001E-05</v>
      </c>
      <c r="T179" s="226">
        <f>S179*H179</f>
        <v>8.7200000000000012E-06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288</v>
      </c>
      <c r="AT179" s="227" t="s">
        <v>284</v>
      </c>
      <c r="AU179" s="227" t="s">
        <v>199</v>
      </c>
      <c r="AY179" s="20" t="s">
        <v>281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76</v>
      </c>
      <c r="BK179" s="228">
        <f>ROUND(I179*H179,2)</f>
        <v>0</v>
      </c>
      <c r="BL179" s="20" t="s">
        <v>288</v>
      </c>
      <c r="BM179" s="227" t="s">
        <v>415</v>
      </c>
    </row>
    <row r="180" s="2" customFormat="1">
      <c r="A180" s="41"/>
      <c r="B180" s="42"/>
      <c r="C180" s="43"/>
      <c r="D180" s="229" t="s">
        <v>290</v>
      </c>
      <c r="E180" s="43"/>
      <c r="F180" s="230" t="s">
        <v>416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290</v>
      </c>
      <c r="AU180" s="20" t="s">
        <v>199</v>
      </c>
    </row>
    <row r="181" s="13" customFormat="1">
      <c r="A181" s="13"/>
      <c r="B181" s="234"/>
      <c r="C181" s="235"/>
      <c r="D181" s="236" t="s">
        <v>292</v>
      </c>
      <c r="E181" s="237" t="s">
        <v>19</v>
      </c>
      <c r="F181" s="238" t="s">
        <v>218</v>
      </c>
      <c r="G181" s="235"/>
      <c r="H181" s="239">
        <v>0.872</v>
      </c>
      <c r="I181" s="240"/>
      <c r="J181" s="235"/>
      <c r="K181" s="235"/>
      <c r="L181" s="241"/>
      <c r="M181" s="242"/>
      <c r="N181" s="243"/>
      <c r="O181" s="243"/>
      <c r="P181" s="243"/>
      <c r="Q181" s="243"/>
      <c r="R181" s="243"/>
      <c r="S181" s="243"/>
      <c r="T181" s="24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5" t="s">
        <v>292</v>
      </c>
      <c r="AU181" s="245" t="s">
        <v>199</v>
      </c>
      <c r="AV181" s="13" t="s">
        <v>78</v>
      </c>
      <c r="AW181" s="13" t="s">
        <v>31</v>
      </c>
      <c r="AX181" s="13" t="s">
        <v>69</v>
      </c>
      <c r="AY181" s="245" t="s">
        <v>281</v>
      </c>
    </row>
    <row r="182" s="14" customFormat="1">
      <c r="A182" s="14"/>
      <c r="B182" s="246"/>
      <c r="C182" s="247"/>
      <c r="D182" s="236" t="s">
        <v>292</v>
      </c>
      <c r="E182" s="248" t="s">
        <v>19</v>
      </c>
      <c r="F182" s="249" t="s">
        <v>311</v>
      </c>
      <c r="G182" s="247"/>
      <c r="H182" s="250">
        <v>0.872</v>
      </c>
      <c r="I182" s="251"/>
      <c r="J182" s="247"/>
      <c r="K182" s="247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292</v>
      </c>
      <c r="AU182" s="256" t="s">
        <v>199</v>
      </c>
      <c r="AV182" s="14" t="s">
        <v>288</v>
      </c>
      <c r="AW182" s="14" t="s">
        <v>31</v>
      </c>
      <c r="AX182" s="14" t="s">
        <v>76</v>
      </c>
      <c r="AY182" s="256" t="s">
        <v>281</v>
      </c>
    </row>
    <row r="183" s="16" customFormat="1" ht="20.88" customHeight="1">
      <c r="A183" s="16"/>
      <c r="B183" s="277"/>
      <c r="C183" s="278"/>
      <c r="D183" s="279" t="s">
        <v>68</v>
      </c>
      <c r="E183" s="279" t="s">
        <v>417</v>
      </c>
      <c r="F183" s="279" t="s">
        <v>418</v>
      </c>
      <c r="G183" s="278"/>
      <c r="H183" s="278"/>
      <c r="I183" s="280"/>
      <c r="J183" s="281">
        <f>BK183</f>
        <v>0</v>
      </c>
      <c r="K183" s="278"/>
      <c r="L183" s="282"/>
      <c r="M183" s="283"/>
      <c r="N183" s="284"/>
      <c r="O183" s="284"/>
      <c r="P183" s="285">
        <f>SUM(P184:P207)</f>
        <v>0</v>
      </c>
      <c r="Q183" s="284"/>
      <c r="R183" s="285">
        <f>SUM(R184:R207)</f>
        <v>1.7985234689999998</v>
      </c>
      <c r="S183" s="284"/>
      <c r="T183" s="286">
        <f>SUM(T184:T207)</f>
        <v>0</v>
      </c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R183" s="287" t="s">
        <v>76</v>
      </c>
      <c r="AT183" s="288" t="s">
        <v>68</v>
      </c>
      <c r="AU183" s="288" t="s">
        <v>199</v>
      </c>
      <c r="AY183" s="287" t="s">
        <v>281</v>
      </c>
      <c r="BK183" s="289">
        <f>SUM(BK184:BK207)</f>
        <v>0</v>
      </c>
    </row>
    <row r="184" s="2" customFormat="1" ht="37.8" customHeight="1">
      <c r="A184" s="41"/>
      <c r="B184" s="42"/>
      <c r="C184" s="216" t="s">
        <v>412</v>
      </c>
      <c r="D184" s="216" t="s">
        <v>284</v>
      </c>
      <c r="E184" s="217" t="s">
        <v>443</v>
      </c>
      <c r="F184" s="218" t="s">
        <v>444</v>
      </c>
      <c r="G184" s="219" t="s">
        <v>197</v>
      </c>
      <c r="H184" s="220">
        <v>19.952000000000002</v>
      </c>
      <c r="I184" s="221"/>
      <c r="J184" s="222">
        <f>ROUND(I184*H184,2)</f>
        <v>0</v>
      </c>
      <c r="K184" s="218" t="s">
        <v>287</v>
      </c>
      <c r="L184" s="47"/>
      <c r="M184" s="223" t="s">
        <v>19</v>
      </c>
      <c r="N184" s="224" t="s">
        <v>40</v>
      </c>
      <c r="O184" s="87"/>
      <c r="P184" s="225">
        <f>O184*H184</f>
        <v>0</v>
      </c>
      <c r="Q184" s="225">
        <v>0.01103</v>
      </c>
      <c r="R184" s="225">
        <f>Q184*H184</f>
        <v>0.22007056000000003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288</v>
      </c>
      <c r="AT184" s="227" t="s">
        <v>284</v>
      </c>
      <c r="AU184" s="227" t="s">
        <v>288</v>
      </c>
      <c r="AY184" s="20" t="s">
        <v>281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76</v>
      </c>
      <c r="BK184" s="228">
        <f>ROUND(I184*H184,2)</f>
        <v>0</v>
      </c>
      <c r="BL184" s="20" t="s">
        <v>288</v>
      </c>
      <c r="BM184" s="227" t="s">
        <v>1906</v>
      </c>
    </row>
    <row r="185" s="2" customFormat="1">
      <c r="A185" s="41"/>
      <c r="B185" s="42"/>
      <c r="C185" s="43"/>
      <c r="D185" s="229" t="s">
        <v>290</v>
      </c>
      <c r="E185" s="43"/>
      <c r="F185" s="230" t="s">
        <v>446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290</v>
      </c>
      <c r="AU185" s="20" t="s">
        <v>288</v>
      </c>
    </row>
    <row r="186" s="13" customFormat="1">
      <c r="A186" s="13"/>
      <c r="B186" s="234"/>
      <c r="C186" s="235"/>
      <c r="D186" s="236" t="s">
        <v>292</v>
      </c>
      <c r="E186" s="237" t="s">
        <v>19</v>
      </c>
      <c r="F186" s="238" t="s">
        <v>222</v>
      </c>
      <c r="G186" s="235"/>
      <c r="H186" s="239">
        <v>19.952000000000002</v>
      </c>
      <c r="I186" s="240"/>
      <c r="J186" s="235"/>
      <c r="K186" s="235"/>
      <c r="L186" s="241"/>
      <c r="M186" s="242"/>
      <c r="N186" s="243"/>
      <c r="O186" s="243"/>
      <c r="P186" s="243"/>
      <c r="Q186" s="243"/>
      <c r="R186" s="243"/>
      <c r="S186" s="243"/>
      <c r="T186" s="24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5" t="s">
        <v>292</v>
      </c>
      <c r="AU186" s="245" t="s">
        <v>288</v>
      </c>
      <c r="AV186" s="13" t="s">
        <v>78</v>
      </c>
      <c r="AW186" s="13" t="s">
        <v>31</v>
      </c>
      <c r="AX186" s="13" t="s">
        <v>76</v>
      </c>
      <c r="AY186" s="245" t="s">
        <v>281</v>
      </c>
    </row>
    <row r="187" s="2" customFormat="1" ht="44.25" customHeight="1">
      <c r="A187" s="41"/>
      <c r="B187" s="42"/>
      <c r="C187" s="216" t="s">
        <v>7</v>
      </c>
      <c r="D187" s="216" t="s">
        <v>284</v>
      </c>
      <c r="E187" s="217" t="s">
        <v>448</v>
      </c>
      <c r="F187" s="218" t="s">
        <v>449</v>
      </c>
      <c r="G187" s="219" t="s">
        <v>197</v>
      </c>
      <c r="H187" s="220">
        <v>19.952000000000002</v>
      </c>
      <c r="I187" s="221"/>
      <c r="J187" s="222">
        <f>ROUND(I187*H187,2)</f>
        <v>0</v>
      </c>
      <c r="K187" s="218" t="s">
        <v>287</v>
      </c>
      <c r="L187" s="47"/>
      <c r="M187" s="223" t="s">
        <v>19</v>
      </c>
      <c r="N187" s="224" t="s">
        <v>40</v>
      </c>
      <c r="O187" s="87"/>
      <c r="P187" s="225">
        <f>O187*H187</f>
        <v>0</v>
      </c>
      <c r="Q187" s="225">
        <v>0.0055199999999999997</v>
      </c>
      <c r="R187" s="225">
        <f>Q187*H187</f>
        <v>0.11013504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288</v>
      </c>
      <c r="AT187" s="227" t="s">
        <v>284</v>
      </c>
      <c r="AU187" s="227" t="s">
        <v>288</v>
      </c>
      <c r="AY187" s="20" t="s">
        <v>281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76</v>
      </c>
      <c r="BK187" s="228">
        <f>ROUND(I187*H187,2)</f>
        <v>0</v>
      </c>
      <c r="BL187" s="20" t="s">
        <v>288</v>
      </c>
      <c r="BM187" s="227" t="s">
        <v>1907</v>
      </c>
    </row>
    <row r="188" s="2" customFormat="1">
      <c r="A188" s="41"/>
      <c r="B188" s="42"/>
      <c r="C188" s="43"/>
      <c r="D188" s="229" t="s">
        <v>290</v>
      </c>
      <c r="E188" s="43"/>
      <c r="F188" s="230" t="s">
        <v>451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290</v>
      </c>
      <c r="AU188" s="20" t="s">
        <v>288</v>
      </c>
    </row>
    <row r="189" s="2" customFormat="1" ht="24.15" customHeight="1">
      <c r="A189" s="41"/>
      <c r="B189" s="42"/>
      <c r="C189" s="216" t="s">
        <v>424</v>
      </c>
      <c r="D189" s="216" t="s">
        <v>284</v>
      </c>
      <c r="E189" s="217" t="s">
        <v>419</v>
      </c>
      <c r="F189" s="218" t="s">
        <v>420</v>
      </c>
      <c r="G189" s="219" t="s">
        <v>392</v>
      </c>
      <c r="H189" s="220">
        <v>5.2999999999999998</v>
      </c>
      <c r="I189" s="221"/>
      <c r="J189" s="222">
        <f>ROUND(I189*H189,2)</f>
        <v>0</v>
      </c>
      <c r="K189" s="218" t="s">
        <v>287</v>
      </c>
      <c r="L189" s="47"/>
      <c r="M189" s="223" t="s">
        <v>19</v>
      </c>
      <c r="N189" s="224" t="s">
        <v>40</v>
      </c>
      <c r="O189" s="87"/>
      <c r="P189" s="225">
        <f>O189*H189</f>
        <v>0</v>
      </c>
      <c r="Q189" s="225">
        <v>0.0015</v>
      </c>
      <c r="R189" s="225">
        <f>Q189*H189</f>
        <v>0.0079500000000000005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288</v>
      </c>
      <c r="AT189" s="227" t="s">
        <v>284</v>
      </c>
      <c r="AU189" s="227" t="s">
        <v>288</v>
      </c>
      <c r="AY189" s="20" t="s">
        <v>281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76</v>
      </c>
      <c r="BK189" s="228">
        <f>ROUND(I189*H189,2)</f>
        <v>0</v>
      </c>
      <c r="BL189" s="20" t="s">
        <v>288</v>
      </c>
      <c r="BM189" s="227" t="s">
        <v>421</v>
      </c>
    </row>
    <row r="190" s="2" customFormat="1">
      <c r="A190" s="41"/>
      <c r="B190" s="42"/>
      <c r="C190" s="43"/>
      <c r="D190" s="229" t="s">
        <v>290</v>
      </c>
      <c r="E190" s="43"/>
      <c r="F190" s="230" t="s">
        <v>422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290</v>
      </c>
      <c r="AU190" s="20" t="s">
        <v>288</v>
      </c>
    </row>
    <row r="191" s="13" customFormat="1">
      <c r="A191" s="13"/>
      <c r="B191" s="234"/>
      <c r="C191" s="235"/>
      <c r="D191" s="236" t="s">
        <v>292</v>
      </c>
      <c r="E191" s="237" t="s">
        <v>19</v>
      </c>
      <c r="F191" s="238" t="s">
        <v>423</v>
      </c>
      <c r="G191" s="235"/>
      <c r="H191" s="239">
        <v>5.2999999999999998</v>
      </c>
      <c r="I191" s="240"/>
      <c r="J191" s="235"/>
      <c r="K191" s="235"/>
      <c r="L191" s="241"/>
      <c r="M191" s="242"/>
      <c r="N191" s="243"/>
      <c r="O191" s="243"/>
      <c r="P191" s="243"/>
      <c r="Q191" s="243"/>
      <c r="R191" s="243"/>
      <c r="S191" s="243"/>
      <c r="T191" s="244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5" t="s">
        <v>292</v>
      </c>
      <c r="AU191" s="245" t="s">
        <v>288</v>
      </c>
      <c r="AV191" s="13" t="s">
        <v>78</v>
      </c>
      <c r="AW191" s="13" t="s">
        <v>31</v>
      </c>
      <c r="AX191" s="13" t="s">
        <v>76</v>
      </c>
      <c r="AY191" s="245" t="s">
        <v>281</v>
      </c>
    </row>
    <row r="192" s="2" customFormat="1" ht="37.8" customHeight="1">
      <c r="A192" s="41"/>
      <c r="B192" s="42"/>
      <c r="C192" s="216" t="s">
        <v>431</v>
      </c>
      <c r="D192" s="216" t="s">
        <v>284</v>
      </c>
      <c r="E192" s="217" t="s">
        <v>425</v>
      </c>
      <c r="F192" s="218" t="s">
        <v>426</v>
      </c>
      <c r="G192" s="219" t="s">
        <v>197</v>
      </c>
      <c r="H192" s="220">
        <v>59.472000000000001</v>
      </c>
      <c r="I192" s="221"/>
      <c r="J192" s="222">
        <f>ROUND(I192*H192,2)</f>
        <v>0</v>
      </c>
      <c r="K192" s="218" t="s">
        <v>287</v>
      </c>
      <c r="L192" s="47"/>
      <c r="M192" s="223" t="s">
        <v>19</v>
      </c>
      <c r="N192" s="224" t="s">
        <v>40</v>
      </c>
      <c r="O192" s="87"/>
      <c r="P192" s="225">
        <f>O192*H192</f>
        <v>0</v>
      </c>
      <c r="Q192" s="225">
        <v>0.01575</v>
      </c>
      <c r="R192" s="225">
        <f>Q192*H192</f>
        <v>0.93668400000000007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288</v>
      </c>
      <c r="AT192" s="227" t="s">
        <v>284</v>
      </c>
      <c r="AU192" s="227" t="s">
        <v>288</v>
      </c>
      <c r="AY192" s="20" t="s">
        <v>281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76</v>
      </c>
      <c r="BK192" s="228">
        <f>ROUND(I192*H192,2)</f>
        <v>0</v>
      </c>
      <c r="BL192" s="20" t="s">
        <v>288</v>
      </c>
      <c r="BM192" s="227" t="s">
        <v>427</v>
      </c>
    </row>
    <row r="193" s="2" customFormat="1">
      <c r="A193" s="41"/>
      <c r="B193" s="42"/>
      <c r="C193" s="43"/>
      <c r="D193" s="229" t="s">
        <v>290</v>
      </c>
      <c r="E193" s="43"/>
      <c r="F193" s="230" t="s">
        <v>428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290</v>
      </c>
      <c r="AU193" s="20" t="s">
        <v>288</v>
      </c>
    </row>
    <row r="194" s="15" customFormat="1">
      <c r="A194" s="15"/>
      <c r="B194" s="257"/>
      <c r="C194" s="258"/>
      <c r="D194" s="236" t="s">
        <v>292</v>
      </c>
      <c r="E194" s="259" t="s">
        <v>19</v>
      </c>
      <c r="F194" s="260" t="s">
        <v>429</v>
      </c>
      <c r="G194" s="258"/>
      <c r="H194" s="259" t="s">
        <v>19</v>
      </c>
      <c r="I194" s="261"/>
      <c r="J194" s="258"/>
      <c r="K194" s="258"/>
      <c r="L194" s="262"/>
      <c r="M194" s="263"/>
      <c r="N194" s="264"/>
      <c r="O194" s="264"/>
      <c r="P194" s="264"/>
      <c r="Q194" s="264"/>
      <c r="R194" s="264"/>
      <c r="S194" s="264"/>
      <c r="T194" s="26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6" t="s">
        <v>292</v>
      </c>
      <c r="AU194" s="266" t="s">
        <v>288</v>
      </c>
      <c r="AV194" s="15" t="s">
        <v>76</v>
      </c>
      <c r="AW194" s="15" t="s">
        <v>31</v>
      </c>
      <c r="AX194" s="15" t="s">
        <v>69</v>
      </c>
      <c r="AY194" s="266" t="s">
        <v>281</v>
      </c>
    </row>
    <row r="195" s="13" customFormat="1">
      <c r="A195" s="13"/>
      <c r="B195" s="234"/>
      <c r="C195" s="235"/>
      <c r="D195" s="236" t="s">
        <v>292</v>
      </c>
      <c r="E195" s="237" t="s">
        <v>19</v>
      </c>
      <c r="F195" s="238" t="s">
        <v>208</v>
      </c>
      <c r="G195" s="235"/>
      <c r="H195" s="239">
        <v>57.911000000000001</v>
      </c>
      <c r="I195" s="240"/>
      <c r="J195" s="235"/>
      <c r="K195" s="235"/>
      <c r="L195" s="241"/>
      <c r="M195" s="242"/>
      <c r="N195" s="243"/>
      <c r="O195" s="243"/>
      <c r="P195" s="243"/>
      <c r="Q195" s="243"/>
      <c r="R195" s="243"/>
      <c r="S195" s="243"/>
      <c r="T195" s="244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5" t="s">
        <v>292</v>
      </c>
      <c r="AU195" s="245" t="s">
        <v>288</v>
      </c>
      <c r="AV195" s="13" t="s">
        <v>78</v>
      </c>
      <c r="AW195" s="13" t="s">
        <v>31</v>
      </c>
      <c r="AX195" s="13" t="s">
        <v>69</v>
      </c>
      <c r="AY195" s="245" t="s">
        <v>281</v>
      </c>
    </row>
    <row r="196" s="13" customFormat="1">
      <c r="A196" s="13"/>
      <c r="B196" s="234"/>
      <c r="C196" s="235"/>
      <c r="D196" s="236" t="s">
        <v>292</v>
      </c>
      <c r="E196" s="237" t="s">
        <v>19</v>
      </c>
      <c r="F196" s="238" t="s">
        <v>1908</v>
      </c>
      <c r="G196" s="235"/>
      <c r="H196" s="239">
        <v>1.5609999999999999</v>
      </c>
      <c r="I196" s="240"/>
      <c r="J196" s="235"/>
      <c r="K196" s="235"/>
      <c r="L196" s="241"/>
      <c r="M196" s="242"/>
      <c r="N196" s="243"/>
      <c r="O196" s="243"/>
      <c r="P196" s="243"/>
      <c r="Q196" s="243"/>
      <c r="R196" s="243"/>
      <c r="S196" s="243"/>
      <c r="T196" s="24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5" t="s">
        <v>292</v>
      </c>
      <c r="AU196" s="245" t="s">
        <v>288</v>
      </c>
      <c r="AV196" s="13" t="s">
        <v>78</v>
      </c>
      <c r="AW196" s="13" t="s">
        <v>31</v>
      </c>
      <c r="AX196" s="13" t="s">
        <v>69</v>
      </c>
      <c r="AY196" s="245" t="s">
        <v>281</v>
      </c>
    </row>
    <row r="197" s="14" customFormat="1">
      <c r="A197" s="14"/>
      <c r="B197" s="246"/>
      <c r="C197" s="247"/>
      <c r="D197" s="236" t="s">
        <v>292</v>
      </c>
      <c r="E197" s="248" t="s">
        <v>19</v>
      </c>
      <c r="F197" s="249" t="s">
        <v>311</v>
      </c>
      <c r="G197" s="247"/>
      <c r="H197" s="250">
        <v>59.472000000000001</v>
      </c>
      <c r="I197" s="251"/>
      <c r="J197" s="247"/>
      <c r="K197" s="247"/>
      <c r="L197" s="252"/>
      <c r="M197" s="253"/>
      <c r="N197" s="254"/>
      <c r="O197" s="254"/>
      <c r="P197" s="254"/>
      <c r="Q197" s="254"/>
      <c r="R197" s="254"/>
      <c r="S197" s="254"/>
      <c r="T197" s="25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6" t="s">
        <v>292</v>
      </c>
      <c r="AU197" s="256" t="s">
        <v>288</v>
      </c>
      <c r="AV197" s="14" t="s">
        <v>288</v>
      </c>
      <c r="AW197" s="14" t="s">
        <v>31</v>
      </c>
      <c r="AX197" s="14" t="s">
        <v>76</v>
      </c>
      <c r="AY197" s="256" t="s">
        <v>281</v>
      </c>
    </row>
    <row r="198" s="2" customFormat="1" ht="44.25" customHeight="1">
      <c r="A198" s="41"/>
      <c r="B198" s="42"/>
      <c r="C198" s="216" t="s">
        <v>436</v>
      </c>
      <c r="D198" s="216" t="s">
        <v>284</v>
      </c>
      <c r="E198" s="217" t="s">
        <v>432</v>
      </c>
      <c r="F198" s="218" t="s">
        <v>433</v>
      </c>
      <c r="G198" s="219" t="s">
        <v>197</v>
      </c>
      <c r="H198" s="220">
        <v>59.472000000000001</v>
      </c>
      <c r="I198" s="221"/>
      <c r="J198" s="222">
        <f>ROUND(I198*H198,2)</f>
        <v>0</v>
      </c>
      <c r="K198" s="218" t="s">
        <v>287</v>
      </c>
      <c r="L198" s="47"/>
      <c r="M198" s="223" t="s">
        <v>19</v>
      </c>
      <c r="N198" s="224" t="s">
        <v>40</v>
      </c>
      <c r="O198" s="87"/>
      <c r="P198" s="225">
        <f>O198*H198</f>
        <v>0</v>
      </c>
      <c r="Q198" s="225">
        <v>0.0079000000000000008</v>
      </c>
      <c r="R198" s="225">
        <f>Q198*H198</f>
        <v>0.46982880000000005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288</v>
      </c>
      <c r="AT198" s="227" t="s">
        <v>284</v>
      </c>
      <c r="AU198" s="227" t="s">
        <v>288</v>
      </c>
      <c r="AY198" s="20" t="s">
        <v>281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76</v>
      </c>
      <c r="BK198" s="228">
        <f>ROUND(I198*H198,2)</f>
        <v>0</v>
      </c>
      <c r="BL198" s="20" t="s">
        <v>288</v>
      </c>
      <c r="BM198" s="227" t="s">
        <v>434</v>
      </c>
    </row>
    <row r="199" s="2" customFormat="1">
      <c r="A199" s="41"/>
      <c r="B199" s="42"/>
      <c r="C199" s="43"/>
      <c r="D199" s="229" t="s">
        <v>290</v>
      </c>
      <c r="E199" s="43"/>
      <c r="F199" s="230" t="s">
        <v>435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290</v>
      </c>
      <c r="AU199" s="20" t="s">
        <v>288</v>
      </c>
    </row>
    <row r="200" s="2" customFormat="1" ht="24.15" customHeight="1">
      <c r="A200" s="41"/>
      <c r="B200" s="42"/>
      <c r="C200" s="216" t="s">
        <v>442</v>
      </c>
      <c r="D200" s="216" t="s">
        <v>284</v>
      </c>
      <c r="E200" s="217" t="s">
        <v>437</v>
      </c>
      <c r="F200" s="218" t="s">
        <v>438</v>
      </c>
      <c r="G200" s="219" t="s">
        <v>197</v>
      </c>
      <c r="H200" s="220">
        <v>77.863</v>
      </c>
      <c r="I200" s="221"/>
      <c r="J200" s="222">
        <f>ROUND(I200*H200,2)</f>
        <v>0</v>
      </c>
      <c r="K200" s="218" t="s">
        <v>287</v>
      </c>
      <c r="L200" s="47"/>
      <c r="M200" s="223" t="s">
        <v>19</v>
      </c>
      <c r="N200" s="224" t="s">
        <v>40</v>
      </c>
      <c r="O200" s="87"/>
      <c r="P200" s="225">
        <f>O200*H200</f>
        <v>0</v>
      </c>
      <c r="Q200" s="225">
        <v>0.000263</v>
      </c>
      <c r="R200" s="225">
        <f>Q200*H200</f>
        <v>0.020477968999999999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288</v>
      </c>
      <c r="AT200" s="227" t="s">
        <v>284</v>
      </c>
      <c r="AU200" s="227" t="s">
        <v>288</v>
      </c>
      <c r="AY200" s="20" t="s">
        <v>281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76</v>
      </c>
      <c r="BK200" s="228">
        <f>ROUND(I200*H200,2)</f>
        <v>0</v>
      </c>
      <c r="BL200" s="20" t="s">
        <v>288</v>
      </c>
      <c r="BM200" s="227" t="s">
        <v>439</v>
      </c>
    </row>
    <row r="201" s="2" customFormat="1">
      <c r="A201" s="41"/>
      <c r="B201" s="42"/>
      <c r="C201" s="43"/>
      <c r="D201" s="229" t="s">
        <v>290</v>
      </c>
      <c r="E201" s="43"/>
      <c r="F201" s="230" t="s">
        <v>440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290</v>
      </c>
      <c r="AU201" s="20" t="s">
        <v>288</v>
      </c>
    </row>
    <row r="202" s="13" customFormat="1">
      <c r="A202" s="13"/>
      <c r="B202" s="234"/>
      <c r="C202" s="235"/>
      <c r="D202" s="236" t="s">
        <v>292</v>
      </c>
      <c r="E202" s="237" t="s">
        <v>19</v>
      </c>
      <c r="F202" s="238" t="s">
        <v>1909</v>
      </c>
      <c r="G202" s="235"/>
      <c r="H202" s="239">
        <v>77.863</v>
      </c>
      <c r="I202" s="240"/>
      <c r="J202" s="235"/>
      <c r="K202" s="235"/>
      <c r="L202" s="241"/>
      <c r="M202" s="242"/>
      <c r="N202" s="243"/>
      <c r="O202" s="243"/>
      <c r="P202" s="243"/>
      <c r="Q202" s="243"/>
      <c r="R202" s="243"/>
      <c r="S202" s="243"/>
      <c r="T202" s="24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5" t="s">
        <v>292</v>
      </c>
      <c r="AU202" s="245" t="s">
        <v>288</v>
      </c>
      <c r="AV202" s="13" t="s">
        <v>78</v>
      </c>
      <c r="AW202" s="13" t="s">
        <v>31</v>
      </c>
      <c r="AX202" s="13" t="s">
        <v>76</v>
      </c>
      <c r="AY202" s="245" t="s">
        <v>281</v>
      </c>
    </row>
    <row r="203" s="2" customFormat="1" ht="24.15" customHeight="1">
      <c r="A203" s="41"/>
      <c r="B203" s="42"/>
      <c r="C203" s="216" t="s">
        <v>447</v>
      </c>
      <c r="D203" s="216" t="s">
        <v>284</v>
      </c>
      <c r="E203" s="217" t="s">
        <v>1574</v>
      </c>
      <c r="F203" s="218" t="s">
        <v>1575</v>
      </c>
      <c r="G203" s="219" t="s">
        <v>197</v>
      </c>
      <c r="H203" s="220">
        <v>7.835</v>
      </c>
      <c r="I203" s="221"/>
      <c r="J203" s="222">
        <f>ROUND(I203*H203,2)</f>
        <v>0</v>
      </c>
      <c r="K203" s="218" t="s">
        <v>287</v>
      </c>
      <c r="L203" s="47"/>
      <c r="M203" s="223" t="s">
        <v>19</v>
      </c>
      <c r="N203" s="224" t="s">
        <v>40</v>
      </c>
      <c r="O203" s="87"/>
      <c r="P203" s="225">
        <f>O203*H203</f>
        <v>0</v>
      </c>
      <c r="Q203" s="225">
        <v>0.00025999999999999998</v>
      </c>
      <c r="R203" s="225">
        <f>Q203*H203</f>
        <v>0.0020371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288</v>
      </c>
      <c r="AT203" s="227" t="s">
        <v>284</v>
      </c>
      <c r="AU203" s="227" t="s">
        <v>288</v>
      </c>
      <c r="AY203" s="20" t="s">
        <v>281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76</v>
      </c>
      <c r="BK203" s="228">
        <f>ROUND(I203*H203,2)</f>
        <v>0</v>
      </c>
      <c r="BL203" s="20" t="s">
        <v>288</v>
      </c>
      <c r="BM203" s="227" t="s">
        <v>1910</v>
      </c>
    </row>
    <row r="204" s="2" customFormat="1">
      <c r="A204" s="41"/>
      <c r="B204" s="42"/>
      <c r="C204" s="43"/>
      <c r="D204" s="229" t="s">
        <v>290</v>
      </c>
      <c r="E204" s="43"/>
      <c r="F204" s="230" t="s">
        <v>1577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290</v>
      </c>
      <c r="AU204" s="20" t="s">
        <v>288</v>
      </c>
    </row>
    <row r="205" s="13" customFormat="1">
      <c r="A205" s="13"/>
      <c r="B205" s="234"/>
      <c r="C205" s="235"/>
      <c r="D205" s="236" t="s">
        <v>292</v>
      </c>
      <c r="E205" s="237" t="s">
        <v>19</v>
      </c>
      <c r="F205" s="238" t="s">
        <v>1911</v>
      </c>
      <c r="G205" s="235"/>
      <c r="H205" s="239">
        <v>7.835</v>
      </c>
      <c r="I205" s="240"/>
      <c r="J205" s="235"/>
      <c r="K205" s="235"/>
      <c r="L205" s="241"/>
      <c r="M205" s="242"/>
      <c r="N205" s="243"/>
      <c r="O205" s="243"/>
      <c r="P205" s="243"/>
      <c r="Q205" s="243"/>
      <c r="R205" s="243"/>
      <c r="S205" s="243"/>
      <c r="T205" s="24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5" t="s">
        <v>292</v>
      </c>
      <c r="AU205" s="245" t="s">
        <v>288</v>
      </c>
      <c r="AV205" s="13" t="s">
        <v>78</v>
      </c>
      <c r="AW205" s="13" t="s">
        <v>31</v>
      </c>
      <c r="AX205" s="13" t="s">
        <v>76</v>
      </c>
      <c r="AY205" s="245" t="s">
        <v>281</v>
      </c>
    </row>
    <row r="206" s="2" customFormat="1" ht="24.15" customHeight="1">
      <c r="A206" s="41"/>
      <c r="B206" s="42"/>
      <c r="C206" s="216" t="s">
        <v>454</v>
      </c>
      <c r="D206" s="216" t="s">
        <v>284</v>
      </c>
      <c r="E206" s="217" t="s">
        <v>1578</v>
      </c>
      <c r="F206" s="218" t="s">
        <v>1579</v>
      </c>
      <c r="G206" s="219" t="s">
        <v>197</v>
      </c>
      <c r="H206" s="220">
        <v>7.835</v>
      </c>
      <c r="I206" s="221"/>
      <c r="J206" s="222">
        <f>ROUND(I206*H206,2)</f>
        <v>0</v>
      </c>
      <c r="K206" s="218" t="s">
        <v>287</v>
      </c>
      <c r="L206" s="47"/>
      <c r="M206" s="223" t="s">
        <v>19</v>
      </c>
      <c r="N206" s="224" t="s">
        <v>40</v>
      </c>
      <c r="O206" s="87"/>
      <c r="P206" s="225">
        <f>O206*H206</f>
        <v>0</v>
      </c>
      <c r="Q206" s="225">
        <v>0.0040000000000000001</v>
      </c>
      <c r="R206" s="225">
        <f>Q206*H206</f>
        <v>0.03134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288</v>
      </c>
      <c r="AT206" s="227" t="s">
        <v>284</v>
      </c>
      <c r="AU206" s="227" t="s">
        <v>288</v>
      </c>
      <c r="AY206" s="20" t="s">
        <v>281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76</v>
      </c>
      <c r="BK206" s="228">
        <f>ROUND(I206*H206,2)</f>
        <v>0</v>
      </c>
      <c r="BL206" s="20" t="s">
        <v>288</v>
      </c>
      <c r="BM206" s="227" t="s">
        <v>1912</v>
      </c>
    </row>
    <row r="207" s="2" customFormat="1">
      <c r="A207" s="41"/>
      <c r="B207" s="42"/>
      <c r="C207" s="43"/>
      <c r="D207" s="229" t="s">
        <v>290</v>
      </c>
      <c r="E207" s="43"/>
      <c r="F207" s="230" t="s">
        <v>1581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290</v>
      </c>
      <c r="AU207" s="20" t="s">
        <v>288</v>
      </c>
    </row>
    <row r="208" s="12" customFormat="1" ht="20.88" customHeight="1">
      <c r="A208" s="12"/>
      <c r="B208" s="200"/>
      <c r="C208" s="201"/>
      <c r="D208" s="202" t="s">
        <v>68</v>
      </c>
      <c r="E208" s="214" t="s">
        <v>452</v>
      </c>
      <c r="F208" s="214" t="s">
        <v>453</v>
      </c>
      <c r="G208" s="201"/>
      <c r="H208" s="201"/>
      <c r="I208" s="204"/>
      <c r="J208" s="215">
        <f>BK208</f>
        <v>0</v>
      </c>
      <c r="K208" s="201"/>
      <c r="L208" s="206"/>
      <c r="M208" s="207"/>
      <c r="N208" s="208"/>
      <c r="O208" s="208"/>
      <c r="P208" s="209">
        <f>SUM(P209:P214)</f>
        <v>0</v>
      </c>
      <c r="Q208" s="208"/>
      <c r="R208" s="209">
        <f>SUM(R209:R214)</f>
        <v>0.17077200000000004</v>
      </c>
      <c r="S208" s="208"/>
      <c r="T208" s="210">
        <f>SUM(T209:T214)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11" t="s">
        <v>76</v>
      </c>
      <c r="AT208" s="212" t="s">
        <v>68</v>
      </c>
      <c r="AU208" s="212" t="s">
        <v>78</v>
      </c>
      <c r="AY208" s="211" t="s">
        <v>281</v>
      </c>
      <c r="BK208" s="213">
        <f>SUM(BK209:BK214)</f>
        <v>0</v>
      </c>
    </row>
    <row r="209" s="2" customFormat="1" ht="24.15" customHeight="1">
      <c r="A209" s="41"/>
      <c r="B209" s="42"/>
      <c r="C209" s="216" t="s">
        <v>460</v>
      </c>
      <c r="D209" s="216" t="s">
        <v>284</v>
      </c>
      <c r="E209" s="217" t="s">
        <v>455</v>
      </c>
      <c r="F209" s="218" t="s">
        <v>456</v>
      </c>
      <c r="G209" s="219" t="s">
        <v>197</v>
      </c>
      <c r="H209" s="220">
        <v>15.960000000000001</v>
      </c>
      <c r="I209" s="221"/>
      <c r="J209" s="222">
        <f>ROUND(I209*H209,2)</f>
        <v>0</v>
      </c>
      <c r="K209" s="218" t="s">
        <v>287</v>
      </c>
      <c r="L209" s="47"/>
      <c r="M209" s="223" t="s">
        <v>19</v>
      </c>
      <c r="N209" s="224" t="s">
        <v>40</v>
      </c>
      <c r="O209" s="87"/>
      <c r="P209" s="225">
        <f>O209*H209</f>
        <v>0</v>
      </c>
      <c r="Q209" s="225">
        <v>0.010200000000000001</v>
      </c>
      <c r="R209" s="225">
        <f>Q209*H209</f>
        <v>0.16279200000000002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288</v>
      </c>
      <c r="AT209" s="227" t="s">
        <v>284</v>
      </c>
      <c r="AU209" s="227" t="s">
        <v>199</v>
      </c>
      <c r="AY209" s="20" t="s">
        <v>281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76</v>
      </c>
      <c r="BK209" s="228">
        <f>ROUND(I209*H209,2)</f>
        <v>0</v>
      </c>
      <c r="BL209" s="20" t="s">
        <v>288</v>
      </c>
      <c r="BM209" s="227" t="s">
        <v>457</v>
      </c>
    </row>
    <row r="210" s="2" customFormat="1">
      <c r="A210" s="41"/>
      <c r="B210" s="42"/>
      <c r="C210" s="43"/>
      <c r="D210" s="229" t="s">
        <v>290</v>
      </c>
      <c r="E210" s="43"/>
      <c r="F210" s="230" t="s">
        <v>458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290</v>
      </c>
      <c r="AU210" s="20" t="s">
        <v>199</v>
      </c>
    </row>
    <row r="211" s="15" customFormat="1">
      <c r="A211" s="15"/>
      <c r="B211" s="257"/>
      <c r="C211" s="258"/>
      <c r="D211" s="236" t="s">
        <v>292</v>
      </c>
      <c r="E211" s="259" t="s">
        <v>19</v>
      </c>
      <c r="F211" s="260" t="s">
        <v>459</v>
      </c>
      <c r="G211" s="258"/>
      <c r="H211" s="259" t="s">
        <v>19</v>
      </c>
      <c r="I211" s="261"/>
      <c r="J211" s="258"/>
      <c r="K211" s="258"/>
      <c r="L211" s="262"/>
      <c r="M211" s="263"/>
      <c r="N211" s="264"/>
      <c r="O211" s="264"/>
      <c r="P211" s="264"/>
      <c r="Q211" s="264"/>
      <c r="R211" s="264"/>
      <c r="S211" s="264"/>
      <c r="T211" s="26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6" t="s">
        <v>292</v>
      </c>
      <c r="AU211" s="266" t="s">
        <v>199</v>
      </c>
      <c r="AV211" s="15" t="s">
        <v>76</v>
      </c>
      <c r="AW211" s="15" t="s">
        <v>31</v>
      </c>
      <c r="AX211" s="15" t="s">
        <v>69</v>
      </c>
      <c r="AY211" s="266" t="s">
        <v>281</v>
      </c>
    </row>
    <row r="212" s="13" customFormat="1">
      <c r="A212" s="13"/>
      <c r="B212" s="234"/>
      <c r="C212" s="235"/>
      <c r="D212" s="236" t="s">
        <v>292</v>
      </c>
      <c r="E212" s="237" t="s">
        <v>19</v>
      </c>
      <c r="F212" s="238" t="s">
        <v>200</v>
      </c>
      <c r="G212" s="235"/>
      <c r="H212" s="239">
        <v>15.960000000000001</v>
      </c>
      <c r="I212" s="240"/>
      <c r="J212" s="235"/>
      <c r="K212" s="235"/>
      <c r="L212" s="241"/>
      <c r="M212" s="242"/>
      <c r="N212" s="243"/>
      <c r="O212" s="243"/>
      <c r="P212" s="243"/>
      <c r="Q212" s="243"/>
      <c r="R212" s="243"/>
      <c r="S212" s="243"/>
      <c r="T212" s="244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5" t="s">
        <v>292</v>
      </c>
      <c r="AU212" s="245" t="s">
        <v>199</v>
      </c>
      <c r="AV212" s="13" t="s">
        <v>78</v>
      </c>
      <c r="AW212" s="13" t="s">
        <v>31</v>
      </c>
      <c r="AX212" s="13" t="s">
        <v>76</v>
      </c>
      <c r="AY212" s="245" t="s">
        <v>281</v>
      </c>
    </row>
    <row r="213" s="2" customFormat="1" ht="24.15" customHeight="1">
      <c r="A213" s="41"/>
      <c r="B213" s="42"/>
      <c r="C213" s="216" t="s">
        <v>467</v>
      </c>
      <c r="D213" s="216" t="s">
        <v>284</v>
      </c>
      <c r="E213" s="217" t="s">
        <v>1526</v>
      </c>
      <c r="F213" s="218" t="s">
        <v>1527</v>
      </c>
      <c r="G213" s="219" t="s">
        <v>197</v>
      </c>
      <c r="H213" s="220">
        <v>15.960000000000001</v>
      </c>
      <c r="I213" s="221"/>
      <c r="J213" s="222">
        <f>ROUND(I213*H213,2)</f>
        <v>0</v>
      </c>
      <c r="K213" s="218" t="s">
        <v>287</v>
      </c>
      <c r="L213" s="47"/>
      <c r="M213" s="223" t="s">
        <v>19</v>
      </c>
      <c r="N213" s="224" t="s">
        <v>40</v>
      </c>
      <c r="O213" s="87"/>
      <c r="P213" s="225">
        <f>O213*H213</f>
        <v>0</v>
      </c>
      <c r="Q213" s="225">
        <v>0.00050000000000000001</v>
      </c>
      <c r="R213" s="225">
        <f>Q213*H213</f>
        <v>0.007980000000000001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288</v>
      </c>
      <c r="AT213" s="227" t="s">
        <v>284</v>
      </c>
      <c r="AU213" s="227" t="s">
        <v>199</v>
      </c>
      <c r="AY213" s="20" t="s">
        <v>281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76</v>
      </c>
      <c r="BK213" s="228">
        <f>ROUND(I213*H213,2)</f>
        <v>0</v>
      </c>
      <c r="BL213" s="20" t="s">
        <v>288</v>
      </c>
      <c r="BM213" s="227" t="s">
        <v>463</v>
      </c>
    </row>
    <row r="214" s="2" customFormat="1">
      <c r="A214" s="41"/>
      <c r="B214" s="42"/>
      <c r="C214" s="43"/>
      <c r="D214" s="229" t="s">
        <v>290</v>
      </c>
      <c r="E214" s="43"/>
      <c r="F214" s="230" t="s">
        <v>1528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290</v>
      </c>
      <c r="AU214" s="20" t="s">
        <v>199</v>
      </c>
    </row>
    <row r="215" s="12" customFormat="1" ht="20.88" customHeight="1">
      <c r="A215" s="12"/>
      <c r="B215" s="200"/>
      <c r="C215" s="201"/>
      <c r="D215" s="202" t="s">
        <v>68</v>
      </c>
      <c r="E215" s="214" t="s">
        <v>465</v>
      </c>
      <c r="F215" s="214" t="s">
        <v>466</v>
      </c>
      <c r="G215" s="201"/>
      <c r="H215" s="201"/>
      <c r="I215" s="204"/>
      <c r="J215" s="215">
        <f>BK215</f>
        <v>0</v>
      </c>
      <c r="K215" s="201"/>
      <c r="L215" s="206"/>
      <c r="M215" s="207"/>
      <c r="N215" s="208"/>
      <c r="O215" s="208"/>
      <c r="P215" s="209">
        <f>SUM(P216:P228)</f>
        <v>0</v>
      </c>
      <c r="Q215" s="208"/>
      <c r="R215" s="209">
        <f>SUM(R216:R228)</f>
        <v>0.06937223079999999</v>
      </c>
      <c r="S215" s="208"/>
      <c r="T215" s="210">
        <f>SUM(T216:T228)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11" t="s">
        <v>76</v>
      </c>
      <c r="AT215" s="212" t="s">
        <v>68</v>
      </c>
      <c r="AU215" s="212" t="s">
        <v>78</v>
      </c>
      <c r="AY215" s="211" t="s">
        <v>281</v>
      </c>
      <c r="BK215" s="213">
        <f>SUM(BK216:BK228)</f>
        <v>0</v>
      </c>
    </row>
    <row r="216" s="2" customFormat="1" ht="37.8" customHeight="1">
      <c r="A216" s="41"/>
      <c r="B216" s="42"/>
      <c r="C216" s="216" t="s">
        <v>472</v>
      </c>
      <c r="D216" s="216" t="s">
        <v>284</v>
      </c>
      <c r="E216" s="217" t="s">
        <v>468</v>
      </c>
      <c r="F216" s="218" t="s">
        <v>469</v>
      </c>
      <c r="G216" s="219" t="s">
        <v>330</v>
      </c>
      <c r="H216" s="220">
        <v>1</v>
      </c>
      <c r="I216" s="221"/>
      <c r="J216" s="222">
        <f>ROUND(I216*H216,2)</f>
        <v>0</v>
      </c>
      <c r="K216" s="218" t="s">
        <v>287</v>
      </c>
      <c r="L216" s="47"/>
      <c r="M216" s="223" t="s">
        <v>19</v>
      </c>
      <c r="N216" s="224" t="s">
        <v>40</v>
      </c>
      <c r="O216" s="87"/>
      <c r="P216" s="225">
        <f>O216*H216</f>
        <v>0</v>
      </c>
      <c r="Q216" s="225">
        <v>0.056439999999999997</v>
      </c>
      <c r="R216" s="225">
        <f>Q216*H216</f>
        <v>0.056439999999999997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288</v>
      </c>
      <c r="AT216" s="227" t="s">
        <v>284</v>
      </c>
      <c r="AU216" s="227" t="s">
        <v>199</v>
      </c>
      <c r="AY216" s="20" t="s">
        <v>281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76</v>
      </c>
      <c r="BK216" s="228">
        <f>ROUND(I216*H216,2)</f>
        <v>0</v>
      </c>
      <c r="BL216" s="20" t="s">
        <v>288</v>
      </c>
      <c r="BM216" s="227" t="s">
        <v>470</v>
      </c>
    </row>
    <row r="217" s="2" customFormat="1">
      <c r="A217" s="41"/>
      <c r="B217" s="42"/>
      <c r="C217" s="43"/>
      <c r="D217" s="229" t="s">
        <v>290</v>
      </c>
      <c r="E217" s="43"/>
      <c r="F217" s="230" t="s">
        <v>471</v>
      </c>
      <c r="G217" s="43"/>
      <c r="H217" s="43"/>
      <c r="I217" s="231"/>
      <c r="J217" s="43"/>
      <c r="K217" s="43"/>
      <c r="L217" s="47"/>
      <c r="M217" s="232"/>
      <c r="N217" s="233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290</v>
      </c>
      <c r="AU217" s="20" t="s">
        <v>199</v>
      </c>
    </row>
    <row r="218" s="2" customFormat="1" ht="33" customHeight="1">
      <c r="A218" s="41"/>
      <c r="B218" s="42"/>
      <c r="C218" s="267" t="s">
        <v>477</v>
      </c>
      <c r="D218" s="267" t="s">
        <v>396</v>
      </c>
      <c r="E218" s="268" t="s">
        <v>473</v>
      </c>
      <c r="F218" s="269" t="s">
        <v>474</v>
      </c>
      <c r="G218" s="270" t="s">
        <v>330</v>
      </c>
      <c r="H218" s="271">
        <v>1</v>
      </c>
      <c r="I218" s="272"/>
      <c r="J218" s="273">
        <f>ROUND(I218*H218,2)</f>
        <v>0</v>
      </c>
      <c r="K218" s="269" t="s">
        <v>287</v>
      </c>
      <c r="L218" s="274"/>
      <c r="M218" s="275" t="s">
        <v>19</v>
      </c>
      <c r="N218" s="276" t="s">
        <v>40</v>
      </c>
      <c r="O218" s="87"/>
      <c r="P218" s="225">
        <f>O218*H218</f>
        <v>0</v>
      </c>
      <c r="Q218" s="225">
        <v>0.012489999999999999</v>
      </c>
      <c r="R218" s="225">
        <f>Q218*H218</f>
        <v>0.012489999999999999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327</v>
      </c>
      <c r="AT218" s="227" t="s">
        <v>396</v>
      </c>
      <c r="AU218" s="227" t="s">
        <v>199</v>
      </c>
      <c r="AY218" s="20" t="s">
        <v>281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76</v>
      </c>
      <c r="BK218" s="228">
        <f>ROUND(I218*H218,2)</f>
        <v>0</v>
      </c>
      <c r="BL218" s="20" t="s">
        <v>288</v>
      </c>
      <c r="BM218" s="227" t="s">
        <v>1913</v>
      </c>
    </row>
    <row r="219" s="2" customFormat="1" ht="37.8" customHeight="1">
      <c r="A219" s="41"/>
      <c r="B219" s="42"/>
      <c r="C219" s="216" t="s">
        <v>483</v>
      </c>
      <c r="D219" s="216" t="s">
        <v>284</v>
      </c>
      <c r="E219" s="217" t="s">
        <v>478</v>
      </c>
      <c r="F219" s="218" t="s">
        <v>479</v>
      </c>
      <c r="G219" s="219" t="s">
        <v>197</v>
      </c>
      <c r="H219" s="220">
        <v>0.96799999999999997</v>
      </c>
      <c r="I219" s="221"/>
      <c r="J219" s="222">
        <f>ROUND(I219*H219,2)</f>
        <v>0</v>
      </c>
      <c r="K219" s="218" t="s">
        <v>287</v>
      </c>
      <c r="L219" s="47"/>
      <c r="M219" s="223" t="s">
        <v>19</v>
      </c>
      <c r="N219" s="224" t="s">
        <v>40</v>
      </c>
      <c r="O219" s="87"/>
      <c r="P219" s="225">
        <f>O219*H219</f>
        <v>0</v>
      </c>
      <c r="Q219" s="225">
        <v>6.7000000000000002E-05</v>
      </c>
      <c r="R219" s="225">
        <f>Q219*H219</f>
        <v>6.4856000000000004E-05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305</v>
      </c>
      <c r="AT219" s="227" t="s">
        <v>284</v>
      </c>
      <c r="AU219" s="227" t="s">
        <v>199</v>
      </c>
      <c r="AY219" s="20" t="s">
        <v>281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76</v>
      </c>
      <c r="BK219" s="228">
        <f>ROUND(I219*H219,2)</f>
        <v>0</v>
      </c>
      <c r="BL219" s="20" t="s">
        <v>305</v>
      </c>
      <c r="BM219" s="227" t="s">
        <v>480</v>
      </c>
    </row>
    <row r="220" s="2" customFormat="1">
      <c r="A220" s="41"/>
      <c r="B220" s="42"/>
      <c r="C220" s="43"/>
      <c r="D220" s="229" t="s">
        <v>290</v>
      </c>
      <c r="E220" s="43"/>
      <c r="F220" s="230" t="s">
        <v>481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290</v>
      </c>
      <c r="AU220" s="20" t="s">
        <v>199</v>
      </c>
    </row>
    <row r="221" s="13" customFormat="1">
      <c r="A221" s="13"/>
      <c r="B221" s="234"/>
      <c r="C221" s="235"/>
      <c r="D221" s="236" t="s">
        <v>292</v>
      </c>
      <c r="E221" s="237" t="s">
        <v>19</v>
      </c>
      <c r="F221" s="238" t="s">
        <v>482</v>
      </c>
      <c r="G221" s="235"/>
      <c r="H221" s="239">
        <v>0.96799999999999997</v>
      </c>
      <c r="I221" s="240"/>
      <c r="J221" s="235"/>
      <c r="K221" s="235"/>
      <c r="L221" s="241"/>
      <c r="M221" s="242"/>
      <c r="N221" s="243"/>
      <c r="O221" s="243"/>
      <c r="P221" s="243"/>
      <c r="Q221" s="243"/>
      <c r="R221" s="243"/>
      <c r="S221" s="243"/>
      <c r="T221" s="24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5" t="s">
        <v>292</v>
      </c>
      <c r="AU221" s="245" t="s">
        <v>199</v>
      </c>
      <c r="AV221" s="13" t="s">
        <v>78</v>
      </c>
      <c r="AW221" s="13" t="s">
        <v>31</v>
      </c>
      <c r="AX221" s="13" t="s">
        <v>69</v>
      </c>
      <c r="AY221" s="245" t="s">
        <v>281</v>
      </c>
    </row>
    <row r="222" s="14" customFormat="1">
      <c r="A222" s="14"/>
      <c r="B222" s="246"/>
      <c r="C222" s="247"/>
      <c r="D222" s="236" t="s">
        <v>292</v>
      </c>
      <c r="E222" s="248" t="s">
        <v>19</v>
      </c>
      <c r="F222" s="249" t="s">
        <v>311</v>
      </c>
      <c r="G222" s="247"/>
      <c r="H222" s="250">
        <v>0.96799999999999997</v>
      </c>
      <c r="I222" s="251"/>
      <c r="J222" s="247"/>
      <c r="K222" s="247"/>
      <c r="L222" s="252"/>
      <c r="M222" s="253"/>
      <c r="N222" s="254"/>
      <c r="O222" s="254"/>
      <c r="P222" s="254"/>
      <c r="Q222" s="254"/>
      <c r="R222" s="254"/>
      <c r="S222" s="254"/>
      <c r="T222" s="25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6" t="s">
        <v>292</v>
      </c>
      <c r="AU222" s="256" t="s">
        <v>199</v>
      </c>
      <c r="AV222" s="14" t="s">
        <v>288</v>
      </c>
      <c r="AW222" s="14" t="s">
        <v>31</v>
      </c>
      <c r="AX222" s="14" t="s">
        <v>76</v>
      </c>
      <c r="AY222" s="256" t="s">
        <v>281</v>
      </c>
    </row>
    <row r="223" s="2" customFormat="1" ht="24.15" customHeight="1">
      <c r="A223" s="41"/>
      <c r="B223" s="42"/>
      <c r="C223" s="216" t="s">
        <v>488</v>
      </c>
      <c r="D223" s="216" t="s">
        <v>284</v>
      </c>
      <c r="E223" s="217" t="s">
        <v>484</v>
      </c>
      <c r="F223" s="218" t="s">
        <v>485</v>
      </c>
      <c r="G223" s="219" t="s">
        <v>197</v>
      </c>
      <c r="H223" s="220">
        <v>0.96799999999999997</v>
      </c>
      <c r="I223" s="221"/>
      <c r="J223" s="222">
        <f>ROUND(I223*H223,2)</f>
        <v>0</v>
      </c>
      <c r="K223" s="218" t="s">
        <v>287</v>
      </c>
      <c r="L223" s="47"/>
      <c r="M223" s="223" t="s">
        <v>19</v>
      </c>
      <c r="N223" s="224" t="s">
        <v>40</v>
      </c>
      <c r="O223" s="87"/>
      <c r="P223" s="225">
        <f>O223*H223</f>
        <v>0</v>
      </c>
      <c r="Q223" s="225">
        <v>0.00014375</v>
      </c>
      <c r="R223" s="225">
        <f>Q223*H223</f>
        <v>0.00013914999999999999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305</v>
      </c>
      <c r="AT223" s="227" t="s">
        <v>284</v>
      </c>
      <c r="AU223" s="227" t="s">
        <v>199</v>
      </c>
      <c r="AY223" s="20" t="s">
        <v>281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76</v>
      </c>
      <c r="BK223" s="228">
        <f>ROUND(I223*H223,2)</f>
        <v>0</v>
      </c>
      <c r="BL223" s="20" t="s">
        <v>305</v>
      </c>
      <c r="BM223" s="227" t="s">
        <v>486</v>
      </c>
    </row>
    <row r="224" s="2" customFormat="1">
      <c r="A224" s="41"/>
      <c r="B224" s="42"/>
      <c r="C224" s="43"/>
      <c r="D224" s="229" t="s">
        <v>290</v>
      </c>
      <c r="E224" s="43"/>
      <c r="F224" s="230" t="s">
        <v>487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290</v>
      </c>
      <c r="AU224" s="20" t="s">
        <v>199</v>
      </c>
    </row>
    <row r="225" s="2" customFormat="1" ht="24.15" customHeight="1">
      <c r="A225" s="41"/>
      <c r="B225" s="42"/>
      <c r="C225" s="216" t="s">
        <v>493</v>
      </c>
      <c r="D225" s="216" t="s">
        <v>284</v>
      </c>
      <c r="E225" s="217" t="s">
        <v>489</v>
      </c>
      <c r="F225" s="218" t="s">
        <v>490</v>
      </c>
      <c r="G225" s="219" t="s">
        <v>197</v>
      </c>
      <c r="H225" s="220">
        <v>0.96799999999999997</v>
      </c>
      <c r="I225" s="221"/>
      <c r="J225" s="222">
        <f>ROUND(I225*H225,2)</f>
        <v>0</v>
      </c>
      <c r="K225" s="218" t="s">
        <v>287</v>
      </c>
      <c r="L225" s="47"/>
      <c r="M225" s="223" t="s">
        <v>19</v>
      </c>
      <c r="N225" s="224" t="s">
        <v>40</v>
      </c>
      <c r="O225" s="87"/>
      <c r="P225" s="225">
        <f>O225*H225</f>
        <v>0</v>
      </c>
      <c r="Q225" s="225">
        <v>0.00012305000000000001</v>
      </c>
      <c r="R225" s="225">
        <f>Q225*H225</f>
        <v>0.00011911240000000001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305</v>
      </c>
      <c r="AT225" s="227" t="s">
        <v>284</v>
      </c>
      <c r="AU225" s="227" t="s">
        <v>199</v>
      </c>
      <c r="AY225" s="20" t="s">
        <v>281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76</v>
      </c>
      <c r="BK225" s="228">
        <f>ROUND(I225*H225,2)</f>
        <v>0</v>
      </c>
      <c r="BL225" s="20" t="s">
        <v>305</v>
      </c>
      <c r="BM225" s="227" t="s">
        <v>491</v>
      </c>
    </row>
    <row r="226" s="2" customFormat="1">
      <c r="A226" s="41"/>
      <c r="B226" s="42"/>
      <c r="C226" s="43"/>
      <c r="D226" s="229" t="s">
        <v>290</v>
      </c>
      <c r="E226" s="43"/>
      <c r="F226" s="230" t="s">
        <v>492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290</v>
      </c>
      <c r="AU226" s="20" t="s">
        <v>199</v>
      </c>
    </row>
    <row r="227" s="2" customFormat="1" ht="24.15" customHeight="1">
      <c r="A227" s="41"/>
      <c r="B227" s="42"/>
      <c r="C227" s="216" t="s">
        <v>499</v>
      </c>
      <c r="D227" s="216" t="s">
        <v>284</v>
      </c>
      <c r="E227" s="217" t="s">
        <v>494</v>
      </c>
      <c r="F227" s="218" t="s">
        <v>495</v>
      </c>
      <c r="G227" s="219" t="s">
        <v>197</v>
      </c>
      <c r="H227" s="220">
        <v>0.96799999999999997</v>
      </c>
      <c r="I227" s="221"/>
      <c r="J227" s="222">
        <f>ROUND(I227*H227,2)</f>
        <v>0</v>
      </c>
      <c r="K227" s="218" t="s">
        <v>287</v>
      </c>
      <c r="L227" s="47"/>
      <c r="M227" s="223" t="s">
        <v>19</v>
      </c>
      <c r="N227" s="224" t="s">
        <v>40</v>
      </c>
      <c r="O227" s="87"/>
      <c r="P227" s="225">
        <f>O227*H227</f>
        <v>0</v>
      </c>
      <c r="Q227" s="225">
        <v>0.00012305000000000001</v>
      </c>
      <c r="R227" s="225">
        <f>Q227*H227</f>
        <v>0.00011911240000000001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305</v>
      </c>
      <c r="AT227" s="227" t="s">
        <v>284</v>
      </c>
      <c r="AU227" s="227" t="s">
        <v>199</v>
      </c>
      <c r="AY227" s="20" t="s">
        <v>281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76</v>
      </c>
      <c r="BK227" s="228">
        <f>ROUND(I227*H227,2)</f>
        <v>0</v>
      </c>
      <c r="BL227" s="20" t="s">
        <v>305</v>
      </c>
      <c r="BM227" s="227" t="s">
        <v>496</v>
      </c>
    </row>
    <row r="228" s="2" customFormat="1">
      <c r="A228" s="41"/>
      <c r="B228" s="42"/>
      <c r="C228" s="43"/>
      <c r="D228" s="229" t="s">
        <v>290</v>
      </c>
      <c r="E228" s="43"/>
      <c r="F228" s="230" t="s">
        <v>497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290</v>
      </c>
      <c r="AU228" s="20" t="s">
        <v>199</v>
      </c>
    </row>
    <row r="229" s="12" customFormat="1" ht="22.8" customHeight="1">
      <c r="A229" s="12"/>
      <c r="B229" s="200"/>
      <c r="C229" s="201"/>
      <c r="D229" s="202" t="s">
        <v>68</v>
      </c>
      <c r="E229" s="214" t="s">
        <v>336</v>
      </c>
      <c r="F229" s="214" t="s">
        <v>498</v>
      </c>
      <c r="G229" s="201"/>
      <c r="H229" s="201"/>
      <c r="I229" s="204"/>
      <c r="J229" s="215">
        <f>BK229</f>
        <v>0</v>
      </c>
      <c r="K229" s="201"/>
      <c r="L229" s="206"/>
      <c r="M229" s="207"/>
      <c r="N229" s="208"/>
      <c r="O229" s="208"/>
      <c r="P229" s="209">
        <f>SUM(P230:P234)</f>
        <v>0</v>
      </c>
      <c r="Q229" s="208"/>
      <c r="R229" s="209">
        <f>SUM(R230:R234)</f>
        <v>0.0016057999999999999</v>
      </c>
      <c r="S229" s="208"/>
      <c r="T229" s="210">
        <f>SUM(T230:T234)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1" t="s">
        <v>76</v>
      </c>
      <c r="AT229" s="212" t="s">
        <v>68</v>
      </c>
      <c r="AU229" s="212" t="s">
        <v>76</v>
      </c>
      <c r="AY229" s="211" t="s">
        <v>281</v>
      </c>
      <c r="BK229" s="213">
        <f>SUM(BK230:BK234)</f>
        <v>0</v>
      </c>
    </row>
    <row r="230" s="2" customFormat="1" ht="37.8" customHeight="1">
      <c r="A230" s="41"/>
      <c r="B230" s="42"/>
      <c r="C230" s="216" t="s">
        <v>508</v>
      </c>
      <c r="D230" s="216" t="s">
        <v>284</v>
      </c>
      <c r="E230" s="217" t="s">
        <v>500</v>
      </c>
      <c r="F230" s="218" t="s">
        <v>501</v>
      </c>
      <c r="G230" s="219" t="s">
        <v>197</v>
      </c>
      <c r="H230" s="220">
        <v>45.880000000000003</v>
      </c>
      <c r="I230" s="221"/>
      <c r="J230" s="222">
        <f>ROUND(I230*H230,2)</f>
        <v>0</v>
      </c>
      <c r="K230" s="218" t="s">
        <v>287</v>
      </c>
      <c r="L230" s="47"/>
      <c r="M230" s="223" t="s">
        <v>19</v>
      </c>
      <c r="N230" s="224" t="s">
        <v>40</v>
      </c>
      <c r="O230" s="87"/>
      <c r="P230" s="225">
        <f>O230*H230</f>
        <v>0</v>
      </c>
      <c r="Q230" s="225">
        <v>3.4999999999999997E-05</v>
      </c>
      <c r="R230" s="225">
        <f>Q230*H230</f>
        <v>0.0016057999999999999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305</v>
      </c>
      <c r="AT230" s="227" t="s">
        <v>284</v>
      </c>
      <c r="AU230" s="227" t="s">
        <v>78</v>
      </c>
      <c r="AY230" s="20" t="s">
        <v>281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76</v>
      </c>
      <c r="BK230" s="228">
        <f>ROUND(I230*H230,2)</f>
        <v>0</v>
      </c>
      <c r="BL230" s="20" t="s">
        <v>305</v>
      </c>
      <c r="BM230" s="227" t="s">
        <v>502</v>
      </c>
    </row>
    <row r="231" s="2" customFormat="1">
      <c r="A231" s="41"/>
      <c r="B231" s="42"/>
      <c r="C231" s="43"/>
      <c r="D231" s="229" t="s">
        <v>290</v>
      </c>
      <c r="E231" s="43"/>
      <c r="F231" s="230" t="s">
        <v>503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290</v>
      </c>
      <c r="AU231" s="20" t="s">
        <v>78</v>
      </c>
    </row>
    <row r="232" s="15" customFormat="1">
      <c r="A232" s="15"/>
      <c r="B232" s="257"/>
      <c r="C232" s="258"/>
      <c r="D232" s="236" t="s">
        <v>292</v>
      </c>
      <c r="E232" s="259" t="s">
        <v>19</v>
      </c>
      <c r="F232" s="260" t="s">
        <v>504</v>
      </c>
      <c r="G232" s="258"/>
      <c r="H232" s="259" t="s">
        <v>19</v>
      </c>
      <c r="I232" s="261"/>
      <c r="J232" s="258"/>
      <c r="K232" s="258"/>
      <c r="L232" s="262"/>
      <c r="M232" s="263"/>
      <c r="N232" s="264"/>
      <c r="O232" s="264"/>
      <c r="P232" s="264"/>
      <c r="Q232" s="264"/>
      <c r="R232" s="264"/>
      <c r="S232" s="264"/>
      <c r="T232" s="26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6" t="s">
        <v>292</v>
      </c>
      <c r="AU232" s="266" t="s">
        <v>78</v>
      </c>
      <c r="AV232" s="15" t="s">
        <v>76</v>
      </c>
      <c r="AW232" s="15" t="s">
        <v>31</v>
      </c>
      <c r="AX232" s="15" t="s">
        <v>69</v>
      </c>
      <c r="AY232" s="266" t="s">
        <v>281</v>
      </c>
    </row>
    <row r="233" s="13" customFormat="1">
      <c r="A233" s="13"/>
      <c r="B233" s="234"/>
      <c r="C233" s="235"/>
      <c r="D233" s="236" t="s">
        <v>292</v>
      </c>
      <c r="E233" s="237" t="s">
        <v>19</v>
      </c>
      <c r="F233" s="238" t="s">
        <v>505</v>
      </c>
      <c r="G233" s="235"/>
      <c r="H233" s="239">
        <v>45.880000000000003</v>
      </c>
      <c r="I233" s="240"/>
      <c r="J233" s="235"/>
      <c r="K233" s="235"/>
      <c r="L233" s="241"/>
      <c r="M233" s="242"/>
      <c r="N233" s="243"/>
      <c r="O233" s="243"/>
      <c r="P233" s="243"/>
      <c r="Q233" s="243"/>
      <c r="R233" s="243"/>
      <c r="S233" s="243"/>
      <c r="T233" s="244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5" t="s">
        <v>292</v>
      </c>
      <c r="AU233" s="245" t="s">
        <v>78</v>
      </c>
      <c r="AV233" s="13" t="s">
        <v>78</v>
      </c>
      <c r="AW233" s="13" t="s">
        <v>31</v>
      </c>
      <c r="AX233" s="13" t="s">
        <v>69</v>
      </c>
      <c r="AY233" s="245" t="s">
        <v>281</v>
      </c>
    </row>
    <row r="234" s="14" customFormat="1">
      <c r="A234" s="14"/>
      <c r="B234" s="246"/>
      <c r="C234" s="247"/>
      <c r="D234" s="236" t="s">
        <v>292</v>
      </c>
      <c r="E234" s="248" t="s">
        <v>19</v>
      </c>
      <c r="F234" s="249" t="s">
        <v>311</v>
      </c>
      <c r="G234" s="247"/>
      <c r="H234" s="250">
        <v>45.880000000000003</v>
      </c>
      <c r="I234" s="251"/>
      <c r="J234" s="247"/>
      <c r="K234" s="247"/>
      <c r="L234" s="252"/>
      <c r="M234" s="253"/>
      <c r="N234" s="254"/>
      <c r="O234" s="254"/>
      <c r="P234" s="254"/>
      <c r="Q234" s="254"/>
      <c r="R234" s="254"/>
      <c r="S234" s="254"/>
      <c r="T234" s="25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6" t="s">
        <v>292</v>
      </c>
      <c r="AU234" s="256" t="s">
        <v>78</v>
      </c>
      <c r="AV234" s="14" t="s">
        <v>288</v>
      </c>
      <c r="AW234" s="14" t="s">
        <v>31</v>
      </c>
      <c r="AX234" s="14" t="s">
        <v>76</v>
      </c>
      <c r="AY234" s="256" t="s">
        <v>281</v>
      </c>
    </row>
    <row r="235" s="12" customFormat="1" ht="22.8" customHeight="1">
      <c r="A235" s="12"/>
      <c r="B235" s="200"/>
      <c r="C235" s="201"/>
      <c r="D235" s="202" t="s">
        <v>68</v>
      </c>
      <c r="E235" s="214" t="s">
        <v>506</v>
      </c>
      <c r="F235" s="214" t="s">
        <v>507</v>
      </c>
      <c r="G235" s="201"/>
      <c r="H235" s="201"/>
      <c r="I235" s="204"/>
      <c r="J235" s="215">
        <f>BK235</f>
        <v>0</v>
      </c>
      <c r="K235" s="201"/>
      <c r="L235" s="206"/>
      <c r="M235" s="207"/>
      <c r="N235" s="208"/>
      <c r="O235" s="208"/>
      <c r="P235" s="209">
        <f>SUM(P236:P238)</f>
        <v>0</v>
      </c>
      <c r="Q235" s="208"/>
      <c r="R235" s="209">
        <f>SUM(R236:R238)</f>
        <v>0</v>
      </c>
      <c r="S235" s="208"/>
      <c r="T235" s="210">
        <f>SUM(T236:T238)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1" t="s">
        <v>76</v>
      </c>
      <c r="AT235" s="212" t="s">
        <v>68</v>
      </c>
      <c r="AU235" s="212" t="s">
        <v>76</v>
      </c>
      <c r="AY235" s="211" t="s">
        <v>281</v>
      </c>
      <c r="BK235" s="213">
        <f>SUM(BK236:BK238)</f>
        <v>0</v>
      </c>
    </row>
    <row r="236" s="2" customFormat="1" ht="37.8" customHeight="1">
      <c r="A236" s="41"/>
      <c r="B236" s="42"/>
      <c r="C236" s="216" t="s">
        <v>515</v>
      </c>
      <c r="D236" s="216" t="s">
        <v>284</v>
      </c>
      <c r="E236" s="217" t="s">
        <v>509</v>
      </c>
      <c r="F236" s="218" t="s">
        <v>510</v>
      </c>
      <c r="G236" s="219" t="s">
        <v>197</v>
      </c>
      <c r="H236" s="220">
        <v>15.880000000000001</v>
      </c>
      <c r="I236" s="221"/>
      <c r="J236" s="222">
        <f>ROUND(I236*H236,2)</f>
        <v>0</v>
      </c>
      <c r="K236" s="218" t="s">
        <v>287</v>
      </c>
      <c r="L236" s="47"/>
      <c r="M236" s="223" t="s">
        <v>19</v>
      </c>
      <c r="N236" s="224" t="s">
        <v>40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288</v>
      </c>
      <c r="AT236" s="227" t="s">
        <v>284</v>
      </c>
      <c r="AU236" s="227" t="s">
        <v>78</v>
      </c>
      <c r="AY236" s="20" t="s">
        <v>281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76</v>
      </c>
      <c r="BK236" s="228">
        <f>ROUND(I236*H236,2)</f>
        <v>0</v>
      </c>
      <c r="BL236" s="20" t="s">
        <v>288</v>
      </c>
      <c r="BM236" s="227" t="s">
        <v>511</v>
      </c>
    </row>
    <row r="237" s="2" customFormat="1">
      <c r="A237" s="41"/>
      <c r="B237" s="42"/>
      <c r="C237" s="43"/>
      <c r="D237" s="229" t="s">
        <v>290</v>
      </c>
      <c r="E237" s="43"/>
      <c r="F237" s="230" t="s">
        <v>512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290</v>
      </c>
      <c r="AU237" s="20" t="s">
        <v>78</v>
      </c>
    </row>
    <row r="238" s="13" customFormat="1">
      <c r="A238" s="13"/>
      <c r="B238" s="234"/>
      <c r="C238" s="235"/>
      <c r="D238" s="236" t="s">
        <v>292</v>
      </c>
      <c r="E238" s="237" t="s">
        <v>19</v>
      </c>
      <c r="F238" s="238" t="s">
        <v>195</v>
      </c>
      <c r="G238" s="235"/>
      <c r="H238" s="239">
        <v>15.880000000000001</v>
      </c>
      <c r="I238" s="240"/>
      <c r="J238" s="235"/>
      <c r="K238" s="235"/>
      <c r="L238" s="241"/>
      <c r="M238" s="242"/>
      <c r="N238" s="243"/>
      <c r="O238" s="243"/>
      <c r="P238" s="243"/>
      <c r="Q238" s="243"/>
      <c r="R238" s="243"/>
      <c r="S238" s="243"/>
      <c r="T238" s="244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5" t="s">
        <v>292</v>
      </c>
      <c r="AU238" s="245" t="s">
        <v>78</v>
      </c>
      <c r="AV238" s="13" t="s">
        <v>78</v>
      </c>
      <c r="AW238" s="13" t="s">
        <v>31</v>
      </c>
      <c r="AX238" s="13" t="s">
        <v>76</v>
      </c>
      <c r="AY238" s="245" t="s">
        <v>281</v>
      </c>
    </row>
    <row r="239" s="12" customFormat="1" ht="22.8" customHeight="1">
      <c r="A239" s="12"/>
      <c r="B239" s="200"/>
      <c r="C239" s="201"/>
      <c r="D239" s="202" t="s">
        <v>68</v>
      </c>
      <c r="E239" s="214" t="s">
        <v>513</v>
      </c>
      <c r="F239" s="214" t="s">
        <v>514</v>
      </c>
      <c r="G239" s="201"/>
      <c r="H239" s="201"/>
      <c r="I239" s="204"/>
      <c r="J239" s="215">
        <f>BK239</f>
        <v>0</v>
      </c>
      <c r="K239" s="201"/>
      <c r="L239" s="206"/>
      <c r="M239" s="207"/>
      <c r="N239" s="208"/>
      <c r="O239" s="208"/>
      <c r="P239" s="209">
        <f>SUM(P240:P241)</f>
        <v>0</v>
      </c>
      <c r="Q239" s="208"/>
      <c r="R239" s="209">
        <f>SUM(R240:R241)</f>
        <v>0</v>
      </c>
      <c r="S239" s="208"/>
      <c r="T239" s="210">
        <f>SUM(T240:T241)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11" t="s">
        <v>76</v>
      </c>
      <c r="AT239" s="212" t="s">
        <v>68</v>
      </c>
      <c r="AU239" s="212" t="s">
        <v>76</v>
      </c>
      <c r="AY239" s="211" t="s">
        <v>281</v>
      </c>
      <c r="BK239" s="213">
        <f>SUM(BK240:BK241)</f>
        <v>0</v>
      </c>
    </row>
    <row r="240" s="2" customFormat="1" ht="55.5" customHeight="1">
      <c r="A240" s="41"/>
      <c r="B240" s="42"/>
      <c r="C240" s="216" t="s">
        <v>524</v>
      </c>
      <c r="D240" s="216" t="s">
        <v>284</v>
      </c>
      <c r="E240" s="217" t="s">
        <v>516</v>
      </c>
      <c r="F240" s="218" t="s">
        <v>517</v>
      </c>
      <c r="G240" s="219" t="s">
        <v>366</v>
      </c>
      <c r="H240" s="220">
        <v>3.3679999999999999</v>
      </c>
      <c r="I240" s="221"/>
      <c r="J240" s="222">
        <f>ROUND(I240*H240,2)</f>
        <v>0</v>
      </c>
      <c r="K240" s="218" t="s">
        <v>287</v>
      </c>
      <c r="L240" s="47"/>
      <c r="M240" s="223" t="s">
        <v>19</v>
      </c>
      <c r="N240" s="224" t="s">
        <v>40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288</v>
      </c>
      <c r="AT240" s="227" t="s">
        <v>284</v>
      </c>
      <c r="AU240" s="227" t="s">
        <v>78</v>
      </c>
      <c r="AY240" s="20" t="s">
        <v>281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76</v>
      </c>
      <c r="BK240" s="228">
        <f>ROUND(I240*H240,2)</f>
        <v>0</v>
      </c>
      <c r="BL240" s="20" t="s">
        <v>288</v>
      </c>
      <c r="BM240" s="227" t="s">
        <v>518</v>
      </c>
    </row>
    <row r="241" s="2" customFormat="1">
      <c r="A241" s="41"/>
      <c r="B241" s="42"/>
      <c r="C241" s="43"/>
      <c r="D241" s="229" t="s">
        <v>290</v>
      </c>
      <c r="E241" s="43"/>
      <c r="F241" s="230" t="s">
        <v>519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290</v>
      </c>
      <c r="AU241" s="20" t="s">
        <v>78</v>
      </c>
    </row>
    <row r="242" s="12" customFormat="1" ht="25.92" customHeight="1">
      <c r="A242" s="12"/>
      <c r="B242" s="200"/>
      <c r="C242" s="201"/>
      <c r="D242" s="202" t="s">
        <v>68</v>
      </c>
      <c r="E242" s="203" t="s">
        <v>520</v>
      </c>
      <c r="F242" s="203" t="s">
        <v>521</v>
      </c>
      <c r="G242" s="201"/>
      <c r="H242" s="201"/>
      <c r="I242" s="204"/>
      <c r="J242" s="205">
        <f>BK242</f>
        <v>0</v>
      </c>
      <c r="K242" s="201"/>
      <c r="L242" s="206"/>
      <c r="M242" s="207"/>
      <c r="N242" s="208"/>
      <c r="O242" s="208"/>
      <c r="P242" s="209">
        <f>P243+P256+P278+P291+P332+P378</f>
        <v>0</v>
      </c>
      <c r="Q242" s="208"/>
      <c r="R242" s="209">
        <f>R243+R256+R278+R291+R332+R378</f>
        <v>2.1407298919000004</v>
      </c>
      <c r="S242" s="208"/>
      <c r="T242" s="210">
        <f>T243+T256+T278+T291+T332+T378</f>
        <v>0.0011934000000000001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11" t="s">
        <v>78</v>
      </c>
      <c r="AT242" s="212" t="s">
        <v>68</v>
      </c>
      <c r="AU242" s="212" t="s">
        <v>69</v>
      </c>
      <c r="AY242" s="211" t="s">
        <v>281</v>
      </c>
      <c r="BK242" s="213">
        <f>BK243+BK256+BK278+BK291+BK332+BK378</f>
        <v>0</v>
      </c>
    </row>
    <row r="243" s="12" customFormat="1" ht="22.8" customHeight="1">
      <c r="A243" s="12"/>
      <c r="B243" s="200"/>
      <c r="C243" s="201"/>
      <c r="D243" s="202" t="s">
        <v>68</v>
      </c>
      <c r="E243" s="214" t="s">
        <v>522</v>
      </c>
      <c r="F243" s="214" t="s">
        <v>523</v>
      </c>
      <c r="G243" s="201"/>
      <c r="H243" s="201"/>
      <c r="I243" s="204"/>
      <c r="J243" s="215">
        <f>BK243</f>
        <v>0</v>
      </c>
      <c r="K243" s="201"/>
      <c r="L243" s="206"/>
      <c r="M243" s="207"/>
      <c r="N243" s="208"/>
      <c r="O243" s="208"/>
      <c r="P243" s="209">
        <f>SUM(P244:P255)</f>
        <v>0</v>
      </c>
      <c r="Q243" s="208"/>
      <c r="R243" s="209">
        <f>SUM(R244:R255)</f>
        <v>0.0040000000000000001</v>
      </c>
      <c r="S243" s="208"/>
      <c r="T243" s="210">
        <f>SUM(T244:T255)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11" t="s">
        <v>78</v>
      </c>
      <c r="AT243" s="212" t="s">
        <v>68</v>
      </c>
      <c r="AU243" s="212" t="s">
        <v>76</v>
      </c>
      <c r="AY243" s="211" t="s">
        <v>281</v>
      </c>
      <c r="BK243" s="213">
        <f>SUM(BK244:BK255)</f>
        <v>0</v>
      </c>
    </row>
    <row r="244" s="2" customFormat="1" ht="55.5" customHeight="1">
      <c r="A244" s="41"/>
      <c r="B244" s="42"/>
      <c r="C244" s="216" t="s">
        <v>529</v>
      </c>
      <c r="D244" s="216" t="s">
        <v>284</v>
      </c>
      <c r="E244" s="217" t="s">
        <v>525</v>
      </c>
      <c r="F244" s="218" t="s">
        <v>526</v>
      </c>
      <c r="G244" s="219" t="s">
        <v>366</v>
      </c>
      <c r="H244" s="220">
        <v>0.0040000000000000001</v>
      </c>
      <c r="I244" s="221"/>
      <c r="J244" s="222">
        <f>ROUND(I244*H244,2)</f>
        <v>0</v>
      </c>
      <c r="K244" s="218" t="s">
        <v>287</v>
      </c>
      <c r="L244" s="47"/>
      <c r="M244" s="223" t="s">
        <v>19</v>
      </c>
      <c r="N244" s="224" t="s">
        <v>40</v>
      </c>
      <c r="O244" s="87"/>
      <c r="P244" s="225">
        <f>O244*H244</f>
        <v>0</v>
      </c>
      <c r="Q244" s="225">
        <v>0</v>
      </c>
      <c r="R244" s="225">
        <f>Q244*H244</f>
        <v>0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305</v>
      </c>
      <c r="AT244" s="227" t="s">
        <v>284</v>
      </c>
      <c r="AU244" s="227" t="s">
        <v>78</v>
      </c>
      <c r="AY244" s="20" t="s">
        <v>281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76</v>
      </c>
      <c r="BK244" s="228">
        <f>ROUND(I244*H244,2)</f>
        <v>0</v>
      </c>
      <c r="BL244" s="20" t="s">
        <v>305</v>
      </c>
      <c r="BM244" s="227" t="s">
        <v>527</v>
      </c>
    </row>
    <row r="245" s="2" customFormat="1">
      <c r="A245" s="41"/>
      <c r="B245" s="42"/>
      <c r="C245" s="43"/>
      <c r="D245" s="229" t="s">
        <v>290</v>
      </c>
      <c r="E245" s="43"/>
      <c r="F245" s="230" t="s">
        <v>528</v>
      </c>
      <c r="G245" s="43"/>
      <c r="H245" s="43"/>
      <c r="I245" s="231"/>
      <c r="J245" s="43"/>
      <c r="K245" s="43"/>
      <c r="L245" s="47"/>
      <c r="M245" s="232"/>
      <c r="N245" s="233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290</v>
      </c>
      <c r="AU245" s="20" t="s">
        <v>78</v>
      </c>
    </row>
    <row r="246" s="2" customFormat="1" ht="24.15" customHeight="1">
      <c r="A246" s="41"/>
      <c r="B246" s="42"/>
      <c r="C246" s="216" t="s">
        <v>534</v>
      </c>
      <c r="D246" s="216" t="s">
        <v>284</v>
      </c>
      <c r="E246" s="217" t="s">
        <v>530</v>
      </c>
      <c r="F246" s="218" t="s">
        <v>531</v>
      </c>
      <c r="G246" s="219" t="s">
        <v>330</v>
      </c>
      <c r="H246" s="220">
        <v>1</v>
      </c>
      <c r="I246" s="221"/>
      <c r="J246" s="222">
        <f>ROUND(I246*H246,2)</f>
        <v>0</v>
      </c>
      <c r="K246" s="218" t="s">
        <v>287</v>
      </c>
      <c r="L246" s="47"/>
      <c r="M246" s="223" t="s">
        <v>19</v>
      </c>
      <c r="N246" s="224" t="s">
        <v>40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288</v>
      </c>
      <c r="AT246" s="227" t="s">
        <v>284</v>
      </c>
      <c r="AU246" s="227" t="s">
        <v>78</v>
      </c>
      <c r="AY246" s="20" t="s">
        <v>281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76</v>
      </c>
      <c r="BK246" s="228">
        <f>ROUND(I246*H246,2)</f>
        <v>0</v>
      </c>
      <c r="BL246" s="20" t="s">
        <v>288</v>
      </c>
      <c r="BM246" s="227" t="s">
        <v>532</v>
      </c>
    </row>
    <row r="247" s="2" customFormat="1">
      <c r="A247" s="41"/>
      <c r="B247" s="42"/>
      <c r="C247" s="43"/>
      <c r="D247" s="229" t="s">
        <v>290</v>
      </c>
      <c r="E247" s="43"/>
      <c r="F247" s="230" t="s">
        <v>533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290</v>
      </c>
      <c r="AU247" s="20" t="s">
        <v>78</v>
      </c>
    </row>
    <row r="248" s="2" customFormat="1" ht="16.5" customHeight="1">
      <c r="A248" s="41"/>
      <c r="B248" s="42"/>
      <c r="C248" s="267" t="s">
        <v>538</v>
      </c>
      <c r="D248" s="267" t="s">
        <v>396</v>
      </c>
      <c r="E248" s="268" t="s">
        <v>535</v>
      </c>
      <c r="F248" s="269" t="s">
        <v>536</v>
      </c>
      <c r="G248" s="270" t="s">
        <v>330</v>
      </c>
      <c r="H248" s="271">
        <v>1</v>
      </c>
      <c r="I248" s="272"/>
      <c r="J248" s="273">
        <f>ROUND(I248*H248,2)</f>
        <v>0</v>
      </c>
      <c r="K248" s="269" t="s">
        <v>287</v>
      </c>
      <c r="L248" s="274"/>
      <c r="M248" s="275" t="s">
        <v>19</v>
      </c>
      <c r="N248" s="276" t="s">
        <v>40</v>
      </c>
      <c r="O248" s="87"/>
      <c r="P248" s="225">
        <f>O248*H248</f>
        <v>0</v>
      </c>
      <c r="Q248" s="225">
        <v>0.00020000000000000001</v>
      </c>
      <c r="R248" s="225">
        <f>Q248*H248</f>
        <v>0.00020000000000000001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327</v>
      </c>
      <c r="AT248" s="227" t="s">
        <v>396</v>
      </c>
      <c r="AU248" s="227" t="s">
        <v>78</v>
      </c>
      <c r="AY248" s="20" t="s">
        <v>281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76</v>
      </c>
      <c r="BK248" s="228">
        <f>ROUND(I248*H248,2)</f>
        <v>0</v>
      </c>
      <c r="BL248" s="20" t="s">
        <v>288</v>
      </c>
      <c r="BM248" s="227" t="s">
        <v>537</v>
      </c>
    </row>
    <row r="249" s="2" customFormat="1" ht="24.15" customHeight="1">
      <c r="A249" s="41"/>
      <c r="B249" s="42"/>
      <c r="C249" s="216" t="s">
        <v>543</v>
      </c>
      <c r="D249" s="216" t="s">
        <v>284</v>
      </c>
      <c r="E249" s="217" t="s">
        <v>539</v>
      </c>
      <c r="F249" s="218" t="s">
        <v>540</v>
      </c>
      <c r="G249" s="219" t="s">
        <v>330</v>
      </c>
      <c r="H249" s="220">
        <v>2</v>
      </c>
      <c r="I249" s="221"/>
      <c r="J249" s="222">
        <f>ROUND(I249*H249,2)</f>
        <v>0</v>
      </c>
      <c r="K249" s="218" t="s">
        <v>287</v>
      </c>
      <c r="L249" s="47"/>
      <c r="M249" s="223" t="s">
        <v>19</v>
      </c>
      <c r="N249" s="224" t="s">
        <v>40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305</v>
      </c>
      <c r="AT249" s="227" t="s">
        <v>284</v>
      </c>
      <c r="AU249" s="227" t="s">
        <v>78</v>
      </c>
      <c r="AY249" s="20" t="s">
        <v>281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76</v>
      </c>
      <c r="BK249" s="228">
        <f>ROUND(I249*H249,2)</f>
        <v>0</v>
      </c>
      <c r="BL249" s="20" t="s">
        <v>305</v>
      </c>
      <c r="BM249" s="227" t="s">
        <v>541</v>
      </c>
    </row>
    <row r="250" s="2" customFormat="1">
      <c r="A250" s="41"/>
      <c r="B250" s="42"/>
      <c r="C250" s="43"/>
      <c r="D250" s="229" t="s">
        <v>290</v>
      </c>
      <c r="E250" s="43"/>
      <c r="F250" s="230" t="s">
        <v>542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290</v>
      </c>
      <c r="AU250" s="20" t="s">
        <v>78</v>
      </c>
    </row>
    <row r="251" s="2" customFormat="1" ht="21.75" customHeight="1">
      <c r="A251" s="41"/>
      <c r="B251" s="42"/>
      <c r="C251" s="267" t="s">
        <v>547</v>
      </c>
      <c r="D251" s="267" t="s">
        <v>396</v>
      </c>
      <c r="E251" s="268" t="s">
        <v>544</v>
      </c>
      <c r="F251" s="269" t="s">
        <v>545</v>
      </c>
      <c r="G251" s="270" t="s">
        <v>330</v>
      </c>
      <c r="H251" s="271">
        <v>2</v>
      </c>
      <c r="I251" s="272"/>
      <c r="J251" s="273">
        <f>ROUND(I251*H251,2)</f>
        <v>0</v>
      </c>
      <c r="K251" s="269" t="s">
        <v>287</v>
      </c>
      <c r="L251" s="274"/>
      <c r="M251" s="275" t="s">
        <v>19</v>
      </c>
      <c r="N251" s="276" t="s">
        <v>40</v>
      </c>
      <c r="O251" s="87"/>
      <c r="P251" s="225">
        <f>O251*H251</f>
        <v>0</v>
      </c>
      <c r="Q251" s="225">
        <v>0.00050000000000000001</v>
      </c>
      <c r="R251" s="225">
        <f>Q251*H251</f>
        <v>0.001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483</v>
      </c>
      <c r="AT251" s="227" t="s">
        <v>396</v>
      </c>
      <c r="AU251" s="227" t="s">
        <v>78</v>
      </c>
      <c r="AY251" s="20" t="s">
        <v>281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76</v>
      </c>
      <c r="BK251" s="228">
        <f>ROUND(I251*H251,2)</f>
        <v>0</v>
      </c>
      <c r="BL251" s="20" t="s">
        <v>305</v>
      </c>
      <c r="BM251" s="227" t="s">
        <v>546</v>
      </c>
    </row>
    <row r="252" s="2" customFormat="1" ht="24.15" customHeight="1">
      <c r="A252" s="41"/>
      <c r="B252" s="42"/>
      <c r="C252" s="216" t="s">
        <v>552</v>
      </c>
      <c r="D252" s="216" t="s">
        <v>284</v>
      </c>
      <c r="E252" s="217" t="s">
        <v>573</v>
      </c>
      <c r="F252" s="218" t="s">
        <v>574</v>
      </c>
      <c r="G252" s="219" t="s">
        <v>315</v>
      </c>
      <c r="H252" s="220">
        <v>1</v>
      </c>
      <c r="I252" s="221"/>
      <c r="J252" s="222">
        <f>ROUND(I252*H252,2)</f>
        <v>0</v>
      </c>
      <c r="K252" s="218" t="s">
        <v>316</v>
      </c>
      <c r="L252" s="47"/>
      <c r="M252" s="223" t="s">
        <v>19</v>
      </c>
      <c r="N252" s="224" t="s">
        <v>40</v>
      </c>
      <c r="O252" s="87"/>
      <c r="P252" s="225">
        <f>O252*H252</f>
        <v>0</v>
      </c>
      <c r="Q252" s="225">
        <v>0</v>
      </c>
      <c r="R252" s="225">
        <f>Q252*H252</f>
        <v>0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305</v>
      </c>
      <c r="AT252" s="227" t="s">
        <v>284</v>
      </c>
      <c r="AU252" s="227" t="s">
        <v>78</v>
      </c>
      <c r="AY252" s="20" t="s">
        <v>281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76</v>
      </c>
      <c r="BK252" s="228">
        <f>ROUND(I252*H252,2)</f>
        <v>0</v>
      </c>
      <c r="BL252" s="20" t="s">
        <v>305</v>
      </c>
      <c r="BM252" s="227" t="s">
        <v>575</v>
      </c>
    </row>
    <row r="253" s="2" customFormat="1" ht="24.15" customHeight="1">
      <c r="A253" s="41"/>
      <c r="B253" s="42"/>
      <c r="C253" s="216" t="s">
        <v>556</v>
      </c>
      <c r="D253" s="216" t="s">
        <v>284</v>
      </c>
      <c r="E253" s="217" t="s">
        <v>577</v>
      </c>
      <c r="F253" s="218" t="s">
        <v>578</v>
      </c>
      <c r="G253" s="219" t="s">
        <v>330</v>
      </c>
      <c r="H253" s="220">
        <v>1</v>
      </c>
      <c r="I253" s="221"/>
      <c r="J253" s="222">
        <f>ROUND(I253*H253,2)</f>
        <v>0</v>
      </c>
      <c r="K253" s="218" t="s">
        <v>287</v>
      </c>
      <c r="L253" s="47"/>
      <c r="M253" s="223" t="s">
        <v>19</v>
      </c>
      <c r="N253" s="224" t="s">
        <v>40</v>
      </c>
      <c r="O253" s="87"/>
      <c r="P253" s="225">
        <f>O253*H253</f>
        <v>0</v>
      </c>
      <c r="Q253" s="225">
        <v>0</v>
      </c>
      <c r="R253" s="225">
        <f>Q253*H253</f>
        <v>0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305</v>
      </c>
      <c r="AT253" s="227" t="s">
        <v>284</v>
      </c>
      <c r="AU253" s="227" t="s">
        <v>78</v>
      </c>
      <c r="AY253" s="20" t="s">
        <v>281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76</v>
      </c>
      <c r="BK253" s="228">
        <f>ROUND(I253*H253,2)</f>
        <v>0</v>
      </c>
      <c r="BL253" s="20" t="s">
        <v>305</v>
      </c>
      <c r="BM253" s="227" t="s">
        <v>579</v>
      </c>
    </row>
    <row r="254" s="2" customFormat="1">
      <c r="A254" s="41"/>
      <c r="B254" s="42"/>
      <c r="C254" s="43"/>
      <c r="D254" s="229" t="s">
        <v>290</v>
      </c>
      <c r="E254" s="43"/>
      <c r="F254" s="230" t="s">
        <v>580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290</v>
      </c>
      <c r="AU254" s="20" t="s">
        <v>78</v>
      </c>
    </row>
    <row r="255" s="2" customFormat="1" ht="16.5" customHeight="1">
      <c r="A255" s="41"/>
      <c r="B255" s="42"/>
      <c r="C255" s="267" t="s">
        <v>560</v>
      </c>
      <c r="D255" s="267" t="s">
        <v>396</v>
      </c>
      <c r="E255" s="268" t="s">
        <v>582</v>
      </c>
      <c r="F255" s="269" t="s">
        <v>583</v>
      </c>
      <c r="G255" s="270" t="s">
        <v>330</v>
      </c>
      <c r="H255" s="271">
        <v>1</v>
      </c>
      <c r="I255" s="272"/>
      <c r="J255" s="273">
        <f>ROUND(I255*H255,2)</f>
        <v>0</v>
      </c>
      <c r="K255" s="269" t="s">
        <v>287</v>
      </c>
      <c r="L255" s="274"/>
      <c r="M255" s="275" t="s">
        <v>19</v>
      </c>
      <c r="N255" s="276" t="s">
        <v>40</v>
      </c>
      <c r="O255" s="87"/>
      <c r="P255" s="225">
        <f>O255*H255</f>
        <v>0</v>
      </c>
      <c r="Q255" s="225">
        <v>0.0028</v>
      </c>
      <c r="R255" s="225">
        <f>Q255*H255</f>
        <v>0.0028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483</v>
      </c>
      <c r="AT255" s="227" t="s">
        <v>396</v>
      </c>
      <c r="AU255" s="227" t="s">
        <v>78</v>
      </c>
      <c r="AY255" s="20" t="s">
        <v>281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76</v>
      </c>
      <c r="BK255" s="228">
        <f>ROUND(I255*H255,2)</f>
        <v>0</v>
      </c>
      <c r="BL255" s="20" t="s">
        <v>305</v>
      </c>
      <c r="BM255" s="227" t="s">
        <v>584</v>
      </c>
    </row>
    <row r="256" s="12" customFormat="1" ht="22.8" customHeight="1">
      <c r="A256" s="12"/>
      <c r="B256" s="200"/>
      <c r="C256" s="201"/>
      <c r="D256" s="202" t="s">
        <v>68</v>
      </c>
      <c r="E256" s="214" t="s">
        <v>585</v>
      </c>
      <c r="F256" s="214" t="s">
        <v>586</v>
      </c>
      <c r="G256" s="201"/>
      <c r="H256" s="201"/>
      <c r="I256" s="204"/>
      <c r="J256" s="215">
        <f>BK256</f>
        <v>0</v>
      </c>
      <c r="K256" s="201"/>
      <c r="L256" s="206"/>
      <c r="M256" s="207"/>
      <c r="N256" s="208"/>
      <c r="O256" s="208"/>
      <c r="P256" s="209">
        <f>P257+P258+P259</f>
        <v>0</v>
      </c>
      <c r="Q256" s="208"/>
      <c r="R256" s="209">
        <f>R257+R258+R259</f>
        <v>0.14426963590000003</v>
      </c>
      <c r="S256" s="208"/>
      <c r="T256" s="210">
        <f>T257+T258+T259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1" t="s">
        <v>78</v>
      </c>
      <c r="AT256" s="212" t="s">
        <v>68</v>
      </c>
      <c r="AU256" s="212" t="s">
        <v>76</v>
      </c>
      <c r="AY256" s="211" t="s">
        <v>281</v>
      </c>
      <c r="BK256" s="213">
        <f>BK257+BK258+BK259</f>
        <v>0</v>
      </c>
    </row>
    <row r="257" s="2" customFormat="1" ht="78" customHeight="1">
      <c r="A257" s="41"/>
      <c r="B257" s="42"/>
      <c r="C257" s="216" t="s">
        <v>564</v>
      </c>
      <c r="D257" s="216" t="s">
        <v>284</v>
      </c>
      <c r="E257" s="217" t="s">
        <v>588</v>
      </c>
      <c r="F257" s="218" t="s">
        <v>589</v>
      </c>
      <c r="G257" s="219" t="s">
        <v>366</v>
      </c>
      <c r="H257" s="220">
        <v>0.14399999999999999</v>
      </c>
      <c r="I257" s="221"/>
      <c r="J257" s="222">
        <f>ROUND(I257*H257,2)</f>
        <v>0</v>
      </c>
      <c r="K257" s="218" t="s">
        <v>287</v>
      </c>
      <c r="L257" s="47"/>
      <c r="M257" s="223" t="s">
        <v>19</v>
      </c>
      <c r="N257" s="224" t="s">
        <v>40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305</v>
      </c>
      <c r="AT257" s="227" t="s">
        <v>284</v>
      </c>
      <c r="AU257" s="227" t="s">
        <v>78</v>
      </c>
      <c r="AY257" s="20" t="s">
        <v>281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76</v>
      </c>
      <c r="BK257" s="228">
        <f>ROUND(I257*H257,2)</f>
        <v>0</v>
      </c>
      <c r="BL257" s="20" t="s">
        <v>305</v>
      </c>
      <c r="BM257" s="227" t="s">
        <v>590</v>
      </c>
    </row>
    <row r="258" s="2" customFormat="1">
      <c r="A258" s="41"/>
      <c r="B258" s="42"/>
      <c r="C258" s="43"/>
      <c r="D258" s="229" t="s">
        <v>290</v>
      </c>
      <c r="E258" s="43"/>
      <c r="F258" s="230" t="s">
        <v>591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290</v>
      </c>
      <c r="AU258" s="20" t="s">
        <v>78</v>
      </c>
    </row>
    <row r="259" s="12" customFormat="1" ht="20.88" customHeight="1">
      <c r="A259" s="12"/>
      <c r="B259" s="200"/>
      <c r="C259" s="201"/>
      <c r="D259" s="202" t="s">
        <v>68</v>
      </c>
      <c r="E259" s="214" t="s">
        <v>592</v>
      </c>
      <c r="F259" s="214" t="s">
        <v>593</v>
      </c>
      <c r="G259" s="201"/>
      <c r="H259" s="201"/>
      <c r="I259" s="204"/>
      <c r="J259" s="215">
        <f>BK259</f>
        <v>0</v>
      </c>
      <c r="K259" s="201"/>
      <c r="L259" s="206"/>
      <c r="M259" s="207"/>
      <c r="N259" s="208"/>
      <c r="O259" s="208"/>
      <c r="P259" s="209">
        <f>SUM(P260:P277)</f>
        <v>0</v>
      </c>
      <c r="Q259" s="208"/>
      <c r="R259" s="209">
        <f>SUM(R260:R277)</f>
        <v>0.14426963590000003</v>
      </c>
      <c r="S259" s="208"/>
      <c r="T259" s="210">
        <f>SUM(T260:T277)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11" t="s">
        <v>78</v>
      </c>
      <c r="AT259" s="212" t="s">
        <v>68</v>
      </c>
      <c r="AU259" s="212" t="s">
        <v>78</v>
      </c>
      <c r="AY259" s="211" t="s">
        <v>281</v>
      </c>
      <c r="BK259" s="213">
        <f>SUM(BK260:BK277)</f>
        <v>0</v>
      </c>
    </row>
    <row r="260" s="2" customFormat="1" ht="49.05" customHeight="1">
      <c r="A260" s="41"/>
      <c r="B260" s="42"/>
      <c r="C260" s="216" t="s">
        <v>568</v>
      </c>
      <c r="D260" s="216" t="s">
        <v>284</v>
      </c>
      <c r="E260" s="217" t="s">
        <v>595</v>
      </c>
      <c r="F260" s="218" t="s">
        <v>596</v>
      </c>
      <c r="G260" s="219" t="s">
        <v>197</v>
      </c>
      <c r="H260" s="220">
        <v>8.0449999999999999</v>
      </c>
      <c r="I260" s="221"/>
      <c r="J260" s="222">
        <f>ROUND(I260*H260,2)</f>
        <v>0</v>
      </c>
      <c r="K260" s="218" t="s">
        <v>287</v>
      </c>
      <c r="L260" s="47"/>
      <c r="M260" s="223" t="s">
        <v>19</v>
      </c>
      <c r="N260" s="224" t="s">
        <v>40</v>
      </c>
      <c r="O260" s="87"/>
      <c r="P260" s="225">
        <f>O260*H260</f>
        <v>0</v>
      </c>
      <c r="Q260" s="225">
        <v>0.01259502</v>
      </c>
      <c r="R260" s="225">
        <f>Q260*H260</f>
        <v>0.1013269359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305</v>
      </c>
      <c r="AT260" s="227" t="s">
        <v>284</v>
      </c>
      <c r="AU260" s="227" t="s">
        <v>199</v>
      </c>
      <c r="AY260" s="20" t="s">
        <v>281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76</v>
      </c>
      <c r="BK260" s="228">
        <f>ROUND(I260*H260,2)</f>
        <v>0</v>
      </c>
      <c r="BL260" s="20" t="s">
        <v>305</v>
      </c>
      <c r="BM260" s="227" t="s">
        <v>1919</v>
      </c>
    </row>
    <row r="261" s="2" customFormat="1">
      <c r="A261" s="41"/>
      <c r="B261" s="42"/>
      <c r="C261" s="43"/>
      <c r="D261" s="229" t="s">
        <v>290</v>
      </c>
      <c r="E261" s="43"/>
      <c r="F261" s="230" t="s">
        <v>598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290</v>
      </c>
      <c r="AU261" s="20" t="s">
        <v>199</v>
      </c>
    </row>
    <row r="262" s="13" customFormat="1">
      <c r="A262" s="13"/>
      <c r="B262" s="234"/>
      <c r="C262" s="235"/>
      <c r="D262" s="236" t="s">
        <v>292</v>
      </c>
      <c r="E262" s="237" t="s">
        <v>19</v>
      </c>
      <c r="F262" s="238" t="s">
        <v>235</v>
      </c>
      <c r="G262" s="235"/>
      <c r="H262" s="239">
        <v>8.0449999999999999</v>
      </c>
      <c r="I262" s="240"/>
      <c r="J262" s="235"/>
      <c r="K262" s="235"/>
      <c r="L262" s="241"/>
      <c r="M262" s="242"/>
      <c r="N262" s="243"/>
      <c r="O262" s="243"/>
      <c r="P262" s="243"/>
      <c r="Q262" s="243"/>
      <c r="R262" s="243"/>
      <c r="S262" s="243"/>
      <c r="T262" s="244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5" t="s">
        <v>292</v>
      </c>
      <c r="AU262" s="245" t="s">
        <v>199</v>
      </c>
      <c r="AV262" s="13" t="s">
        <v>78</v>
      </c>
      <c r="AW262" s="13" t="s">
        <v>31</v>
      </c>
      <c r="AX262" s="13" t="s">
        <v>76</v>
      </c>
      <c r="AY262" s="245" t="s">
        <v>281</v>
      </c>
    </row>
    <row r="263" s="2" customFormat="1" ht="37.8" customHeight="1">
      <c r="A263" s="41"/>
      <c r="B263" s="42"/>
      <c r="C263" s="216" t="s">
        <v>572</v>
      </c>
      <c r="D263" s="216" t="s">
        <v>284</v>
      </c>
      <c r="E263" s="217" t="s">
        <v>600</v>
      </c>
      <c r="F263" s="218" t="s">
        <v>601</v>
      </c>
      <c r="G263" s="219" t="s">
        <v>197</v>
      </c>
      <c r="H263" s="220">
        <v>8.0449999999999999</v>
      </c>
      <c r="I263" s="221"/>
      <c r="J263" s="222">
        <f>ROUND(I263*H263,2)</f>
        <v>0</v>
      </c>
      <c r="K263" s="218" t="s">
        <v>287</v>
      </c>
      <c r="L263" s="47"/>
      <c r="M263" s="223" t="s">
        <v>19</v>
      </c>
      <c r="N263" s="224" t="s">
        <v>40</v>
      </c>
      <c r="O263" s="87"/>
      <c r="P263" s="225">
        <f>O263*H263</f>
        <v>0</v>
      </c>
      <c r="Q263" s="225">
        <v>0.00010000000000000001</v>
      </c>
      <c r="R263" s="225">
        <f>Q263*H263</f>
        <v>0.00080449999999999999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305</v>
      </c>
      <c r="AT263" s="227" t="s">
        <v>284</v>
      </c>
      <c r="AU263" s="227" t="s">
        <v>199</v>
      </c>
      <c r="AY263" s="20" t="s">
        <v>281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76</v>
      </c>
      <c r="BK263" s="228">
        <f>ROUND(I263*H263,2)</f>
        <v>0</v>
      </c>
      <c r="BL263" s="20" t="s">
        <v>305</v>
      </c>
      <c r="BM263" s="227" t="s">
        <v>1920</v>
      </c>
    </row>
    <row r="264" s="2" customFormat="1">
      <c r="A264" s="41"/>
      <c r="B264" s="42"/>
      <c r="C264" s="43"/>
      <c r="D264" s="229" t="s">
        <v>290</v>
      </c>
      <c r="E264" s="43"/>
      <c r="F264" s="230" t="s">
        <v>603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290</v>
      </c>
      <c r="AU264" s="20" t="s">
        <v>199</v>
      </c>
    </row>
    <row r="265" s="13" customFormat="1">
      <c r="A265" s="13"/>
      <c r="B265" s="234"/>
      <c r="C265" s="235"/>
      <c r="D265" s="236" t="s">
        <v>292</v>
      </c>
      <c r="E265" s="237" t="s">
        <v>19</v>
      </c>
      <c r="F265" s="238" t="s">
        <v>235</v>
      </c>
      <c r="G265" s="235"/>
      <c r="H265" s="239">
        <v>8.0449999999999999</v>
      </c>
      <c r="I265" s="240"/>
      <c r="J265" s="235"/>
      <c r="K265" s="235"/>
      <c r="L265" s="241"/>
      <c r="M265" s="242"/>
      <c r="N265" s="243"/>
      <c r="O265" s="243"/>
      <c r="P265" s="243"/>
      <c r="Q265" s="243"/>
      <c r="R265" s="243"/>
      <c r="S265" s="243"/>
      <c r="T265" s="244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5" t="s">
        <v>292</v>
      </c>
      <c r="AU265" s="245" t="s">
        <v>199</v>
      </c>
      <c r="AV265" s="13" t="s">
        <v>78</v>
      </c>
      <c r="AW265" s="13" t="s">
        <v>31</v>
      </c>
      <c r="AX265" s="13" t="s">
        <v>69</v>
      </c>
      <c r="AY265" s="245" t="s">
        <v>281</v>
      </c>
    </row>
    <row r="266" s="14" customFormat="1">
      <c r="A266" s="14"/>
      <c r="B266" s="246"/>
      <c r="C266" s="247"/>
      <c r="D266" s="236" t="s">
        <v>292</v>
      </c>
      <c r="E266" s="248" t="s">
        <v>19</v>
      </c>
      <c r="F266" s="249" t="s">
        <v>311</v>
      </c>
      <c r="G266" s="247"/>
      <c r="H266" s="250">
        <v>8.0449999999999999</v>
      </c>
      <c r="I266" s="251"/>
      <c r="J266" s="247"/>
      <c r="K266" s="247"/>
      <c r="L266" s="252"/>
      <c r="M266" s="253"/>
      <c r="N266" s="254"/>
      <c r="O266" s="254"/>
      <c r="P266" s="254"/>
      <c r="Q266" s="254"/>
      <c r="R266" s="254"/>
      <c r="S266" s="254"/>
      <c r="T266" s="255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6" t="s">
        <v>292</v>
      </c>
      <c r="AU266" s="256" t="s">
        <v>199</v>
      </c>
      <c r="AV266" s="14" t="s">
        <v>288</v>
      </c>
      <c r="AW266" s="14" t="s">
        <v>31</v>
      </c>
      <c r="AX266" s="14" t="s">
        <v>76</v>
      </c>
      <c r="AY266" s="256" t="s">
        <v>281</v>
      </c>
    </row>
    <row r="267" s="2" customFormat="1" ht="44.25" customHeight="1">
      <c r="A267" s="41"/>
      <c r="B267" s="42"/>
      <c r="C267" s="216" t="s">
        <v>576</v>
      </c>
      <c r="D267" s="216" t="s">
        <v>284</v>
      </c>
      <c r="E267" s="217" t="s">
        <v>1922</v>
      </c>
      <c r="F267" s="218" t="s">
        <v>1923</v>
      </c>
      <c r="G267" s="219" t="s">
        <v>392</v>
      </c>
      <c r="H267" s="220">
        <v>7.5899999999999999</v>
      </c>
      <c r="I267" s="221"/>
      <c r="J267" s="222">
        <f>ROUND(I267*H267,2)</f>
        <v>0</v>
      </c>
      <c r="K267" s="218" t="s">
        <v>287</v>
      </c>
      <c r="L267" s="47"/>
      <c r="M267" s="223" t="s">
        <v>19</v>
      </c>
      <c r="N267" s="224" t="s">
        <v>40</v>
      </c>
      <c r="O267" s="87"/>
      <c r="P267" s="225">
        <f>O267*H267</f>
        <v>0</v>
      </c>
      <c r="Q267" s="225">
        <v>0.0043800000000000002</v>
      </c>
      <c r="R267" s="225">
        <f>Q267*H267</f>
        <v>0.033244200000000002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305</v>
      </c>
      <c r="AT267" s="227" t="s">
        <v>284</v>
      </c>
      <c r="AU267" s="227" t="s">
        <v>199</v>
      </c>
      <c r="AY267" s="20" t="s">
        <v>281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76</v>
      </c>
      <c r="BK267" s="228">
        <f>ROUND(I267*H267,2)</f>
        <v>0</v>
      </c>
      <c r="BL267" s="20" t="s">
        <v>305</v>
      </c>
      <c r="BM267" s="227" t="s">
        <v>1924</v>
      </c>
    </row>
    <row r="268" s="2" customFormat="1">
      <c r="A268" s="41"/>
      <c r="B268" s="42"/>
      <c r="C268" s="43"/>
      <c r="D268" s="229" t="s">
        <v>290</v>
      </c>
      <c r="E268" s="43"/>
      <c r="F268" s="230" t="s">
        <v>1925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290</v>
      </c>
      <c r="AU268" s="20" t="s">
        <v>199</v>
      </c>
    </row>
    <row r="269" s="13" customFormat="1">
      <c r="A269" s="13"/>
      <c r="B269" s="234"/>
      <c r="C269" s="235"/>
      <c r="D269" s="236" t="s">
        <v>292</v>
      </c>
      <c r="E269" s="237" t="s">
        <v>19</v>
      </c>
      <c r="F269" s="238" t="s">
        <v>2543</v>
      </c>
      <c r="G269" s="235"/>
      <c r="H269" s="239">
        <v>7.5899999999999999</v>
      </c>
      <c r="I269" s="240"/>
      <c r="J269" s="235"/>
      <c r="K269" s="235"/>
      <c r="L269" s="241"/>
      <c r="M269" s="242"/>
      <c r="N269" s="243"/>
      <c r="O269" s="243"/>
      <c r="P269" s="243"/>
      <c r="Q269" s="243"/>
      <c r="R269" s="243"/>
      <c r="S269" s="243"/>
      <c r="T269" s="24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5" t="s">
        <v>292</v>
      </c>
      <c r="AU269" s="245" t="s">
        <v>199</v>
      </c>
      <c r="AV269" s="13" t="s">
        <v>78</v>
      </c>
      <c r="AW269" s="13" t="s">
        <v>31</v>
      </c>
      <c r="AX269" s="13" t="s">
        <v>76</v>
      </c>
      <c r="AY269" s="245" t="s">
        <v>281</v>
      </c>
    </row>
    <row r="270" s="2" customFormat="1" ht="37.8" customHeight="1">
      <c r="A270" s="41"/>
      <c r="B270" s="42"/>
      <c r="C270" s="216" t="s">
        <v>581</v>
      </c>
      <c r="D270" s="216" t="s">
        <v>284</v>
      </c>
      <c r="E270" s="217" t="s">
        <v>615</v>
      </c>
      <c r="F270" s="218" t="s">
        <v>616</v>
      </c>
      <c r="G270" s="219" t="s">
        <v>330</v>
      </c>
      <c r="H270" s="220">
        <v>1</v>
      </c>
      <c r="I270" s="221"/>
      <c r="J270" s="222">
        <f>ROUND(I270*H270,2)</f>
        <v>0</v>
      </c>
      <c r="K270" s="218" t="s">
        <v>287</v>
      </c>
      <c r="L270" s="47"/>
      <c r="M270" s="223" t="s">
        <v>19</v>
      </c>
      <c r="N270" s="224" t="s">
        <v>40</v>
      </c>
      <c r="O270" s="87"/>
      <c r="P270" s="225">
        <f>O270*H270</f>
        <v>0</v>
      </c>
      <c r="Q270" s="225">
        <v>3.0000000000000001E-05</v>
      </c>
      <c r="R270" s="225">
        <f>Q270*H270</f>
        <v>3.0000000000000001E-05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305</v>
      </c>
      <c r="AT270" s="227" t="s">
        <v>284</v>
      </c>
      <c r="AU270" s="227" t="s">
        <v>199</v>
      </c>
      <c r="AY270" s="20" t="s">
        <v>281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76</v>
      </c>
      <c r="BK270" s="228">
        <f>ROUND(I270*H270,2)</f>
        <v>0</v>
      </c>
      <c r="BL270" s="20" t="s">
        <v>305</v>
      </c>
      <c r="BM270" s="227" t="s">
        <v>2544</v>
      </c>
    </row>
    <row r="271" s="2" customFormat="1">
      <c r="A271" s="41"/>
      <c r="B271" s="42"/>
      <c r="C271" s="43"/>
      <c r="D271" s="229" t="s">
        <v>290</v>
      </c>
      <c r="E271" s="43"/>
      <c r="F271" s="230" t="s">
        <v>618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290</v>
      </c>
      <c r="AU271" s="20" t="s">
        <v>199</v>
      </c>
    </row>
    <row r="272" s="13" customFormat="1">
      <c r="A272" s="13"/>
      <c r="B272" s="234"/>
      <c r="C272" s="235"/>
      <c r="D272" s="236" t="s">
        <v>292</v>
      </c>
      <c r="E272" s="237" t="s">
        <v>19</v>
      </c>
      <c r="F272" s="238" t="s">
        <v>619</v>
      </c>
      <c r="G272" s="235"/>
      <c r="H272" s="239">
        <v>1</v>
      </c>
      <c r="I272" s="240"/>
      <c r="J272" s="235"/>
      <c r="K272" s="235"/>
      <c r="L272" s="241"/>
      <c r="M272" s="242"/>
      <c r="N272" s="243"/>
      <c r="O272" s="243"/>
      <c r="P272" s="243"/>
      <c r="Q272" s="243"/>
      <c r="R272" s="243"/>
      <c r="S272" s="243"/>
      <c r="T272" s="244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5" t="s">
        <v>292</v>
      </c>
      <c r="AU272" s="245" t="s">
        <v>199</v>
      </c>
      <c r="AV272" s="13" t="s">
        <v>78</v>
      </c>
      <c r="AW272" s="13" t="s">
        <v>31</v>
      </c>
      <c r="AX272" s="13" t="s">
        <v>76</v>
      </c>
      <c r="AY272" s="245" t="s">
        <v>281</v>
      </c>
    </row>
    <row r="273" s="2" customFormat="1" ht="24.15" customHeight="1">
      <c r="A273" s="41"/>
      <c r="B273" s="42"/>
      <c r="C273" s="267" t="s">
        <v>587</v>
      </c>
      <c r="D273" s="267" t="s">
        <v>396</v>
      </c>
      <c r="E273" s="268" t="s">
        <v>621</v>
      </c>
      <c r="F273" s="269" t="s">
        <v>622</v>
      </c>
      <c r="G273" s="270" t="s">
        <v>330</v>
      </c>
      <c r="H273" s="271">
        <v>1</v>
      </c>
      <c r="I273" s="272"/>
      <c r="J273" s="273">
        <f>ROUND(I273*H273,2)</f>
        <v>0</v>
      </c>
      <c r="K273" s="269" t="s">
        <v>287</v>
      </c>
      <c r="L273" s="274"/>
      <c r="M273" s="275" t="s">
        <v>19</v>
      </c>
      <c r="N273" s="276" t="s">
        <v>40</v>
      </c>
      <c r="O273" s="87"/>
      <c r="P273" s="225">
        <f>O273*H273</f>
        <v>0</v>
      </c>
      <c r="Q273" s="225">
        <v>0.0022000000000000001</v>
      </c>
      <c r="R273" s="225">
        <f>Q273*H273</f>
        <v>0.0022000000000000001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483</v>
      </c>
      <c r="AT273" s="227" t="s">
        <v>396</v>
      </c>
      <c r="AU273" s="227" t="s">
        <v>199</v>
      </c>
      <c r="AY273" s="20" t="s">
        <v>281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76</v>
      </c>
      <c r="BK273" s="228">
        <f>ROUND(I273*H273,2)</f>
        <v>0</v>
      </c>
      <c r="BL273" s="20" t="s">
        <v>305</v>
      </c>
      <c r="BM273" s="227" t="s">
        <v>2545</v>
      </c>
    </row>
    <row r="274" s="2" customFormat="1" ht="37.8" customHeight="1">
      <c r="A274" s="41"/>
      <c r="B274" s="42"/>
      <c r="C274" s="216" t="s">
        <v>594</v>
      </c>
      <c r="D274" s="216" t="s">
        <v>284</v>
      </c>
      <c r="E274" s="217" t="s">
        <v>605</v>
      </c>
      <c r="F274" s="218" t="s">
        <v>606</v>
      </c>
      <c r="G274" s="219" t="s">
        <v>330</v>
      </c>
      <c r="H274" s="220">
        <v>2</v>
      </c>
      <c r="I274" s="221"/>
      <c r="J274" s="222">
        <f>ROUND(I274*H274,2)</f>
        <v>0</v>
      </c>
      <c r="K274" s="218" t="s">
        <v>287</v>
      </c>
      <c r="L274" s="47"/>
      <c r="M274" s="223" t="s">
        <v>19</v>
      </c>
      <c r="N274" s="224" t="s">
        <v>40</v>
      </c>
      <c r="O274" s="87"/>
      <c r="P274" s="225">
        <f>O274*H274</f>
        <v>0</v>
      </c>
      <c r="Q274" s="225">
        <v>3.1999999999999999E-05</v>
      </c>
      <c r="R274" s="225">
        <f>Q274*H274</f>
        <v>6.3999999999999997E-05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305</v>
      </c>
      <c r="AT274" s="227" t="s">
        <v>284</v>
      </c>
      <c r="AU274" s="227" t="s">
        <v>199</v>
      </c>
      <c r="AY274" s="20" t="s">
        <v>281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76</v>
      </c>
      <c r="BK274" s="228">
        <f>ROUND(I274*H274,2)</f>
        <v>0</v>
      </c>
      <c r="BL274" s="20" t="s">
        <v>305</v>
      </c>
      <c r="BM274" s="227" t="s">
        <v>2546</v>
      </c>
    </row>
    <row r="275" s="2" customFormat="1">
      <c r="A275" s="41"/>
      <c r="B275" s="42"/>
      <c r="C275" s="43"/>
      <c r="D275" s="229" t="s">
        <v>290</v>
      </c>
      <c r="E275" s="43"/>
      <c r="F275" s="230" t="s">
        <v>608</v>
      </c>
      <c r="G275" s="43"/>
      <c r="H275" s="43"/>
      <c r="I275" s="231"/>
      <c r="J275" s="43"/>
      <c r="K275" s="43"/>
      <c r="L275" s="47"/>
      <c r="M275" s="232"/>
      <c r="N275" s="233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290</v>
      </c>
      <c r="AU275" s="20" t="s">
        <v>199</v>
      </c>
    </row>
    <row r="276" s="13" customFormat="1">
      <c r="A276" s="13"/>
      <c r="B276" s="234"/>
      <c r="C276" s="235"/>
      <c r="D276" s="236" t="s">
        <v>292</v>
      </c>
      <c r="E276" s="237" t="s">
        <v>19</v>
      </c>
      <c r="F276" s="238" t="s">
        <v>955</v>
      </c>
      <c r="G276" s="235"/>
      <c r="H276" s="239">
        <v>2</v>
      </c>
      <c r="I276" s="240"/>
      <c r="J276" s="235"/>
      <c r="K276" s="235"/>
      <c r="L276" s="241"/>
      <c r="M276" s="242"/>
      <c r="N276" s="243"/>
      <c r="O276" s="243"/>
      <c r="P276" s="243"/>
      <c r="Q276" s="243"/>
      <c r="R276" s="243"/>
      <c r="S276" s="243"/>
      <c r="T276" s="244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5" t="s">
        <v>292</v>
      </c>
      <c r="AU276" s="245" t="s">
        <v>199</v>
      </c>
      <c r="AV276" s="13" t="s">
        <v>78</v>
      </c>
      <c r="AW276" s="13" t="s">
        <v>31</v>
      </c>
      <c r="AX276" s="13" t="s">
        <v>76</v>
      </c>
      <c r="AY276" s="245" t="s">
        <v>281</v>
      </c>
    </row>
    <row r="277" s="2" customFormat="1" ht="24.15" customHeight="1">
      <c r="A277" s="41"/>
      <c r="B277" s="42"/>
      <c r="C277" s="267" t="s">
        <v>599</v>
      </c>
      <c r="D277" s="267" t="s">
        <v>396</v>
      </c>
      <c r="E277" s="268" t="s">
        <v>611</v>
      </c>
      <c r="F277" s="269" t="s">
        <v>612</v>
      </c>
      <c r="G277" s="270" t="s">
        <v>330</v>
      </c>
      <c r="H277" s="271">
        <v>2</v>
      </c>
      <c r="I277" s="272"/>
      <c r="J277" s="273">
        <f>ROUND(I277*H277,2)</f>
        <v>0</v>
      </c>
      <c r="K277" s="269" t="s">
        <v>287</v>
      </c>
      <c r="L277" s="274"/>
      <c r="M277" s="275" t="s">
        <v>19</v>
      </c>
      <c r="N277" s="276" t="s">
        <v>40</v>
      </c>
      <c r="O277" s="87"/>
      <c r="P277" s="225">
        <f>O277*H277</f>
        <v>0</v>
      </c>
      <c r="Q277" s="225">
        <v>0.0033</v>
      </c>
      <c r="R277" s="225">
        <f>Q277*H277</f>
        <v>0.0066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483</v>
      </c>
      <c r="AT277" s="227" t="s">
        <v>396</v>
      </c>
      <c r="AU277" s="227" t="s">
        <v>199</v>
      </c>
      <c r="AY277" s="20" t="s">
        <v>281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76</v>
      </c>
      <c r="BK277" s="228">
        <f>ROUND(I277*H277,2)</f>
        <v>0</v>
      </c>
      <c r="BL277" s="20" t="s">
        <v>305</v>
      </c>
      <c r="BM277" s="227" t="s">
        <v>2547</v>
      </c>
    </row>
    <row r="278" s="12" customFormat="1" ht="22.8" customHeight="1">
      <c r="A278" s="12"/>
      <c r="B278" s="200"/>
      <c r="C278" s="201"/>
      <c r="D278" s="202" t="s">
        <v>68</v>
      </c>
      <c r="E278" s="214" t="s">
        <v>638</v>
      </c>
      <c r="F278" s="214" t="s">
        <v>639</v>
      </c>
      <c r="G278" s="201"/>
      <c r="H278" s="201"/>
      <c r="I278" s="204"/>
      <c r="J278" s="215">
        <f>BK278</f>
        <v>0</v>
      </c>
      <c r="K278" s="201"/>
      <c r="L278" s="206"/>
      <c r="M278" s="207"/>
      <c r="N278" s="208"/>
      <c r="O278" s="208"/>
      <c r="P278" s="209">
        <f>SUM(P279:P290)</f>
        <v>0</v>
      </c>
      <c r="Q278" s="208"/>
      <c r="R278" s="209">
        <f>SUM(R279:R290)</f>
        <v>0.021850000000000001</v>
      </c>
      <c r="S278" s="208"/>
      <c r="T278" s="210">
        <f>SUM(T279:T290)</f>
        <v>0</v>
      </c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R278" s="211" t="s">
        <v>78</v>
      </c>
      <c r="AT278" s="212" t="s">
        <v>68</v>
      </c>
      <c r="AU278" s="212" t="s">
        <v>76</v>
      </c>
      <c r="AY278" s="211" t="s">
        <v>281</v>
      </c>
      <c r="BK278" s="213">
        <f>SUM(BK279:BK290)</f>
        <v>0</v>
      </c>
    </row>
    <row r="279" s="2" customFormat="1" ht="55.5" customHeight="1">
      <c r="A279" s="41"/>
      <c r="B279" s="42"/>
      <c r="C279" s="216" t="s">
        <v>604</v>
      </c>
      <c r="D279" s="216" t="s">
        <v>284</v>
      </c>
      <c r="E279" s="217" t="s">
        <v>640</v>
      </c>
      <c r="F279" s="218" t="s">
        <v>641</v>
      </c>
      <c r="G279" s="219" t="s">
        <v>366</v>
      </c>
      <c r="H279" s="220">
        <v>0.021999999999999999</v>
      </c>
      <c r="I279" s="221"/>
      <c r="J279" s="222">
        <f>ROUND(I279*H279,2)</f>
        <v>0</v>
      </c>
      <c r="K279" s="218" t="s">
        <v>287</v>
      </c>
      <c r="L279" s="47"/>
      <c r="M279" s="223" t="s">
        <v>19</v>
      </c>
      <c r="N279" s="224" t="s">
        <v>40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305</v>
      </c>
      <c r="AT279" s="227" t="s">
        <v>284</v>
      </c>
      <c r="AU279" s="227" t="s">
        <v>78</v>
      </c>
      <c r="AY279" s="20" t="s">
        <v>281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76</v>
      </c>
      <c r="BK279" s="228">
        <f>ROUND(I279*H279,2)</f>
        <v>0</v>
      </c>
      <c r="BL279" s="20" t="s">
        <v>305</v>
      </c>
      <c r="BM279" s="227" t="s">
        <v>642</v>
      </c>
    </row>
    <row r="280" s="2" customFormat="1">
      <c r="A280" s="41"/>
      <c r="B280" s="42"/>
      <c r="C280" s="43"/>
      <c r="D280" s="229" t="s">
        <v>290</v>
      </c>
      <c r="E280" s="43"/>
      <c r="F280" s="230" t="s">
        <v>643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290</v>
      </c>
      <c r="AU280" s="20" t="s">
        <v>78</v>
      </c>
    </row>
    <row r="281" s="2" customFormat="1" ht="37.8" customHeight="1">
      <c r="A281" s="41"/>
      <c r="B281" s="42"/>
      <c r="C281" s="216" t="s">
        <v>610</v>
      </c>
      <c r="D281" s="216" t="s">
        <v>284</v>
      </c>
      <c r="E281" s="217" t="s">
        <v>645</v>
      </c>
      <c r="F281" s="218" t="s">
        <v>646</v>
      </c>
      <c r="G281" s="219" t="s">
        <v>330</v>
      </c>
      <c r="H281" s="220">
        <v>1</v>
      </c>
      <c r="I281" s="221"/>
      <c r="J281" s="222">
        <f>ROUND(I281*H281,2)</f>
        <v>0</v>
      </c>
      <c r="K281" s="218" t="s">
        <v>287</v>
      </c>
      <c r="L281" s="47"/>
      <c r="M281" s="223" t="s">
        <v>19</v>
      </c>
      <c r="N281" s="224" t="s">
        <v>40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305</v>
      </c>
      <c r="AT281" s="227" t="s">
        <v>284</v>
      </c>
      <c r="AU281" s="227" t="s">
        <v>78</v>
      </c>
      <c r="AY281" s="20" t="s">
        <v>281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76</v>
      </c>
      <c r="BK281" s="228">
        <f>ROUND(I281*H281,2)</f>
        <v>0</v>
      </c>
      <c r="BL281" s="20" t="s">
        <v>305</v>
      </c>
      <c r="BM281" s="227" t="s">
        <v>647</v>
      </c>
    </row>
    <row r="282" s="2" customFormat="1">
      <c r="A282" s="41"/>
      <c r="B282" s="42"/>
      <c r="C282" s="43"/>
      <c r="D282" s="229" t="s">
        <v>290</v>
      </c>
      <c r="E282" s="43"/>
      <c r="F282" s="230" t="s">
        <v>648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290</v>
      </c>
      <c r="AU282" s="20" t="s">
        <v>78</v>
      </c>
    </row>
    <row r="283" s="2" customFormat="1" ht="24.15" customHeight="1">
      <c r="A283" s="41"/>
      <c r="B283" s="42"/>
      <c r="C283" s="267" t="s">
        <v>614</v>
      </c>
      <c r="D283" s="267" t="s">
        <v>396</v>
      </c>
      <c r="E283" s="268" t="s">
        <v>650</v>
      </c>
      <c r="F283" s="269" t="s">
        <v>651</v>
      </c>
      <c r="G283" s="270" t="s">
        <v>330</v>
      </c>
      <c r="H283" s="271">
        <v>1</v>
      </c>
      <c r="I283" s="272"/>
      <c r="J283" s="273">
        <f>ROUND(I283*H283,2)</f>
        <v>0</v>
      </c>
      <c r="K283" s="269" t="s">
        <v>287</v>
      </c>
      <c r="L283" s="274"/>
      <c r="M283" s="275" t="s">
        <v>19</v>
      </c>
      <c r="N283" s="276" t="s">
        <v>40</v>
      </c>
      <c r="O283" s="87"/>
      <c r="P283" s="225">
        <f>O283*H283</f>
        <v>0</v>
      </c>
      <c r="Q283" s="225">
        <v>0.0195</v>
      </c>
      <c r="R283" s="225">
        <f>Q283*H283</f>
        <v>0.0195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483</v>
      </c>
      <c r="AT283" s="227" t="s">
        <v>396</v>
      </c>
      <c r="AU283" s="227" t="s">
        <v>78</v>
      </c>
      <c r="AY283" s="20" t="s">
        <v>281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76</v>
      </c>
      <c r="BK283" s="228">
        <f>ROUND(I283*H283,2)</f>
        <v>0</v>
      </c>
      <c r="BL283" s="20" t="s">
        <v>305</v>
      </c>
      <c r="BM283" s="227" t="s">
        <v>652</v>
      </c>
    </row>
    <row r="284" s="13" customFormat="1">
      <c r="A284" s="13"/>
      <c r="B284" s="234"/>
      <c r="C284" s="235"/>
      <c r="D284" s="236" t="s">
        <v>292</v>
      </c>
      <c r="E284" s="237" t="s">
        <v>19</v>
      </c>
      <c r="F284" s="238" t="s">
        <v>476</v>
      </c>
      <c r="G284" s="235"/>
      <c r="H284" s="239">
        <v>1</v>
      </c>
      <c r="I284" s="240"/>
      <c r="J284" s="235"/>
      <c r="K284" s="235"/>
      <c r="L284" s="241"/>
      <c r="M284" s="242"/>
      <c r="N284" s="243"/>
      <c r="O284" s="243"/>
      <c r="P284" s="243"/>
      <c r="Q284" s="243"/>
      <c r="R284" s="243"/>
      <c r="S284" s="243"/>
      <c r="T284" s="244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5" t="s">
        <v>292</v>
      </c>
      <c r="AU284" s="245" t="s">
        <v>78</v>
      </c>
      <c r="AV284" s="13" t="s">
        <v>78</v>
      </c>
      <c r="AW284" s="13" t="s">
        <v>31</v>
      </c>
      <c r="AX284" s="13" t="s">
        <v>76</v>
      </c>
      <c r="AY284" s="245" t="s">
        <v>281</v>
      </c>
    </row>
    <row r="285" s="2" customFormat="1" ht="24.15" customHeight="1">
      <c r="A285" s="41"/>
      <c r="B285" s="42"/>
      <c r="C285" s="216" t="s">
        <v>620</v>
      </c>
      <c r="D285" s="216" t="s">
        <v>284</v>
      </c>
      <c r="E285" s="217" t="s">
        <v>653</v>
      </c>
      <c r="F285" s="218" t="s">
        <v>654</v>
      </c>
      <c r="G285" s="219" t="s">
        <v>330</v>
      </c>
      <c r="H285" s="220">
        <v>1</v>
      </c>
      <c r="I285" s="221"/>
      <c r="J285" s="222">
        <f>ROUND(I285*H285,2)</f>
        <v>0</v>
      </c>
      <c r="K285" s="218" t="s">
        <v>287</v>
      </c>
      <c r="L285" s="47"/>
      <c r="M285" s="223" t="s">
        <v>19</v>
      </c>
      <c r="N285" s="224" t="s">
        <v>40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305</v>
      </c>
      <c r="AT285" s="227" t="s">
        <v>284</v>
      </c>
      <c r="AU285" s="227" t="s">
        <v>78</v>
      </c>
      <c r="AY285" s="20" t="s">
        <v>281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76</v>
      </c>
      <c r="BK285" s="228">
        <f>ROUND(I285*H285,2)</f>
        <v>0</v>
      </c>
      <c r="BL285" s="20" t="s">
        <v>305</v>
      </c>
      <c r="BM285" s="227" t="s">
        <v>655</v>
      </c>
    </row>
    <row r="286" s="2" customFormat="1">
      <c r="A286" s="41"/>
      <c r="B286" s="42"/>
      <c r="C286" s="43"/>
      <c r="D286" s="229" t="s">
        <v>290</v>
      </c>
      <c r="E286" s="43"/>
      <c r="F286" s="230" t="s">
        <v>656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290</v>
      </c>
      <c r="AU286" s="20" t="s">
        <v>78</v>
      </c>
    </row>
    <row r="287" s="2" customFormat="1" ht="24.15" customHeight="1">
      <c r="A287" s="41"/>
      <c r="B287" s="42"/>
      <c r="C287" s="267" t="s">
        <v>626</v>
      </c>
      <c r="D287" s="267" t="s">
        <v>396</v>
      </c>
      <c r="E287" s="268" t="s">
        <v>658</v>
      </c>
      <c r="F287" s="269" t="s">
        <v>659</v>
      </c>
      <c r="G287" s="270" t="s">
        <v>330</v>
      </c>
      <c r="H287" s="271">
        <v>1</v>
      </c>
      <c r="I287" s="272"/>
      <c r="J287" s="273">
        <f>ROUND(I287*H287,2)</f>
        <v>0</v>
      </c>
      <c r="K287" s="269" t="s">
        <v>287</v>
      </c>
      <c r="L287" s="274"/>
      <c r="M287" s="275" t="s">
        <v>19</v>
      </c>
      <c r="N287" s="276" t="s">
        <v>40</v>
      </c>
      <c r="O287" s="87"/>
      <c r="P287" s="225">
        <f>O287*H287</f>
        <v>0</v>
      </c>
      <c r="Q287" s="225">
        <v>0.00014999999999999999</v>
      </c>
      <c r="R287" s="225">
        <f>Q287*H287</f>
        <v>0.00014999999999999999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483</v>
      </c>
      <c r="AT287" s="227" t="s">
        <v>396</v>
      </c>
      <c r="AU287" s="227" t="s">
        <v>78</v>
      </c>
      <c r="AY287" s="20" t="s">
        <v>281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76</v>
      </c>
      <c r="BK287" s="228">
        <f>ROUND(I287*H287,2)</f>
        <v>0</v>
      </c>
      <c r="BL287" s="20" t="s">
        <v>305</v>
      </c>
      <c r="BM287" s="227" t="s">
        <v>660</v>
      </c>
    </row>
    <row r="288" s="2" customFormat="1" ht="24.15" customHeight="1">
      <c r="A288" s="41"/>
      <c r="B288" s="42"/>
      <c r="C288" s="216" t="s">
        <v>633</v>
      </c>
      <c r="D288" s="216" t="s">
        <v>284</v>
      </c>
      <c r="E288" s="217" t="s">
        <v>662</v>
      </c>
      <c r="F288" s="218" t="s">
        <v>663</v>
      </c>
      <c r="G288" s="219" t="s">
        <v>330</v>
      </c>
      <c r="H288" s="220">
        <v>1</v>
      </c>
      <c r="I288" s="221"/>
      <c r="J288" s="222">
        <f>ROUND(I288*H288,2)</f>
        <v>0</v>
      </c>
      <c r="K288" s="218" t="s">
        <v>287</v>
      </c>
      <c r="L288" s="47"/>
      <c r="M288" s="223" t="s">
        <v>19</v>
      </c>
      <c r="N288" s="224" t="s">
        <v>40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305</v>
      </c>
      <c r="AT288" s="227" t="s">
        <v>284</v>
      </c>
      <c r="AU288" s="227" t="s">
        <v>78</v>
      </c>
      <c r="AY288" s="20" t="s">
        <v>281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76</v>
      </c>
      <c r="BK288" s="228">
        <f>ROUND(I288*H288,2)</f>
        <v>0</v>
      </c>
      <c r="BL288" s="20" t="s">
        <v>305</v>
      </c>
      <c r="BM288" s="227" t="s">
        <v>664</v>
      </c>
    </row>
    <row r="289" s="2" customFormat="1">
      <c r="A289" s="41"/>
      <c r="B289" s="42"/>
      <c r="C289" s="43"/>
      <c r="D289" s="229" t="s">
        <v>290</v>
      </c>
      <c r="E289" s="43"/>
      <c r="F289" s="230" t="s">
        <v>665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290</v>
      </c>
      <c r="AU289" s="20" t="s">
        <v>78</v>
      </c>
    </row>
    <row r="290" s="2" customFormat="1" ht="16.5" customHeight="1">
      <c r="A290" s="41"/>
      <c r="B290" s="42"/>
      <c r="C290" s="267" t="s">
        <v>388</v>
      </c>
      <c r="D290" s="267" t="s">
        <v>396</v>
      </c>
      <c r="E290" s="268" t="s">
        <v>667</v>
      </c>
      <c r="F290" s="269" t="s">
        <v>668</v>
      </c>
      <c r="G290" s="270" t="s">
        <v>330</v>
      </c>
      <c r="H290" s="271">
        <v>1</v>
      </c>
      <c r="I290" s="272"/>
      <c r="J290" s="273">
        <f>ROUND(I290*H290,2)</f>
        <v>0</v>
      </c>
      <c r="K290" s="269" t="s">
        <v>287</v>
      </c>
      <c r="L290" s="274"/>
      <c r="M290" s="275" t="s">
        <v>19</v>
      </c>
      <c r="N290" s="276" t="s">
        <v>40</v>
      </c>
      <c r="O290" s="87"/>
      <c r="P290" s="225">
        <f>O290*H290</f>
        <v>0</v>
      </c>
      <c r="Q290" s="225">
        <v>0.0022000000000000001</v>
      </c>
      <c r="R290" s="225">
        <f>Q290*H290</f>
        <v>0.0022000000000000001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483</v>
      </c>
      <c r="AT290" s="227" t="s">
        <v>396</v>
      </c>
      <c r="AU290" s="227" t="s">
        <v>78</v>
      </c>
      <c r="AY290" s="20" t="s">
        <v>281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76</v>
      </c>
      <c r="BK290" s="228">
        <f>ROUND(I290*H290,2)</f>
        <v>0</v>
      </c>
      <c r="BL290" s="20" t="s">
        <v>305</v>
      </c>
      <c r="BM290" s="227" t="s">
        <v>669</v>
      </c>
    </row>
    <row r="291" s="12" customFormat="1" ht="22.8" customHeight="1">
      <c r="A291" s="12"/>
      <c r="B291" s="200"/>
      <c r="C291" s="201"/>
      <c r="D291" s="202" t="s">
        <v>68</v>
      </c>
      <c r="E291" s="214" t="s">
        <v>670</v>
      </c>
      <c r="F291" s="214" t="s">
        <v>671</v>
      </c>
      <c r="G291" s="201"/>
      <c r="H291" s="201"/>
      <c r="I291" s="204"/>
      <c r="J291" s="215">
        <f>BK291</f>
        <v>0</v>
      </c>
      <c r="K291" s="201"/>
      <c r="L291" s="206"/>
      <c r="M291" s="207"/>
      <c r="N291" s="208"/>
      <c r="O291" s="208"/>
      <c r="P291" s="209">
        <f>P292+SUM(P293:P310)</f>
        <v>0</v>
      </c>
      <c r="Q291" s="208"/>
      <c r="R291" s="209">
        <f>R292+SUM(R293:R310)</f>
        <v>0.59810384000000005</v>
      </c>
      <c r="S291" s="208"/>
      <c r="T291" s="210">
        <f>T292+SUM(T293:T310)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11" t="s">
        <v>78</v>
      </c>
      <c r="AT291" s="212" t="s">
        <v>68</v>
      </c>
      <c r="AU291" s="212" t="s">
        <v>76</v>
      </c>
      <c r="AY291" s="211" t="s">
        <v>281</v>
      </c>
      <c r="BK291" s="213">
        <f>BK292+SUM(BK293:BK310)</f>
        <v>0</v>
      </c>
    </row>
    <row r="292" s="2" customFormat="1" ht="24.15" customHeight="1">
      <c r="A292" s="41"/>
      <c r="B292" s="42"/>
      <c r="C292" s="216" t="s">
        <v>644</v>
      </c>
      <c r="D292" s="216" t="s">
        <v>284</v>
      </c>
      <c r="E292" s="217" t="s">
        <v>673</v>
      </c>
      <c r="F292" s="218" t="s">
        <v>674</v>
      </c>
      <c r="G292" s="219" t="s">
        <v>197</v>
      </c>
      <c r="H292" s="220">
        <v>15.960000000000001</v>
      </c>
      <c r="I292" s="221"/>
      <c r="J292" s="222">
        <f>ROUND(I292*H292,2)</f>
        <v>0</v>
      </c>
      <c r="K292" s="218" t="s">
        <v>287</v>
      </c>
      <c r="L292" s="47"/>
      <c r="M292" s="223" t="s">
        <v>19</v>
      </c>
      <c r="N292" s="224" t="s">
        <v>40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305</v>
      </c>
      <c r="AT292" s="227" t="s">
        <v>284</v>
      </c>
      <c r="AU292" s="227" t="s">
        <v>78</v>
      </c>
      <c r="AY292" s="20" t="s">
        <v>281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76</v>
      </c>
      <c r="BK292" s="228">
        <f>ROUND(I292*H292,2)</f>
        <v>0</v>
      </c>
      <c r="BL292" s="20" t="s">
        <v>305</v>
      </c>
      <c r="BM292" s="227" t="s">
        <v>675</v>
      </c>
    </row>
    <row r="293" s="2" customFormat="1">
      <c r="A293" s="41"/>
      <c r="B293" s="42"/>
      <c r="C293" s="43"/>
      <c r="D293" s="229" t="s">
        <v>290</v>
      </c>
      <c r="E293" s="43"/>
      <c r="F293" s="230" t="s">
        <v>676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290</v>
      </c>
      <c r="AU293" s="20" t="s">
        <v>78</v>
      </c>
    </row>
    <row r="294" s="13" customFormat="1">
      <c r="A294" s="13"/>
      <c r="B294" s="234"/>
      <c r="C294" s="235"/>
      <c r="D294" s="236" t="s">
        <v>292</v>
      </c>
      <c r="E294" s="237" t="s">
        <v>19</v>
      </c>
      <c r="F294" s="238" t="s">
        <v>200</v>
      </c>
      <c r="G294" s="235"/>
      <c r="H294" s="239">
        <v>15.960000000000001</v>
      </c>
      <c r="I294" s="240"/>
      <c r="J294" s="235"/>
      <c r="K294" s="235"/>
      <c r="L294" s="241"/>
      <c r="M294" s="242"/>
      <c r="N294" s="243"/>
      <c r="O294" s="243"/>
      <c r="P294" s="243"/>
      <c r="Q294" s="243"/>
      <c r="R294" s="243"/>
      <c r="S294" s="243"/>
      <c r="T294" s="244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5" t="s">
        <v>292</v>
      </c>
      <c r="AU294" s="245" t="s">
        <v>78</v>
      </c>
      <c r="AV294" s="13" t="s">
        <v>78</v>
      </c>
      <c r="AW294" s="13" t="s">
        <v>31</v>
      </c>
      <c r="AX294" s="13" t="s">
        <v>76</v>
      </c>
      <c r="AY294" s="245" t="s">
        <v>281</v>
      </c>
    </row>
    <row r="295" s="2" customFormat="1" ht="24.15" customHeight="1">
      <c r="A295" s="41"/>
      <c r="B295" s="42"/>
      <c r="C295" s="216" t="s">
        <v>452</v>
      </c>
      <c r="D295" s="216" t="s">
        <v>284</v>
      </c>
      <c r="E295" s="217" t="s">
        <v>1526</v>
      </c>
      <c r="F295" s="218" t="s">
        <v>1527</v>
      </c>
      <c r="G295" s="219" t="s">
        <v>197</v>
      </c>
      <c r="H295" s="220">
        <v>15.960000000000001</v>
      </c>
      <c r="I295" s="221"/>
      <c r="J295" s="222">
        <f>ROUND(I295*H295,2)</f>
        <v>0</v>
      </c>
      <c r="K295" s="218" t="s">
        <v>287</v>
      </c>
      <c r="L295" s="47"/>
      <c r="M295" s="223" t="s">
        <v>19</v>
      </c>
      <c r="N295" s="224" t="s">
        <v>40</v>
      </c>
      <c r="O295" s="87"/>
      <c r="P295" s="225">
        <f>O295*H295</f>
        <v>0</v>
      </c>
      <c r="Q295" s="225">
        <v>0.00050000000000000001</v>
      </c>
      <c r="R295" s="225">
        <f>Q295*H295</f>
        <v>0.007980000000000001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305</v>
      </c>
      <c r="AT295" s="227" t="s">
        <v>284</v>
      </c>
      <c r="AU295" s="227" t="s">
        <v>78</v>
      </c>
      <c r="AY295" s="20" t="s">
        <v>281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76</v>
      </c>
      <c r="BK295" s="228">
        <f>ROUND(I295*H295,2)</f>
        <v>0</v>
      </c>
      <c r="BL295" s="20" t="s">
        <v>305</v>
      </c>
      <c r="BM295" s="227" t="s">
        <v>678</v>
      </c>
    </row>
    <row r="296" s="2" customFormat="1">
      <c r="A296" s="41"/>
      <c r="B296" s="42"/>
      <c r="C296" s="43"/>
      <c r="D296" s="229" t="s">
        <v>290</v>
      </c>
      <c r="E296" s="43"/>
      <c r="F296" s="230" t="s">
        <v>1528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290</v>
      </c>
      <c r="AU296" s="20" t="s">
        <v>78</v>
      </c>
    </row>
    <row r="297" s="13" customFormat="1">
      <c r="A297" s="13"/>
      <c r="B297" s="234"/>
      <c r="C297" s="235"/>
      <c r="D297" s="236" t="s">
        <v>292</v>
      </c>
      <c r="E297" s="237" t="s">
        <v>19</v>
      </c>
      <c r="F297" s="238" t="s">
        <v>200</v>
      </c>
      <c r="G297" s="235"/>
      <c r="H297" s="239">
        <v>15.960000000000001</v>
      </c>
      <c r="I297" s="240"/>
      <c r="J297" s="235"/>
      <c r="K297" s="235"/>
      <c r="L297" s="241"/>
      <c r="M297" s="242"/>
      <c r="N297" s="243"/>
      <c r="O297" s="243"/>
      <c r="P297" s="243"/>
      <c r="Q297" s="243"/>
      <c r="R297" s="243"/>
      <c r="S297" s="243"/>
      <c r="T297" s="244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5" t="s">
        <v>292</v>
      </c>
      <c r="AU297" s="245" t="s">
        <v>78</v>
      </c>
      <c r="AV297" s="13" t="s">
        <v>78</v>
      </c>
      <c r="AW297" s="13" t="s">
        <v>31</v>
      </c>
      <c r="AX297" s="13" t="s">
        <v>69</v>
      </c>
      <c r="AY297" s="245" t="s">
        <v>281</v>
      </c>
    </row>
    <row r="298" s="14" customFormat="1">
      <c r="A298" s="14"/>
      <c r="B298" s="246"/>
      <c r="C298" s="247"/>
      <c r="D298" s="236" t="s">
        <v>292</v>
      </c>
      <c r="E298" s="248" t="s">
        <v>19</v>
      </c>
      <c r="F298" s="249" t="s">
        <v>311</v>
      </c>
      <c r="G298" s="247"/>
      <c r="H298" s="250">
        <v>15.960000000000001</v>
      </c>
      <c r="I298" s="251"/>
      <c r="J298" s="247"/>
      <c r="K298" s="247"/>
      <c r="L298" s="252"/>
      <c r="M298" s="253"/>
      <c r="N298" s="254"/>
      <c r="O298" s="254"/>
      <c r="P298" s="254"/>
      <c r="Q298" s="254"/>
      <c r="R298" s="254"/>
      <c r="S298" s="254"/>
      <c r="T298" s="25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6" t="s">
        <v>292</v>
      </c>
      <c r="AU298" s="256" t="s">
        <v>78</v>
      </c>
      <c r="AV298" s="14" t="s">
        <v>288</v>
      </c>
      <c r="AW298" s="14" t="s">
        <v>31</v>
      </c>
      <c r="AX298" s="14" t="s">
        <v>76</v>
      </c>
      <c r="AY298" s="256" t="s">
        <v>281</v>
      </c>
    </row>
    <row r="299" s="2" customFormat="1" ht="37.8" customHeight="1">
      <c r="A299" s="41"/>
      <c r="B299" s="42"/>
      <c r="C299" s="216" t="s">
        <v>465</v>
      </c>
      <c r="D299" s="216" t="s">
        <v>284</v>
      </c>
      <c r="E299" s="217" t="s">
        <v>680</v>
      </c>
      <c r="F299" s="218" t="s">
        <v>681</v>
      </c>
      <c r="G299" s="219" t="s">
        <v>197</v>
      </c>
      <c r="H299" s="220">
        <v>15.960000000000001</v>
      </c>
      <c r="I299" s="221"/>
      <c r="J299" s="222">
        <f>ROUND(I299*H299,2)</f>
        <v>0</v>
      </c>
      <c r="K299" s="218" t="s">
        <v>287</v>
      </c>
      <c r="L299" s="47"/>
      <c r="M299" s="223" t="s">
        <v>19</v>
      </c>
      <c r="N299" s="224" t="s">
        <v>40</v>
      </c>
      <c r="O299" s="87"/>
      <c r="P299" s="225">
        <f>O299*H299</f>
        <v>0</v>
      </c>
      <c r="Q299" s="225">
        <v>0.0059959999999999996</v>
      </c>
      <c r="R299" s="225">
        <f>Q299*H299</f>
        <v>0.095696160000000002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305</v>
      </c>
      <c r="AT299" s="227" t="s">
        <v>284</v>
      </c>
      <c r="AU299" s="227" t="s">
        <v>78</v>
      </c>
      <c r="AY299" s="20" t="s">
        <v>281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76</v>
      </c>
      <c r="BK299" s="228">
        <f>ROUND(I299*H299,2)</f>
        <v>0</v>
      </c>
      <c r="BL299" s="20" t="s">
        <v>305</v>
      </c>
      <c r="BM299" s="227" t="s">
        <v>682</v>
      </c>
    </row>
    <row r="300" s="2" customFormat="1">
      <c r="A300" s="41"/>
      <c r="B300" s="42"/>
      <c r="C300" s="43"/>
      <c r="D300" s="229" t="s">
        <v>290</v>
      </c>
      <c r="E300" s="43"/>
      <c r="F300" s="230" t="s">
        <v>683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290</v>
      </c>
      <c r="AU300" s="20" t="s">
        <v>78</v>
      </c>
    </row>
    <row r="301" s="13" customFormat="1">
      <c r="A301" s="13"/>
      <c r="B301" s="234"/>
      <c r="C301" s="235"/>
      <c r="D301" s="236" t="s">
        <v>292</v>
      </c>
      <c r="E301" s="237" t="s">
        <v>19</v>
      </c>
      <c r="F301" s="238" t="s">
        <v>2548</v>
      </c>
      <c r="G301" s="235"/>
      <c r="H301" s="239">
        <v>15.960000000000001</v>
      </c>
      <c r="I301" s="240"/>
      <c r="J301" s="235"/>
      <c r="K301" s="235"/>
      <c r="L301" s="241"/>
      <c r="M301" s="242"/>
      <c r="N301" s="243"/>
      <c r="O301" s="243"/>
      <c r="P301" s="243"/>
      <c r="Q301" s="243"/>
      <c r="R301" s="243"/>
      <c r="S301" s="243"/>
      <c r="T301" s="244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5" t="s">
        <v>292</v>
      </c>
      <c r="AU301" s="245" t="s">
        <v>78</v>
      </c>
      <c r="AV301" s="13" t="s">
        <v>78</v>
      </c>
      <c r="AW301" s="13" t="s">
        <v>31</v>
      </c>
      <c r="AX301" s="13" t="s">
        <v>76</v>
      </c>
      <c r="AY301" s="245" t="s">
        <v>281</v>
      </c>
    </row>
    <row r="302" s="2" customFormat="1" ht="33" customHeight="1">
      <c r="A302" s="41"/>
      <c r="B302" s="42"/>
      <c r="C302" s="267" t="s">
        <v>657</v>
      </c>
      <c r="D302" s="267" t="s">
        <v>396</v>
      </c>
      <c r="E302" s="268" t="s">
        <v>685</v>
      </c>
      <c r="F302" s="269" t="s">
        <v>686</v>
      </c>
      <c r="G302" s="270" t="s">
        <v>197</v>
      </c>
      <c r="H302" s="271">
        <v>17.556000000000001</v>
      </c>
      <c r="I302" s="272"/>
      <c r="J302" s="273">
        <f>ROUND(I302*H302,2)</f>
        <v>0</v>
      </c>
      <c r="K302" s="269" t="s">
        <v>287</v>
      </c>
      <c r="L302" s="274"/>
      <c r="M302" s="275" t="s">
        <v>19</v>
      </c>
      <c r="N302" s="276" t="s">
        <v>40</v>
      </c>
      <c r="O302" s="87"/>
      <c r="P302" s="225">
        <f>O302*H302</f>
        <v>0</v>
      </c>
      <c r="Q302" s="225">
        <v>0.021999999999999999</v>
      </c>
      <c r="R302" s="225">
        <f>Q302*H302</f>
        <v>0.38623200000000002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483</v>
      </c>
      <c r="AT302" s="227" t="s">
        <v>396</v>
      </c>
      <c r="AU302" s="227" t="s">
        <v>78</v>
      </c>
      <c r="AY302" s="20" t="s">
        <v>281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76</v>
      </c>
      <c r="BK302" s="228">
        <f>ROUND(I302*H302,2)</f>
        <v>0</v>
      </c>
      <c r="BL302" s="20" t="s">
        <v>305</v>
      </c>
      <c r="BM302" s="227" t="s">
        <v>687</v>
      </c>
    </row>
    <row r="303" s="13" customFormat="1">
      <c r="A303" s="13"/>
      <c r="B303" s="234"/>
      <c r="C303" s="235"/>
      <c r="D303" s="236" t="s">
        <v>292</v>
      </c>
      <c r="E303" s="237" t="s">
        <v>19</v>
      </c>
      <c r="F303" s="238" t="s">
        <v>200</v>
      </c>
      <c r="G303" s="235"/>
      <c r="H303" s="239">
        <v>15.960000000000001</v>
      </c>
      <c r="I303" s="240"/>
      <c r="J303" s="235"/>
      <c r="K303" s="235"/>
      <c r="L303" s="241"/>
      <c r="M303" s="242"/>
      <c r="N303" s="243"/>
      <c r="O303" s="243"/>
      <c r="P303" s="243"/>
      <c r="Q303" s="243"/>
      <c r="R303" s="243"/>
      <c r="S303" s="243"/>
      <c r="T303" s="244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5" t="s">
        <v>292</v>
      </c>
      <c r="AU303" s="245" t="s">
        <v>78</v>
      </c>
      <c r="AV303" s="13" t="s">
        <v>78</v>
      </c>
      <c r="AW303" s="13" t="s">
        <v>31</v>
      </c>
      <c r="AX303" s="13" t="s">
        <v>69</v>
      </c>
      <c r="AY303" s="245" t="s">
        <v>281</v>
      </c>
    </row>
    <row r="304" s="14" customFormat="1">
      <c r="A304" s="14"/>
      <c r="B304" s="246"/>
      <c r="C304" s="247"/>
      <c r="D304" s="236" t="s">
        <v>292</v>
      </c>
      <c r="E304" s="248" t="s">
        <v>19</v>
      </c>
      <c r="F304" s="249" t="s">
        <v>311</v>
      </c>
      <c r="G304" s="247"/>
      <c r="H304" s="250">
        <v>15.960000000000001</v>
      </c>
      <c r="I304" s="251"/>
      <c r="J304" s="247"/>
      <c r="K304" s="247"/>
      <c r="L304" s="252"/>
      <c r="M304" s="253"/>
      <c r="N304" s="254"/>
      <c r="O304" s="254"/>
      <c r="P304" s="254"/>
      <c r="Q304" s="254"/>
      <c r="R304" s="254"/>
      <c r="S304" s="254"/>
      <c r="T304" s="255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6" t="s">
        <v>292</v>
      </c>
      <c r="AU304" s="256" t="s">
        <v>78</v>
      </c>
      <c r="AV304" s="14" t="s">
        <v>288</v>
      </c>
      <c r="AW304" s="14" t="s">
        <v>31</v>
      </c>
      <c r="AX304" s="14" t="s">
        <v>76</v>
      </c>
      <c r="AY304" s="256" t="s">
        <v>281</v>
      </c>
    </row>
    <row r="305" s="13" customFormat="1">
      <c r="A305" s="13"/>
      <c r="B305" s="234"/>
      <c r="C305" s="235"/>
      <c r="D305" s="236" t="s">
        <v>292</v>
      </c>
      <c r="E305" s="235"/>
      <c r="F305" s="238" t="s">
        <v>2549</v>
      </c>
      <c r="G305" s="235"/>
      <c r="H305" s="239">
        <v>17.556000000000001</v>
      </c>
      <c r="I305" s="240"/>
      <c r="J305" s="235"/>
      <c r="K305" s="235"/>
      <c r="L305" s="241"/>
      <c r="M305" s="242"/>
      <c r="N305" s="243"/>
      <c r="O305" s="243"/>
      <c r="P305" s="243"/>
      <c r="Q305" s="243"/>
      <c r="R305" s="243"/>
      <c r="S305" s="243"/>
      <c r="T305" s="244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5" t="s">
        <v>292</v>
      </c>
      <c r="AU305" s="245" t="s">
        <v>78</v>
      </c>
      <c r="AV305" s="13" t="s">
        <v>78</v>
      </c>
      <c r="AW305" s="13" t="s">
        <v>4</v>
      </c>
      <c r="AX305" s="13" t="s">
        <v>76</v>
      </c>
      <c r="AY305" s="245" t="s">
        <v>281</v>
      </c>
    </row>
    <row r="306" s="2" customFormat="1" ht="16.5" customHeight="1">
      <c r="A306" s="41"/>
      <c r="B306" s="42"/>
      <c r="C306" s="216" t="s">
        <v>661</v>
      </c>
      <c r="D306" s="216" t="s">
        <v>284</v>
      </c>
      <c r="E306" s="217" t="s">
        <v>2550</v>
      </c>
      <c r="F306" s="218" t="s">
        <v>2551</v>
      </c>
      <c r="G306" s="219" t="s">
        <v>197</v>
      </c>
      <c r="H306" s="220">
        <v>2.0310000000000001</v>
      </c>
      <c r="I306" s="221"/>
      <c r="J306" s="222">
        <f>ROUND(I306*H306,2)</f>
        <v>0</v>
      </c>
      <c r="K306" s="218" t="s">
        <v>19</v>
      </c>
      <c r="L306" s="47"/>
      <c r="M306" s="223" t="s">
        <v>19</v>
      </c>
      <c r="N306" s="224" t="s">
        <v>40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305</v>
      </c>
      <c r="AT306" s="227" t="s">
        <v>284</v>
      </c>
      <c r="AU306" s="227" t="s">
        <v>78</v>
      </c>
      <c r="AY306" s="20" t="s">
        <v>281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76</v>
      </c>
      <c r="BK306" s="228">
        <f>ROUND(I306*H306,2)</f>
        <v>0</v>
      </c>
      <c r="BL306" s="20" t="s">
        <v>305</v>
      </c>
      <c r="BM306" s="227" t="s">
        <v>2552</v>
      </c>
    </row>
    <row r="307" s="13" customFormat="1">
      <c r="A307" s="13"/>
      <c r="B307" s="234"/>
      <c r="C307" s="235"/>
      <c r="D307" s="236" t="s">
        <v>292</v>
      </c>
      <c r="E307" s="237" t="s">
        <v>19</v>
      </c>
      <c r="F307" s="238" t="s">
        <v>2553</v>
      </c>
      <c r="G307" s="235"/>
      <c r="H307" s="239">
        <v>2.0310000000000001</v>
      </c>
      <c r="I307" s="240"/>
      <c r="J307" s="235"/>
      <c r="K307" s="235"/>
      <c r="L307" s="241"/>
      <c r="M307" s="242"/>
      <c r="N307" s="243"/>
      <c r="O307" s="243"/>
      <c r="P307" s="243"/>
      <c r="Q307" s="243"/>
      <c r="R307" s="243"/>
      <c r="S307" s="243"/>
      <c r="T307" s="244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5" t="s">
        <v>292</v>
      </c>
      <c r="AU307" s="245" t="s">
        <v>78</v>
      </c>
      <c r="AV307" s="13" t="s">
        <v>78</v>
      </c>
      <c r="AW307" s="13" t="s">
        <v>31</v>
      </c>
      <c r="AX307" s="13" t="s">
        <v>76</v>
      </c>
      <c r="AY307" s="245" t="s">
        <v>281</v>
      </c>
    </row>
    <row r="308" s="2" customFormat="1" ht="55.5" customHeight="1">
      <c r="A308" s="41"/>
      <c r="B308" s="42"/>
      <c r="C308" s="216" t="s">
        <v>666</v>
      </c>
      <c r="D308" s="216" t="s">
        <v>284</v>
      </c>
      <c r="E308" s="217" t="s">
        <v>690</v>
      </c>
      <c r="F308" s="218" t="s">
        <v>691</v>
      </c>
      <c r="G308" s="219" t="s">
        <v>366</v>
      </c>
      <c r="H308" s="220">
        <v>0.59799999999999998</v>
      </c>
      <c r="I308" s="221"/>
      <c r="J308" s="222">
        <f>ROUND(I308*H308,2)</f>
        <v>0</v>
      </c>
      <c r="K308" s="218" t="s">
        <v>287</v>
      </c>
      <c r="L308" s="47"/>
      <c r="M308" s="223" t="s">
        <v>19</v>
      </c>
      <c r="N308" s="224" t="s">
        <v>40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305</v>
      </c>
      <c r="AT308" s="227" t="s">
        <v>284</v>
      </c>
      <c r="AU308" s="227" t="s">
        <v>78</v>
      </c>
      <c r="AY308" s="20" t="s">
        <v>281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76</v>
      </c>
      <c r="BK308" s="228">
        <f>ROUND(I308*H308,2)</f>
        <v>0</v>
      </c>
      <c r="BL308" s="20" t="s">
        <v>305</v>
      </c>
      <c r="BM308" s="227" t="s">
        <v>692</v>
      </c>
    </row>
    <row r="309" s="2" customFormat="1">
      <c r="A309" s="41"/>
      <c r="B309" s="42"/>
      <c r="C309" s="43"/>
      <c r="D309" s="229" t="s">
        <v>290</v>
      </c>
      <c r="E309" s="43"/>
      <c r="F309" s="230" t="s">
        <v>693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290</v>
      </c>
      <c r="AU309" s="20" t="s">
        <v>78</v>
      </c>
    </row>
    <row r="310" s="12" customFormat="1" ht="20.88" customHeight="1">
      <c r="A310" s="12"/>
      <c r="B310" s="200"/>
      <c r="C310" s="201"/>
      <c r="D310" s="202" t="s">
        <v>68</v>
      </c>
      <c r="E310" s="214" t="s">
        <v>694</v>
      </c>
      <c r="F310" s="214" t="s">
        <v>695</v>
      </c>
      <c r="G310" s="201"/>
      <c r="H310" s="201"/>
      <c r="I310" s="204"/>
      <c r="J310" s="215">
        <f>BK310</f>
        <v>0</v>
      </c>
      <c r="K310" s="201"/>
      <c r="L310" s="206"/>
      <c r="M310" s="207"/>
      <c r="N310" s="208"/>
      <c r="O310" s="208"/>
      <c r="P310" s="209">
        <f>SUM(P311:P331)</f>
        <v>0</v>
      </c>
      <c r="Q310" s="208"/>
      <c r="R310" s="209">
        <f>SUM(R311:R331)</f>
        <v>0.10819568000000002</v>
      </c>
      <c r="S310" s="208"/>
      <c r="T310" s="210">
        <f>SUM(T311:T331)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211" t="s">
        <v>78</v>
      </c>
      <c r="AT310" s="212" t="s">
        <v>68</v>
      </c>
      <c r="AU310" s="212" t="s">
        <v>78</v>
      </c>
      <c r="AY310" s="211" t="s">
        <v>281</v>
      </c>
      <c r="BK310" s="213">
        <f>SUM(BK311:BK331)</f>
        <v>0</v>
      </c>
    </row>
    <row r="311" s="2" customFormat="1" ht="24.15" customHeight="1">
      <c r="A311" s="41"/>
      <c r="B311" s="42"/>
      <c r="C311" s="216" t="s">
        <v>672</v>
      </c>
      <c r="D311" s="216" t="s">
        <v>284</v>
      </c>
      <c r="E311" s="217" t="s">
        <v>697</v>
      </c>
      <c r="F311" s="218" t="s">
        <v>698</v>
      </c>
      <c r="G311" s="219" t="s">
        <v>197</v>
      </c>
      <c r="H311" s="220">
        <v>15.960000000000001</v>
      </c>
      <c r="I311" s="221"/>
      <c r="J311" s="222">
        <f>ROUND(I311*H311,2)</f>
        <v>0</v>
      </c>
      <c r="K311" s="218" t="s">
        <v>287</v>
      </c>
      <c r="L311" s="47"/>
      <c r="M311" s="223" t="s">
        <v>19</v>
      </c>
      <c r="N311" s="224" t="s">
        <v>40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305</v>
      </c>
      <c r="AT311" s="227" t="s">
        <v>284</v>
      </c>
      <c r="AU311" s="227" t="s">
        <v>199</v>
      </c>
      <c r="AY311" s="20" t="s">
        <v>281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76</v>
      </c>
      <c r="BK311" s="228">
        <f>ROUND(I311*H311,2)</f>
        <v>0</v>
      </c>
      <c r="BL311" s="20" t="s">
        <v>305</v>
      </c>
      <c r="BM311" s="227" t="s">
        <v>699</v>
      </c>
    </row>
    <row r="312" s="2" customFormat="1">
      <c r="A312" s="41"/>
      <c r="B312" s="42"/>
      <c r="C312" s="43"/>
      <c r="D312" s="229" t="s">
        <v>290</v>
      </c>
      <c r="E312" s="43"/>
      <c r="F312" s="230" t="s">
        <v>700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290</v>
      </c>
      <c r="AU312" s="20" t="s">
        <v>199</v>
      </c>
    </row>
    <row r="313" s="13" customFormat="1">
      <c r="A313" s="13"/>
      <c r="B313" s="234"/>
      <c r="C313" s="235"/>
      <c r="D313" s="236" t="s">
        <v>292</v>
      </c>
      <c r="E313" s="237" t="s">
        <v>19</v>
      </c>
      <c r="F313" s="238" t="s">
        <v>200</v>
      </c>
      <c r="G313" s="235"/>
      <c r="H313" s="239">
        <v>15.960000000000001</v>
      </c>
      <c r="I313" s="240"/>
      <c r="J313" s="235"/>
      <c r="K313" s="235"/>
      <c r="L313" s="241"/>
      <c r="M313" s="242"/>
      <c r="N313" s="243"/>
      <c r="O313" s="243"/>
      <c r="P313" s="243"/>
      <c r="Q313" s="243"/>
      <c r="R313" s="243"/>
      <c r="S313" s="243"/>
      <c r="T313" s="244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5" t="s">
        <v>292</v>
      </c>
      <c r="AU313" s="245" t="s">
        <v>199</v>
      </c>
      <c r="AV313" s="13" t="s">
        <v>78</v>
      </c>
      <c r="AW313" s="13" t="s">
        <v>31</v>
      </c>
      <c r="AX313" s="13" t="s">
        <v>76</v>
      </c>
      <c r="AY313" s="245" t="s">
        <v>281</v>
      </c>
    </row>
    <row r="314" s="2" customFormat="1" ht="24.15" customHeight="1">
      <c r="A314" s="41"/>
      <c r="B314" s="42"/>
      <c r="C314" s="216" t="s">
        <v>677</v>
      </c>
      <c r="D314" s="216" t="s">
        <v>284</v>
      </c>
      <c r="E314" s="217" t="s">
        <v>702</v>
      </c>
      <c r="F314" s="218" t="s">
        <v>703</v>
      </c>
      <c r="G314" s="219" t="s">
        <v>197</v>
      </c>
      <c r="H314" s="220">
        <v>19.823</v>
      </c>
      <c r="I314" s="221"/>
      <c r="J314" s="222">
        <f>ROUND(I314*H314,2)</f>
        <v>0</v>
      </c>
      <c r="K314" s="218" t="s">
        <v>287</v>
      </c>
      <c r="L314" s="47"/>
      <c r="M314" s="223" t="s">
        <v>19</v>
      </c>
      <c r="N314" s="224" t="s">
        <v>40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305</v>
      </c>
      <c r="AT314" s="227" t="s">
        <v>284</v>
      </c>
      <c r="AU314" s="227" t="s">
        <v>199</v>
      </c>
      <c r="AY314" s="20" t="s">
        <v>281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76</v>
      </c>
      <c r="BK314" s="228">
        <f>ROUND(I314*H314,2)</f>
        <v>0</v>
      </c>
      <c r="BL314" s="20" t="s">
        <v>305</v>
      </c>
      <c r="BM314" s="227" t="s">
        <v>704</v>
      </c>
    </row>
    <row r="315" s="2" customFormat="1">
      <c r="A315" s="41"/>
      <c r="B315" s="42"/>
      <c r="C315" s="43"/>
      <c r="D315" s="229" t="s">
        <v>290</v>
      </c>
      <c r="E315" s="43"/>
      <c r="F315" s="230" t="s">
        <v>705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290</v>
      </c>
      <c r="AU315" s="20" t="s">
        <v>199</v>
      </c>
    </row>
    <row r="316" s="13" customFormat="1">
      <c r="A316" s="13"/>
      <c r="B316" s="234"/>
      <c r="C316" s="235"/>
      <c r="D316" s="236" t="s">
        <v>292</v>
      </c>
      <c r="E316" s="237" t="s">
        <v>19</v>
      </c>
      <c r="F316" s="238" t="s">
        <v>706</v>
      </c>
      <c r="G316" s="235"/>
      <c r="H316" s="239">
        <v>4.226</v>
      </c>
      <c r="I316" s="240"/>
      <c r="J316" s="235"/>
      <c r="K316" s="235"/>
      <c r="L316" s="241"/>
      <c r="M316" s="242"/>
      <c r="N316" s="243"/>
      <c r="O316" s="243"/>
      <c r="P316" s="243"/>
      <c r="Q316" s="243"/>
      <c r="R316" s="243"/>
      <c r="S316" s="243"/>
      <c r="T316" s="244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5" t="s">
        <v>292</v>
      </c>
      <c r="AU316" s="245" t="s">
        <v>199</v>
      </c>
      <c r="AV316" s="13" t="s">
        <v>78</v>
      </c>
      <c r="AW316" s="13" t="s">
        <v>31</v>
      </c>
      <c r="AX316" s="13" t="s">
        <v>69</v>
      </c>
      <c r="AY316" s="245" t="s">
        <v>281</v>
      </c>
    </row>
    <row r="317" s="13" customFormat="1">
      <c r="A317" s="13"/>
      <c r="B317" s="234"/>
      <c r="C317" s="235"/>
      <c r="D317" s="236" t="s">
        <v>292</v>
      </c>
      <c r="E317" s="237" t="s">
        <v>19</v>
      </c>
      <c r="F317" s="238" t="s">
        <v>2554</v>
      </c>
      <c r="G317" s="235"/>
      <c r="H317" s="239">
        <v>18.495000000000001</v>
      </c>
      <c r="I317" s="240"/>
      <c r="J317" s="235"/>
      <c r="K317" s="235"/>
      <c r="L317" s="241"/>
      <c r="M317" s="242"/>
      <c r="N317" s="243"/>
      <c r="O317" s="243"/>
      <c r="P317" s="243"/>
      <c r="Q317" s="243"/>
      <c r="R317" s="243"/>
      <c r="S317" s="243"/>
      <c r="T317" s="244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5" t="s">
        <v>292</v>
      </c>
      <c r="AU317" s="245" t="s">
        <v>199</v>
      </c>
      <c r="AV317" s="13" t="s">
        <v>78</v>
      </c>
      <c r="AW317" s="13" t="s">
        <v>31</v>
      </c>
      <c r="AX317" s="13" t="s">
        <v>69</v>
      </c>
      <c r="AY317" s="245" t="s">
        <v>281</v>
      </c>
    </row>
    <row r="318" s="13" customFormat="1">
      <c r="A318" s="13"/>
      <c r="B318" s="234"/>
      <c r="C318" s="235"/>
      <c r="D318" s="236" t="s">
        <v>292</v>
      </c>
      <c r="E318" s="237" t="s">
        <v>19</v>
      </c>
      <c r="F318" s="238" t="s">
        <v>2555</v>
      </c>
      <c r="G318" s="235"/>
      <c r="H318" s="239">
        <v>-2.8980000000000001</v>
      </c>
      <c r="I318" s="240"/>
      <c r="J318" s="235"/>
      <c r="K318" s="235"/>
      <c r="L318" s="241"/>
      <c r="M318" s="242"/>
      <c r="N318" s="243"/>
      <c r="O318" s="243"/>
      <c r="P318" s="243"/>
      <c r="Q318" s="243"/>
      <c r="R318" s="243"/>
      <c r="S318" s="243"/>
      <c r="T318" s="244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5" t="s">
        <v>292</v>
      </c>
      <c r="AU318" s="245" t="s">
        <v>199</v>
      </c>
      <c r="AV318" s="13" t="s">
        <v>78</v>
      </c>
      <c r="AW318" s="13" t="s">
        <v>31</v>
      </c>
      <c r="AX318" s="13" t="s">
        <v>69</v>
      </c>
      <c r="AY318" s="245" t="s">
        <v>281</v>
      </c>
    </row>
    <row r="319" s="14" customFormat="1">
      <c r="A319" s="14"/>
      <c r="B319" s="246"/>
      <c r="C319" s="247"/>
      <c r="D319" s="236" t="s">
        <v>292</v>
      </c>
      <c r="E319" s="248" t="s">
        <v>19</v>
      </c>
      <c r="F319" s="249" t="s">
        <v>311</v>
      </c>
      <c r="G319" s="247"/>
      <c r="H319" s="250">
        <v>19.823</v>
      </c>
      <c r="I319" s="251"/>
      <c r="J319" s="247"/>
      <c r="K319" s="247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292</v>
      </c>
      <c r="AU319" s="256" t="s">
        <v>199</v>
      </c>
      <c r="AV319" s="14" t="s">
        <v>288</v>
      </c>
      <c r="AW319" s="14" t="s">
        <v>31</v>
      </c>
      <c r="AX319" s="14" t="s">
        <v>76</v>
      </c>
      <c r="AY319" s="256" t="s">
        <v>281</v>
      </c>
    </row>
    <row r="320" s="2" customFormat="1" ht="24.15" customHeight="1">
      <c r="A320" s="41"/>
      <c r="B320" s="42"/>
      <c r="C320" s="267" t="s">
        <v>679</v>
      </c>
      <c r="D320" s="267" t="s">
        <v>396</v>
      </c>
      <c r="E320" s="268" t="s">
        <v>708</v>
      </c>
      <c r="F320" s="269" t="s">
        <v>709</v>
      </c>
      <c r="G320" s="270" t="s">
        <v>710</v>
      </c>
      <c r="H320" s="271">
        <v>53.674999999999997</v>
      </c>
      <c r="I320" s="272"/>
      <c r="J320" s="273">
        <f>ROUND(I320*H320,2)</f>
        <v>0</v>
      </c>
      <c r="K320" s="269" t="s">
        <v>287</v>
      </c>
      <c r="L320" s="274"/>
      <c r="M320" s="275" t="s">
        <v>19</v>
      </c>
      <c r="N320" s="276" t="s">
        <v>40</v>
      </c>
      <c r="O320" s="87"/>
      <c r="P320" s="225">
        <f>O320*H320</f>
        <v>0</v>
      </c>
      <c r="Q320" s="225">
        <v>0.001</v>
      </c>
      <c r="R320" s="225">
        <f>Q320*H320</f>
        <v>0.053675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483</v>
      </c>
      <c r="AT320" s="227" t="s">
        <v>396</v>
      </c>
      <c r="AU320" s="227" t="s">
        <v>199</v>
      </c>
      <c r="AY320" s="20" t="s">
        <v>281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76</v>
      </c>
      <c r="BK320" s="228">
        <f>ROUND(I320*H320,2)</f>
        <v>0</v>
      </c>
      <c r="BL320" s="20" t="s">
        <v>305</v>
      </c>
      <c r="BM320" s="227" t="s">
        <v>711</v>
      </c>
    </row>
    <row r="321" s="2" customFormat="1">
      <c r="A321" s="41"/>
      <c r="B321" s="42"/>
      <c r="C321" s="43"/>
      <c r="D321" s="236" t="s">
        <v>712</v>
      </c>
      <c r="E321" s="43"/>
      <c r="F321" s="290" t="s">
        <v>713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712</v>
      </c>
      <c r="AU321" s="20" t="s">
        <v>199</v>
      </c>
    </row>
    <row r="322" s="13" customFormat="1">
      <c r="A322" s="13"/>
      <c r="B322" s="234"/>
      <c r="C322" s="235"/>
      <c r="D322" s="236" t="s">
        <v>292</v>
      </c>
      <c r="E322" s="235"/>
      <c r="F322" s="238" t="s">
        <v>2556</v>
      </c>
      <c r="G322" s="235"/>
      <c r="H322" s="239">
        <v>53.674999999999997</v>
      </c>
      <c r="I322" s="240"/>
      <c r="J322" s="235"/>
      <c r="K322" s="235"/>
      <c r="L322" s="241"/>
      <c r="M322" s="242"/>
      <c r="N322" s="243"/>
      <c r="O322" s="243"/>
      <c r="P322" s="243"/>
      <c r="Q322" s="243"/>
      <c r="R322" s="243"/>
      <c r="S322" s="243"/>
      <c r="T322" s="24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5" t="s">
        <v>292</v>
      </c>
      <c r="AU322" s="245" t="s">
        <v>199</v>
      </c>
      <c r="AV322" s="13" t="s">
        <v>78</v>
      </c>
      <c r="AW322" s="13" t="s">
        <v>4</v>
      </c>
      <c r="AX322" s="13" t="s">
        <v>76</v>
      </c>
      <c r="AY322" s="245" t="s">
        <v>281</v>
      </c>
    </row>
    <row r="323" s="2" customFormat="1" ht="24.15" customHeight="1">
      <c r="A323" s="41"/>
      <c r="B323" s="42"/>
      <c r="C323" s="216" t="s">
        <v>684</v>
      </c>
      <c r="D323" s="216" t="s">
        <v>284</v>
      </c>
      <c r="E323" s="217" t="s">
        <v>716</v>
      </c>
      <c r="F323" s="218" t="s">
        <v>717</v>
      </c>
      <c r="G323" s="219" t="s">
        <v>392</v>
      </c>
      <c r="H323" s="220">
        <v>46.558999999999998</v>
      </c>
      <c r="I323" s="221"/>
      <c r="J323" s="222">
        <f>ROUND(I323*H323,2)</f>
        <v>0</v>
      </c>
      <c r="K323" s="218" t="s">
        <v>287</v>
      </c>
      <c r="L323" s="47"/>
      <c r="M323" s="223" t="s">
        <v>19</v>
      </c>
      <c r="N323" s="224" t="s">
        <v>40</v>
      </c>
      <c r="O323" s="87"/>
      <c r="P323" s="225">
        <f>O323*H323</f>
        <v>0</v>
      </c>
      <c r="Q323" s="225">
        <v>0.00017000000000000001</v>
      </c>
      <c r="R323" s="225">
        <f>Q323*H323</f>
        <v>0.00791503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305</v>
      </c>
      <c r="AT323" s="227" t="s">
        <v>284</v>
      </c>
      <c r="AU323" s="227" t="s">
        <v>199</v>
      </c>
      <c r="AY323" s="20" t="s">
        <v>281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76</v>
      </c>
      <c r="BK323" s="228">
        <f>ROUND(I323*H323,2)</f>
        <v>0</v>
      </c>
      <c r="BL323" s="20" t="s">
        <v>305</v>
      </c>
      <c r="BM323" s="227" t="s">
        <v>718</v>
      </c>
    </row>
    <row r="324" s="2" customFormat="1">
      <c r="A324" s="41"/>
      <c r="B324" s="42"/>
      <c r="C324" s="43"/>
      <c r="D324" s="229" t="s">
        <v>290</v>
      </c>
      <c r="E324" s="43"/>
      <c r="F324" s="230" t="s">
        <v>719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290</v>
      </c>
      <c r="AU324" s="20" t="s">
        <v>199</v>
      </c>
    </row>
    <row r="325" s="15" customFormat="1">
      <c r="A325" s="15"/>
      <c r="B325" s="257"/>
      <c r="C325" s="258"/>
      <c r="D325" s="236" t="s">
        <v>292</v>
      </c>
      <c r="E325" s="259" t="s">
        <v>19</v>
      </c>
      <c r="F325" s="260" t="s">
        <v>720</v>
      </c>
      <c r="G325" s="258"/>
      <c r="H325" s="259" t="s">
        <v>19</v>
      </c>
      <c r="I325" s="261"/>
      <c r="J325" s="258"/>
      <c r="K325" s="258"/>
      <c r="L325" s="262"/>
      <c r="M325" s="263"/>
      <c r="N325" s="264"/>
      <c r="O325" s="264"/>
      <c r="P325" s="264"/>
      <c r="Q325" s="264"/>
      <c r="R325" s="264"/>
      <c r="S325" s="264"/>
      <c r="T325" s="26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6" t="s">
        <v>292</v>
      </c>
      <c r="AU325" s="266" t="s">
        <v>199</v>
      </c>
      <c r="AV325" s="15" t="s">
        <v>76</v>
      </c>
      <c r="AW325" s="15" t="s">
        <v>31</v>
      </c>
      <c r="AX325" s="15" t="s">
        <v>69</v>
      </c>
      <c r="AY325" s="266" t="s">
        <v>281</v>
      </c>
    </row>
    <row r="326" s="13" customFormat="1">
      <c r="A326" s="13"/>
      <c r="B326" s="234"/>
      <c r="C326" s="235"/>
      <c r="D326" s="236" t="s">
        <v>292</v>
      </c>
      <c r="E326" s="237" t="s">
        <v>19</v>
      </c>
      <c r="F326" s="238" t="s">
        <v>1976</v>
      </c>
      <c r="G326" s="235"/>
      <c r="H326" s="239">
        <v>33.058999999999997</v>
      </c>
      <c r="I326" s="240"/>
      <c r="J326" s="235"/>
      <c r="K326" s="235"/>
      <c r="L326" s="241"/>
      <c r="M326" s="242"/>
      <c r="N326" s="243"/>
      <c r="O326" s="243"/>
      <c r="P326" s="243"/>
      <c r="Q326" s="243"/>
      <c r="R326" s="243"/>
      <c r="S326" s="243"/>
      <c r="T326" s="244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5" t="s">
        <v>292</v>
      </c>
      <c r="AU326" s="245" t="s">
        <v>199</v>
      </c>
      <c r="AV326" s="13" t="s">
        <v>78</v>
      </c>
      <c r="AW326" s="13" t="s">
        <v>31</v>
      </c>
      <c r="AX326" s="13" t="s">
        <v>69</v>
      </c>
      <c r="AY326" s="245" t="s">
        <v>281</v>
      </c>
    </row>
    <row r="327" s="13" customFormat="1">
      <c r="A327" s="13"/>
      <c r="B327" s="234"/>
      <c r="C327" s="235"/>
      <c r="D327" s="236" t="s">
        <v>292</v>
      </c>
      <c r="E327" s="237" t="s">
        <v>19</v>
      </c>
      <c r="F327" s="238" t="s">
        <v>2557</v>
      </c>
      <c r="G327" s="235"/>
      <c r="H327" s="239">
        <v>13.5</v>
      </c>
      <c r="I327" s="240"/>
      <c r="J327" s="235"/>
      <c r="K327" s="235"/>
      <c r="L327" s="241"/>
      <c r="M327" s="242"/>
      <c r="N327" s="243"/>
      <c r="O327" s="243"/>
      <c r="P327" s="243"/>
      <c r="Q327" s="243"/>
      <c r="R327" s="243"/>
      <c r="S327" s="243"/>
      <c r="T327" s="244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5" t="s">
        <v>292</v>
      </c>
      <c r="AU327" s="245" t="s">
        <v>199</v>
      </c>
      <c r="AV327" s="13" t="s">
        <v>78</v>
      </c>
      <c r="AW327" s="13" t="s">
        <v>31</v>
      </c>
      <c r="AX327" s="13" t="s">
        <v>69</v>
      </c>
      <c r="AY327" s="245" t="s">
        <v>281</v>
      </c>
    </row>
    <row r="328" s="14" customFormat="1">
      <c r="A328" s="14"/>
      <c r="B328" s="246"/>
      <c r="C328" s="247"/>
      <c r="D328" s="236" t="s">
        <v>292</v>
      </c>
      <c r="E328" s="248" t="s">
        <v>19</v>
      </c>
      <c r="F328" s="249" t="s">
        <v>311</v>
      </c>
      <c r="G328" s="247"/>
      <c r="H328" s="250">
        <v>46.558999999999998</v>
      </c>
      <c r="I328" s="251"/>
      <c r="J328" s="247"/>
      <c r="K328" s="247"/>
      <c r="L328" s="252"/>
      <c r="M328" s="253"/>
      <c r="N328" s="254"/>
      <c r="O328" s="254"/>
      <c r="P328" s="254"/>
      <c r="Q328" s="254"/>
      <c r="R328" s="254"/>
      <c r="S328" s="254"/>
      <c r="T328" s="255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6" t="s">
        <v>292</v>
      </c>
      <c r="AU328" s="256" t="s">
        <v>199</v>
      </c>
      <c r="AV328" s="14" t="s">
        <v>288</v>
      </c>
      <c r="AW328" s="14" t="s">
        <v>31</v>
      </c>
      <c r="AX328" s="14" t="s">
        <v>76</v>
      </c>
      <c r="AY328" s="256" t="s">
        <v>281</v>
      </c>
    </row>
    <row r="329" s="2" customFormat="1" ht="16.5" customHeight="1">
      <c r="A329" s="41"/>
      <c r="B329" s="42"/>
      <c r="C329" s="267" t="s">
        <v>689</v>
      </c>
      <c r="D329" s="267" t="s">
        <v>396</v>
      </c>
      <c r="E329" s="268" t="s">
        <v>722</v>
      </c>
      <c r="F329" s="269" t="s">
        <v>723</v>
      </c>
      <c r="G329" s="270" t="s">
        <v>392</v>
      </c>
      <c r="H329" s="271">
        <v>51.215000000000003</v>
      </c>
      <c r="I329" s="272"/>
      <c r="J329" s="273">
        <f>ROUND(I329*H329,2)</f>
        <v>0</v>
      </c>
      <c r="K329" s="269" t="s">
        <v>287</v>
      </c>
      <c r="L329" s="274"/>
      <c r="M329" s="275" t="s">
        <v>19</v>
      </c>
      <c r="N329" s="276" t="s">
        <v>40</v>
      </c>
      <c r="O329" s="87"/>
      <c r="P329" s="225">
        <f>O329*H329</f>
        <v>0</v>
      </c>
      <c r="Q329" s="225">
        <v>0.00091</v>
      </c>
      <c r="R329" s="225">
        <f>Q329*H329</f>
        <v>0.046605650000000005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483</v>
      </c>
      <c r="AT329" s="227" t="s">
        <v>396</v>
      </c>
      <c r="AU329" s="227" t="s">
        <v>199</v>
      </c>
      <c r="AY329" s="20" t="s">
        <v>281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76</v>
      </c>
      <c r="BK329" s="228">
        <f>ROUND(I329*H329,2)</f>
        <v>0</v>
      </c>
      <c r="BL329" s="20" t="s">
        <v>305</v>
      </c>
      <c r="BM329" s="227" t="s">
        <v>724</v>
      </c>
    </row>
    <row r="330" s="2" customFormat="1">
      <c r="A330" s="41"/>
      <c r="B330" s="42"/>
      <c r="C330" s="43"/>
      <c r="D330" s="236" t="s">
        <v>712</v>
      </c>
      <c r="E330" s="43"/>
      <c r="F330" s="290" t="s">
        <v>725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712</v>
      </c>
      <c r="AU330" s="20" t="s">
        <v>199</v>
      </c>
    </row>
    <row r="331" s="13" customFormat="1">
      <c r="A331" s="13"/>
      <c r="B331" s="234"/>
      <c r="C331" s="235"/>
      <c r="D331" s="236" t="s">
        <v>292</v>
      </c>
      <c r="E331" s="235"/>
      <c r="F331" s="238" t="s">
        <v>2558</v>
      </c>
      <c r="G331" s="235"/>
      <c r="H331" s="239">
        <v>51.215000000000003</v>
      </c>
      <c r="I331" s="240"/>
      <c r="J331" s="235"/>
      <c r="K331" s="235"/>
      <c r="L331" s="241"/>
      <c r="M331" s="242"/>
      <c r="N331" s="243"/>
      <c r="O331" s="243"/>
      <c r="P331" s="243"/>
      <c r="Q331" s="243"/>
      <c r="R331" s="243"/>
      <c r="S331" s="243"/>
      <c r="T331" s="244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5" t="s">
        <v>292</v>
      </c>
      <c r="AU331" s="245" t="s">
        <v>199</v>
      </c>
      <c r="AV331" s="13" t="s">
        <v>78</v>
      </c>
      <c r="AW331" s="13" t="s">
        <v>4</v>
      </c>
      <c r="AX331" s="13" t="s">
        <v>76</v>
      </c>
      <c r="AY331" s="245" t="s">
        <v>281</v>
      </c>
    </row>
    <row r="332" s="12" customFormat="1" ht="22.8" customHeight="1">
      <c r="A332" s="12"/>
      <c r="B332" s="200"/>
      <c r="C332" s="201"/>
      <c r="D332" s="202" t="s">
        <v>68</v>
      </c>
      <c r="E332" s="214" t="s">
        <v>727</v>
      </c>
      <c r="F332" s="214" t="s">
        <v>728</v>
      </c>
      <c r="G332" s="201"/>
      <c r="H332" s="201"/>
      <c r="I332" s="204"/>
      <c r="J332" s="215">
        <f>BK332</f>
        <v>0</v>
      </c>
      <c r="K332" s="201"/>
      <c r="L332" s="206"/>
      <c r="M332" s="207"/>
      <c r="N332" s="208"/>
      <c r="O332" s="208"/>
      <c r="P332" s="209">
        <f>SUM(P333:P377)</f>
        <v>0</v>
      </c>
      <c r="Q332" s="208"/>
      <c r="R332" s="209">
        <f>SUM(R333:R377)</f>
        <v>1.3445436600000003</v>
      </c>
      <c r="S332" s="208"/>
      <c r="T332" s="210">
        <f>SUM(T333:T377)</f>
        <v>0</v>
      </c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R332" s="211" t="s">
        <v>78</v>
      </c>
      <c r="AT332" s="212" t="s">
        <v>68</v>
      </c>
      <c r="AU332" s="212" t="s">
        <v>76</v>
      </c>
      <c r="AY332" s="211" t="s">
        <v>281</v>
      </c>
      <c r="BK332" s="213">
        <f>SUM(BK333:BK377)</f>
        <v>0</v>
      </c>
    </row>
    <row r="333" s="2" customFormat="1" ht="24.15" customHeight="1">
      <c r="A333" s="41"/>
      <c r="B333" s="42"/>
      <c r="C333" s="216" t="s">
        <v>696</v>
      </c>
      <c r="D333" s="216" t="s">
        <v>284</v>
      </c>
      <c r="E333" s="217" t="s">
        <v>730</v>
      </c>
      <c r="F333" s="218" t="s">
        <v>731</v>
      </c>
      <c r="G333" s="219" t="s">
        <v>197</v>
      </c>
      <c r="H333" s="220">
        <v>57.911000000000001</v>
      </c>
      <c r="I333" s="221"/>
      <c r="J333" s="222">
        <f>ROUND(I333*H333,2)</f>
        <v>0</v>
      </c>
      <c r="K333" s="218" t="s">
        <v>287</v>
      </c>
      <c r="L333" s="47"/>
      <c r="M333" s="223" t="s">
        <v>19</v>
      </c>
      <c r="N333" s="224" t="s">
        <v>40</v>
      </c>
      <c r="O333" s="87"/>
      <c r="P333" s="225">
        <f>O333*H333</f>
        <v>0</v>
      </c>
      <c r="Q333" s="225">
        <v>0.00029999999999999997</v>
      </c>
      <c r="R333" s="225">
        <f>Q333*H333</f>
        <v>0.017373299999999998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305</v>
      </c>
      <c r="AT333" s="227" t="s">
        <v>284</v>
      </c>
      <c r="AU333" s="227" t="s">
        <v>78</v>
      </c>
      <c r="AY333" s="20" t="s">
        <v>281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76</v>
      </c>
      <c r="BK333" s="228">
        <f>ROUND(I333*H333,2)</f>
        <v>0</v>
      </c>
      <c r="BL333" s="20" t="s">
        <v>305</v>
      </c>
      <c r="BM333" s="227" t="s">
        <v>732</v>
      </c>
    </row>
    <row r="334" s="2" customFormat="1">
      <c r="A334" s="41"/>
      <c r="B334" s="42"/>
      <c r="C334" s="43"/>
      <c r="D334" s="229" t="s">
        <v>290</v>
      </c>
      <c r="E334" s="43"/>
      <c r="F334" s="230" t="s">
        <v>733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290</v>
      </c>
      <c r="AU334" s="20" t="s">
        <v>78</v>
      </c>
    </row>
    <row r="335" s="13" customFormat="1">
      <c r="A335" s="13"/>
      <c r="B335" s="234"/>
      <c r="C335" s="235"/>
      <c r="D335" s="236" t="s">
        <v>292</v>
      </c>
      <c r="E335" s="237" t="s">
        <v>19</v>
      </c>
      <c r="F335" s="238" t="s">
        <v>208</v>
      </c>
      <c r="G335" s="235"/>
      <c r="H335" s="239">
        <v>57.911000000000001</v>
      </c>
      <c r="I335" s="240"/>
      <c r="J335" s="235"/>
      <c r="K335" s="235"/>
      <c r="L335" s="241"/>
      <c r="M335" s="242"/>
      <c r="N335" s="243"/>
      <c r="O335" s="243"/>
      <c r="P335" s="243"/>
      <c r="Q335" s="243"/>
      <c r="R335" s="243"/>
      <c r="S335" s="243"/>
      <c r="T335" s="244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5" t="s">
        <v>292</v>
      </c>
      <c r="AU335" s="245" t="s">
        <v>78</v>
      </c>
      <c r="AV335" s="13" t="s">
        <v>78</v>
      </c>
      <c r="AW335" s="13" t="s">
        <v>31</v>
      </c>
      <c r="AX335" s="13" t="s">
        <v>76</v>
      </c>
      <c r="AY335" s="245" t="s">
        <v>281</v>
      </c>
    </row>
    <row r="336" s="2" customFormat="1" ht="37.8" customHeight="1">
      <c r="A336" s="41"/>
      <c r="B336" s="42"/>
      <c r="C336" s="216" t="s">
        <v>701</v>
      </c>
      <c r="D336" s="216" t="s">
        <v>284</v>
      </c>
      <c r="E336" s="217" t="s">
        <v>735</v>
      </c>
      <c r="F336" s="218" t="s">
        <v>736</v>
      </c>
      <c r="G336" s="219" t="s">
        <v>197</v>
      </c>
      <c r="H336" s="220">
        <v>57.911000000000001</v>
      </c>
      <c r="I336" s="221"/>
      <c r="J336" s="222">
        <f>ROUND(I336*H336,2)</f>
        <v>0</v>
      </c>
      <c r="K336" s="218" t="s">
        <v>287</v>
      </c>
      <c r="L336" s="47"/>
      <c r="M336" s="223" t="s">
        <v>19</v>
      </c>
      <c r="N336" s="224" t="s">
        <v>40</v>
      </c>
      <c r="O336" s="87"/>
      <c r="P336" s="225">
        <f>O336*H336</f>
        <v>0</v>
      </c>
      <c r="Q336" s="225">
        <v>0.0055799999999999999</v>
      </c>
      <c r="R336" s="225">
        <f>Q336*H336</f>
        <v>0.32314337999999998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305</v>
      </c>
      <c r="AT336" s="227" t="s">
        <v>284</v>
      </c>
      <c r="AU336" s="227" t="s">
        <v>78</v>
      </c>
      <c r="AY336" s="20" t="s">
        <v>281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76</v>
      </c>
      <c r="BK336" s="228">
        <f>ROUND(I336*H336,2)</f>
        <v>0</v>
      </c>
      <c r="BL336" s="20" t="s">
        <v>305</v>
      </c>
      <c r="BM336" s="227" t="s">
        <v>737</v>
      </c>
    </row>
    <row r="337" s="2" customFormat="1">
      <c r="A337" s="41"/>
      <c r="B337" s="42"/>
      <c r="C337" s="43"/>
      <c r="D337" s="229" t="s">
        <v>290</v>
      </c>
      <c r="E337" s="43"/>
      <c r="F337" s="230" t="s">
        <v>738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290</v>
      </c>
      <c r="AU337" s="20" t="s">
        <v>78</v>
      </c>
    </row>
    <row r="338" s="2" customFormat="1" ht="33" customHeight="1">
      <c r="A338" s="41"/>
      <c r="B338" s="42"/>
      <c r="C338" s="267" t="s">
        <v>707</v>
      </c>
      <c r="D338" s="267" t="s">
        <v>396</v>
      </c>
      <c r="E338" s="268" t="s">
        <v>740</v>
      </c>
      <c r="F338" s="269" t="s">
        <v>741</v>
      </c>
      <c r="G338" s="270" t="s">
        <v>197</v>
      </c>
      <c r="H338" s="271">
        <v>63.701999999999998</v>
      </c>
      <c r="I338" s="272"/>
      <c r="J338" s="273">
        <f>ROUND(I338*H338,2)</f>
        <v>0</v>
      </c>
      <c r="K338" s="269" t="s">
        <v>287</v>
      </c>
      <c r="L338" s="274"/>
      <c r="M338" s="275" t="s">
        <v>19</v>
      </c>
      <c r="N338" s="276" t="s">
        <v>40</v>
      </c>
      <c r="O338" s="87"/>
      <c r="P338" s="225">
        <f>O338*H338</f>
        <v>0</v>
      </c>
      <c r="Q338" s="225">
        <v>0.014290000000000001</v>
      </c>
      <c r="R338" s="225">
        <f>Q338*H338</f>
        <v>0.91030158000000005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483</v>
      </c>
      <c r="AT338" s="227" t="s">
        <v>396</v>
      </c>
      <c r="AU338" s="227" t="s">
        <v>78</v>
      </c>
      <c r="AY338" s="20" t="s">
        <v>281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76</v>
      </c>
      <c r="BK338" s="228">
        <f>ROUND(I338*H338,2)</f>
        <v>0</v>
      </c>
      <c r="BL338" s="20" t="s">
        <v>305</v>
      </c>
      <c r="BM338" s="227" t="s">
        <v>742</v>
      </c>
    </row>
    <row r="339" s="13" customFormat="1">
      <c r="A339" s="13"/>
      <c r="B339" s="234"/>
      <c r="C339" s="235"/>
      <c r="D339" s="236" t="s">
        <v>292</v>
      </c>
      <c r="E339" s="235"/>
      <c r="F339" s="238" t="s">
        <v>2559</v>
      </c>
      <c r="G339" s="235"/>
      <c r="H339" s="239">
        <v>63.701999999999998</v>
      </c>
      <c r="I339" s="240"/>
      <c r="J339" s="235"/>
      <c r="K339" s="235"/>
      <c r="L339" s="241"/>
      <c r="M339" s="242"/>
      <c r="N339" s="243"/>
      <c r="O339" s="243"/>
      <c r="P339" s="243"/>
      <c r="Q339" s="243"/>
      <c r="R339" s="243"/>
      <c r="S339" s="243"/>
      <c r="T339" s="244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5" t="s">
        <v>292</v>
      </c>
      <c r="AU339" s="245" t="s">
        <v>78</v>
      </c>
      <c r="AV339" s="13" t="s">
        <v>78</v>
      </c>
      <c r="AW339" s="13" t="s">
        <v>4</v>
      </c>
      <c r="AX339" s="13" t="s">
        <v>76</v>
      </c>
      <c r="AY339" s="245" t="s">
        <v>281</v>
      </c>
    </row>
    <row r="340" s="2" customFormat="1" ht="33" customHeight="1">
      <c r="A340" s="41"/>
      <c r="B340" s="42"/>
      <c r="C340" s="216" t="s">
        <v>715</v>
      </c>
      <c r="D340" s="216" t="s">
        <v>284</v>
      </c>
      <c r="E340" s="217" t="s">
        <v>745</v>
      </c>
      <c r="F340" s="218" t="s">
        <v>746</v>
      </c>
      <c r="G340" s="219" t="s">
        <v>392</v>
      </c>
      <c r="H340" s="220">
        <v>25.114999999999998</v>
      </c>
      <c r="I340" s="221"/>
      <c r="J340" s="222">
        <f>ROUND(I340*H340,2)</f>
        <v>0</v>
      </c>
      <c r="K340" s="218" t="s">
        <v>287</v>
      </c>
      <c r="L340" s="47"/>
      <c r="M340" s="223" t="s">
        <v>19</v>
      </c>
      <c r="N340" s="224" t="s">
        <v>40</v>
      </c>
      <c r="O340" s="87"/>
      <c r="P340" s="225">
        <f>O340*H340</f>
        <v>0</v>
      </c>
      <c r="Q340" s="225">
        <v>0.00020000000000000001</v>
      </c>
      <c r="R340" s="225">
        <f>Q340*H340</f>
        <v>0.0050229999999999997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305</v>
      </c>
      <c r="AT340" s="227" t="s">
        <v>284</v>
      </c>
      <c r="AU340" s="227" t="s">
        <v>78</v>
      </c>
      <c r="AY340" s="20" t="s">
        <v>281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76</v>
      </c>
      <c r="BK340" s="228">
        <f>ROUND(I340*H340,2)</f>
        <v>0</v>
      </c>
      <c r="BL340" s="20" t="s">
        <v>305</v>
      </c>
      <c r="BM340" s="227" t="s">
        <v>747</v>
      </c>
    </row>
    <row r="341" s="2" customFormat="1">
      <c r="A341" s="41"/>
      <c r="B341" s="42"/>
      <c r="C341" s="43"/>
      <c r="D341" s="229" t="s">
        <v>290</v>
      </c>
      <c r="E341" s="43"/>
      <c r="F341" s="230" t="s">
        <v>748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290</v>
      </c>
      <c r="AU341" s="20" t="s">
        <v>78</v>
      </c>
    </row>
    <row r="342" s="15" customFormat="1">
      <c r="A342" s="15"/>
      <c r="B342" s="257"/>
      <c r="C342" s="258"/>
      <c r="D342" s="236" t="s">
        <v>292</v>
      </c>
      <c r="E342" s="259" t="s">
        <v>19</v>
      </c>
      <c r="F342" s="260" t="s">
        <v>749</v>
      </c>
      <c r="G342" s="258"/>
      <c r="H342" s="259" t="s">
        <v>19</v>
      </c>
      <c r="I342" s="261"/>
      <c r="J342" s="258"/>
      <c r="K342" s="258"/>
      <c r="L342" s="262"/>
      <c r="M342" s="263"/>
      <c r="N342" s="264"/>
      <c r="O342" s="264"/>
      <c r="P342" s="264"/>
      <c r="Q342" s="264"/>
      <c r="R342" s="264"/>
      <c r="S342" s="264"/>
      <c r="T342" s="26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66" t="s">
        <v>292</v>
      </c>
      <c r="AU342" s="266" t="s">
        <v>78</v>
      </c>
      <c r="AV342" s="15" t="s">
        <v>76</v>
      </c>
      <c r="AW342" s="15" t="s">
        <v>31</v>
      </c>
      <c r="AX342" s="15" t="s">
        <v>69</v>
      </c>
      <c r="AY342" s="266" t="s">
        <v>281</v>
      </c>
    </row>
    <row r="343" s="13" customFormat="1">
      <c r="A343" s="13"/>
      <c r="B343" s="234"/>
      <c r="C343" s="235"/>
      <c r="D343" s="236" t="s">
        <v>292</v>
      </c>
      <c r="E343" s="237" t="s">
        <v>19</v>
      </c>
      <c r="F343" s="238" t="s">
        <v>2560</v>
      </c>
      <c r="G343" s="235"/>
      <c r="H343" s="239">
        <v>4.3150000000000004</v>
      </c>
      <c r="I343" s="240"/>
      <c r="J343" s="235"/>
      <c r="K343" s="235"/>
      <c r="L343" s="241"/>
      <c r="M343" s="242"/>
      <c r="N343" s="243"/>
      <c r="O343" s="243"/>
      <c r="P343" s="243"/>
      <c r="Q343" s="243"/>
      <c r="R343" s="243"/>
      <c r="S343" s="243"/>
      <c r="T343" s="244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5" t="s">
        <v>292</v>
      </c>
      <c r="AU343" s="245" t="s">
        <v>78</v>
      </c>
      <c r="AV343" s="13" t="s">
        <v>78</v>
      </c>
      <c r="AW343" s="13" t="s">
        <v>31</v>
      </c>
      <c r="AX343" s="13" t="s">
        <v>69</v>
      </c>
      <c r="AY343" s="245" t="s">
        <v>281</v>
      </c>
    </row>
    <row r="344" s="13" customFormat="1">
      <c r="A344" s="13"/>
      <c r="B344" s="234"/>
      <c r="C344" s="235"/>
      <c r="D344" s="236" t="s">
        <v>292</v>
      </c>
      <c r="E344" s="237" t="s">
        <v>19</v>
      </c>
      <c r="F344" s="238" t="s">
        <v>2561</v>
      </c>
      <c r="G344" s="235"/>
      <c r="H344" s="239">
        <v>18</v>
      </c>
      <c r="I344" s="240"/>
      <c r="J344" s="235"/>
      <c r="K344" s="235"/>
      <c r="L344" s="241"/>
      <c r="M344" s="242"/>
      <c r="N344" s="243"/>
      <c r="O344" s="243"/>
      <c r="P344" s="243"/>
      <c r="Q344" s="243"/>
      <c r="R344" s="243"/>
      <c r="S344" s="243"/>
      <c r="T344" s="244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5" t="s">
        <v>292</v>
      </c>
      <c r="AU344" s="245" t="s">
        <v>78</v>
      </c>
      <c r="AV344" s="13" t="s">
        <v>78</v>
      </c>
      <c r="AW344" s="13" t="s">
        <v>31</v>
      </c>
      <c r="AX344" s="13" t="s">
        <v>69</v>
      </c>
      <c r="AY344" s="245" t="s">
        <v>281</v>
      </c>
    </row>
    <row r="345" s="13" customFormat="1">
      <c r="A345" s="13"/>
      <c r="B345" s="234"/>
      <c r="C345" s="235"/>
      <c r="D345" s="236" t="s">
        <v>292</v>
      </c>
      <c r="E345" s="237" t="s">
        <v>19</v>
      </c>
      <c r="F345" s="238" t="s">
        <v>2562</v>
      </c>
      <c r="G345" s="235"/>
      <c r="H345" s="239">
        <v>2.7999999999999998</v>
      </c>
      <c r="I345" s="240"/>
      <c r="J345" s="235"/>
      <c r="K345" s="235"/>
      <c r="L345" s="241"/>
      <c r="M345" s="242"/>
      <c r="N345" s="243"/>
      <c r="O345" s="243"/>
      <c r="P345" s="243"/>
      <c r="Q345" s="243"/>
      <c r="R345" s="243"/>
      <c r="S345" s="243"/>
      <c r="T345" s="244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5" t="s">
        <v>292</v>
      </c>
      <c r="AU345" s="245" t="s">
        <v>78</v>
      </c>
      <c r="AV345" s="13" t="s">
        <v>78</v>
      </c>
      <c r="AW345" s="13" t="s">
        <v>31</v>
      </c>
      <c r="AX345" s="13" t="s">
        <v>69</v>
      </c>
      <c r="AY345" s="245" t="s">
        <v>281</v>
      </c>
    </row>
    <row r="346" s="14" customFormat="1">
      <c r="A346" s="14"/>
      <c r="B346" s="246"/>
      <c r="C346" s="247"/>
      <c r="D346" s="236" t="s">
        <v>292</v>
      </c>
      <c r="E346" s="248" t="s">
        <v>19</v>
      </c>
      <c r="F346" s="249" t="s">
        <v>311</v>
      </c>
      <c r="G346" s="247"/>
      <c r="H346" s="250">
        <v>25.114999999999998</v>
      </c>
      <c r="I346" s="251"/>
      <c r="J346" s="247"/>
      <c r="K346" s="247"/>
      <c r="L346" s="252"/>
      <c r="M346" s="253"/>
      <c r="N346" s="254"/>
      <c r="O346" s="254"/>
      <c r="P346" s="254"/>
      <c r="Q346" s="254"/>
      <c r="R346" s="254"/>
      <c r="S346" s="254"/>
      <c r="T346" s="25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6" t="s">
        <v>292</v>
      </c>
      <c r="AU346" s="256" t="s">
        <v>78</v>
      </c>
      <c r="AV346" s="14" t="s">
        <v>288</v>
      </c>
      <c r="AW346" s="14" t="s">
        <v>31</v>
      </c>
      <c r="AX346" s="14" t="s">
        <v>76</v>
      </c>
      <c r="AY346" s="256" t="s">
        <v>281</v>
      </c>
    </row>
    <row r="347" s="2" customFormat="1" ht="24.15" customHeight="1">
      <c r="A347" s="41"/>
      <c r="B347" s="42"/>
      <c r="C347" s="267" t="s">
        <v>721</v>
      </c>
      <c r="D347" s="267" t="s">
        <v>396</v>
      </c>
      <c r="E347" s="268" t="s">
        <v>754</v>
      </c>
      <c r="F347" s="269" t="s">
        <v>755</v>
      </c>
      <c r="G347" s="270" t="s">
        <v>392</v>
      </c>
      <c r="H347" s="271">
        <v>27.626999999999999</v>
      </c>
      <c r="I347" s="272"/>
      <c r="J347" s="273">
        <f>ROUND(I347*H347,2)</f>
        <v>0</v>
      </c>
      <c r="K347" s="269" t="s">
        <v>287</v>
      </c>
      <c r="L347" s="274"/>
      <c r="M347" s="275" t="s">
        <v>19</v>
      </c>
      <c r="N347" s="276" t="s">
        <v>40</v>
      </c>
      <c r="O347" s="87"/>
      <c r="P347" s="225">
        <f>O347*H347</f>
        <v>0</v>
      </c>
      <c r="Q347" s="225">
        <v>0.00025999999999999998</v>
      </c>
      <c r="R347" s="225">
        <f>Q347*H347</f>
        <v>0.0071830199999999992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483</v>
      </c>
      <c r="AT347" s="227" t="s">
        <v>396</v>
      </c>
      <c r="AU347" s="227" t="s">
        <v>78</v>
      </c>
      <c r="AY347" s="20" t="s">
        <v>281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76</v>
      </c>
      <c r="BK347" s="228">
        <f>ROUND(I347*H347,2)</f>
        <v>0</v>
      </c>
      <c r="BL347" s="20" t="s">
        <v>305</v>
      </c>
      <c r="BM347" s="227" t="s">
        <v>756</v>
      </c>
    </row>
    <row r="348" s="13" customFormat="1">
      <c r="A348" s="13"/>
      <c r="B348" s="234"/>
      <c r="C348" s="235"/>
      <c r="D348" s="236" t="s">
        <v>292</v>
      </c>
      <c r="E348" s="235"/>
      <c r="F348" s="238" t="s">
        <v>2563</v>
      </c>
      <c r="G348" s="235"/>
      <c r="H348" s="239">
        <v>27.626999999999999</v>
      </c>
      <c r="I348" s="240"/>
      <c r="J348" s="235"/>
      <c r="K348" s="235"/>
      <c r="L348" s="241"/>
      <c r="M348" s="242"/>
      <c r="N348" s="243"/>
      <c r="O348" s="243"/>
      <c r="P348" s="243"/>
      <c r="Q348" s="243"/>
      <c r="R348" s="243"/>
      <c r="S348" s="243"/>
      <c r="T348" s="244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5" t="s">
        <v>292</v>
      </c>
      <c r="AU348" s="245" t="s">
        <v>78</v>
      </c>
      <c r="AV348" s="13" t="s">
        <v>78</v>
      </c>
      <c r="AW348" s="13" t="s">
        <v>4</v>
      </c>
      <c r="AX348" s="13" t="s">
        <v>76</v>
      </c>
      <c r="AY348" s="245" t="s">
        <v>281</v>
      </c>
    </row>
    <row r="349" s="2" customFormat="1" ht="24.15" customHeight="1">
      <c r="A349" s="41"/>
      <c r="B349" s="42"/>
      <c r="C349" s="216" t="s">
        <v>729</v>
      </c>
      <c r="D349" s="216" t="s">
        <v>284</v>
      </c>
      <c r="E349" s="217" t="s">
        <v>759</v>
      </c>
      <c r="F349" s="218" t="s">
        <v>760</v>
      </c>
      <c r="G349" s="219" t="s">
        <v>392</v>
      </c>
      <c r="H349" s="220">
        <v>50.674999999999997</v>
      </c>
      <c r="I349" s="221"/>
      <c r="J349" s="222">
        <f>ROUND(I349*H349,2)</f>
        <v>0</v>
      </c>
      <c r="K349" s="218" t="s">
        <v>287</v>
      </c>
      <c r="L349" s="47"/>
      <c r="M349" s="223" t="s">
        <v>19</v>
      </c>
      <c r="N349" s="224" t="s">
        <v>40</v>
      </c>
      <c r="O349" s="87"/>
      <c r="P349" s="225">
        <f>O349*H349</f>
        <v>0</v>
      </c>
      <c r="Q349" s="225">
        <v>9.0000000000000006E-05</v>
      </c>
      <c r="R349" s="225">
        <f>Q349*H349</f>
        <v>0.0045607499999999997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305</v>
      </c>
      <c r="AT349" s="227" t="s">
        <v>284</v>
      </c>
      <c r="AU349" s="227" t="s">
        <v>78</v>
      </c>
      <c r="AY349" s="20" t="s">
        <v>281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76</v>
      </c>
      <c r="BK349" s="228">
        <f>ROUND(I349*H349,2)</f>
        <v>0</v>
      </c>
      <c r="BL349" s="20" t="s">
        <v>305</v>
      </c>
      <c r="BM349" s="227" t="s">
        <v>761</v>
      </c>
    </row>
    <row r="350" s="2" customFormat="1">
      <c r="A350" s="41"/>
      <c r="B350" s="42"/>
      <c r="C350" s="43"/>
      <c r="D350" s="229" t="s">
        <v>290</v>
      </c>
      <c r="E350" s="43"/>
      <c r="F350" s="230" t="s">
        <v>762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290</v>
      </c>
      <c r="AU350" s="20" t="s">
        <v>78</v>
      </c>
    </row>
    <row r="351" s="13" customFormat="1">
      <c r="A351" s="13"/>
      <c r="B351" s="234"/>
      <c r="C351" s="235"/>
      <c r="D351" s="236" t="s">
        <v>292</v>
      </c>
      <c r="E351" s="237" t="s">
        <v>19</v>
      </c>
      <c r="F351" s="238" t="s">
        <v>214</v>
      </c>
      <c r="G351" s="235"/>
      <c r="H351" s="239">
        <v>28.175000000000001</v>
      </c>
      <c r="I351" s="240"/>
      <c r="J351" s="235"/>
      <c r="K351" s="235"/>
      <c r="L351" s="241"/>
      <c r="M351" s="242"/>
      <c r="N351" s="243"/>
      <c r="O351" s="243"/>
      <c r="P351" s="243"/>
      <c r="Q351" s="243"/>
      <c r="R351" s="243"/>
      <c r="S351" s="243"/>
      <c r="T351" s="244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5" t="s">
        <v>292</v>
      </c>
      <c r="AU351" s="245" t="s">
        <v>78</v>
      </c>
      <c r="AV351" s="13" t="s">
        <v>78</v>
      </c>
      <c r="AW351" s="13" t="s">
        <v>31</v>
      </c>
      <c r="AX351" s="13" t="s">
        <v>69</v>
      </c>
      <c r="AY351" s="245" t="s">
        <v>281</v>
      </c>
    </row>
    <row r="352" s="13" customFormat="1">
      <c r="A352" s="13"/>
      <c r="B352" s="234"/>
      <c r="C352" s="235"/>
      <c r="D352" s="236" t="s">
        <v>292</v>
      </c>
      <c r="E352" s="237" t="s">
        <v>19</v>
      </c>
      <c r="F352" s="238" t="s">
        <v>2564</v>
      </c>
      <c r="G352" s="235"/>
      <c r="H352" s="239">
        <v>22.5</v>
      </c>
      <c r="I352" s="240"/>
      <c r="J352" s="235"/>
      <c r="K352" s="235"/>
      <c r="L352" s="241"/>
      <c r="M352" s="242"/>
      <c r="N352" s="243"/>
      <c r="O352" s="243"/>
      <c r="P352" s="243"/>
      <c r="Q352" s="243"/>
      <c r="R352" s="243"/>
      <c r="S352" s="243"/>
      <c r="T352" s="244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5" t="s">
        <v>292</v>
      </c>
      <c r="AU352" s="245" t="s">
        <v>78</v>
      </c>
      <c r="AV352" s="13" t="s">
        <v>78</v>
      </c>
      <c r="AW352" s="13" t="s">
        <v>31</v>
      </c>
      <c r="AX352" s="13" t="s">
        <v>69</v>
      </c>
      <c r="AY352" s="245" t="s">
        <v>281</v>
      </c>
    </row>
    <row r="353" s="14" customFormat="1">
      <c r="A353" s="14"/>
      <c r="B353" s="246"/>
      <c r="C353" s="247"/>
      <c r="D353" s="236" t="s">
        <v>292</v>
      </c>
      <c r="E353" s="248" t="s">
        <v>19</v>
      </c>
      <c r="F353" s="249" t="s">
        <v>311</v>
      </c>
      <c r="G353" s="247"/>
      <c r="H353" s="250">
        <v>50.674999999999997</v>
      </c>
      <c r="I353" s="251"/>
      <c r="J353" s="247"/>
      <c r="K353" s="247"/>
      <c r="L353" s="252"/>
      <c r="M353" s="253"/>
      <c r="N353" s="254"/>
      <c r="O353" s="254"/>
      <c r="P353" s="254"/>
      <c r="Q353" s="254"/>
      <c r="R353" s="254"/>
      <c r="S353" s="254"/>
      <c r="T353" s="255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6" t="s">
        <v>292</v>
      </c>
      <c r="AU353" s="256" t="s">
        <v>78</v>
      </c>
      <c r="AV353" s="14" t="s">
        <v>288</v>
      </c>
      <c r="AW353" s="14" t="s">
        <v>31</v>
      </c>
      <c r="AX353" s="14" t="s">
        <v>76</v>
      </c>
      <c r="AY353" s="256" t="s">
        <v>281</v>
      </c>
    </row>
    <row r="354" s="2" customFormat="1" ht="24.15" customHeight="1">
      <c r="A354" s="41"/>
      <c r="B354" s="42"/>
      <c r="C354" s="216" t="s">
        <v>734</v>
      </c>
      <c r="D354" s="216" t="s">
        <v>284</v>
      </c>
      <c r="E354" s="217" t="s">
        <v>765</v>
      </c>
      <c r="F354" s="218" t="s">
        <v>766</v>
      </c>
      <c r="G354" s="219" t="s">
        <v>330</v>
      </c>
      <c r="H354" s="220">
        <v>12</v>
      </c>
      <c r="I354" s="221"/>
      <c r="J354" s="222">
        <f>ROUND(I354*H354,2)</f>
        <v>0</v>
      </c>
      <c r="K354" s="218" t="s">
        <v>287</v>
      </c>
      <c r="L354" s="47"/>
      <c r="M354" s="223" t="s">
        <v>19</v>
      </c>
      <c r="N354" s="224" t="s">
        <v>40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305</v>
      </c>
      <c r="AT354" s="227" t="s">
        <v>284</v>
      </c>
      <c r="AU354" s="227" t="s">
        <v>78</v>
      </c>
      <c r="AY354" s="20" t="s">
        <v>281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76</v>
      </c>
      <c r="BK354" s="228">
        <f>ROUND(I354*H354,2)</f>
        <v>0</v>
      </c>
      <c r="BL354" s="20" t="s">
        <v>305</v>
      </c>
      <c r="BM354" s="227" t="s">
        <v>767</v>
      </c>
    </row>
    <row r="355" s="2" customFormat="1">
      <c r="A355" s="41"/>
      <c r="B355" s="42"/>
      <c r="C355" s="43"/>
      <c r="D355" s="229" t="s">
        <v>290</v>
      </c>
      <c r="E355" s="43"/>
      <c r="F355" s="230" t="s">
        <v>768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290</v>
      </c>
      <c r="AU355" s="20" t="s">
        <v>78</v>
      </c>
    </row>
    <row r="356" s="13" customFormat="1">
      <c r="A356" s="13"/>
      <c r="B356" s="234"/>
      <c r="C356" s="235"/>
      <c r="D356" s="236" t="s">
        <v>292</v>
      </c>
      <c r="E356" s="237" t="s">
        <v>19</v>
      </c>
      <c r="F356" s="238" t="s">
        <v>1981</v>
      </c>
      <c r="G356" s="235"/>
      <c r="H356" s="239">
        <v>3</v>
      </c>
      <c r="I356" s="240"/>
      <c r="J356" s="235"/>
      <c r="K356" s="235"/>
      <c r="L356" s="241"/>
      <c r="M356" s="242"/>
      <c r="N356" s="243"/>
      <c r="O356" s="243"/>
      <c r="P356" s="243"/>
      <c r="Q356" s="243"/>
      <c r="R356" s="243"/>
      <c r="S356" s="243"/>
      <c r="T356" s="244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5" t="s">
        <v>292</v>
      </c>
      <c r="AU356" s="245" t="s">
        <v>78</v>
      </c>
      <c r="AV356" s="13" t="s">
        <v>78</v>
      </c>
      <c r="AW356" s="13" t="s">
        <v>31</v>
      </c>
      <c r="AX356" s="13" t="s">
        <v>69</v>
      </c>
      <c r="AY356" s="245" t="s">
        <v>281</v>
      </c>
    </row>
    <row r="357" s="13" customFormat="1">
      <c r="A357" s="13"/>
      <c r="B357" s="234"/>
      <c r="C357" s="235"/>
      <c r="D357" s="236" t="s">
        <v>292</v>
      </c>
      <c r="E357" s="237" t="s">
        <v>19</v>
      </c>
      <c r="F357" s="238" t="s">
        <v>770</v>
      </c>
      <c r="G357" s="235"/>
      <c r="H357" s="239">
        <v>5</v>
      </c>
      <c r="I357" s="240"/>
      <c r="J357" s="235"/>
      <c r="K357" s="235"/>
      <c r="L357" s="241"/>
      <c r="M357" s="242"/>
      <c r="N357" s="243"/>
      <c r="O357" s="243"/>
      <c r="P357" s="243"/>
      <c r="Q357" s="243"/>
      <c r="R357" s="243"/>
      <c r="S357" s="243"/>
      <c r="T357" s="244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5" t="s">
        <v>292</v>
      </c>
      <c r="AU357" s="245" t="s">
        <v>78</v>
      </c>
      <c r="AV357" s="13" t="s">
        <v>78</v>
      </c>
      <c r="AW357" s="13" t="s">
        <v>31</v>
      </c>
      <c r="AX357" s="13" t="s">
        <v>69</v>
      </c>
      <c r="AY357" s="245" t="s">
        <v>281</v>
      </c>
    </row>
    <row r="358" s="13" customFormat="1">
      <c r="A358" s="13"/>
      <c r="B358" s="234"/>
      <c r="C358" s="235"/>
      <c r="D358" s="236" t="s">
        <v>292</v>
      </c>
      <c r="E358" s="237" t="s">
        <v>19</v>
      </c>
      <c r="F358" s="238" t="s">
        <v>2565</v>
      </c>
      <c r="G358" s="235"/>
      <c r="H358" s="239">
        <v>4</v>
      </c>
      <c r="I358" s="240"/>
      <c r="J358" s="235"/>
      <c r="K358" s="235"/>
      <c r="L358" s="241"/>
      <c r="M358" s="242"/>
      <c r="N358" s="243"/>
      <c r="O358" s="243"/>
      <c r="P358" s="243"/>
      <c r="Q358" s="243"/>
      <c r="R358" s="243"/>
      <c r="S358" s="243"/>
      <c r="T358" s="244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5" t="s">
        <v>292</v>
      </c>
      <c r="AU358" s="245" t="s">
        <v>78</v>
      </c>
      <c r="AV358" s="13" t="s">
        <v>78</v>
      </c>
      <c r="AW358" s="13" t="s">
        <v>31</v>
      </c>
      <c r="AX358" s="13" t="s">
        <v>69</v>
      </c>
      <c r="AY358" s="245" t="s">
        <v>281</v>
      </c>
    </row>
    <row r="359" s="14" customFormat="1">
      <c r="A359" s="14"/>
      <c r="B359" s="246"/>
      <c r="C359" s="247"/>
      <c r="D359" s="236" t="s">
        <v>292</v>
      </c>
      <c r="E359" s="248" t="s">
        <v>19</v>
      </c>
      <c r="F359" s="249" t="s">
        <v>311</v>
      </c>
      <c r="G359" s="247"/>
      <c r="H359" s="250">
        <v>12</v>
      </c>
      <c r="I359" s="251"/>
      <c r="J359" s="247"/>
      <c r="K359" s="247"/>
      <c r="L359" s="252"/>
      <c r="M359" s="253"/>
      <c r="N359" s="254"/>
      <c r="O359" s="254"/>
      <c r="P359" s="254"/>
      <c r="Q359" s="254"/>
      <c r="R359" s="254"/>
      <c r="S359" s="254"/>
      <c r="T359" s="255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6" t="s">
        <v>292</v>
      </c>
      <c r="AU359" s="256" t="s">
        <v>78</v>
      </c>
      <c r="AV359" s="14" t="s">
        <v>288</v>
      </c>
      <c r="AW359" s="14" t="s">
        <v>31</v>
      </c>
      <c r="AX359" s="14" t="s">
        <v>76</v>
      </c>
      <c r="AY359" s="256" t="s">
        <v>281</v>
      </c>
    </row>
    <row r="360" s="2" customFormat="1" ht="37.8" customHeight="1">
      <c r="A360" s="41"/>
      <c r="B360" s="42"/>
      <c r="C360" s="216" t="s">
        <v>739</v>
      </c>
      <c r="D360" s="216" t="s">
        <v>284</v>
      </c>
      <c r="E360" s="217" t="s">
        <v>778</v>
      </c>
      <c r="F360" s="218" t="s">
        <v>779</v>
      </c>
      <c r="G360" s="219" t="s">
        <v>392</v>
      </c>
      <c r="H360" s="220">
        <v>2.7149999999999999</v>
      </c>
      <c r="I360" s="221"/>
      <c r="J360" s="222">
        <f>ROUND(I360*H360,2)</f>
        <v>0</v>
      </c>
      <c r="K360" s="218" t="s">
        <v>287</v>
      </c>
      <c r="L360" s="47"/>
      <c r="M360" s="223" t="s">
        <v>19</v>
      </c>
      <c r="N360" s="224" t="s">
        <v>40</v>
      </c>
      <c r="O360" s="87"/>
      <c r="P360" s="225">
        <f>O360*H360</f>
        <v>0</v>
      </c>
      <c r="Q360" s="225">
        <v>0.002</v>
      </c>
      <c r="R360" s="225">
        <f>Q360*H360</f>
        <v>0.0054299999999999999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305</v>
      </c>
      <c r="AT360" s="227" t="s">
        <v>284</v>
      </c>
      <c r="AU360" s="227" t="s">
        <v>78</v>
      </c>
      <c r="AY360" s="20" t="s">
        <v>281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76</v>
      </c>
      <c r="BK360" s="228">
        <f>ROUND(I360*H360,2)</f>
        <v>0</v>
      </c>
      <c r="BL360" s="20" t="s">
        <v>305</v>
      </c>
      <c r="BM360" s="227" t="s">
        <v>780</v>
      </c>
    </row>
    <row r="361" s="2" customFormat="1">
      <c r="A361" s="41"/>
      <c r="B361" s="42"/>
      <c r="C361" s="43"/>
      <c r="D361" s="229" t="s">
        <v>290</v>
      </c>
      <c r="E361" s="43"/>
      <c r="F361" s="230" t="s">
        <v>781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290</v>
      </c>
      <c r="AU361" s="20" t="s">
        <v>78</v>
      </c>
    </row>
    <row r="362" s="13" customFormat="1">
      <c r="A362" s="13"/>
      <c r="B362" s="234"/>
      <c r="C362" s="235"/>
      <c r="D362" s="236" t="s">
        <v>292</v>
      </c>
      <c r="E362" s="237" t="s">
        <v>19</v>
      </c>
      <c r="F362" s="238" t="s">
        <v>226</v>
      </c>
      <c r="G362" s="235"/>
      <c r="H362" s="239">
        <v>2.7149999999999999</v>
      </c>
      <c r="I362" s="240"/>
      <c r="J362" s="235"/>
      <c r="K362" s="235"/>
      <c r="L362" s="241"/>
      <c r="M362" s="242"/>
      <c r="N362" s="243"/>
      <c r="O362" s="243"/>
      <c r="P362" s="243"/>
      <c r="Q362" s="243"/>
      <c r="R362" s="243"/>
      <c r="S362" s="243"/>
      <c r="T362" s="244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5" t="s">
        <v>292</v>
      </c>
      <c r="AU362" s="245" t="s">
        <v>78</v>
      </c>
      <c r="AV362" s="13" t="s">
        <v>78</v>
      </c>
      <c r="AW362" s="13" t="s">
        <v>31</v>
      </c>
      <c r="AX362" s="13" t="s">
        <v>69</v>
      </c>
      <c r="AY362" s="245" t="s">
        <v>281</v>
      </c>
    </row>
    <row r="363" s="14" customFormat="1">
      <c r="A363" s="14"/>
      <c r="B363" s="246"/>
      <c r="C363" s="247"/>
      <c r="D363" s="236" t="s">
        <v>292</v>
      </c>
      <c r="E363" s="248" t="s">
        <v>19</v>
      </c>
      <c r="F363" s="249" t="s">
        <v>311</v>
      </c>
      <c r="G363" s="247"/>
      <c r="H363" s="250">
        <v>2.7149999999999999</v>
      </c>
      <c r="I363" s="251"/>
      <c r="J363" s="247"/>
      <c r="K363" s="247"/>
      <c r="L363" s="252"/>
      <c r="M363" s="253"/>
      <c r="N363" s="254"/>
      <c r="O363" s="254"/>
      <c r="P363" s="254"/>
      <c r="Q363" s="254"/>
      <c r="R363" s="254"/>
      <c r="S363" s="254"/>
      <c r="T363" s="25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6" t="s">
        <v>292</v>
      </c>
      <c r="AU363" s="256" t="s">
        <v>78</v>
      </c>
      <c r="AV363" s="14" t="s">
        <v>288</v>
      </c>
      <c r="AW363" s="14" t="s">
        <v>31</v>
      </c>
      <c r="AX363" s="14" t="s">
        <v>76</v>
      </c>
      <c r="AY363" s="256" t="s">
        <v>281</v>
      </c>
    </row>
    <row r="364" s="2" customFormat="1" ht="24.15" customHeight="1">
      <c r="A364" s="41"/>
      <c r="B364" s="42"/>
      <c r="C364" s="216" t="s">
        <v>744</v>
      </c>
      <c r="D364" s="216" t="s">
        <v>284</v>
      </c>
      <c r="E364" s="217" t="s">
        <v>2154</v>
      </c>
      <c r="F364" s="218" t="s">
        <v>2155</v>
      </c>
      <c r="G364" s="219" t="s">
        <v>392</v>
      </c>
      <c r="H364" s="220">
        <v>15.17</v>
      </c>
      <c r="I364" s="221"/>
      <c r="J364" s="222">
        <f>ROUND(I364*H364,2)</f>
        <v>0</v>
      </c>
      <c r="K364" s="218" t="s">
        <v>287</v>
      </c>
      <c r="L364" s="47"/>
      <c r="M364" s="223" t="s">
        <v>19</v>
      </c>
      <c r="N364" s="224" t="s">
        <v>40</v>
      </c>
      <c r="O364" s="87"/>
      <c r="P364" s="225">
        <f>O364*H364</f>
        <v>0</v>
      </c>
      <c r="Q364" s="225">
        <v>0.00095</v>
      </c>
      <c r="R364" s="225">
        <f>Q364*H364</f>
        <v>0.014411500000000001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305</v>
      </c>
      <c r="AT364" s="227" t="s">
        <v>284</v>
      </c>
      <c r="AU364" s="227" t="s">
        <v>78</v>
      </c>
      <c r="AY364" s="20" t="s">
        <v>281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76</v>
      </c>
      <c r="BK364" s="228">
        <f>ROUND(I364*H364,2)</f>
        <v>0</v>
      </c>
      <c r="BL364" s="20" t="s">
        <v>305</v>
      </c>
      <c r="BM364" s="227" t="s">
        <v>2566</v>
      </c>
    </row>
    <row r="365" s="2" customFormat="1">
      <c r="A365" s="41"/>
      <c r="B365" s="42"/>
      <c r="C365" s="43"/>
      <c r="D365" s="229" t="s">
        <v>290</v>
      </c>
      <c r="E365" s="43"/>
      <c r="F365" s="230" t="s">
        <v>2156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290</v>
      </c>
      <c r="AU365" s="20" t="s">
        <v>78</v>
      </c>
    </row>
    <row r="366" s="15" customFormat="1">
      <c r="A366" s="15"/>
      <c r="B366" s="257"/>
      <c r="C366" s="258"/>
      <c r="D366" s="236" t="s">
        <v>292</v>
      </c>
      <c r="E366" s="259" t="s">
        <v>19</v>
      </c>
      <c r="F366" s="260" t="s">
        <v>2567</v>
      </c>
      <c r="G366" s="258"/>
      <c r="H366" s="259" t="s">
        <v>19</v>
      </c>
      <c r="I366" s="261"/>
      <c r="J366" s="258"/>
      <c r="K366" s="258"/>
      <c r="L366" s="262"/>
      <c r="M366" s="263"/>
      <c r="N366" s="264"/>
      <c r="O366" s="264"/>
      <c r="P366" s="264"/>
      <c r="Q366" s="264"/>
      <c r="R366" s="264"/>
      <c r="S366" s="264"/>
      <c r="T366" s="26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66" t="s">
        <v>292</v>
      </c>
      <c r="AU366" s="266" t="s">
        <v>78</v>
      </c>
      <c r="AV366" s="15" t="s">
        <v>76</v>
      </c>
      <c r="AW366" s="15" t="s">
        <v>31</v>
      </c>
      <c r="AX366" s="15" t="s">
        <v>69</v>
      </c>
      <c r="AY366" s="266" t="s">
        <v>281</v>
      </c>
    </row>
    <row r="367" s="13" customFormat="1">
      <c r="A367" s="13"/>
      <c r="B367" s="234"/>
      <c r="C367" s="235"/>
      <c r="D367" s="236" t="s">
        <v>292</v>
      </c>
      <c r="E367" s="237" t="s">
        <v>19</v>
      </c>
      <c r="F367" s="238" t="s">
        <v>2568</v>
      </c>
      <c r="G367" s="235"/>
      <c r="H367" s="239">
        <v>9.8000000000000007</v>
      </c>
      <c r="I367" s="240"/>
      <c r="J367" s="235"/>
      <c r="K367" s="235"/>
      <c r="L367" s="241"/>
      <c r="M367" s="242"/>
      <c r="N367" s="243"/>
      <c r="O367" s="243"/>
      <c r="P367" s="243"/>
      <c r="Q367" s="243"/>
      <c r="R367" s="243"/>
      <c r="S367" s="243"/>
      <c r="T367" s="244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5" t="s">
        <v>292</v>
      </c>
      <c r="AU367" s="245" t="s">
        <v>78</v>
      </c>
      <c r="AV367" s="13" t="s">
        <v>78</v>
      </c>
      <c r="AW367" s="13" t="s">
        <v>31</v>
      </c>
      <c r="AX367" s="13" t="s">
        <v>69</v>
      </c>
      <c r="AY367" s="245" t="s">
        <v>281</v>
      </c>
    </row>
    <row r="368" s="15" customFormat="1">
      <c r="A368" s="15"/>
      <c r="B368" s="257"/>
      <c r="C368" s="258"/>
      <c r="D368" s="236" t="s">
        <v>292</v>
      </c>
      <c r="E368" s="259" t="s">
        <v>19</v>
      </c>
      <c r="F368" s="260" t="s">
        <v>2569</v>
      </c>
      <c r="G368" s="258"/>
      <c r="H368" s="259" t="s">
        <v>19</v>
      </c>
      <c r="I368" s="261"/>
      <c r="J368" s="258"/>
      <c r="K368" s="258"/>
      <c r="L368" s="262"/>
      <c r="M368" s="263"/>
      <c r="N368" s="264"/>
      <c r="O368" s="264"/>
      <c r="P368" s="264"/>
      <c r="Q368" s="264"/>
      <c r="R368" s="264"/>
      <c r="S368" s="264"/>
      <c r="T368" s="26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6" t="s">
        <v>292</v>
      </c>
      <c r="AU368" s="266" t="s">
        <v>78</v>
      </c>
      <c r="AV368" s="15" t="s">
        <v>76</v>
      </c>
      <c r="AW368" s="15" t="s">
        <v>31</v>
      </c>
      <c r="AX368" s="15" t="s">
        <v>69</v>
      </c>
      <c r="AY368" s="266" t="s">
        <v>281</v>
      </c>
    </row>
    <row r="369" s="13" customFormat="1">
      <c r="A369" s="13"/>
      <c r="B369" s="234"/>
      <c r="C369" s="235"/>
      <c r="D369" s="236" t="s">
        <v>292</v>
      </c>
      <c r="E369" s="237" t="s">
        <v>19</v>
      </c>
      <c r="F369" s="238" t="s">
        <v>2570</v>
      </c>
      <c r="G369" s="235"/>
      <c r="H369" s="239">
        <v>5.3700000000000001</v>
      </c>
      <c r="I369" s="240"/>
      <c r="J369" s="235"/>
      <c r="K369" s="235"/>
      <c r="L369" s="241"/>
      <c r="M369" s="242"/>
      <c r="N369" s="243"/>
      <c r="O369" s="243"/>
      <c r="P369" s="243"/>
      <c r="Q369" s="243"/>
      <c r="R369" s="243"/>
      <c r="S369" s="243"/>
      <c r="T369" s="244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5" t="s">
        <v>292</v>
      </c>
      <c r="AU369" s="245" t="s">
        <v>78</v>
      </c>
      <c r="AV369" s="13" t="s">
        <v>78</v>
      </c>
      <c r="AW369" s="13" t="s">
        <v>31</v>
      </c>
      <c r="AX369" s="13" t="s">
        <v>69</v>
      </c>
      <c r="AY369" s="245" t="s">
        <v>281</v>
      </c>
    </row>
    <row r="370" s="14" customFormat="1">
      <c r="A370" s="14"/>
      <c r="B370" s="246"/>
      <c r="C370" s="247"/>
      <c r="D370" s="236" t="s">
        <v>292</v>
      </c>
      <c r="E370" s="248" t="s">
        <v>19</v>
      </c>
      <c r="F370" s="249" t="s">
        <v>311</v>
      </c>
      <c r="G370" s="247"/>
      <c r="H370" s="250">
        <v>15.17</v>
      </c>
      <c r="I370" s="251"/>
      <c r="J370" s="247"/>
      <c r="K370" s="247"/>
      <c r="L370" s="252"/>
      <c r="M370" s="253"/>
      <c r="N370" s="254"/>
      <c r="O370" s="254"/>
      <c r="P370" s="254"/>
      <c r="Q370" s="254"/>
      <c r="R370" s="254"/>
      <c r="S370" s="254"/>
      <c r="T370" s="25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6" t="s">
        <v>292</v>
      </c>
      <c r="AU370" s="256" t="s">
        <v>78</v>
      </c>
      <c r="AV370" s="14" t="s">
        <v>288</v>
      </c>
      <c r="AW370" s="14" t="s">
        <v>31</v>
      </c>
      <c r="AX370" s="14" t="s">
        <v>76</v>
      </c>
      <c r="AY370" s="256" t="s">
        <v>281</v>
      </c>
    </row>
    <row r="371" s="2" customFormat="1" ht="33" customHeight="1">
      <c r="A371" s="41"/>
      <c r="B371" s="42"/>
      <c r="C371" s="267" t="s">
        <v>753</v>
      </c>
      <c r="D371" s="267" t="s">
        <v>396</v>
      </c>
      <c r="E371" s="268" t="s">
        <v>740</v>
      </c>
      <c r="F371" s="269" t="s">
        <v>741</v>
      </c>
      <c r="G371" s="270" t="s">
        <v>197</v>
      </c>
      <c r="H371" s="271">
        <v>3.9969999999999999</v>
      </c>
      <c r="I371" s="272"/>
      <c r="J371" s="273">
        <f>ROUND(I371*H371,2)</f>
        <v>0</v>
      </c>
      <c r="K371" s="269" t="s">
        <v>287</v>
      </c>
      <c r="L371" s="274"/>
      <c r="M371" s="275" t="s">
        <v>19</v>
      </c>
      <c r="N371" s="276" t="s">
        <v>40</v>
      </c>
      <c r="O371" s="87"/>
      <c r="P371" s="225">
        <f>O371*H371</f>
        <v>0</v>
      </c>
      <c r="Q371" s="225">
        <v>0.014290000000000001</v>
      </c>
      <c r="R371" s="225">
        <f>Q371*H371</f>
        <v>0.057117130000000002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483</v>
      </c>
      <c r="AT371" s="227" t="s">
        <v>396</v>
      </c>
      <c r="AU371" s="227" t="s">
        <v>78</v>
      </c>
      <c r="AY371" s="20" t="s">
        <v>281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76</v>
      </c>
      <c r="BK371" s="228">
        <f>ROUND(I371*H371,2)</f>
        <v>0</v>
      </c>
      <c r="BL371" s="20" t="s">
        <v>305</v>
      </c>
      <c r="BM371" s="227" t="s">
        <v>796</v>
      </c>
    </row>
    <row r="372" s="13" customFormat="1">
      <c r="A372" s="13"/>
      <c r="B372" s="234"/>
      <c r="C372" s="235"/>
      <c r="D372" s="236" t="s">
        <v>292</v>
      </c>
      <c r="E372" s="237" t="s">
        <v>19</v>
      </c>
      <c r="F372" s="238" t="s">
        <v>2571</v>
      </c>
      <c r="G372" s="235"/>
      <c r="H372" s="239">
        <v>1.3580000000000001</v>
      </c>
      <c r="I372" s="240"/>
      <c r="J372" s="235"/>
      <c r="K372" s="235"/>
      <c r="L372" s="241"/>
      <c r="M372" s="242"/>
      <c r="N372" s="243"/>
      <c r="O372" s="243"/>
      <c r="P372" s="243"/>
      <c r="Q372" s="243"/>
      <c r="R372" s="243"/>
      <c r="S372" s="243"/>
      <c r="T372" s="244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5" t="s">
        <v>292</v>
      </c>
      <c r="AU372" s="245" t="s">
        <v>78</v>
      </c>
      <c r="AV372" s="13" t="s">
        <v>78</v>
      </c>
      <c r="AW372" s="13" t="s">
        <v>31</v>
      </c>
      <c r="AX372" s="13" t="s">
        <v>69</v>
      </c>
      <c r="AY372" s="245" t="s">
        <v>281</v>
      </c>
    </row>
    <row r="373" s="13" customFormat="1">
      <c r="A373" s="13"/>
      <c r="B373" s="234"/>
      <c r="C373" s="235"/>
      <c r="D373" s="236" t="s">
        <v>292</v>
      </c>
      <c r="E373" s="237" t="s">
        <v>19</v>
      </c>
      <c r="F373" s="238" t="s">
        <v>2572</v>
      </c>
      <c r="G373" s="235"/>
      <c r="H373" s="239">
        <v>2.2759999999999998</v>
      </c>
      <c r="I373" s="240"/>
      <c r="J373" s="235"/>
      <c r="K373" s="235"/>
      <c r="L373" s="241"/>
      <c r="M373" s="242"/>
      <c r="N373" s="243"/>
      <c r="O373" s="243"/>
      <c r="P373" s="243"/>
      <c r="Q373" s="243"/>
      <c r="R373" s="243"/>
      <c r="S373" s="243"/>
      <c r="T373" s="244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5" t="s">
        <v>292</v>
      </c>
      <c r="AU373" s="245" t="s">
        <v>78</v>
      </c>
      <c r="AV373" s="13" t="s">
        <v>78</v>
      </c>
      <c r="AW373" s="13" t="s">
        <v>31</v>
      </c>
      <c r="AX373" s="13" t="s">
        <v>69</v>
      </c>
      <c r="AY373" s="245" t="s">
        <v>281</v>
      </c>
    </row>
    <row r="374" s="14" customFormat="1">
      <c r="A374" s="14"/>
      <c r="B374" s="246"/>
      <c r="C374" s="247"/>
      <c r="D374" s="236" t="s">
        <v>292</v>
      </c>
      <c r="E374" s="248" t="s">
        <v>19</v>
      </c>
      <c r="F374" s="249" t="s">
        <v>311</v>
      </c>
      <c r="G374" s="247"/>
      <c r="H374" s="250">
        <v>3.6339999999999999</v>
      </c>
      <c r="I374" s="251"/>
      <c r="J374" s="247"/>
      <c r="K374" s="247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292</v>
      </c>
      <c r="AU374" s="256" t="s">
        <v>78</v>
      </c>
      <c r="AV374" s="14" t="s">
        <v>288</v>
      </c>
      <c r="AW374" s="14" t="s">
        <v>31</v>
      </c>
      <c r="AX374" s="14" t="s">
        <v>76</v>
      </c>
      <c r="AY374" s="256" t="s">
        <v>281</v>
      </c>
    </row>
    <row r="375" s="13" customFormat="1">
      <c r="A375" s="13"/>
      <c r="B375" s="234"/>
      <c r="C375" s="235"/>
      <c r="D375" s="236" t="s">
        <v>292</v>
      </c>
      <c r="E375" s="235"/>
      <c r="F375" s="238" t="s">
        <v>2573</v>
      </c>
      <c r="G375" s="235"/>
      <c r="H375" s="239">
        <v>3.9969999999999999</v>
      </c>
      <c r="I375" s="240"/>
      <c r="J375" s="235"/>
      <c r="K375" s="235"/>
      <c r="L375" s="241"/>
      <c r="M375" s="242"/>
      <c r="N375" s="243"/>
      <c r="O375" s="243"/>
      <c r="P375" s="243"/>
      <c r="Q375" s="243"/>
      <c r="R375" s="243"/>
      <c r="S375" s="243"/>
      <c r="T375" s="244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5" t="s">
        <v>292</v>
      </c>
      <c r="AU375" s="245" t="s">
        <v>78</v>
      </c>
      <c r="AV375" s="13" t="s">
        <v>78</v>
      </c>
      <c r="AW375" s="13" t="s">
        <v>4</v>
      </c>
      <c r="AX375" s="13" t="s">
        <v>76</v>
      </c>
      <c r="AY375" s="245" t="s">
        <v>281</v>
      </c>
    </row>
    <row r="376" s="2" customFormat="1" ht="55.5" customHeight="1">
      <c r="A376" s="41"/>
      <c r="B376" s="42"/>
      <c r="C376" s="216" t="s">
        <v>758</v>
      </c>
      <c r="D376" s="216" t="s">
        <v>284</v>
      </c>
      <c r="E376" s="217" t="s">
        <v>799</v>
      </c>
      <c r="F376" s="218" t="s">
        <v>800</v>
      </c>
      <c r="G376" s="219" t="s">
        <v>366</v>
      </c>
      <c r="H376" s="220">
        <v>1.345</v>
      </c>
      <c r="I376" s="221"/>
      <c r="J376" s="222">
        <f>ROUND(I376*H376,2)</f>
        <v>0</v>
      </c>
      <c r="K376" s="218" t="s">
        <v>287</v>
      </c>
      <c r="L376" s="47"/>
      <c r="M376" s="223" t="s">
        <v>19</v>
      </c>
      <c r="N376" s="224" t="s">
        <v>40</v>
      </c>
      <c r="O376" s="87"/>
      <c r="P376" s="225">
        <f>O376*H376</f>
        <v>0</v>
      </c>
      <c r="Q376" s="225">
        <v>0</v>
      </c>
      <c r="R376" s="225">
        <f>Q376*H376</f>
        <v>0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305</v>
      </c>
      <c r="AT376" s="227" t="s">
        <v>284</v>
      </c>
      <c r="AU376" s="227" t="s">
        <v>78</v>
      </c>
      <c r="AY376" s="20" t="s">
        <v>281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76</v>
      </c>
      <c r="BK376" s="228">
        <f>ROUND(I376*H376,2)</f>
        <v>0</v>
      </c>
      <c r="BL376" s="20" t="s">
        <v>305</v>
      </c>
      <c r="BM376" s="227" t="s">
        <v>801</v>
      </c>
    </row>
    <row r="377" s="2" customFormat="1">
      <c r="A377" s="41"/>
      <c r="B377" s="42"/>
      <c r="C377" s="43"/>
      <c r="D377" s="229" t="s">
        <v>290</v>
      </c>
      <c r="E377" s="43"/>
      <c r="F377" s="230" t="s">
        <v>802</v>
      </c>
      <c r="G377" s="43"/>
      <c r="H377" s="43"/>
      <c r="I377" s="231"/>
      <c r="J377" s="43"/>
      <c r="K377" s="43"/>
      <c r="L377" s="47"/>
      <c r="M377" s="232"/>
      <c r="N377" s="233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290</v>
      </c>
      <c r="AU377" s="20" t="s">
        <v>78</v>
      </c>
    </row>
    <row r="378" s="12" customFormat="1" ht="22.8" customHeight="1">
      <c r="A378" s="12"/>
      <c r="B378" s="200"/>
      <c r="C378" s="201"/>
      <c r="D378" s="202" t="s">
        <v>68</v>
      </c>
      <c r="E378" s="214" t="s">
        <v>803</v>
      </c>
      <c r="F378" s="214" t="s">
        <v>804</v>
      </c>
      <c r="G378" s="201"/>
      <c r="H378" s="201"/>
      <c r="I378" s="204"/>
      <c r="J378" s="215">
        <f>BK378</f>
        <v>0</v>
      </c>
      <c r="K378" s="201"/>
      <c r="L378" s="206"/>
      <c r="M378" s="207"/>
      <c r="N378" s="208"/>
      <c r="O378" s="208"/>
      <c r="P378" s="209">
        <f>SUM(P379:P399)</f>
        <v>0</v>
      </c>
      <c r="Q378" s="208"/>
      <c r="R378" s="209">
        <f>SUM(R379:R399)</f>
        <v>0.027962755999999998</v>
      </c>
      <c r="S378" s="208"/>
      <c r="T378" s="210">
        <f>SUM(T379:T399)</f>
        <v>0.0011934000000000001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11" t="s">
        <v>78</v>
      </c>
      <c r="AT378" s="212" t="s">
        <v>68</v>
      </c>
      <c r="AU378" s="212" t="s">
        <v>76</v>
      </c>
      <c r="AY378" s="211" t="s">
        <v>281</v>
      </c>
      <c r="BK378" s="213">
        <f>SUM(BK379:BK399)</f>
        <v>0</v>
      </c>
    </row>
    <row r="379" s="2" customFormat="1" ht="24.15" customHeight="1">
      <c r="A379" s="41"/>
      <c r="B379" s="42"/>
      <c r="C379" s="216" t="s">
        <v>764</v>
      </c>
      <c r="D379" s="216" t="s">
        <v>284</v>
      </c>
      <c r="E379" s="217" t="s">
        <v>806</v>
      </c>
      <c r="F379" s="218" t="s">
        <v>807</v>
      </c>
      <c r="G379" s="219" t="s">
        <v>197</v>
      </c>
      <c r="H379" s="220">
        <v>55.832000000000001</v>
      </c>
      <c r="I379" s="221"/>
      <c r="J379" s="222">
        <f>ROUND(I379*H379,2)</f>
        <v>0</v>
      </c>
      <c r="K379" s="218" t="s">
        <v>287</v>
      </c>
      <c r="L379" s="47"/>
      <c r="M379" s="223" t="s">
        <v>19</v>
      </c>
      <c r="N379" s="224" t="s">
        <v>40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305</v>
      </c>
      <c r="AT379" s="227" t="s">
        <v>284</v>
      </c>
      <c r="AU379" s="227" t="s">
        <v>78</v>
      </c>
      <c r="AY379" s="20" t="s">
        <v>281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76</v>
      </c>
      <c r="BK379" s="228">
        <f>ROUND(I379*H379,2)</f>
        <v>0</v>
      </c>
      <c r="BL379" s="20" t="s">
        <v>305</v>
      </c>
      <c r="BM379" s="227" t="s">
        <v>808</v>
      </c>
    </row>
    <row r="380" s="2" customFormat="1">
      <c r="A380" s="41"/>
      <c r="B380" s="42"/>
      <c r="C380" s="43"/>
      <c r="D380" s="229" t="s">
        <v>290</v>
      </c>
      <c r="E380" s="43"/>
      <c r="F380" s="230" t="s">
        <v>809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290</v>
      </c>
      <c r="AU380" s="20" t="s">
        <v>78</v>
      </c>
    </row>
    <row r="381" s="13" customFormat="1">
      <c r="A381" s="13"/>
      <c r="B381" s="234"/>
      <c r="C381" s="235"/>
      <c r="D381" s="236" t="s">
        <v>292</v>
      </c>
      <c r="E381" s="237" t="s">
        <v>19</v>
      </c>
      <c r="F381" s="238" t="s">
        <v>195</v>
      </c>
      <c r="G381" s="235"/>
      <c r="H381" s="239">
        <v>15.880000000000001</v>
      </c>
      <c r="I381" s="240"/>
      <c r="J381" s="235"/>
      <c r="K381" s="235"/>
      <c r="L381" s="241"/>
      <c r="M381" s="242"/>
      <c r="N381" s="243"/>
      <c r="O381" s="243"/>
      <c r="P381" s="243"/>
      <c r="Q381" s="243"/>
      <c r="R381" s="243"/>
      <c r="S381" s="243"/>
      <c r="T381" s="244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5" t="s">
        <v>292</v>
      </c>
      <c r="AU381" s="245" t="s">
        <v>78</v>
      </c>
      <c r="AV381" s="13" t="s">
        <v>78</v>
      </c>
      <c r="AW381" s="13" t="s">
        <v>31</v>
      </c>
      <c r="AX381" s="13" t="s">
        <v>69</v>
      </c>
      <c r="AY381" s="245" t="s">
        <v>281</v>
      </c>
    </row>
    <row r="382" s="13" customFormat="1">
      <c r="A382" s="13"/>
      <c r="B382" s="234"/>
      <c r="C382" s="235"/>
      <c r="D382" s="236" t="s">
        <v>292</v>
      </c>
      <c r="E382" s="237" t="s">
        <v>19</v>
      </c>
      <c r="F382" s="238" t="s">
        <v>810</v>
      </c>
      <c r="G382" s="235"/>
      <c r="H382" s="239">
        <v>19.952000000000002</v>
      </c>
      <c r="I382" s="240"/>
      <c r="J382" s="235"/>
      <c r="K382" s="235"/>
      <c r="L382" s="241"/>
      <c r="M382" s="242"/>
      <c r="N382" s="243"/>
      <c r="O382" s="243"/>
      <c r="P382" s="243"/>
      <c r="Q382" s="243"/>
      <c r="R382" s="243"/>
      <c r="S382" s="243"/>
      <c r="T382" s="244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5" t="s">
        <v>292</v>
      </c>
      <c r="AU382" s="245" t="s">
        <v>78</v>
      </c>
      <c r="AV382" s="13" t="s">
        <v>78</v>
      </c>
      <c r="AW382" s="13" t="s">
        <v>31</v>
      </c>
      <c r="AX382" s="13" t="s">
        <v>69</v>
      </c>
      <c r="AY382" s="245" t="s">
        <v>281</v>
      </c>
    </row>
    <row r="383" s="13" customFormat="1">
      <c r="A383" s="13"/>
      <c r="B383" s="234"/>
      <c r="C383" s="235"/>
      <c r="D383" s="236" t="s">
        <v>292</v>
      </c>
      <c r="E383" s="237" t="s">
        <v>19</v>
      </c>
      <c r="F383" s="238" t="s">
        <v>811</v>
      </c>
      <c r="G383" s="235"/>
      <c r="H383" s="239">
        <v>20</v>
      </c>
      <c r="I383" s="240"/>
      <c r="J383" s="235"/>
      <c r="K383" s="235"/>
      <c r="L383" s="241"/>
      <c r="M383" s="242"/>
      <c r="N383" s="243"/>
      <c r="O383" s="243"/>
      <c r="P383" s="243"/>
      <c r="Q383" s="243"/>
      <c r="R383" s="243"/>
      <c r="S383" s="243"/>
      <c r="T383" s="244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5" t="s">
        <v>292</v>
      </c>
      <c r="AU383" s="245" t="s">
        <v>78</v>
      </c>
      <c r="AV383" s="13" t="s">
        <v>78</v>
      </c>
      <c r="AW383" s="13" t="s">
        <v>31</v>
      </c>
      <c r="AX383" s="13" t="s">
        <v>69</v>
      </c>
      <c r="AY383" s="245" t="s">
        <v>281</v>
      </c>
    </row>
    <row r="384" s="14" customFormat="1">
      <c r="A384" s="14"/>
      <c r="B384" s="246"/>
      <c r="C384" s="247"/>
      <c r="D384" s="236" t="s">
        <v>292</v>
      </c>
      <c r="E384" s="248" t="s">
        <v>19</v>
      </c>
      <c r="F384" s="249" t="s">
        <v>311</v>
      </c>
      <c r="G384" s="247"/>
      <c r="H384" s="250">
        <v>55.832000000000001</v>
      </c>
      <c r="I384" s="251"/>
      <c r="J384" s="247"/>
      <c r="K384" s="247"/>
      <c r="L384" s="252"/>
      <c r="M384" s="253"/>
      <c r="N384" s="254"/>
      <c r="O384" s="254"/>
      <c r="P384" s="254"/>
      <c r="Q384" s="254"/>
      <c r="R384" s="254"/>
      <c r="S384" s="254"/>
      <c r="T384" s="255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6" t="s">
        <v>292</v>
      </c>
      <c r="AU384" s="256" t="s">
        <v>78</v>
      </c>
      <c r="AV384" s="14" t="s">
        <v>288</v>
      </c>
      <c r="AW384" s="14" t="s">
        <v>31</v>
      </c>
      <c r="AX384" s="14" t="s">
        <v>76</v>
      </c>
      <c r="AY384" s="256" t="s">
        <v>281</v>
      </c>
    </row>
    <row r="385" s="2" customFormat="1" ht="24.15" customHeight="1">
      <c r="A385" s="41"/>
      <c r="B385" s="42"/>
      <c r="C385" s="216" t="s">
        <v>771</v>
      </c>
      <c r="D385" s="216" t="s">
        <v>284</v>
      </c>
      <c r="E385" s="217" t="s">
        <v>813</v>
      </c>
      <c r="F385" s="218" t="s">
        <v>814</v>
      </c>
      <c r="G385" s="219" t="s">
        <v>197</v>
      </c>
      <c r="H385" s="220">
        <v>15.960000000000001</v>
      </c>
      <c r="I385" s="221"/>
      <c r="J385" s="222">
        <f>ROUND(I385*H385,2)</f>
        <v>0</v>
      </c>
      <c r="K385" s="218" t="s">
        <v>287</v>
      </c>
      <c r="L385" s="47"/>
      <c r="M385" s="223" t="s">
        <v>19</v>
      </c>
      <c r="N385" s="224" t="s">
        <v>40</v>
      </c>
      <c r="O385" s="87"/>
      <c r="P385" s="225">
        <f>O385*H385</f>
        <v>0</v>
      </c>
      <c r="Q385" s="225">
        <v>0</v>
      </c>
      <c r="R385" s="225">
        <f>Q385*H385</f>
        <v>0</v>
      </c>
      <c r="S385" s="225">
        <v>3.0000000000000001E-05</v>
      </c>
      <c r="T385" s="226">
        <f>S385*H385</f>
        <v>0.00047880000000000004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7" t="s">
        <v>305</v>
      </c>
      <c r="AT385" s="227" t="s">
        <v>284</v>
      </c>
      <c r="AU385" s="227" t="s">
        <v>78</v>
      </c>
      <c r="AY385" s="20" t="s">
        <v>281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20" t="s">
        <v>76</v>
      </c>
      <c r="BK385" s="228">
        <f>ROUND(I385*H385,2)</f>
        <v>0</v>
      </c>
      <c r="BL385" s="20" t="s">
        <v>305</v>
      </c>
      <c r="BM385" s="227" t="s">
        <v>815</v>
      </c>
    </row>
    <row r="386" s="2" customFormat="1">
      <c r="A386" s="41"/>
      <c r="B386" s="42"/>
      <c r="C386" s="43"/>
      <c r="D386" s="229" t="s">
        <v>290</v>
      </c>
      <c r="E386" s="43"/>
      <c r="F386" s="230" t="s">
        <v>816</v>
      </c>
      <c r="G386" s="43"/>
      <c r="H386" s="43"/>
      <c r="I386" s="231"/>
      <c r="J386" s="43"/>
      <c r="K386" s="43"/>
      <c r="L386" s="47"/>
      <c r="M386" s="232"/>
      <c r="N386" s="233"/>
      <c r="O386" s="87"/>
      <c r="P386" s="87"/>
      <c r="Q386" s="87"/>
      <c r="R386" s="87"/>
      <c r="S386" s="87"/>
      <c r="T386" s="88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T386" s="20" t="s">
        <v>290</v>
      </c>
      <c r="AU386" s="20" t="s">
        <v>78</v>
      </c>
    </row>
    <row r="387" s="13" customFormat="1">
      <c r="A387" s="13"/>
      <c r="B387" s="234"/>
      <c r="C387" s="235"/>
      <c r="D387" s="236" t="s">
        <v>292</v>
      </c>
      <c r="E387" s="237" t="s">
        <v>19</v>
      </c>
      <c r="F387" s="238" t="s">
        <v>200</v>
      </c>
      <c r="G387" s="235"/>
      <c r="H387" s="239">
        <v>15.960000000000001</v>
      </c>
      <c r="I387" s="240"/>
      <c r="J387" s="235"/>
      <c r="K387" s="235"/>
      <c r="L387" s="241"/>
      <c r="M387" s="242"/>
      <c r="N387" s="243"/>
      <c r="O387" s="243"/>
      <c r="P387" s="243"/>
      <c r="Q387" s="243"/>
      <c r="R387" s="243"/>
      <c r="S387" s="243"/>
      <c r="T387" s="244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5" t="s">
        <v>292</v>
      </c>
      <c r="AU387" s="245" t="s">
        <v>78</v>
      </c>
      <c r="AV387" s="13" t="s">
        <v>78</v>
      </c>
      <c r="AW387" s="13" t="s">
        <v>31</v>
      </c>
      <c r="AX387" s="13" t="s">
        <v>76</v>
      </c>
      <c r="AY387" s="245" t="s">
        <v>281</v>
      </c>
    </row>
    <row r="388" s="2" customFormat="1" ht="16.5" customHeight="1">
      <c r="A388" s="41"/>
      <c r="B388" s="42"/>
      <c r="C388" s="267" t="s">
        <v>777</v>
      </c>
      <c r="D388" s="267" t="s">
        <v>396</v>
      </c>
      <c r="E388" s="268" t="s">
        <v>817</v>
      </c>
      <c r="F388" s="269" t="s">
        <v>818</v>
      </c>
      <c r="G388" s="270" t="s">
        <v>197</v>
      </c>
      <c r="H388" s="271">
        <v>17.556000000000001</v>
      </c>
      <c r="I388" s="272"/>
      <c r="J388" s="273">
        <f>ROUND(I388*H388,2)</f>
        <v>0</v>
      </c>
      <c r="K388" s="269" t="s">
        <v>287</v>
      </c>
      <c r="L388" s="274"/>
      <c r="M388" s="275" t="s">
        <v>19</v>
      </c>
      <c r="N388" s="276" t="s">
        <v>40</v>
      </c>
      <c r="O388" s="87"/>
      <c r="P388" s="225">
        <f>O388*H388</f>
        <v>0</v>
      </c>
      <c r="Q388" s="225">
        <v>1.0000000000000001E-05</v>
      </c>
      <c r="R388" s="225">
        <f>Q388*H388</f>
        <v>0.00017556000000000003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483</v>
      </c>
      <c r="AT388" s="227" t="s">
        <v>396</v>
      </c>
      <c r="AU388" s="227" t="s">
        <v>78</v>
      </c>
      <c r="AY388" s="20" t="s">
        <v>281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76</v>
      </c>
      <c r="BK388" s="228">
        <f>ROUND(I388*H388,2)</f>
        <v>0</v>
      </c>
      <c r="BL388" s="20" t="s">
        <v>305</v>
      </c>
      <c r="BM388" s="227" t="s">
        <v>819</v>
      </c>
    </row>
    <row r="389" s="13" customFormat="1">
      <c r="A389" s="13"/>
      <c r="B389" s="234"/>
      <c r="C389" s="235"/>
      <c r="D389" s="236" t="s">
        <v>292</v>
      </c>
      <c r="E389" s="235"/>
      <c r="F389" s="238" t="s">
        <v>2549</v>
      </c>
      <c r="G389" s="235"/>
      <c r="H389" s="239">
        <v>17.556000000000001</v>
      </c>
      <c r="I389" s="240"/>
      <c r="J389" s="235"/>
      <c r="K389" s="235"/>
      <c r="L389" s="241"/>
      <c r="M389" s="242"/>
      <c r="N389" s="243"/>
      <c r="O389" s="243"/>
      <c r="P389" s="243"/>
      <c r="Q389" s="243"/>
      <c r="R389" s="243"/>
      <c r="S389" s="243"/>
      <c r="T389" s="244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5" t="s">
        <v>292</v>
      </c>
      <c r="AU389" s="245" t="s">
        <v>78</v>
      </c>
      <c r="AV389" s="13" t="s">
        <v>78</v>
      </c>
      <c r="AW389" s="13" t="s">
        <v>4</v>
      </c>
      <c r="AX389" s="13" t="s">
        <v>76</v>
      </c>
      <c r="AY389" s="245" t="s">
        <v>281</v>
      </c>
    </row>
    <row r="390" s="2" customFormat="1" ht="55.5" customHeight="1">
      <c r="A390" s="41"/>
      <c r="B390" s="42"/>
      <c r="C390" s="216" t="s">
        <v>782</v>
      </c>
      <c r="D390" s="216" t="s">
        <v>284</v>
      </c>
      <c r="E390" s="217" t="s">
        <v>821</v>
      </c>
      <c r="F390" s="218" t="s">
        <v>822</v>
      </c>
      <c r="G390" s="219" t="s">
        <v>197</v>
      </c>
      <c r="H390" s="220">
        <v>23.82</v>
      </c>
      <c r="I390" s="221"/>
      <c r="J390" s="222">
        <f>ROUND(I390*H390,2)</f>
        <v>0</v>
      </c>
      <c r="K390" s="218" t="s">
        <v>287</v>
      </c>
      <c r="L390" s="47"/>
      <c r="M390" s="223" t="s">
        <v>19</v>
      </c>
      <c r="N390" s="224" t="s">
        <v>40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3.0000000000000001E-05</v>
      </c>
      <c r="T390" s="226">
        <f>S390*H390</f>
        <v>0.00071460000000000002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305</v>
      </c>
      <c r="AT390" s="227" t="s">
        <v>284</v>
      </c>
      <c r="AU390" s="227" t="s">
        <v>78</v>
      </c>
      <c r="AY390" s="20" t="s">
        <v>281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76</v>
      </c>
      <c r="BK390" s="228">
        <f>ROUND(I390*H390,2)</f>
        <v>0</v>
      </c>
      <c r="BL390" s="20" t="s">
        <v>305</v>
      </c>
      <c r="BM390" s="227" t="s">
        <v>823</v>
      </c>
    </row>
    <row r="391" s="2" customFormat="1">
      <c r="A391" s="41"/>
      <c r="B391" s="42"/>
      <c r="C391" s="43"/>
      <c r="D391" s="229" t="s">
        <v>290</v>
      </c>
      <c r="E391" s="43"/>
      <c r="F391" s="230" t="s">
        <v>824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290</v>
      </c>
      <c r="AU391" s="20" t="s">
        <v>78</v>
      </c>
    </row>
    <row r="392" s="15" customFormat="1">
      <c r="A392" s="15"/>
      <c r="B392" s="257"/>
      <c r="C392" s="258"/>
      <c r="D392" s="236" t="s">
        <v>292</v>
      </c>
      <c r="E392" s="259" t="s">
        <v>19</v>
      </c>
      <c r="F392" s="260" t="s">
        <v>825</v>
      </c>
      <c r="G392" s="258"/>
      <c r="H392" s="259" t="s">
        <v>19</v>
      </c>
      <c r="I392" s="261"/>
      <c r="J392" s="258"/>
      <c r="K392" s="258"/>
      <c r="L392" s="262"/>
      <c r="M392" s="263"/>
      <c r="N392" s="264"/>
      <c r="O392" s="264"/>
      <c r="P392" s="264"/>
      <c r="Q392" s="264"/>
      <c r="R392" s="264"/>
      <c r="S392" s="264"/>
      <c r="T392" s="26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66" t="s">
        <v>292</v>
      </c>
      <c r="AU392" s="266" t="s">
        <v>78</v>
      </c>
      <c r="AV392" s="15" t="s">
        <v>76</v>
      </c>
      <c r="AW392" s="15" t="s">
        <v>31</v>
      </c>
      <c r="AX392" s="15" t="s">
        <v>69</v>
      </c>
      <c r="AY392" s="266" t="s">
        <v>281</v>
      </c>
    </row>
    <row r="393" s="13" customFormat="1">
      <c r="A393" s="13"/>
      <c r="B393" s="234"/>
      <c r="C393" s="235"/>
      <c r="D393" s="236" t="s">
        <v>292</v>
      </c>
      <c r="E393" s="237" t="s">
        <v>19</v>
      </c>
      <c r="F393" s="238" t="s">
        <v>826</v>
      </c>
      <c r="G393" s="235"/>
      <c r="H393" s="239">
        <v>23.82</v>
      </c>
      <c r="I393" s="240"/>
      <c r="J393" s="235"/>
      <c r="K393" s="235"/>
      <c r="L393" s="241"/>
      <c r="M393" s="242"/>
      <c r="N393" s="243"/>
      <c r="O393" s="243"/>
      <c r="P393" s="243"/>
      <c r="Q393" s="243"/>
      <c r="R393" s="243"/>
      <c r="S393" s="243"/>
      <c r="T393" s="244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5" t="s">
        <v>292</v>
      </c>
      <c r="AU393" s="245" t="s">
        <v>78</v>
      </c>
      <c r="AV393" s="13" t="s">
        <v>78</v>
      </c>
      <c r="AW393" s="13" t="s">
        <v>31</v>
      </c>
      <c r="AX393" s="13" t="s">
        <v>76</v>
      </c>
      <c r="AY393" s="245" t="s">
        <v>281</v>
      </c>
    </row>
    <row r="394" s="2" customFormat="1" ht="16.5" customHeight="1">
      <c r="A394" s="41"/>
      <c r="B394" s="42"/>
      <c r="C394" s="267" t="s">
        <v>787</v>
      </c>
      <c r="D394" s="267" t="s">
        <v>396</v>
      </c>
      <c r="E394" s="268" t="s">
        <v>817</v>
      </c>
      <c r="F394" s="269" t="s">
        <v>818</v>
      </c>
      <c r="G394" s="270" t="s">
        <v>197</v>
      </c>
      <c r="H394" s="271">
        <v>26.202000000000002</v>
      </c>
      <c r="I394" s="272"/>
      <c r="J394" s="273">
        <f>ROUND(I394*H394,2)</f>
        <v>0</v>
      </c>
      <c r="K394" s="269" t="s">
        <v>287</v>
      </c>
      <c r="L394" s="274"/>
      <c r="M394" s="275" t="s">
        <v>19</v>
      </c>
      <c r="N394" s="276" t="s">
        <v>40</v>
      </c>
      <c r="O394" s="87"/>
      <c r="P394" s="225">
        <f>O394*H394</f>
        <v>0</v>
      </c>
      <c r="Q394" s="225">
        <v>1.0000000000000001E-05</v>
      </c>
      <c r="R394" s="225">
        <f>Q394*H394</f>
        <v>0.00026202000000000002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483</v>
      </c>
      <c r="AT394" s="227" t="s">
        <v>396</v>
      </c>
      <c r="AU394" s="227" t="s">
        <v>78</v>
      </c>
      <c r="AY394" s="20" t="s">
        <v>281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76</v>
      </c>
      <c r="BK394" s="228">
        <f>ROUND(I394*H394,2)</f>
        <v>0</v>
      </c>
      <c r="BL394" s="20" t="s">
        <v>305</v>
      </c>
      <c r="BM394" s="227" t="s">
        <v>828</v>
      </c>
    </row>
    <row r="395" s="13" customFormat="1">
      <c r="A395" s="13"/>
      <c r="B395" s="234"/>
      <c r="C395" s="235"/>
      <c r="D395" s="236" t="s">
        <v>292</v>
      </c>
      <c r="E395" s="235"/>
      <c r="F395" s="238" t="s">
        <v>2574</v>
      </c>
      <c r="G395" s="235"/>
      <c r="H395" s="239">
        <v>26.202000000000002</v>
      </c>
      <c r="I395" s="240"/>
      <c r="J395" s="235"/>
      <c r="K395" s="235"/>
      <c r="L395" s="241"/>
      <c r="M395" s="242"/>
      <c r="N395" s="243"/>
      <c r="O395" s="243"/>
      <c r="P395" s="243"/>
      <c r="Q395" s="243"/>
      <c r="R395" s="243"/>
      <c r="S395" s="243"/>
      <c r="T395" s="244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5" t="s">
        <v>292</v>
      </c>
      <c r="AU395" s="245" t="s">
        <v>78</v>
      </c>
      <c r="AV395" s="13" t="s">
        <v>78</v>
      </c>
      <c r="AW395" s="13" t="s">
        <v>4</v>
      </c>
      <c r="AX395" s="13" t="s">
        <v>76</v>
      </c>
      <c r="AY395" s="245" t="s">
        <v>281</v>
      </c>
    </row>
    <row r="396" s="2" customFormat="1" ht="33" customHeight="1">
      <c r="A396" s="41"/>
      <c r="B396" s="42"/>
      <c r="C396" s="216" t="s">
        <v>791</v>
      </c>
      <c r="D396" s="216" t="s">
        <v>284</v>
      </c>
      <c r="E396" s="217" t="s">
        <v>831</v>
      </c>
      <c r="F396" s="218" t="s">
        <v>832</v>
      </c>
      <c r="G396" s="219" t="s">
        <v>197</v>
      </c>
      <c r="H396" s="220">
        <v>55.832000000000001</v>
      </c>
      <c r="I396" s="221"/>
      <c r="J396" s="222">
        <f>ROUND(I396*H396,2)</f>
        <v>0</v>
      </c>
      <c r="K396" s="218" t="s">
        <v>287</v>
      </c>
      <c r="L396" s="47"/>
      <c r="M396" s="223" t="s">
        <v>19</v>
      </c>
      <c r="N396" s="224" t="s">
        <v>40</v>
      </c>
      <c r="O396" s="87"/>
      <c r="P396" s="225">
        <f>O396*H396</f>
        <v>0</v>
      </c>
      <c r="Q396" s="225">
        <v>0.00020799999999999999</v>
      </c>
      <c r="R396" s="225">
        <f>Q396*H396</f>
        <v>0.011613056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305</v>
      </c>
      <c r="AT396" s="227" t="s">
        <v>284</v>
      </c>
      <c r="AU396" s="227" t="s">
        <v>78</v>
      </c>
      <c r="AY396" s="20" t="s">
        <v>281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76</v>
      </c>
      <c r="BK396" s="228">
        <f>ROUND(I396*H396,2)</f>
        <v>0</v>
      </c>
      <c r="BL396" s="20" t="s">
        <v>305</v>
      </c>
      <c r="BM396" s="227" t="s">
        <v>833</v>
      </c>
    </row>
    <row r="397" s="2" customFormat="1">
      <c r="A397" s="41"/>
      <c r="B397" s="42"/>
      <c r="C397" s="43"/>
      <c r="D397" s="229" t="s">
        <v>290</v>
      </c>
      <c r="E397" s="43"/>
      <c r="F397" s="230" t="s">
        <v>834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290</v>
      </c>
      <c r="AU397" s="20" t="s">
        <v>78</v>
      </c>
    </row>
    <row r="398" s="2" customFormat="1" ht="37.8" customHeight="1">
      <c r="A398" s="41"/>
      <c r="B398" s="42"/>
      <c r="C398" s="216" t="s">
        <v>795</v>
      </c>
      <c r="D398" s="216" t="s">
        <v>284</v>
      </c>
      <c r="E398" s="217" t="s">
        <v>836</v>
      </c>
      <c r="F398" s="218" t="s">
        <v>837</v>
      </c>
      <c r="G398" s="219" t="s">
        <v>197</v>
      </c>
      <c r="H398" s="220">
        <v>55.832000000000001</v>
      </c>
      <c r="I398" s="221"/>
      <c r="J398" s="222">
        <f>ROUND(I398*H398,2)</f>
        <v>0</v>
      </c>
      <c r="K398" s="218" t="s">
        <v>287</v>
      </c>
      <c r="L398" s="47"/>
      <c r="M398" s="223" t="s">
        <v>19</v>
      </c>
      <c r="N398" s="224" t="s">
        <v>40</v>
      </c>
      <c r="O398" s="87"/>
      <c r="P398" s="225">
        <f>O398*H398</f>
        <v>0</v>
      </c>
      <c r="Q398" s="225">
        <v>0.00028499999999999999</v>
      </c>
      <c r="R398" s="225">
        <f>Q398*H398</f>
        <v>0.015912119999999998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305</v>
      </c>
      <c r="AT398" s="227" t="s">
        <v>284</v>
      </c>
      <c r="AU398" s="227" t="s">
        <v>78</v>
      </c>
      <c r="AY398" s="20" t="s">
        <v>281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76</v>
      </c>
      <c r="BK398" s="228">
        <f>ROUND(I398*H398,2)</f>
        <v>0</v>
      </c>
      <c r="BL398" s="20" t="s">
        <v>305</v>
      </c>
      <c r="BM398" s="227" t="s">
        <v>838</v>
      </c>
    </row>
    <row r="399" s="2" customFormat="1">
      <c r="A399" s="41"/>
      <c r="B399" s="42"/>
      <c r="C399" s="43"/>
      <c r="D399" s="229" t="s">
        <v>290</v>
      </c>
      <c r="E399" s="43"/>
      <c r="F399" s="230" t="s">
        <v>839</v>
      </c>
      <c r="G399" s="43"/>
      <c r="H399" s="43"/>
      <c r="I399" s="231"/>
      <c r="J399" s="43"/>
      <c r="K399" s="43"/>
      <c r="L399" s="47"/>
      <c r="M399" s="291"/>
      <c r="N399" s="292"/>
      <c r="O399" s="293"/>
      <c r="P399" s="293"/>
      <c r="Q399" s="293"/>
      <c r="R399" s="293"/>
      <c r="S399" s="293"/>
      <c r="T399" s="294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290</v>
      </c>
      <c r="AU399" s="20" t="s">
        <v>78</v>
      </c>
    </row>
    <row r="400" s="2" customFormat="1" ht="6.96" customHeight="1">
      <c r="A400" s="41"/>
      <c r="B400" s="62"/>
      <c r="C400" s="63"/>
      <c r="D400" s="63"/>
      <c r="E400" s="63"/>
      <c r="F400" s="63"/>
      <c r="G400" s="63"/>
      <c r="H400" s="63"/>
      <c r="I400" s="63"/>
      <c r="J400" s="63"/>
      <c r="K400" s="63"/>
      <c r="L400" s="47"/>
      <c r="M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</row>
  </sheetData>
  <sheetProtection sheet="1" autoFilter="0" formatColumns="0" formatRows="0" objects="1" scenarios="1" spinCount="100000" saltValue="OQHiFg+yR7UrohnGP1/twOFkcp/G7spOzH1x+sEIz37n39mTibfgHDzPHO7ECyPAM3sJdCTpaOK7vLmizQV+FA==" hashValue="essUX1Laegs144WyoRh6klXZZvw7DpLrTiYi3WntB3mjN5iggpxbTguRGoYIoeeTD8w8P9UkAVvEYsu2IO/yYw==" algorithmName="SHA-512" password="DDA6"/>
  <autoFilter ref="C109:K39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8:H98"/>
    <mergeCell ref="E100:H100"/>
    <mergeCell ref="E102:H102"/>
    <mergeCell ref="L2:V2"/>
  </mergeCells>
  <hyperlinks>
    <hyperlink ref="F114" r:id="rId1" display="https://podminky.urs.cz/item/CS_URS_2025_01/965046111"/>
    <hyperlink ref="F117" r:id="rId2" display="https://podminky.urs.cz/item/CS_URS_2025_01/965046119"/>
    <hyperlink ref="F120" r:id="rId3" display="https://podminky.urs.cz/item/CS_URS_2025_01/968072455"/>
    <hyperlink ref="F127" r:id="rId4" display="https://podminky.urs.cz/item/CS_URS_2025_01/978035127"/>
    <hyperlink ref="F130" r:id="rId5" display="https://podminky.urs.cz/item/CS_URS_2025_01/978059541"/>
    <hyperlink ref="F133" r:id="rId6" display="https://podminky.urs.cz/item/CS_URS_2025_01/978013141"/>
    <hyperlink ref="F142" r:id="rId7" display="https://podminky.urs.cz/item/CS_URS_2025_01/962031021"/>
    <hyperlink ref="F146" r:id="rId8" display="https://podminky.urs.cz/item/CS_URS_2025_01/997013212"/>
    <hyperlink ref="F148" r:id="rId9" display="https://podminky.urs.cz/item/CS_URS_2025_01/997013501"/>
    <hyperlink ref="F150" r:id="rId10" display="https://podminky.urs.cz/item/CS_URS_2025_01/997013509"/>
    <hyperlink ref="F153" r:id="rId11" display="https://podminky.urs.cz/item/CS_URS_2025_01/997013631"/>
    <hyperlink ref="F157" r:id="rId12" display="https://podminky.urs.cz/item/CS_URS_2025_01/342272225"/>
    <hyperlink ref="F165" r:id="rId13" display="https://podminky.urs.cz/item/CS_URS_2025_01/622143004"/>
    <hyperlink ref="F172" r:id="rId14" display="https://podminky.urs.cz/item/CS_URS_2025_01/622143005"/>
    <hyperlink ref="F180" r:id="rId15" display="https://podminky.urs.cz/item/CS_URS_2025_01/629991012"/>
    <hyperlink ref="F185" r:id="rId16" display="https://podminky.urs.cz/item/CS_URS_2025_01/612341121"/>
    <hyperlink ref="F188" r:id="rId17" display="https://podminky.urs.cz/item/CS_URS_2025_01/612341191"/>
    <hyperlink ref="F190" r:id="rId18" display="https://podminky.urs.cz/item/CS_URS_2025_01/619995001"/>
    <hyperlink ref="F193" r:id="rId19" display="https://podminky.urs.cz/item/CS_URS_2025_01/612321111"/>
    <hyperlink ref="F199" r:id="rId20" display="https://podminky.urs.cz/item/CS_URS_2025_01/612321191"/>
    <hyperlink ref="F201" r:id="rId21" display="https://podminky.urs.cz/item/CS_URS_2025_01/612131121"/>
    <hyperlink ref="F204" r:id="rId22" display="https://podminky.urs.cz/item/CS_URS_2025_01/611131121"/>
    <hyperlink ref="F207" r:id="rId23" display="https://podminky.urs.cz/item/CS_URS_2025_01/611311131"/>
    <hyperlink ref="F210" r:id="rId24" display="https://podminky.urs.cz/item/CS_URS_2025_01/632451101"/>
    <hyperlink ref="F214" r:id="rId25" display="https://podminky.urs.cz/item/CS_URS_2025_01/771121015"/>
    <hyperlink ref="F217" r:id="rId26" display="https://podminky.urs.cz/item/CS_URS_2025_01/642944121"/>
    <hyperlink ref="F220" r:id="rId27" display="https://podminky.urs.cz/item/CS_URS_2025_01/783301313"/>
    <hyperlink ref="F224" r:id="rId28" display="https://podminky.urs.cz/item/CS_URS_2025_01/783314101"/>
    <hyperlink ref="F226" r:id="rId29" display="https://podminky.urs.cz/item/CS_URS_2025_01/783315101"/>
    <hyperlink ref="F228" r:id="rId30" display="https://podminky.urs.cz/item/CS_URS_2025_01/783317101"/>
    <hyperlink ref="F231" r:id="rId31" display="https://podminky.urs.cz/item/CS_URS_2025_01/952901111"/>
    <hyperlink ref="F237" r:id="rId32" display="https://podminky.urs.cz/item/CS_URS_2025_01/949101111"/>
    <hyperlink ref="F241" r:id="rId33" display="https://podminky.urs.cz/item/CS_URS_2025_01/998018002"/>
    <hyperlink ref="F245" r:id="rId34" display="https://podminky.urs.cz/item/CS_URS_2025_01/998725122"/>
    <hyperlink ref="F247" r:id="rId35" display="https://podminky.urs.cz/item/CS_URS_2025_01/725291667"/>
    <hyperlink ref="F250" r:id="rId36" display="https://podminky.urs.cz/item/CS_URS_2025_01/725291652"/>
    <hyperlink ref="F254" r:id="rId37" display="https://podminky.urs.cz/item/CS_URS_2025_01/725291680"/>
    <hyperlink ref="F258" r:id="rId38" display="https://podminky.urs.cz/item/CS_URS_2025_01/998763332"/>
    <hyperlink ref="F261" r:id="rId39" display="https://podminky.urs.cz/item/CS_URS_2025_01/763131451"/>
    <hyperlink ref="F264" r:id="rId40" display="https://podminky.urs.cz/item/CS_URS_2025_01/763131714"/>
    <hyperlink ref="F268" r:id="rId41" display="https://podminky.urs.cz/item/CS_URS_2025_01/763131721"/>
    <hyperlink ref="F271" r:id="rId42" display="https://podminky.urs.cz/item/CS_URS_2025_01/763172353"/>
    <hyperlink ref="F275" r:id="rId43" display="https://podminky.urs.cz/item/CS_URS_2025_01/763172355"/>
    <hyperlink ref="F280" r:id="rId44" display="https://podminky.urs.cz/item/CS_URS_2025_01/998766122"/>
    <hyperlink ref="F282" r:id="rId45" display="https://podminky.urs.cz/item/CS_URS_2025_01/766660001"/>
    <hyperlink ref="F286" r:id="rId46" display="https://podminky.urs.cz/item/CS_URS_2025_01/766660728"/>
    <hyperlink ref="F289" r:id="rId47" display="https://podminky.urs.cz/item/CS_URS_2025_01/766660729"/>
    <hyperlink ref="F293" r:id="rId48" display="https://podminky.urs.cz/item/CS_URS_2025_01/771111011"/>
    <hyperlink ref="F296" r:id="rId49" display="https://podminky.urs.cz/item/CS_URS_2025_01/771121015"/>
    <hyperlink ref="F300" r:id="rId50" display="https://podminky.urs.cz/item/CS_URS_2025_01/771574416"/>
    <hyperlink ref="F309" r:id="rId51" display="https://podminky.urs.cz/item/CS_URS_2025_01/998771122"/>
    <hyperlink ref="F312" r:id="rId52" display="https://podminky.urs.cz/item/CS_URS_2025_01/771591207"/>
    <hyperlink ref="F315" r:id="rId53" display="https://podminky.urs.cz/item/CS_URS_2025_01/781131207"/>
    <hyperlink ref="F324" r:id="rId54" display="https://podminky.urs.cz/item/CS_URS_2025_01/781131237"/>
    <hyperlink ref="F334" r:id="rId55" display="https://podminky.urs.cz/item/CS_URS_2025_01/781121011"/>
    <hyperlink ref="F337" r:id="rId56" display="https://podminky.urs.cz/item/CS_URS_2025_01/781472221"/>
    <hyperlink ref="F341" r:id="rId57" display="https://podminky.urs.cz/item/CS_URS_2025_01/781492211"/>
    <hyperlink ref="F350" r:id="rId58" display="https://podminky.urs.cz/item/CS_URS_2025_01/781495115"/>
    <hyperlink ref="F355" r:id="rId59" display="https://podminky.urs.cz/item/CS_URS_2025_01/781495142"/>
    <hyperlink ref="F361" r:id="rId60" display="https://podminky.urs.cz/item/CS_URS_2025_01/781571121"/>
    <hyperlink ref="F365" r:id="rId61" display="https://podminky.urs.cz/item/CS_URS_2025_01/781571111"/>
    <hyperlink ref="F377" r:id="rId62" display="https://podminky.urs.cz/item/CS_URS_2025_01/998781122"/>
    <hyperlink ref="F380" r:id="rId63" display="https://podminky.urs.cz/item/CS_URS_2025_01/784111001"/>
    <hyperlink ref="F386" r:id="rId64" display="https://podminky.urs.cz/item/CS_URS_2025_01/784171101"/>
    <hyperlink ref="F391" r:id="rId65" display="https://podminky.urs.cz/item/CS_URS_2025_01/784171121"/>
    <hyperlink ref="F397" r:id="rId66" display="https://podminky.urs.cz/item/CS_URS_2025_01/784181101"/>
    <hyperlink ref="F399" r:id="rId67" display="https://podminky.urs.cz/item/CS_URS_2025_01/7842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8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181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2521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2575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ROUND((SUM(BE86:BE135)),  2)</f>
        <v>0</v>
      </c>
      <c r="G35" s="41"/>
      <c r="H35" s="41"/>
      <c r="I35" s="161">
        <v>0.20999999999999999</v>
      </c>
      <c r="J35" s="160">
        <f>ROUND(((SUM(BE86:BE135))*I35),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ROUND((SUM(BF86:BF135)),  2)</f>
        <v>0</v>
      </c>
      <c r="G36" s="41"/>
      <c r="H36" s="41"/>
      <c r="I36" s="161">
        <v>0.12</v>
      </c>
      <c r="J36" s="160">
        <f>ROUND(((SUM(BF86:BF135))*I36),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ROUND((SUM(BG86:BG135)),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ROUND((SUM(BH86:BH135)),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ROUND((SUM(BI86:BI135)),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2521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E2 - Elektroinstalace- sprcha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967</v>
      </c>
      <c r="E64" s="181"/>
      <c r="F64" s="181"/>
      <c r="G64" s="181"/>
      <c r="H64" s="181"/>
      <c r="I64" s="181"/>
      <c r="J64" s="182">
        <f>J87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266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3" t="str">
        <f>E7</f>
        <v>Rekonstrukce sociálního zařízení včetně rozvodů vody a kanalizace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217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3" t="s">
        <v>2521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225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E2 - Elektroinstalace- sprcha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F14</f>
        <v xml:space="preserve"> </v>
      </c>
      <c r="G80" s="43"/>
      <c r="H80" s="43"/>
      <c r="I80" s="35" t="s">
        <v>23</v>
      </c>
      <c r="J80" s="75" t="str">
        <f>IF(J14="","",J14)</f>
        <v>6. 6. 2025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E17</f>
        <v xml:space="preserve"> </v>
      </c>
      <c r="G82" s="43"/>
      <c r="H82" s="43"/>
      <c r="I82" s="35" t="s">
        <v>30</v>
      </c>
      <c r="J82" s="39" t="str">
        <f>E23</f>
        <v xml:space="preserve"> 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28</v>
      </c>
      <c r="D83" s="43"/>
      <c r="E83" s="43"/>
      <c r="F83" s="30" t="str">
        <f>IF(E20="","",E20)</f>
        <v>Vyplň údaj</v>
      </c>
      <c r="G83" s="43"/>
      <c r="H83" s="43"/>
      <c r="I83" s="35" t="s">
        <v>32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267</v>
      </c>
      <c r="D85" s="192" t="s">
        <v>54</v>
      </c>
      <c r="E85" s="192" t="s">
        <v>50</v>
      </c>
      <c r="F85" s="192" t="s">
        <v>51</v>
      </c>
      <c r="G85" s="192" t="s">
        <v>268</v>
      </c>
      <c r="H85" s="192" t="s">
        <v>269</v>
      </c>
      <c r="I85" s="192" t="s">
        <v>270</v>
      </c>
      <c r="J85" s="192" t="s">
        <v>239</v>
      </c>
      <c r="K85" s="193" t="s">
        <v>271</v>
      </c>
      <c r="L85" s="194"/>
      <c r="M85" s="95" t="s">
        <v>19</v>
      </c>
      <c r="N85" s="96" t="s">
        <v>39</v>
      </c>
      <c r="O85" s="96" t="s">
        <v>272</v>
      </c>
      <c r="P85" s="96" t="s">
        <v>273</v>
      </c>
      <c r="Q85" s="96" t="s">
        <v>274</v>
      </c>
      <c r="R85" s="96" t="s">
        <v>275</v>
      </c>
      <c r="S85" s="96" t="s">
        <v>276</v>
      </c>
      <c r="T85" s="97" t="s">
        <v>277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68</v>
      </c>
      <c r="AU86" s="20" t="s">
        <v>240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68</v>
      </c>
      <c r="E87" s="203" t="s">
        <v>968</v>
      </c>
      <c r="F87" s="203" t="s">
        <v>969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SUM(P88:P135)</f>
        <v>0</v>
      </c>
      <c r="Q87" s="208"/>
      <c r="R87" s="209">
        <f>SUM(R88:R135)</f>
        <v>0</v>
      </c>
      <c r="S87" s="208"/>
      <c r="T87" s="210">
        <f>SUM(T88:T135)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76</v>
      </c>
      <c r="AT87" s="212" t="s">
        <v>68</v>
      </c>
      <c r="AU87" s="212" t="s">
        <v>69</v>
      </c>
      <c r="AY87" s="211" t="s">
        <v>281</v>
      </c>
      <c r="BK87" s="213">
        <f>SUM(BK88:BK135)</f>
        <v>0</v>
      </c>
    </row>
    <row r="88" s="2" customFormat="1" ht="24.15" customHeight="1">
      <c r="A88" s="41"/>
      <c r="B88" s="42"/>
      <c r="C88" s="216" t="s">
        <v>76</v>
      </c>
      <c r="D88" s="216" t="s">
        <v>284</v>
      </c>
      <c r="E88" s="217" t="s">
        <v>1988</v>
      </c>
      <c r="F88" s="218" t="s">
        <v>1989</v>
      </c>
      <c r="G88" s="219" t="s">
        <v>392</v>
      </c>
      <c r="H88" s="220">
        <v>85</v>
      </c>
      <c r="I88" s="221"/>
      <c r="J88" s="222">
        <f>ROUND(I88*H88,2)</f>
        <v>0</v>
      </c>
      <c r="K88" s="218" t="s">
        <v>972</v>
      </c>
      <c r="L88" s="47"/>
      <c r="M88" s="223" t="s">
        <v>19</v>
      </c>
      <c r="N88" s="224" t="s">
        <v>40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288</v>
      </c>
      <c r="AT88" s="227" t="s">
        <v>284</v>
      </c>
      <c r="AU88" s="227" t="s">
        <v>76</v>
      </c>
      <c r="AY88" s="20" t="s">
        <v>281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76</v>
      </c>
      <c r="BK88" s="228">
        <f>ROUND(I88*H88,2)</f>
        <v>0</v>
      </c>
      <c r="BL88" s="20" t="s">
        <v>288</v>
      </c>
      <c r="BM88" s="227" t="s">
        <v>78</v>
      </c>
    </row>
    <row r="89" s="2" customFormat="1" ht="24.15" customHeight="1">
      <c r="A89" s="41"/>
      <c r="B89" s="42"/>
      <c r="C89" s="216" t="s">
        <v>78</v>
      </c>
      <c r="D89" s="216" t="s">
        <v>284</v>
      </c>
      <c r="E89" s="217" t="s">
        <v>1990</v>
      </c>
      <c r="F89" s="218" t="s">
        <v>1991</v>
      </c>
      <c r="G89" s="219" t="s">
        <v>392</v>
      </c>
      <c r="H89" s="220">
        <v>70</v>
      </c>
      <c r="I89" s="221"/>
      <c r="J89" s="222">
        <f>ROUND(I89*H89,2)</f>
        <v>0</v>
      </c>
      <c r="K89" s="218" t="s">
        <v>972</v>
      </c>
      <c r="L89" s="47"/>
      <c r="M89" s="223" t="s">
        <v>19</v>
      </c>
      <c r="N89" s="224" t="s">
        <v>40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288</v>
      </c>
      <c r="AT89" s="227" t="s">
        <v>284</v>
      </c>
      <c r="AU89" s="227" t="s">
        <v>76</v>
      </c>
      <c r="AY89" s="20" t="s">
        <v>281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76</v>
      </c>
      <c r="BK89" s="228">
        <f>ROUND(I89*H89,2)</f>
        <v>0</v>
      </c>
      <c r="BL89" s="20" t="s">
        <v>288</v>
      </c>
      <c r="BM89" s="227" t="s">
        <v>288</v>
      </c>
    </row>
    <row r="90" s="2" customFormat="1" ht="24.15" customHeight="1">
      <c r="A90" s="41"/>
      <c r="B90" s="42"/>
      <c r="C90" s="216" t="s">
        <v>199</v>
      </c>
      <c r="D90" s="216" t="s">
        <v>284</v>
      </c>
      <c r="E90" s="217" t="s">
        <v>1992</v>
      </c>
      <c r="F90" s="218" t="s">
        <v>1993</v>
      </c>
      <c r="G90" s="219" t="s">
        <v>392</v>
      </c>
      <c r="H90" s="220">
        <v>30</v>
      </c>
      <c r="I90" s="221"/>
      <c r="J90" s="222">
        <f>ROUND(I90*H90,2)</f>
        <v>0</v>
      </c>
      <c r="K90" s="218" t="s">
        <v>972</v>
      </c>
      <c r="L90" s="47"/>
      <c r="M90" s="223" t="s">
        <v>19</v>
      </c>
      <c r="N90" s="224" t="s">
        <v>40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288</v>
      </c>
      <c r="AT90" s="227" t="s">
        <v>284</v>
      </c>
      <c r="AU90" s="227" t="s">
        <v>76</v>
      </c>
      <c r="AY90" s="20" t="s">
        <v>281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76</v>
      </c>
      <c r="BK90" s="228">
        <f>ROUND(I90*H90,2)</f>
        <v>0</v>
      </c>
      <c r="BL90" s="20" t="s">
        <v>288</v>
      </c>
      <c r="BM90" s="227" t="s">
        <v>318</v>
      </c>
    </row>
    <row r="91" s="2" customFormat="1" ht="24.15" customHeight="1">
      <c r="A91" s="41"/>
      <c r="B91" s="42"/>
      <c r="C91" s="216" t="s">
        <v>288</v>
      </c>
      <c r="D91" s="216" t="s">
        <v>284</v>
      </c>
      <c r="E91" s="217" t="s">
        <v>1994</v>
      </c>
      <c r="F91" s="218" t="s">
        <v>1995</v>
      </c>
      <c r="G91" s="219" t="s">
        <v>392</v>
      </c>
      <c r="H91" s="220">
        <v>25</v>
      </c>
      <c r="I91" s="221"/>
      <c r="J91" s="222">
        <f>ROUND(I91*H91,2)</f>
        <v>0</v>
      </c>
      <c r="K91" s="218" t="s">
        <v>972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288</v>
      </c>
      <c r="AT91" s="227" t="s">
        <v>284</v>
      </c>
      <c r="AU91" s="227" t="s">
        <v>76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288</v>
      </c>
      <c r="BM91" s="227" t="s">
        <v>327</v>
      </c>
    </row>
    <row r="92" s="2" customFormat="1" ht="24.15" customHeight="1">
      <c r="A92" s="41"/>
      <c r="B92" s="42"/>
      <c r="C92" s="216" t="s">
        <v>312</v>
      </c>
      <c r="D92" s="216" t="s">
        <v>284</v>
      </c>
      <c r="E92" s="217" t="s">
        <v>1996</v>
      </c>
      <c r="F92" s="218" t="s">
        <v>1997</v>
      </c>
      <c r="G92" s="219" t="s">
        <v>392</v>
      </c>
      <c r="H92" s="220">
        <v>20</v>
      </c>
      <c r="I92" s="221"/>
      <c r="J92" s="222">
        <f>ROUND(I92*H92,2)</f>
        <v>0</v>
      </c>
      <c r="K92" s="218" t="s">
        <v>972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288</v>
      </c>
      <c r="AT92" s="227" t="s">
        <v>284</v>
      </c>
      <c r="AU92" s="227" t="s">
        <v>76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288</v>
      </c>
      <c r="BM92" s="227" t="s">
        <v>347</v>
      </c>
    </row>
    <row r="93" s="2" customFormat="1" ht="24.15" customHeight="1">
      <c r="A93" s="41"/>
      <c r="B93" s="42"/>
      <c r="C93" s="216" t="s">
        <v>318</v>
      </c>
      <c r="D93" s="216" t="s">
        <v>284</v>
      </c>
      <c r="E93" s="217" t="s">
        <v>1998</v>
      </c>
      <c r="F93" s="218" t="s">
        <v>1999</v>
      </c>
      <c r="G93" s="219" t="s">
        <v>392</v>
      </c>
      <c r="H93" s="220">
        <v>20</v>
      </c>
      <c r="I93" s="221"/>
      <c r="J93" s="222">
        <f>ROUND(I93*H93,2)</f>
        <v>0</v>
      </c>
      <c r="K93" s="218" t="s">
        <v>972</v>
      </c>
      <c r="L93" s="47"/>
      <c r="M93" s="223" t="s">
        <v>19</v>
      </c>
      <c r="N93" s="224" t="s">
        <v>40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288</v>
      </c>
      <c r="AT93" s="227" t="s">
        <v>284</v>
      </c>
      <c r="AU93" s="227" t="s">
        <v>76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288</v>
      </c>
      <c r="BM93" s="227" t="s">
        <v>8</v>
      </c>
    </row>
    <row r="94" s="2" customFormat="1" ht="24.15" customHeight="1">
      <c r="A94" s="41"/>
      <c r="B94" s="42"/>
      <c r="C94" s="216" t="s">
        <v>323</v>
      </c>
      <c r="D94" s="216" t="s">
        <v>284</v>
      </c>
      <c r="E94" s="217" t="s">
        <v>984</v>
      </c>
      <c r="F94" s="218" t="s">
        <v>985</v>
      </c>
      <c r="G94" s="219" t="s">
        <v>330</v>
      </c>
      <c r="H94" s="220">
        <v>4</v>
      </c>
      <c r="I94" s="221"/>
      <c r="J94" s="222">
        <f>ROUND(I94*H94,2)</f>
        <v>0</v>
      </c>
      <c r="K94" s="218" t="s">
        <v>972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288</v>
      </c>
      <c r="AT94" s="227" t="s">
        <v>284</v>
      </c>
      <c r="AU94" s="227" t="s">
        <v>76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288</v>
      </c>
      <c r="BM94" s="227" t="s">
        <v>374</v>
      </c>
    </row>
    <row r="95" s="2" customFormat="1" ht="44.25" customHeight="1">
      <c r="A95" s="41"/>
      <c r="B95" s="42"/>
      <c r="C95" s="216" t="s">
        <v>327</v>
      </c>
      <c r="D95" s="216" t="s">
        <v>284</v>
      </c>
      <c r="E95" s="217" t="s">
        <v>986</v>
      </c>
      <c r="F95" s="218" t="s">
        <v>987</v>
      </c>
      <c r="G95" s="219" t="s">
        <v>330</v>
      </c>
      <c r="H95" s="220">
        <v>4</v>
      </c>
      <c r="I95" s="221"/>
      <c r="J95" s="222">
        <f>ROUND(I95*H95,2)</f>
        <v>0</v>
      </c>
      <c r="K95" s="218" t="s">
        <v>972</v>
      </c>
      <c r="L95" s="47"/>
      <c r="M95" s="223" t="s">
        <v>19</v>
      </c>
      <c r="N95" s="224" t="s">
        <v>40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288</v>
      </c>
      <c r="AT95" s="227" t="s">
        <v>284</v>
      </c>
      <c r="AU95" s="227" t="s">
        <v>76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288</v>
      </c>
      <c r="BM95" s="227" t="s">
        <v>305</v>
      </c>
    </row>
    <row r="96" s="2" customFormat="1" ht="24.15" customHeight="1">
      <c r="A96" s="41"/>
      <c r="B96" s="42"/>
      <c r="C96" s="216" t="s">
        <v>336</v>
      </c>
      <c r="D96" s="216" t="s">
        <v>284</v>
      </c>
      <c r="E96" s="217" t="s">
        <v>988</v>
      </c>
      <c r="F96" s="218" t="s">
        <v>989</v>
      </c>
      <c r="G96" s="219" t="s">
        <v>330</v>
      </c>
      <c r="H96" s="220">
        <v>1</v>
      </c>
      <c r="I96" s="221"/>
      <c r="J96" s="222">
        <f>ROUND(I96*H96,2)</f>
        <v>0</v>
      </c>
      <c r="K96" s="218" t="s">
        <v>972</v>
      </c>
      <c r="L96" s="47"/>
      <c r="M96" s="223" t="s">
        <v>19</v>
      </c>
      <c r="N96" s="224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288</v>
      </c>
      <c r="AT96" s="227" t="s">
        <v>284</v>
      </c>
      <c r="AU96" s="227" t="s">
        <v>76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288</v>
      </c>
      <c r="BM96" s="227" t="s">
        <v>401</v>
      </c>
    </row>
    <row r="97" s="2" customFormat="1" ht="55.5" customHeight="1">
      <c r="A97" s="41"/>
      <c r="B97" s="42"/>
      <c r="C97" s="216" t="s">
        <v>347</v>
      </c>
      <c r="D97" s="216" t="s">
        <v>284</v>
      </c>
      <c r="E97" s="217" t="s">
        <v>991</v>
      </c>
      <c r="F97" s="218" t="s">
        <v>992</v>
      </c>
      <c r="G97" s="219" t="s">
        <v>330</v>
      </c>
      <c r="H97" s="220">
        <v>1</v>
      </c>
      <c r="I97" s="221"/>
      <c r="J97" s="222">
        <f>ROUND(I97*H97,2)</f>
        <v>0</v>
      </c>
      <c r="K97" s="218" t="s">
        <v>972</v>
      </c>
      <c r="L97" s="47"/>
      <c r="M97" s="223" t="s">
        <v>19</v>
      </c>
      <c r="N97" s="224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288</v>
      </c>
      <c r="AT97" s="227" t="s">
        <v>284</v>
      </c>
      <c r="AU97" s="227" t="s">
        <v>76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288</v>
      </c>
      <c r="BM97" s="227" t="s">
        <v>412</v>
      </c>
    </row>
    <row r="98" s="2" customFormat="1" ht="16.5" customHeight="1">
      <c r="A98" s="41"/>
      <c r="B98" s="42"/>
      <c r="C98" s="216" t="s">
        <v>355</v>
      </c>
      <c r="D98" s="216" t="s">
        <v>284</v>
      </c>
      <c r="E98" s="217" t="s">
        <v>995</v>
      </c>
      <c r="F98" s="218" t="s">
        <v>996</v>
      </c>
      <c r="G98" s="219" t="s">
        <v>330</v>
      </c>
      <c r="H98" s="220">
        <v>4</v>
      </c>
      <c r="I98" s="221"/>
      <c r="J98" s="222">
        <f>ROUND(I98*H98,2)</f>
        <v>0</v>
      </c>
      <c r="K98" s="218" t="s">
        <v>979</v>
      </c>
      <c r="L98" s="47"/>
      <c r="M98" s="223" t="s">
        <v>19</v>
      </c>
      <c r="N98" s="224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288</v>
      </c>
      <c r="AT98" s="227" t="s">
        <v>284</v>
      </c>
      <c r="AU98" s="227" t="s">
        <v>76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288</v>
      </c>
      <c r="BM98" s="227" t="s">
        <v>424</v>
      </c>
    </row>
    <row r="99" s="13" customFormat="1">
      <c r="A99" s="13"/>
      <c r="B99" s="234"/>
      <c r="C99" s="235"/>
      <c r="D99" s="236" t="s">
        <v>292</v>
      </c>
      <c r="E99" s="237" t="s">
        <v>19</v>
      </c>
      <c r="F99" s="238" t="s">
        <v>2000</v>
      </c>
      <c r="G99" s="235"/>
      <c r="H99" s="239">
        <v>4</v>
      </c>
      <c r="I99" s="240"/>
      <c r="J99" s="235"/>
      <c r="K99" s="235"/>
      <c r="L99" s="241"/>
      <c r="M99" s="242"/>
      <c r="N99" s="243"/>
      <c r="O99" s="243"/>
      <c r="P99" s="243"/>
      <c r="Q99" s="243"/>
      <c r="R99" s="243"/>
      <c r="S99" s="243"/>
      <c r="T99" s="244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5" t="s">
        <v>292</v>
      </c>
      <c r="AU99" s="245" t="s">
        <v>76</v>
      </c>
      <c r="AV99" s="13" t="s">
        <v>78</v>
      </c>
      <c r="AW99" s="13" t="s">
        <v>31</v>
      </c>
      <c r="AX99" s="13" t="s">
        <v>69</v>
      </c>
      <c r="AY99" s="245" t="s">
        <v>281</v>
      </c>
    </row>
    <row r="100" s="14" customFormat="1">
      <c r="A100" s="14"/>
      <c r="B100" s="246"/>
      <c r="C100" s="247"/>
      <c r="D100" s="236" t="s">
        <v>292</v>
      </c>
      <c r="E100" s="248" t="s">
        <v>19</v>
      </c>
      <c r="F100" s="249" t="s">
        <v>311</v>
      </c>
      <c r="G100" s="247"/>
      <c r="H100" s="250">
        <v>4</v>
      </c>
      <c r="I100" s="251"/>
      <c r="J100" s="247"/>
      <c r="K100" s="247"/>
      <c r="L100" s="252"/>
      <c r="M100" s="253"/>
      <c r="N100" s="254"/>
      <c r="O100" s="254"/>
      <c r="P100" s="254"/>
      <c r="Q100" s="254"/>
      <c r="R100" s="254"/>
      <c r="S100" s="254"/>
      <c r="T100" s="255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6" t="s">
        <v>292</v>
      </c>
      <c r="AU100" s="256" t="s">
        <v>76</v>
      </c>
      <c r="AV100" s="14" t="s">
        <v>288</v>
      </c>
      <c r="AW100" s="14" t="s">
        <v>31</v>
      </c>
      <c r="AX100" s="14" t="s">
        <v>76</v>
      </c>
      <c r="AY100" s="256" t="s">
        <v>281</v>
      </c>
    </row>
    <row r="101" s="2" customFormat="1" ht="37.8" customHeight="1">
      <c r="A101" s="41"/>
      <c r="B101" s="42"/>
      <c r="C101" s="216" t="s">
        <v>8</v>
      </c>
      <c r="D101" s="216" t="s">
        <v>284</v>
      </c>
      <c r="E101" s="217" t="s">
        <v>998</v>
      </c>
      <c r="F101" s="218" t="s">
        <v>999</v>
      </c>
      <c r="G101" s="219" t="s">
        <v>330</v>
      </c>
      <c r="H101" s="220">
        <v>2</v>
      </c>
      <c r="I101" s="221"/>
      <c r="J101" s="222">
        <f>ROUND(I101*H101,2)</f>
        <v>0</v>
      </c>
      <c r="K101" s="218" t="s">
        <v>972</v>
      </c>
      <c r="L101" s="47"/>
      <c r="M101" s="223" t="s">
        <v>19</v>
      </c>
      <c r="N101" s="224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288</v>
      </c>
      <c r="AT101" s="227" t="s">
        <v>284</v>
      </c>
      <c r="AU101" s="227" t="s">
        <v>76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288</v>
      </c>
      <c r="BM101" s="227" t="s">
        <v>436</v>
      </c>
    </row>
    <row r="102" s="2" customFormat="1" ht="37.8" customHeight="1">
      <c r="A102" s="41"/>
      <c r="B102" s="42"/>
      <c r="C102" s="216" t="s">
        <v>369</v>
      </c>
      <c r="D102" s="216" t="s">
        <v>284</v>
      </c>
      <c r="E102" s="217" t="s">
        <v>1000</v>
      </c>
      <c r="F102" s="218" t="s">
        <v>1001</v>
      </c>
      <c r="G102" s="219" t="s">
        <v>330</v>
      </c>
      <c r="H102" s="220">
        <v>2</v>
      </c>
      <c r="I102" s="221"/>
      <c r="J102" s="222">
        <f>ROUND(I102*H102,2)</f>
        <v>0</v>
      </c>
      <c r="K102" s="218" t="s">
        <v>972</v>
      </c>
      <c r="L102" s="47"/>
      <c r="M102" s="223" t="s">
        <v>19</v>
      </c>
      <c r="N102" s="224" t="s">
        <v>40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288</v>
      </c>
      <c r="AT102" s="227" t="s">
        <v>284</v>
      </c>
      <c r="AU102" s="227" t="s">
        <v>76</v>
      </c>
      <c r="AY102" s="20" t="s">
        <v>281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76</v>
      </c>
      <c r="BK102" s="228">
        <f>ROUND(I102*H102,2)</f>
        <v>0</v>
      </c>
      <c r="BL102" s="20" t="s">
        <v>288</v>
      </c>
      <c r="BM102" s="227" t="s">
        <v>447</v>
      </c>
    </row>
    <row r="103" s="2" customFormat="1" ht="44.25" customHeight="1">
      <c r="A103" s="41"/>
      <c r="B103" s="42"/>
      <c r="C103" s="216" t="s">
        <v>374</v>
      </c>
      <c r="D103" s="216" t="s">
        <v>284</v>
      </c>
      <c r="E103" s="217" t="s">
        <v>1002</v>
      </c>
      <c r="F103" s="218" t="s">
        <v>1003</v>
      </c>
      <c r="G103" s="219" t="s">
        <v>330</v>
      </c>
      <c r="H103" s="220">
        <v>4</v>
      </c>
      <c r="I103" s="221"/>
      <c r="J103" s="222">
        <f>ROUND(I103*H103,2)</f>
        <v>0</v>
      </c>
      <c r="K103" s="218" t="s">
        <v>972</v>
      </c>
      <c r="L103" s="47"/>
      <c r="M103" s="223" t="s">
        <v>19</v>
      </c>
      <c r="N103" s="224" t="s">
        <v>40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288</v>
      </c>
      <c r="AT103" s="227" t="s">
        <v>284</v>
      </c>
      <c r="AU103" s="227" t="s">
        <v>76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288</v>
      </c>
      <c r="BM103" s="227" t="s">
        <v>460</v>
      </c>
    </row>
    <row r="104" s="2" customFormat="1">
      <c r="A104" s="41"/>
      <c r="B104" s="42"/>
      <c r="C104" s="43"/>
      <c r="D104" s="236" t="s">
        <v>712</v>
      </c>
      <c r="E104" s="43"/>
      <c r="F104" s="290" t="s">
        <v>1004</v>
      </c>
      <c r="G104" s="43"/>
      <c r="H104" s="43"/>
      <c r="I104" s="231"/>
      <c r="J104" s="43"/>
      <c r="K104" s="43"/>
      <c r="L104" s="47"/>
      <c r="M104" s="232"/>
      <c r="N104" s="233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712</v>
      </c>
      <c r="AU104" s="20" t="s">
        <v>76</v>
      </c>
    </row>
    <row r="105" s="2" customFormat="1" ht="44.25" customHeight="1">
      <c r="A105" s="41"/>
      <c r="B105" s="42"/>
      <c r="C105" s="216" t="s">
        <v>380</v>
      </c>
      <c r="D105" s="216" t="s">
        <v>284</v>
      </c>
      <c r="E105" s="217" t="s">
        <v>1005</v>
      </c>
      <c r="F105" s="218" t="s">
        <v>1006</v>
      </c>
      <c r="G105" s="219" t="s">
        <v>330</v>
      </c>
      <c r="H105" s="220">
        <v>1</v>
      </c>
      <c r="I105" s="221"/>
      <c r="J105" s="222">
        <f>ROUND(I105*H105,2)</f>
        <v>0</v>
      </c>
      <c r="K105" s="218" t="s">
        <v>972</v>
      </c>
      <c r="L105" s="47"/>
      <c r="M105" s="223" t="s">
        <v>19</v>
      </c>
      <c r="N105" s="224" t="s">
        <v>40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288</v>
      </c>
      <c r="AT105" s="227" t="s">
        <v>284</v>
      </c>
      <c r="AU105" s="227" t="s">
        <v>76</v>
      </c>
      <c r="AY105" s="20" t="s">
        <v>281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76</v>
      </c>
      <c r="BK105" s="228">
        <f>ROUND(I105*H105,2)</f>
        <v>0</v>
      </c>
      <c r="BL105" s="20" t="s">
        <v>288</v>
      </c>
      <c r="BM105" s="227" t="s">
        <v>472</v>
      </c>
    </row>
    <row r="106" s="2" customFormat="1">
      <c r="A106" s="41"/>
      <c r="B106" s="42"/>
      <c r="C106" s="43"/>
      <c r="D106" s="236" t="s">
        <v>712</v>
      </c>
      <c r="E106" s="43"/>
      <c r="F106" s="290" t="s">
        <v>1004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712</v>
      </c>
      <c r="AU106" s="20" t="s">
        <v>76</v>
      </c>
    </row>
    <row r="107" s="2" customFormat="1" ht="24.15" customHeight="1">
      <c r="A107" s="41"/>
      <c r="B107" s="42"/>
      <c r="C107" s="216" t="s">
        <v>305</v>
      </c>
      <c r="D107" s="216" t="s">
        <v>284</v>
      </c>
      <c r="E107" s="217" t="s">
        <v>1007</v>
      </c>
      <c r="F107" s="218" t="s">
        <v>1008</v>
      </c>
      <c r="G107" s="219" t="s">
        <v>392</v>
      </c>
      <c r="H107" s="220">
        <v>1</v>
      </c>
      <c r="I107" s="221"/>
      <c r="J107" s="222">
        <f>ROUND(I107*H107,2)</f>
        <v>0</v>
      </c>
      <c r="K107" s="218" t="s">
        <v>972</v>
      </c>
      <c r="L107" s="47"/>
      <c r="M107" s="223" t="s">
        <v>19</v>
      </c>
      <c r="N107" s="224" t="s">
        <v>40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288</v>
      </c>
      <c r="AT107" s="227" t="s">
        <v>284</v>
      </c>
      <c r="AU107" s="227" t="s">
        <v>76</v>
      </c>
      <c r="AY107" s="20" t="s">
        <v>281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76</v>
      </c>
      <c r="BK107" s="228">
        <f>ROUND(I107*H107,2)</f>
        <v>0</v>
      </c>
      <c r="BL107" s="20" t="s">
        <v>288</v>
      </c>
      <c r="BM107" s="227" t="s">
        <v>483</v>
      </c>
    </row>
    <row r="108" s="2" customFormat="1">
      <c r="A108" s="41"/>
      <c r="B108" s="42"/>
      <c r="C108" s="43"/>
      <c r="D108" s="236" t="s">
        <v>712</v>
      </c>
      <c r="E108" s="43"/>
      <c r="F108" s="290" t="s">
        <v>1004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712</v>
      </c>
      <c r="AU108" s="20" t="s">
        <v>76</v>
      </c>
    </row>
    <row r="109" s="2" customFormat="1" ht="24.15" customHeight="1">
      <c r="A109" s="41"/>
      <c r="B109" s="42"/>
      <c r="C109" s="216" t="s">
        <v>395</v>
      </c>
      <c r="D109" s="216" t="s">
        <v>284</v>
      </c>
      <c r="E109" s="217" t="s">
        <v>1009</v>
      </c>
      <c r="F109" s="218" t="s">
        <v>1010</v>
      </c>
      <c r="G109" s="219" t="s">
        <v>392</v>
      </c>
      <c r="H109" s="220">
        <v>20</v>
      </c>
      <c r="I109" s="221"/>
      <c r="J109" s="222">
        <f>ROUND(I109*H109,2)</f>
        <v>0</v>
      </c>
      <c r="K109" s="218" t="s">
        <v>972</v>
      </c>
      <c r="L109" s="47"/>
      <c r="M109" s="223" t="s">
        <v>19</v>
      </c>
      <c r="N109" s="224" t="s">
        <v>40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288</v>
      </c>
      <c r="AT109" s="227" t="s">
        <v>284</v>
      </c>
      <c r="AU109" s="227" t="s">
        <v>76</v>
      </c>
      <c r="AY109" s="20" t="s">
        <v>281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76</v>
      </c>
      <c r="BK109" s="228">
        <f>ROUND(I109*H109,2)</f>
        <v>0</v>
      </c>
      <c r="BL109" s="20" t="s">
        <v>288</v>
      </c>
      <c r="BM109" s="227" t="s">
        <v>493</v>
      </c>
    </row>
    <row r="110" s="2" customFormat="1">
      <c r="A110" s="41"/>
      <c r="B110" s="42"/>
      <c r="C110" s="43"/>
      <c r="D110" s="236" t="s">
        <v>712</v>
      </c>
      <c r="E110" s="43"/>
      <c r="F110" s="290" t="s">
        <v>1004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712</v>
      </c>
      <c r="AU110" s="20" t="s">
        <v>76</v>
      </c>
    </row>
    <row r="111" s="2" customFormat="1" ht="24.15" customHeight="1">
      <c r="A111" s="41"/>
      <c r="B111" s="42"/>
      <c r="C111" s="216" t="s">
        <v>401</v>
      </c>
      <c r="D111" s="216" t="s">
        <v>284</v>
      </c>
      <c r="E111" s="217" t="s">
        <v>1011</v>
      </c>
      <c r="F111" s="218" t="s">
        <v>1012</v>
      </c>
      <c r="G111" s="219" t="s">
        <v>197</v>
      </c>
      <c r="H111" s="220">
        <v>0.44</v>
      </c>
      <c r="I111" s="221"/>
      <c r="J111" s="222">
        <f>ROUND(I111*H111,2)</f>
        <v>0</v>
      </c>
      <c r="K111" s="218" t="s">
        <v>972</v>
      </c>
      <c r="L111" s="47"/>
      <c r="M111" s="223" t="s">
        <v>19</v>
      </c>
      <c r="N111" s="224" t="s">
        <v>40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288</v>
      </c>
      <c r="AT111" s="227" t="s">
        <v>284</v>
      </c>
      <c r="AU111" s="227" t="s">
        <v>76</v>
      </c>
      <c r="AY111" s="20" t="s">
        <v>281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76</v>
      </c>
      <c r="BK111" s="228">
        <f>ROUND(I111*H111,2)</f>
        <v>0</v>
      </c>
      <c r="BL111" s="20" t="s">
        <v>288</v>
      </c>
      <c r="BM111" s="227" t="s">
        <v>508</v>
      </c>
    </row>
    <row r="112" s="2" customFormat="1">
      <c r="A112" s="41"/>
      <c r="B112" s="42"/>
      <c r="C112" s="43"/>
      <c r="D112" s="236" t="s">
        <v>712</v>
      </c>
      <c r="E112" s="43"/>
      <c r="F112" s="290" t="s">
        <v>1013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712</v>
      </c>
      <c r="AU112" s="20" t="s">
        <v>76</v>
      </c>
    </row>
    <row r="113" s="15" customFormat="1">
      <c r="A113" s="15"/>
      <c r="B113" s="257"/>
      <c r="C113" s="258"/>
      <c r="D113" s="236" t="s">
        <v>292</v>
      </c>
      <c r="E113" s="259" t="s">
        <v>19</v>
      </c>
      <c r="F113" s="260" t="s">
        <v>1014</v>
      </c>
      <c r="G113" s="258"/>
      <c r="H113" s="259" t="s">
        <v>19</v>
      </c>
      <c r="I113" s="261"/>
      <c r="J113" s="258"/>
      <c r="K113" s="258"/>
      <c r="L113" s="262"/>
      <c r="M113" s="263"/>
      <c r="N113" s="264"/>
      <c r="O113" s="264"/>
      <c r="P113" s="264"/>
      <c r="Q113" s="264"/>
      <c r="R113" s="264"/>
      <c r="S113" s="264"/>
      <c r="T113" s="26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6" t="s">
        <v>292</v>
      </c>
      <c r="AU113" s="266" t="s">
        <v>76</v>
      </c>
      <c r="AV113" s="15" t="s">
        <v>76</v>
      </c>
      <c r="AW113" s="15" t="s">
        <v>31</v>
      </c>
      <c r="AX113" s="15" t="s">
        <v>69</v>
      </c>
      <c r="AY113" s="266" t="s">
        <v>281</v>
      </c>
    </row>
    <row r="114" s="13" customFormat="1">
      <c r="A114" s="13"/>
      <c r="B114" s="234"/>
      <c r="C114" s="235"/>
      <c r="D114" s="236" t="s">
        <v>292</v>
      </c>
      <c r="E114" s="237" t="s">
        <v>19</v>
      </c>
      <c r="F114" s="238" t="s">
        <v>2576</v>
      </c>
      <c r="G114" s="235"/>
      <c r="H114" s="239">
        <v>0.11</v>
      </c>
      <c r="I114" s="240"/>
      <c r="J114" s="235"/>
      <c r="K114" s="235"/>
      <c r="L114" s="241"/>
      <c r="M114" s="242"/>
      <c r="N114" s="243"/>
      <c r="O114" s="243"/>
      <c r="P114" s="243"/>
      <c r="Q114" s="243"/>
      <c r="R114" s="243"/>
      <c r="S114" s="243"/>
      <c r="T114" s="244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5" t="s">
        <v>292</v>
      </c>
      <c r="AU114" s="245" t="s">
        <v>76</v>
      </c>
      <c r="AV114" s="13" t="s">
        <v>78</v>
      </c>
      <c r="AW114" s="13" t="s">
        <v>31</v>
      </c>
      <c r="AX114" s="13" t="s">
        <v>69</v>
      </c>
      <c r="AY114" s="245" t="s">
        <v>281</v>
      </c>
    </row>
    <row r="115" s="13" customFormat="1">
      <c r="A115" s="13"/>
      <c r="B115" s="234"/>
      <c r="C115" s="235"/>
      <c r="D115" s="236" t="s">
        <v>292</v>
      </c>
      <c r="E115" s="237" t="s">
        <v>19</v>
      </c>
      <c r="F115" s="238" t="s">
        <v>2001</v>
      </c>
      <c r="G115" s="235"/>
      <c r="H115" s="239">
        <v>0.33000000000000002</v>
      </c>
      <c r="I115" s="240"/>
      <c r="J115" s="235"/>
      <c r="K115" s="235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292</v>
      </c>
      <c r="AU115" s="245" t="s">
        <v>76</v>
      </c>
      <c r="AV115" s="13" t="s">
        <v>78</v>
      </c>
      <c r="AW115" s="13" t="s">
        <v>31</v>
      </c>
      <c r="AX115" s="13" t="s">
        <v>69</v>
      </c>
      <c r="AY115" s="245" t="s">
        <v>281</v>
      </c>
    </row>
    <row r="116" s="14" customFormat="1">
      <c r="A116" s="14"/>
      <c r="B116" s="246"/>
      <c r="C116" s="247"/>
      <c r="D116" s="236" t="s">
        <v>292</v>
      </c>
      <c r="E116" s="248" t="s">
        <v>19</v>
      </c>
      <c r="F116" s="249" t="s">
        <v>311</v>
      </c>
      <c r="G116" s="247"/>
      <c r="H116" s="250">
        <v>0.44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292</v>
      </c>
      <c r="AU116" s="256" t="s">
        <v>76</v>
      </c>
      <c r="AV116" s="14" t="s">
        <v>288</v>
      </c>
      <c r="AW116" s="14" t="s">
        <v>31</v>
      </c>
      <c r="AX116" s="14" t="s">
        <v>76</v>
      </c>
      <c r="AY116" s="256" t="s">
        <v>281</v>
      </c>
    </row>
    <row r="117" s="2" customFormat="1" ht="49.05" customHeight="1">
      <c r="A117" s="41"/>
      <c r="B117" s="42"/>
      <c r="C117" s="216" t="s">
        <v>406</v>
      </c>
      <c r="D117" s="216" t="s">
        <v>284</v>
      </c>
      <c r="E117" s="217" t="s">
        <v>1017</v>
      </c>
      <c r="F117" s="218" t="s">
        <v>1018</v>
      </c>
      <c r="G117" s="219" t="s">
        <v>330</v>
      </c>
      <c r="H117" s="220">
        <v>2</v>
      </c>
      <c r="I117" s="221"/>
      <c r="J117" s="222">
        <f>ROUND(I117*H117,2)</f>
        <v>0</v>
      </c>
      <c r="K117" s="218" t="s">
        <v>972</v>
      </c>
      <c r="L117" s="47"/>
      <c r="M117" s="223" t="s">
        <v>19</v>
      </c>
      <c r="N117" s="224" t="s">
        <v>40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288</v>
      </c>
      <c r="AT117" s="227" t="s">
        <v>284</v>
      </c>
      <c r="AU117" s="227" t="s">
        <v>76</v>
      </c>
      <c r="AY117" s="20" t="s">
        <v>281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76</v>
      </c>
      <c r="BK117" s="228">
        <f>ROUND(I117*H117,2)</f>
        <v>0</v>
      </c>
      <c r="BL117" s="20" t="s">
        <v>288</v>
      </c>
      <c r="BM117" s="227" t="s">
        <v>524</v>
      </c>
    </row>
    <row r="118" s="2" customFormat="1">
      <c r="A118" s="41"/>
      <c r="B118" s="42"/>
      <c r="C118" s="43"/>
      <c r="D118" s="236" t="s">
        <v>712</v>
      </c>
      <c r="E118" s="43"/>
      <c r="F118" s="290" t="s">
        <v>1019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712</v>
      </c>
      <c r="AU118" s="20" t="s">
        <v>76</v>
      </c>
    </row>
    <row r="119" s="2" customFormat="1" ht="49.05" customHeight="1">
      <c r="A119" s="41"/>
      <c r="B119" s="42"/>
      <c r="C119" s="216" t="s">
        <v>412</v>
      </c>
      <c r="D119" s="216" t="s">
        <v>284</v>
      </c>
      <c r="E119" s="217" t="s">
        <v>1020</v>
      </c>
      <c r="F119" s="218" t="s">
        <v>1021</v>
      </c>
      <c r="G119" s="219" t="s">
        <v>330</v>
      </c>
      <c r="H119" s="220">
        <v>2</v>
      </c>
      <c r="I119" s="221"/>
      <c r="J119" s="222">
        <f>ROUND(I119*H119,2)</f>
        <v>0</v>
      </c>
      <c r="K119" s="218" t="s">
        <v>972</v>
      </c>
      <c r="L119" s="47"/>
      <c r="M119" s="223" t="s">
        <v>19</v>
      </c>
      <c r="N119" s="224" t="s">
        <v>40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288</v>
      </c>
      <c r="AT119" s="227" t="s">
        <v>284</v>
      </c>
      <c r="AU119" s="227" t="s">
        <v>76</v>
      </c>
      <c r="AY119" s="20" t="s">
        <v>281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76</v>
      </c>
      <c r="BK119" s="228">
        <f>ROUND(I119*H119,2)</f>
        <v>0</v>
      </c>
      <c r="BL119" s="20" t="s">
        <v>288</v>
      </c>
      <c r="BM119" s="227" t="s">
        <v>534</v>
      </c>
    </row>
    <row r="120" s="2" customFormat="1" ht="44.25" customHeight="1">
      <c r="A120" s="41"/>
      <c r="B120" s="42"/>
      <c r="C120" s="216" t="s">
        <v>7</v>
      </c>
      <c r="D120" s="216" t="s">
        <v>284</v>
      </c>
      <c r="E120" s="217" t="s">
        <v>1022</v>
      </c>
      <c r="F120" s="218" t="s">
        <v>1023</v>
      </c>
      <c r="G120" s="219" t="s">
        <v>330</v>
      </c>
      <c r="H120" s="220">
        <v>1</v>
      </c>
      <c r="I120" s="221"/>
      <c r="J120" s="222">
        <f>ROUND(I120*H120,2)</f>
        <v>0</v>
      </c>
      <c r="K120" s="218" t="s">
        <v>972</v>
      </c>
      <c r="L120" s="47"/>
      <c r="M120" s="223" t="s">
        <v>19</v>
      </c>
      <c r="N120" s="224" t="s">
        <v>40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288</v>
      </c>
      <c r="AT120" s="227" t="s">
        <v>284</v>
      </c>
      <c r="AU120" s="227" t="s">
        <v>76</v>
      </c>
      <c r="AY120" s="20" t="s">
        <v>281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76</v>
      </c>
      <c r="BK120" s="228">
        <f>ROUND(I120*H120,2)</f>
        <v>0</v>
      </c>
      <c r="BL120" s="20" t="s">
        <v>288</v>
      </c>
      <c r="BM120" s="227" t="s">
        <v>543</v>
      </c>
    </row>
    <row r="121" s="2" customFormat="1" ht="37.8" customHeight="1">
      <c r="A121" s="41"/>
      <c r="B121" s="42"/>
      <c r="C121" s="216" t="s">
        <v>424</v>
      </c>
      <c r="D121" s="216" t="s">
        <v>284</v>
      </c>
      <c r="E121" s="217" t="s">
        <v>2577</v>
      </c>
      <c r="F121" s="218" t="s">
        <v>2578</v>
      </c>
      <c r="G121" s="219" t="s">
        <v>330</v>
      </c>
      <c r="H121" s="220">
        <v>1</v>
      </c>
      <c r="I121" s="221"/>
      <c r="J121" s="222">
        <f>ROUND(I121*H121,2)</f>
        <v>0</v>
      </c>
      <c r="K121" s="218" t="s">
        <v>972</v>
      </c>
      <c r="L121" s="47"/>
      <c r="M121" s="223" t="s">
        <v>19</v>
      </c>
      <c r="N121" s="224" t="s">
        <v>40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288</v>
      </c>
      <c r="AT121" s="227" t="s">
        <v>284</v>
      </c>
      <c r="AU121" s="227" t="s">
        <v>76</v>
      </c>
      <c r="AY121" s="20" t="s">
        <v>281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76</v>
      </c>
      <c r="BK121" s="228">
        <f>ROUND(I121*H121,2)</f>
        <v>0</v>
      </c>
      <c r="BL121" s="20" t="s">
        <v>288</v>
      </c>
      <c r="BM121" s="227" t="s">
        <v>552</v>
      </c>
    </row>
    <row r="122" s="2" customFormat="1" ht="16.5" customHeight="1">
      <c r="A122" s="41"/>
      <c r="B122" s="42"/>
      <c r="C122" s="216" t="s">
        <v>431</v>
      </c>
      <c r="D122" s="216" t="s">
        <v>284</v>
      </c>
      <c r="E122" s="217" t="s">
        <v>1028</v>
      </c>
      <c r="F122" s="218" t="s">
        <v>1029</v>
      </c>
      <c r="G122" s="219" t="s">
        <v>330</v>
      </c>
      <c r="H122" s="220">
        <v>9</v>
      </c>
      <c r="I122" s="221"/>
      <c r="J122" s="222">
        <f>ROUND(I122*H122,2)</f>
        <v>0</v>
      </c>
      <c r="K122" s="218" t="s">
        <v>979</v>
      </c>
      <c r="L122" s="47"/>
      <c r="M122" s="223" t="s">
        <v>19</v>
      </c>
      <c r="N122" s="224" t="s">
        <v>40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288</v>
      </c>
      <c r="AT122" s="227" t="s">
        <v>284</v>
      </c>
      <c r="AU122" s="227" t="s">
        <v>76</v>
      </c>
      <c r="AY122" s="20" t="s">
        <v>281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76</v>
      </c>
      <c r="BK122" s="228">
        <f>ROUND(I122*H122,2)</f>
        <v>0</v>
      </c>
      <c r="BL122" s="20" t="s">
        <v>288</v>
      </c>
      <c r="BM122" s="227" t="s">
        <v>560</v>
      </c>
    </row>
    <row r="123" s="13" customFormat="1">
      <c r="A123" s="13"/>
      <c r="B123" s="234"/>
      <c r="C123" s="235"/>
      <c r="D123" s="236" t="s">
        <v>292</v>
      </c>
      <c r="E123" s="237" t="s">
        <v>19</v>
      </c>
      <c r="F123" s="238" t="s">
        <v>2579</v>
      </c>
      <c r="G123" s="235"/>
      <c r="H123" s="239">
        <v>9</v>
      </c>
      <c r="I123" s="240"/>
      <c r="J123" s="235"/>
      <c r="K123" s="235"/>
      <c r="L123" s="241"/>
      <c r="M123" s="242"/>
      <c r="N123" s="243"/>
      <c r="O123" s="243"/>
      <c r="P123" s="243"/>
      <c r="Q123" s="243"/>
      <c r="R123" s="243"/>
      <c r="S123" s="243"/>
      <c r="T123" s="244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5" t="s">
        <v>292</v>
      </c>
      <c r="AU123" s="245" t="s">
        <v>76</v>
      </c>
      <c r="AV123" s="13" t="s">
        <v>78</v>
      </c>
      <c r="AW123" s="13" t="s">
        <v>31</v>
      </c>
      <c r="AX123" s="13" t="s">
        <v>69</v>
      </c>
      <c r="AY123" s="245" t="s">
        <v>281</v>
      </c>
    </row>
    <row r="124" s="14" customFormat="1">
      <c r="A124" s="14"/>
      <c r="B124" s="246"/>
      <c r="C124" s="247"/>
      <c r="D124" s="236" t="s">
        <v>292</v>
      </c>
      <c r="E124" s="248" t="s">
        <v>19</v>
      </c>
      <c r="F124" s="249" t="s">
        <v>311</v>
      </c>
      <c r="G124" s="247"/>
      <c r="H124" s="250">
        <v>9</v>
      </c>
      <c r="I124" s="251"/>
      <c r="J124" s="247"/>
      <c r="K124" s="247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292</v>
      </c>
      <c r="AU124" s="256" t="s">
        <v>76</v>
      </c>
      <c r="AV124" s="14" t="s">
        <v>288</v>
      </c>
      <c r="AW124" s="14" t="s">
        <v>31</v>
      </c>
      <c r="AX124" s="14" t="s">
        <v>76</v>
      </c>
      <c r="AY124" s="256" t="s">
        <v>281</v>
      </c>
    </row>
    <row r="125" s="2" customFormat="1" ht="16.5" customHeight="1">
      <c r="A125" s="41"/>
      <c r="B125" s="42"/>
      <c r="C125" s="216" t="s">
        <v>436</v>
      </c>
      <c r="D125" s="216" t="s">
        <v>284</v>
      </c>
      <c r="E125" s="217" t="s">
        <v>1033</v>
      </c>
      <c r="F125" s="218" t="s">
        <v>1034</v>
      </c>
      <c r="G125" s="219" t="s">
        <v>330</v>
      </c>
      <c r="H125" s="220">
        <v>4</v>
      </c>
      <c r="I125" s="221"/>
      <c r="J125" s="222">
        <f>ROUND(I125*H125,2)</f>
        <v>0</v>
      </c>
      <c r="K125" s="218" t="s">
        <v>979</v>
      </c>
      <c r="L125" s="47"/>
      <c r="M125" s="223" t="s">
        <v>19</v>
      </c>
      <c r="N125" s="224" t="s">
        <v>40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288</v>
      </c>
      <c r="AT125" s="227" t="s">
        <v>284</v>
      </c>
      <c r="AU125" s="227" t="s">
        <v>76</v>
      </c>
      <c r="AY125" s="20" t="s">
        <v>281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76</v>
      </c>
      <c r="BK125" s="228">
        <f>ROUND(I125*H125,2)</f>
        <v>0</v>
      </c>
      <c r="BL125" s="20" t="s">
        <v>288</v>
      </c>
      <c r="BM125" s="227" t="s">
        <v>568</v>
      </c>
    </row>
    <row r="126" s="2" customFormat="1" ht="16.5" customHeight="1">
      <c r="A126" s="41"/>
      <c r="B126" s="42"/>
      <c r="C126" s="216" t="s">
        <v>442</v>
      </c>
      <c r="D126" s="216" t="s">
        <v>284</v>
      </c>
      <c r="E126" s="217" t="s">
        <v>1687</v>
      </c>
      <c r="F126" s="218" t="s">
        <v>1688</v>
      </c>
      <c r="G126" s="219" t="s">
        <v>330</v>
      </c>
      <c r="H126" s="220">
        <v>4</v>
      </c>
      <c r="I126" s="221"/>
      <c r="J126" s="222">
        <f>ROUND(I126*H126,2)</f>
        <v>0</v>
      </c>
      <c r="K126" s="218" t="s">
        <v>979</v>
      </c>
      <c r="L126" s="47"/>
      <c r="M126" s="223" t="s">
        <v>19</v>
      </c>
      <c r="N126" s="224" t="s">
        <v>40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288</v>
      </c>
      <c r="AT126" s="227" t="s">
        <v>284</v>
      </c>
      <c r="AU126" s="227" t="s">
        <v>76</v>
      </c>
      <c r="AY126" s="20" t="s">
        <v>281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76</v>
      </c>
      <c r="BK126" s="228">
        <f>ROUND(I126*H126,2)</f>
        <v>0</v>
      </c>
      <c r="BL126" s="20" t="s">
        <v>288</v>
      </c>
      <c r="BM126" s="227" t="s">
        <v>576</v>
      </c>
    </row>
    <row r="127" s="2" customFormat="1" ht="24.15" customHeight="1">
      <c r="A127" s="41"/>
      <c r="B127" s="42"/>
      <c r="C127" s="216" t="s">
        <v>447</v>
      </c>
      <c r="D127" s="216" t="s">
        <v>284</v>
      </c>
      <c r="E127" s="217" t="s">
        <v>1041</v>
      </c>
      <c r="F127" s="218" t="s">
        <v>1042</v>
      </c>
      <c r="G127" s="219" t="s">
        <v>330</v>
      </c>
      <c r="H127" s="220">
        <v>1</v>
      </c>
      <c r="I127" s="221"/>
      <c r="J127" s="222">
        <f>ROUND(I127*H127,2)</f>
        <v>0</v>
      </c>
      <c r="K127" s="218" t="s">
        <v>979</v>
      </c>
      <c r="L127" s="47"/>
      <c r="M127" s="223" t="s">
        <v>19</v>
      </c>
      <c r="N127" s="224" t="s">
        <v>40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288</v>
      </c>
      <c r="AT127" s="227" t="s">
        <v>284</v>
      </c>
      <c r="AU127" s="227" t="s">
        <v>76</v>
      </c>
      <c r="AY127" s="20" t="s">
        <v>281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76</v>
      </c>
      <c r="BK127" s="228">
        <f>ROUND(I127*H127,2)</f>
        <v>0</v>
      </c>
      <c r="BL127" s="20" t="s">
        <v>288</v>
      </c>
      <c r="BM127" s="227" t="s">
        <v>587</v>
      </c>
    </row>
    <row r="128" s="2" customFormat="1" ht="37.8" customHeight="1">
      <c r="A128" s="41"/>
      <c r="B128" s="42"/>
      <c r="C128" s="216" t="s">
        <v>454</v>
      </c>
      <c r="D128" s="216" t="s">
        <v>284</v>
      </c>
      <c r="E128" s="217" t="s">
        <v>1043</v>
      </c>
      <c r="F128" s="218" t="s">
        <v>1044</v>
      </c>
      <c r="G128" s="219" t="s">
        <v>392</v>
      </c>
      <c r="H128" s="220">
        <v>5</v>
      </c>
      <c r="I128" s="221"/>
      <c r="J128" s="222">
        <f>ROUND(I128*H128,2)</f>
        <v>0</v>
      </c>
      <c r="K128" s="218" t="s">
        <v>972</v>
      </c>
      <c r="L128" s="47"/>
      <c r="M128" s="223" t="s">
        <v>19</v>
      </c>
      <c r="N128" s="224" t="s">
        <v>40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288</v>
      </c>
      <c r="AT128" s="227" t="s">
        <v>284</v>
      </c>
      <c r="AU128" s="227" t="s">
        <v>76</v>
      </c>
      <c r="AY128" s="20" t="s">
        <v>281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76</v>
      </c>
      <c r="BK128" s="228">
        <f>ROUND(I128*H128,2)</f>
        <v>0</v>
      </c>
      <c r="BL128" s="20" t="s">
        <v>288</v>
      </c>
      <c r="BM128" s="227" t="s">
        <v>599</v>
      </c>
    </row>
    <row r="129" s="2" customFormat="1" ht="37.8" customHeight="1">
      <c r="A129" s="41"/>
      <c r="B129" s="42"/>
      <c r="C129" s="216" t="s">
        <v>460</v>
      </c>
      <c r="D129" s="216" t="s">
        <v>284</v>
      </c>
      <c r="E129" s="217" t="s">
        <v>1045</v>
      </c>
      <c r="F129" s="218" t="s">
        <v>1046</v>
      </c>
      <c r="G129" s="219" t="s">
        <v>392</v>
      </c>
      <c r="H129" s="220">
        <v>5</v>
      </c>
      <c r="I129" s="221"/>
      <c r="J129" s="222">
        <f>ROUND(I129*H129,2)</f>
        <v>0</v>
      </c>
      <c r="K129" s="218" t="s">
        <v>972</v>
      </c>
      <c r="L129" s="47"/>
      <c r="M129" s="223" t="s">
        <v>19</v>
      </c>
      <c r="N129" s="224" t="s">
        <v>40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288</v>
      </c>
      <c r="AT129" s="227" t="s">
        <v>284</v>
      </c>
      <c r="AU129" s="227" t="s">
        <v>76</v>
      </c>
      <c r="AY129" s="20" t="s">
        <v>281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76</v>
      </c>
      <c r="BK129" s="228">
        <f>ROUND(I129*H129,2)</f>
        <v>0</v>
      </c>
      <c r="BL129" s="20" t="s">
        <v>288</v>
      </c>
      <c r="BM129" s="227" t="s">
        <v>610</v>
      </c>
    </row>
    <row r="130" s="2" customFormat="1" ht="24.15" customHeight="1">
      <c r="A130" s="41"/>
      <c r="B130" s="42"/>
      <c r="C130" s="216" t="s">
        <v>467</v>
      </c>
      <c r="D130" s="216" t="s">
        <v>284</v>
      </c>
      <c r="E130" s="217" t="s">
        <v>1047</v>
      </c>
      <c r="F130" s="218" t="s">
        <v>1048</v>
      </c>
      <c r="G130" s="219" t="s">
        <v>1049</v>
      </c>
      <c r="H130" s="220">
        <v>1</v>
      </c>
      <c r="I130" s="221"/>
      <c r="J130" s="222">
        <f>ROUND(I130*H130,2)</f>
        <v>0</v>
      </c>
      <c r="K130" s="218" t="s">
        <v>979</v>
      </c>
      <c r="L130" s="47"/>
      <c r="M130" s="223" t="s">
        <v>19</v>
      </c>
      <c r="N130" s="224" t="s">
        <v>40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288</v>
      </c>
      <c r="AT130" s="227" t="s">
        <v>284</v>
      </c>
      <c r="AU130" s="227" t="s">
        <v>76</v>
      </c>
      <c r="AY130" s="20" t="s">
        <v>281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76</v>
      </c>
      <c r="BK130" s="228">
        <f>ROUND(I130*H130,2)</f>
        <v>0</v>
      </c>
      <c r="BL130" s="20" t="s">
        <v>288</v>
      </c>
      <c r="BM130" s="227" t="s">
        <v>620</v>
      </c>
    </row>
    <row r="131" s="2" customFormat="1" ht="37.8" customHeight="1">
      <c r="A131" s="41"/>
      <c r="B131" s="42"/>
      <c r="C131" s="216" t="s">
        <v>472</v>
      </c>
      <c r="D131" s="216" t="s">
        <v>284</v>
      </c>
      <c r="E131" s="217" t="s">
        <v>2580</v>
      </c>
      <c r="F131" s="218" t="s">
        <v>2581</v>
      </c>
      <c r="G131" s="219" t="s">
        <v>392</v>
      </c>
      <c r="H131" s="220">
        <v>12</v>
      </c>
      <c r="I131" s="221"/>
      <c r="J131" s="222">
        <f>ROUND(I131*H131,2)</f>
        <v>0</v>
      </c>
      <c r="K131" s="218" t="s">
        <v>979</v>
      </c>
      <c r="L131" s="47"/>
      <c r="M131" s="223" t="s">
        <v>19</v>
      </c>
      <c r="N131" s="224" t="s">
        <v>40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288</v>
      </c>
      <c r="AT131" s="227" t="s">
        <v>284</v>
      </c>
      <c r="AU131" s="227" t="s">
        <v>76</v>
      </c>
      <c r="AY131" s="20" t="s">
        <v>281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76</v>
      </c>
      <c r="BK131" s="228">
        <f>ROUND(I131*H131,2)</f>
        <v>0</v>
      </c>
      <c r="BL131" s="20" t="s">
        <v>288</v>
      </c>
      <c r="BM131" s="227" t="s">
        <v>633</v>
      </c>
    </row>
    <row r="132" s="2" customFormat="1" ht="16.5" customHeight="1">
      <c r="A132" s="41"/>
      <c r="B132" s="42"/>
      <c r="C132" s="216" t="s">
        <v>477</v>
      </c>
      <c r="D132" s="216" t="s">
        <v>284</v>
      </c>
      <c r="E132" s="217" t="s">
        <v>1052</v>
      </c>
      <c r="F132" s="218" t="s">
        <v>1053</v>
      </c>
      <c r="G132" s="219" t="s">
        <v>330</v>
      </c>
      <c r="H132" s="220">
        <v>1</v>
      </c>
      <c r="I132" s="221"/>
      <c r="J132" s="222">
        <f>ROUND(I132*H132,2)</f>
        <v>0</v>
      </c>
      <c r="K132" s="218" t="s">
        <v>979</v>
      </c>
      <c r="L132" s="47"/>
      <c r="M132" s="223" t="s">
        <v>19</v>
      </c>
      <c r="N132" s="224" t="s">
        <v>40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288</v>
      </c>
      <c r="AT132" s="227" t="s">
        <v>284</v>
      </c>
      <c r="AU132" s="227" t="s">
        <v>76</v>
      </c>
      <c r="AY132" s="20" t="s">
        <v>281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76</v>
      </c>
      <c r="BK132" s="228">
        <f>ROUND(I132*H132,2)</f>
        <v>0</v>
      </c>
      <c r="BL132" s="20" t="s">
        <v>288</v>
      </c>
      <c r="BM132" s="227" t="s">
        <v>644</v>
      </c>
    </row>
    <row r="133" s="2" customFormat="1" ht="24.15" customHeight="1">
      <c r="A133" s="41"/>
      <c r="B133" s="42"/>
      <c r="C133" s="216" t="s">
        <v>483</v>
      </c>
      <c r="D133" s="216" t="s">
        <v>284</v>
      </c>
      <c r="E133" s="217" t="s">
        <v>1054</v>
      </c>
      <c r="F133" s="218" t="s">
        <v>1055</v>
      </c>
      <c r="G133" s="219" t="s">
        <v>330</v>
      </c>
      <c r="H133" s="220">
        <v>1</v>
      </c>
      <c r="I133" s="221"/>
      <c r="J133" s="222">
        <f>ROUND(I133*H133,2)</f>
        <v>0</v>
      </c>
      <c r="K133" s="218" t="s">
        <v>979</v>
      </c>
      <c r="L133" s="47"/>
      <c r="M133" s="223" t="s">
        <v>19</v>
      </c>
      <c r="N133" s="224" t="s">
        <v>40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288</v>
      </c>
      <c r="AT133" s="227" t="s">
        <v>284</v>
      </c>
      <c r="AU133" s="227" t="s">
        <v>76</v>
      </c>
      <c r="AY133" s="20" t="s">
        <v>281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76</v>
      </c>
      <c r="BK133" s="228">
        <f>ROUND(I133*H133,2)</f>
        <v>0</v>
      </c>
      <c r="BL133" s="20" t="s">
        <v>288</v>
      </c>
      <c r="BM133" s="227" t="s">
        <v>465</v>
      </c>
    </row>
    <row r="134" s="2" customFormat="1" ht="16.5" customHeight="1">
      <c r="A134" s="41"/>
      <c r="B134" s="42"/>
      <c r="C134" s="216" t="s">
        <v>488</v>
      </c>
      <c r="D134" s="216" t="s">
        <v>284</v>
      </c>
      <c r="E134" s="217" t="s">
        <v>1056</v>
      </c>
      <c r="F134" s="218" t="s">
        <v>1057</v>
      </c>
      <c r="G134" s="219" t="s">
        <v>330</v>
      </c>
      <c r="H134" s="220">
        <v>1</v>
      </c>
      <c r="I134" s="221"/>
      <c r="J134" s="222">
        <f>ROUND(I134*H134,2)</f>
        <v>0</v>
      </c>
      <c r="K134" s="218" t="s">
        <v>979</v>
      </c>
      <c r="L134" s="47"/>
      <c r="M134" s="223" t="s">
        <v>19</v>
      </c>
      <c r="N134" s="224" t="s">
        <v>40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288</v>
      </c>
      <c r="AT134" s="227" t="s">
        <v>284</v>
      </c>
      <c r="AU134" s="227" t="s">
        <v>76</v>
      </c>
      <c r="AY134" s="20" t="s">
        <v>281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76</v>
      </c>
      <c r="BK134" s="228">
        <f>ROUND(I134*H134,2)</f>
        <v>0</v>
      </c>
      <c r="BL134" s="20" t="s">
        <v>288</v>
      </c>
      <c r="BM134" s="227" t="s">
        <v>661</v>
      </c>
    </row>
    <row r="135" s="2" customFormat="1" ht="24.15" customHeight="1">
      <c r="A135" s="41"/>
      <c r="B135" s="42"/>
      <c r="C135" s="216" t="s">
        <v>493</v>
      </c>
      <c r="D135" s="216" t="s">
        <v>284</v>
      </c>
      <c r="E135" s="217" t="s">
        <v>1058</v>
      </c>
      <c r="F135" s="218" t="s">
        <v>2007</v>
      </c>
      <c r="G135" s="219" t="s">
        <v>330</v>
      </c>
      <c r="H135" s="220">
        <v>1</v>
      </c>
      <c r="I135" s="221"/>
      <c r="J135" s="222">
        <f>ROUND(I135*H135,2)</f>
        <v>0</v>
      </c>
      <c r="K135" s="218" t="s">
        <v>979</v>
      </c>
      <c r="L135" s="47"/>
      <c r="M135" s="295" t="s">
        <v>19</v>
      </c>
      <c r="N135" s="296" t="s">
        <v>40</v>
      </c>
      <c r="O135" s="293"/>
      <c r="P135" s="297">
        <f>O135*H135</f>
        <v>0</v>
      </c>
      <c r="Q135" s="297">
        <v>0</v>
      </c>
      <c r="R135" s="297">
        <f>Q135*H135</f>
        <v>0</v>
      </c>
      <c r="S135" s="297">
        <v>0</v>
      </c>
      <c r="T135" s="29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288</v>
      </c>
      <c r="AT135" s="227" t="s">
        <v>284</v>
      </c>
      <c r="AU135" s="227" t="s">
        <v>76</v>
      </c>
      <c r="AY135" s="20" t="s">
        <v>281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76</v>
      </c>
      <c r="BK135" s="228">
        <f>ROUND(I135*H135,2)</f>
        <v>0</v>
      </c>
      <c r="BL135" s="20" t="s">
        <v>288</v>
      </c>
      <c r="BM135" s="227" t="s">
        <v>672</v>
      </c>
    </row>
    <row r="136" s="2" customFormat="1" ht="6.96" customHeight="1">
      <c r="A136" s="41"/>
      <c r="B136" s="62"/>
      <c r="C136" s="63"/>
      <c r="D136" s="63"/>
      <c r="E136" s="63"/>
      <c r="F136" s="63"/>
      <c r="G136" s="63"/>
      <c r="H136" s="63"/>
      <c r="I136" s="63"/>
      <c r="J136" s="63"/>
      <c r="K136" s="63"/>
      <c r="L136" s="47"/>
      <c r="M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</row>
  </sheetData>
  <sheetProtection sheet="1" autoFilter="0" formatColumns="0" formatRows="0" objects="1" scenarios="1" spinCount="100000" saltValue="AgkWCXoptfde/tC/8VjD1fW6UCR8h8boE1LhPTrCfhFQlL1qurBgQeput7XkSnF4sBLsdkRdIu/VrSOqcLiJEA==" hashValue="y6O/LzBBiFA6L/5OzfuOheN7Lyn9qSlpOZLuqee8ALJzfOAgQKW4mvh4gp8FPM/qmiuiBXFaoAAknlnZHCf8Aw==" algorithmName="SHA-512" password="DDA6"/>
  <autoFilter ref="C85:K13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184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2521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2582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ROUND((SUM(BE86:BE105)),  2)</f>
        <v>0</v>
      </c>
      <c r="G35" s="41"/>
      <c r="H35" s="41"/>
      <c r="I35" s="161">
        <v>0.20999999999999999</v>
      </c>
      <c r="J35" s="160">
        <f>ROUND(((SUM(BE86:BE105))*I35),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ROUND((SUM(BF86:BF105)),  2)</f>
        <v>0</v>
      </c>
      <c r="G36" s="41"/>
      <c r="H36" s="41"/>
      <c r="I36" s="161">
        <v>0.12</v>
      </c>
      <c r="J36" s="160">
        <f>ROUND(((SUM(BF86:BF105))*I36),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ROUND((SUM(BG86:BG105)),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ROUND((SUM(BH86:BH105)),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ROUND((SUM(BI86:BI105)),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2521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E3 - Vytápění - sprcha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1061</v>
      </c>
      <c r="E64" s="181"/>
      <c r="F64" s="181"/>
      <c r="G64" s="181"/>
      <c r="H64" s="181"/>
      <c r="I64" s="181"/>
      <c r="J64" s="182">
        <f>J87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266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3" t="str">
        <f>E7</f>
        <v>Rekonstrukce sociálního zařízení včetně rozvodů vody a kanalizace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217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3" t="s">
        <v>2521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225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E3 - Vytápění - sprcha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F14</f>
        <v xml:space="preserve"> </v>
      </c>
      <c r="G80" s="43"/>
      <c r="H80" s="43"/>
      <c r="I80" s="35" t="s">
        <v>23</v>
      </c>
      <c r="J80" s="75" t="str">
        <f>IF(J14="","",J14)</f>
        <v>6. 6. 2025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E17</f>
        <v xml:space="preserve"> </v>
      </c>
      <c r="G82" s="43"/>
      <c r="H82" s="43"/>
      <c r="I82" s="35" t="s">
        <v>30</v>
      </c>
      <c r="J82" s="39" t="str">
        <f>E23</f>
        <v xml:space="preserve"> 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28</v>
      </c>
      <c r="D83" s="43"/>
      <c r="E83" s="43"/>
      <c r="F83" s="30" t="str">
        <f>IF(E20="","",E20)</f>
        <v>Vyplň údaj</v>
      </c>
      <c r="G83" s="43"/>
      <c r="H83" s="43"/>
      <c r="I83" s="35" t="s">
        <v>32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267</v>
      </c>
      <c r="D85" s="192" t="s">
        <v>54</v>
      </c>
      <c r="E85" s="192" t="s">
        <v>50</v>
      </c>
      <c r="F85" s="192" t="s">
        <v>51</v>
      </c>
      <c r="G85" s="192" t="s">
        <v>268</v>
      </c>
      <c r="H85" s="192" t="s">
        <v>269</v>
      </c>
      <c r="I85" s="192" t="s">
        <v>270</v>
      </c>
      <c r="J85" s="192" t="s">
        <v>239</v>
      </c>
      <c r="K85" s="193" t="s">
        <v>271</v>
      </c>
      <c r="L85" s="194"/>
      <c r="M85" s="95" t="s">
        <v>19</v>
      </c>
      <c r="N85" s="96" t="s">
        <v>39</v>
      </c>
      <c r="O85" s="96" t="s">
        <v>272</v>
      </c>
      <c r="P85" s="96" t="s">
        <v>273</v>
      </c>
      <c r="Q85" s="96" t="s">
        <v>274</v>
      </c>
      <c r="R85" s="96" t="s">
        <v>275</v>
      </c>
      <c r="S85" s="96" t="s">
        <v>276</v>
      </c>
      <c r="T85" s="97" t="s">
        <v>277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68</v>
      </c>
      <c r="AU86" s="20" t="s">
        <v>240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68</v>
      </c>
      <c r="E87" s="203" t="s">
        <v>76</v>
      </c>
      <c r="F87" s="203" t="s">
        <v>123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SUM(P88:P105)</f>
        <v>0</v>
      </c>
      <c r="Q87" s="208"/>
      <c r="R87" s="209">
        <f>SUM(R88:R105)</f>
        <v>0</v>
      </c>
      <c r="S87" s="208"/>
      <c r="T87" s="210">
        <f>SUM(T88:T105)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288</v>
      </c>
      <c r="AT87" s="212" t="s">
        <v>68</v>
      </c>
      <c r="AU87" s="212" t="s">
        <v>69</v>
      </c>
      <c r="AY87" s="211" t="s">
        <v>281</v>
      </c>
      <c r="BK87" s="213">
        <f>SUM(BK88:BK105)</f>
        <v>0</v>
      </c>
    </row>
    <row r="88" s="2" customFormat="1" ht="37.8" customHeight="1">
      <c r="A88" s="41"/>
      <c r="B88" s="42"/>
      <c r="C88" s="216" t="s">
        <v>76</v>
      </c>
      <c r="D88" s="216" t="s">
        <v>284</v>
      </c>
      <c r="E88" s="217" t="s">
        <v>2583</v>
      </c>
      <c r="F88" s="218" t="s">
        <v>2584</v>
      </c>
      <c r="G88" s="219" t="s">
        <v>321</v>
      </c>
      <c r="H88" s="220">
        <v>1</v>
      </c>
      <c r="I88" s="221"/>
      <c r="J88" s="222">
        <f>ROUND(I88*H88,2)</f>
        <v>0</v>
      </c>
      <c r="K88" s="218" t="s">
        <v>1804</v>
      </c>
      <c r="L88" s="47"/>
      <c r="M88" s="223" t="s">
        <v>19</v>
      </c>
      <c r="N88" s="224" t="s">
        <v>40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1111</v>
      </c>
      <c r="AT88" s="227" t="s">
        <v>284</v>
      </c>
      <c r="AU88" s="227" t="s">
        <v>76</v>
      </c>
      <c r="AY88" s="20" t="s">
        <v>281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76</v>
      </c>
      <c r="BK88" s="228">
        <f>ROUND(I88*H88,2)</f>
        <v>0</v>
      </c>
      <c r="BL88" s="20" t="s">
        <v>1111</v>
      </c>
      <c r="BM88" s="227" t="s">
        <v>2585</v>
      </c>
    </row>
    <row r="89" s="2" customFormat="1" ht="21.75" customHeight="1">
      <c r="A89" s="41"/>
      <c r="B89" s="42"/>
      <c r="C89" s="216" t="s">
        <v>78</v>
      </c>
      <c r="D89" s="216" t="s">
        <v>284</v>
      </c>
      <c r="E89" s="217" t="s">
        <v>1068</v>
      </c>
      <c r="F89" s="218" t="s">
        <v>1069</v>
      </c>
      <c r="G89" s="219" t="s">
        <v>321</v>
      </c>
      <c r="H89" s="220">
        <v>2</v>
      </c>
      <c r="I89" s="221"/>
      <c r="J89" s="222">
        <f>ROUND(I89*H89,2)</f>
        <v>0</v>
      </c>
      <c r="K89" s="218" t="s">
        <v>1804</v>
      </c>
      <c r="L89" s="47"/>
      <c r="M89" s="223" t="s">
        <v>19</v>
      </c>
      <c r="N89" s="224" t="s">
        <v>40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1111</v>
      </c>
      <c r="AT89" s="227" t="s">
        <v>284</v>
      </c>
      <c r="AU89" s="227" t="s">
        <v>76</v>
      </c>
      <c r="AY89" s="20" t="s">
        <v>281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76</v>
      </c>
      <c r="BK89" s="228">
        <f>ROUND(I89*H89,2)</f>
        <v>0</v>
      </c>
      <c r="BL89" s="20" t="s">
        <v>1111</v>
      </c>
      <c r="BM89" s="227" t="s">
        <v>2586</v>
      </c>
    </row>
    <row r="90" s="2" customFormat="1" ht="21.75" customHeight="1">
      <c r="A90" s="41"/>
      <c r="B90" s="42"/>
      <c r="C90" s="216" t="s">
        <v>199</v>
      </c>
      <c r="D90" s="216" t="s">
        <v>284</v>
      </c>
      <c r="E90" s="217" t="s">
        <v>1071</v>
      </c>
      <c r="F90" s="218" t="s">
        <v>1072</v>
      </c>
      <c r="G90" s="219" t="s">
        <v>321</v>
      </c>
      <c r="H90" s="220">
        <v>1</v>
      </c>
      <c r="I90" s="221"/>
      <c r="J90" s="222">
        <f>ROUND(I90*H90,2)</f>
        <v>0</v>
      </c>
      <c r="K90" s="218" t="s">
        <v>1804</v>
      </c>
      <c r="L90" s="47"/>
      <c r="M90" s="223" t="s">
        <v>19</v>
      </c>
      <c r="N90" s="224" t="s">
        <v>40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1111</v>
      </c>
      <c r="AT90" s="227" t="s">
        <v>284</v>
      </c>
      <c r="AU90" s="227" t="s">
        <v>76</v>
      </c>
      <c r="AY90" s="20" t="s">
        <v>281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76</v>
      </c>
      <c r="BK90" s="228">
        <f>ROUND(I90*H90,2)</f>
        <v>0</v>
      </c>
      <c r="BL90" s="20" t="s">
        <v>1111</v>
      </c>
      <c r="BM90" s="227" t="s">
        <v>2587</v>
      </c>
    </row>
    <row r="91" s="2" customFormat="1" ht="33" customHeight="1">
      <c r="A91" s="41"/>
      <c r="B91" s="42"/>
      <c r="C91" s="216" t="s">
        <v>288</v>
      </c>
      <c r="D91" s="216" t="s">
        <v>284</v>
      </c>
      <c r="E91" s="217" t="s">
        <v>1074</v>
      </c>
      <c r="F91" s="218" t="s">
        <v>1075</v>
      </c>
      <c r="G91" s="219" t="s">
        <v>321</v>
      </c>
      <c r="H91" s="220">
        <v>1</v>
      </c>
      <c r="I91" s="221"/>
      <c r="J91" s="222">
        <f>ROUND(I91*H91,2)</f>
        <v>0</v>
      </c>
      <c r="K91" s="218" t="s">
        <v>1804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1111</v>
      </c>
      <c r="AT91" s="227" t="s">
        <v>284</v>
      </c>
      <c r="AU91" s="227" t="s">
        <v>76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1111</v>
      </c>
      <c r="BM91" s="227" t="s">
        <v>2588</v>
      </c>
    </row>
    <row r="92" s="2" customFormat="1" ht="24.15" customHeight="1">
      <c r="A92" s="41"/>
      <c r="B92" s="42"/>
      <c r="C92" s="216" t="s">
        <v>312</v>
      </c>
      <c r="D92" s="216" t="s">
        <v>284</v>
      </c>
      <c r="E92" s="217" t="s">
        <v>1077</v>
      </c>
      <c r="F92" s="218" t="s">
        <v>1078</v>
      </c>
      <c r="G92" s="219" t="s">
        <v>321</v>
      </c>
      <c r="H92" s="220">
        <v>1</v>
      </c>
      <c r="I92" s="221"/>
      <c r="J92" s="222">
        <f>ROUND(I92*H92,2)</f>
        <v>0</v>
      </c>
      <c r="K92" s="218" t="s">
        <v>1804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1111</v>
      </c>
      <c r="AT92" s="227" t="s">
        <v>284</v>
      </c>
      <c r="AU92" s="227" t="s">
        <v>76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1111</v>
      </c>
      <c r="BM92" s="227" t="s">
        <v>2589</v>
      </c>
    </row>
    <row r="93" s="2" customFormat="1" ht="16.5" customHeight="1">
      <c r="A93" s="41"/>
      <c r="B93" s="42"/>
      <c r="C93" s="216" t="s">
        <v>318</v>
      </c>
      <c r="D93" s="216" t="s">
        <v>284</v>
      </c>
      <c r="E93" s="217" t="s">
        <v>1080</v>
      </c>
      <c r="F93" s="218" t="s">
        <v>1081</v>
      </c>
      <c r="G93" s="219" t="s">
        <v>321</v>
      </c>
      <c r="H93" s="220">
        <v>2</v>
      </c>
      <c r="I93" s="221"/>
      <c r="J93" s="222">
        <f>ROUND(I93*H93,2)</f>
        <v>0</v>
      </c>
      <c r="K93" s="218" t="s">
        <v>1804</v>
      </c>
      <c r="L93" s="47"/>
      <c r="M93" s="223" t="s">
        <v>19</v>
      </c>
      <c r="N93" s="224" t="s">
        <v>40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1111</v>
      </c>
      <c r="AT93" s="227" t="s">
        <v>284</v>
      </c>
      <c r="AU93" s="227" t="s">
        <v>76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1111</v>
      </c>
      <c r="BM93" s="227" t="s">
        <v>2590</v>
      </c>
    </row>
    <row r="94" s="2" customFormat="1" ht="24.15" customHeight="1">
      <c r="A94" s="41"/>
      <c r="B94" s="42"/>
      <c r="C94" s="216" t="s">
        <v>323</v>
      </c>
      <c r="D94" s="216" t="s">
        <v>284</v>
      </c>
      <c r="E94" s="217" t="s">
        <v>2302</v>
      </c>
      <c r="F94" s="218" t="s">
        <v>2303</v>
      </c>
      <c r="G94" s="219" t="s">
        <v>321</v>
      </c>
      <c r="H94" s="220">
        <v>1</v>
      </c>
      <c r="I94" s="221"/>
      <c r="J94" s="222">
        <f>ROUND(I94*H94,2)</f>
        <v>0</v>
      </c>
      <c r="K94" s="218" t="s">
        <v>1804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1111</v>
      </c>
      <c r="AT94" s="227" t="s">
        <v>284</v>
      </c>
      <c r="AU94" s="227" t="s">
        <v>76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1111</v>
      </c>
      <c r="BM94" s="227" t="s">
        <v>2591</v>
      </c>
    </row>
    <row r="95" s="2" customFormat="1" ht="24.15" customHeight="1">
      <c r="A95" s="41"/>
      <c r="B95" s="42"/>
      <c r="C95" s="216" t="s">
        <v>327</v>
      </c>
      <c r="D95" s="216" t="s">
        <v>284</v>
      </c>
      <c r="E95" s="217" t="s">
        <v>1086</v>
      </c>
      <c r="F95" s="218" t="s">
        <v>1087</v>
      </c>
      <c r="G95" s="219" t="s">
        <v>321</v>
      </c>
      <c r="H95" s="220">
        <v>2</v>
      </c>
      <c r="I95" s="221"/>
      <c r="J95" s="222">
        <f>ROUND(I95*H95,2)</f>
        <v>0</v>
      </c>
      <c r="K95" s="218" t="s">
        <v>1804</v>
      </c>
      <c r="L95" s="47"/>
      <c r="M95" s="223" t="s">
        <v>19</v>
      </c>
      <c r="N95" s="224" t="s">
        <v>40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1111</v>
      </c>
      <c r="AT95" s="227" t="s">
        <v>284</v>
      </c>
      <c r="AU95" s="227" t="s">
        <v>76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1111</v>
      </c>
      <c r="BM95" s="227" t="s">
        <v>2592</v>
      </c>
    </row>
    <row r="96" s="2" customFormat="1" ht="16.5" customHeight="1">
      <c r="A96" s="41"/>
      <c r="B96" s="42"/>
      <c r="C96" s="216" t="s">
        <v>336</v>
      </c>
      <c r="D96" s="216" t="s">
        <v>284</v>
      </c>
      <c r="E96" s="217" t="s">
        <v>1089</v>
      </c>
      <c r="F96" s="218" t="s">
        <v>1090</v>
      </c>
      <c r="G96" s="219" t="s">
        <v>197</v>
      </c>
      <c r="H96" s="220">
        <v>5.0999999999999996</v>
      </c>
      <c r="I96" s="221"/>
      <c r="J96" s="222">
        <f>ROUND(I96*H96,2)</f>
        <v>0</v>
      </c>
      <c r="K96" s="218" t="s">
        <v>1804</v>
      </c>
      <c r="L96" s="47"/>
      <c r="M96" s="223" t="s">
        <v>19</v>
      </c>
      <c r="N96" s="224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1111</v>
      </c>
      <c r="AT96" s="227" t="s">
        <v>284</v>
      </c>
      <c r="AU96" s="227" t="s">
        <v>76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1111</v>
      </c>
      <c r="BM96" s="227" t="s">
        <v>2593</v>
      </c>
    </row>
    <row r="97" s="2" customFormat="1" ht="16.5" customHeight="1">
      <c r="A97" s="41"/>
      <c r="B97" s="42"/>
      <c r="C97" s="216" t="s">
        <v>347</v>
      </c>
      <c r="D97" s="216" t="s">
        <v>284</v>
      </c>
      <c r="E97" s="217" t="s">
        <v>1092</v>
      </c>
      <c r="F97" s="218" t="s">
        <v>1093</v>
      </c>
      <c r="G97" s="219" t="s">
        <v>197</v>
      </c>
      <c r="H97" s="220">
        <v>5.0999999999999996</v>
      </c>
      <c r="I97" s="221"/>
      <c r="J97" s="222">
        <f>ROUND(I97*H97,2)</f>
        <v>0</v>
      </c>
      <c r="K97" s="218" t="s">
        <v>1804</v>
      </c>
      <c r="L97" s="47"/>
      <c r="M97" s="223" t="s">
        <v>19</v>
      </c>
      <c r="N97" s="224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1111</v>
      </c>
      <c r="AT97" s="227" t="s">
        <v>284</v>
      </c>
      <c r="AU97" s="227" t="s">
        <v>76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1111</v>
      </c>
      <c r="BM97" s="227" t="s">
        <v>2594</v>
      </c>
    </row>
    <row r="98" s="2" customFormat="1" ht="33" customHeight="1">
      <c r="A98" s="41"/>
      <c r="B98" s="42"/>
      <c r="C98" s="216" t="s">
        <v>355</v>
      </c>
      <c r="D98" s="216" t="s">
        <v>284</v>
      </c>
      <c r="E98" s="217" t="s">
        <v>1095</v>
      </c>
      <c r="F98" s="218" t="s">
        <v>1096</v>
      </c>
      <c r="G98" s="219" t="s">
        <v>366</v>
      </c>
      <c r="H98" s="220">
        <v>0.13500000000000001</v>
      </c>
      <c r="I98" s="221"/>
      <c r="J98" s="222">
        <f>ROUND(I98*H98,2)</f>
        <v>0</v>
      </c>
      <c r="K98" s="218" t="s">
        <v>1804</v>
      </c>
      <c r="L98" s="47"/>
      <c r="M98" s="223" t="s">
        <v>19</v>
      </c>
      <c r="N98" s="224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1111</v>
      </c>
      <c r="AT98" s="227" t="s">
        <v>284</v>
      </c>
      <c r="AU98" s="227" t="s">
        <v>76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1111</v>
      </c>
      <c r="BM98" s="227" t="s">
        <v>2595</v>
      </c>
    </row>
    <row r="99" s="2" customFormat="1" ht="16.5" customHeight="1">
      <c r="A99" s="41"/>
      <c r="B99" s="42"/>
      <c r="C99" s="216" t="s">
        <v>8</v>
      </c>
      <c r="D99" s="216" t="s">
        <v>284</v>
      </c>
      <c r="E99" s="217" t="s">
        <v>1098</v>
      </c>
      <c r="F99" s="218" t="s">
        <v>1099</v>
      </c>
      <c r="G99" s="219" t="s">
        <v>321</v>
      </c>
      <c r="H99" s="220">
        <v>1</v>
      </c>
      <c r="I99" s="221"/>
      <c r="J99" s="222">
        <f>ROUND(I99*H99,2)</f>
        <v>0</v>
      </c>
      <c r="K99" s="218" t="s">
        <v>1804</v>
      </c>
      <c r="L99" s="47"/>
      <c r="M99" s="223" t="s">
        <v>19</v>
      </c>
      <c r="N99" s="224" t="s">
        <v>40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1111</v>
      </c>
      <c r="AT99" s="227" t="s">
        <v>284</v>
      </c>
      <c r="AU99" s="227" t="s">
        <v>76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1111</v>
      </c>
      <c r="BM99" s="227" t="s">
        <v>2596</v>
      </c>
    </row>
    <row r="100" s="2" customFormat="1" ht="16.5" customHeight="1">
      <c r="A100" s="41"/>
      <c r="B100" s="42"/>
      <c r="C100" s="216" t="s">
        <v>369</v>
      </c>
      <c r="D100" s="216" t="s">
        <v>284</v>
      </c>
      <c r="E100" s="217" t="s">
        <v>1101</v>
      </c>
      <c r="F100" s="218" t="s">
        <v>1102</v>
      </c>
      <c r="G100" s="219" t="s">
        <v>321</v>
      </c>
      <c r="H100" s="220">
        <v>1</v>
      </c>
      <c r="I100" s="221"/>
      <c r="J100" s="222">
        <f>ROUND(I100*H100,2)</f>
        <v>0</v>
      </c>
      <c r="K100" s="218" t="s">
        <v>1804</v>
      </c>
      <c r="L100" s="47"/>
      <c r="M100" s="223" t="s">
        <v>19</v>
      </c>
      <c r="N100" s="224" t="s">
        <v>40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1111</v>
      </c>
      <c r="AT100" s="227" t="s">
        <v>284</v>
      </c>
      <c r="AU100" s="227" t="s">
        <v>76</v>
      </c>
      <c r="AY100" s="20" t="s">
        <v>281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76</v>
      </c>
      <c r="BK100" s="228">
        <f>ROUND(I100*H100,2)</f>
        <v>0</v>
      </c>
      <c r="BL100" s="20" t="s">
        <v>1111</v>
      </c>
      <c r="BM100" s="227" t="s">
        <v>2597</v>
      </c>
    </row>
    <row r="101" s="2" customFormat="1" ht="24.15" customHeight="1">
      <c r="A101" s="41"/>
      <c r="B101" s="42"/>
      <c r="C101" s="216" t="s">
        <v>374</v>
      </c>
      <c r="D101" s="216" t="s">
        <v>284</v>
      </c>
      <c r="E101" s="217" t="s">
        <v>1104</v>
      </c>
      <c r="F101" s="218" t="s">
        <v>1105</v>
      </c>
      <c r="G101" s="219" t="s">
        <v>1106</v>
      </c>
      <c r="H101" s="220">
        <v>5</v>
      </c>
      <c r="I101" s="221"/>
      <c r="J101" s="222">
        <f>ROUND(I101*H101,2)</f>
        <v>0</v>
      </c>
      <c r="K101" s="218" t="s">
        <v>1804</v>
      </c>
      <c r="L101" s="47"/>
      <c r="M101" s="223" t="s">
        <v>19</v>
      </c>
      <c r="N101" s="224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1111</v>
      </c>
      <c r="AT101" s="227" t="s">
        <v>284</v>
      </c>
      <c r="AU101" s="227" t="s">
        <v>76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1111</v>
      </c>
      <c r="BM101" s="227" t="s">
        <v>2598</v>
      </c>
    </row>
    <row r="102" s="2" customFormat="1" ht="16.5" customHeight="1">
      <c r="A102" s="41"/>
      <c r="B102" s="42"/>
      <c r="C102" s="216" t="s">
        <v>380</v>
      </c>
      <c r="D102" s="216" t="s">
        <v>284</v>
      </c>
      <c r="E102" s="217" t="s">
        <v>1108</v>
      </c>
      <c r="F102" s="218" t="s">
        <v>1109</v>
      </c>
      <c r="G102" s="219" t="s">
        <v>1110</v>
      </c>
      <c r="H102" s="220">
        <v>1</v>
      </c>
      <c r="I102" s="221"/>
      <c r="J102" s="222">
        <f>ROUND(I102*H102,2)</f>
        <v>0</v>
      </c>
      <c r="K102" s="218" t="s">
        <v>1804</v>
      </c>
      <c r="L102" s="47"/>
      <c r="M102" s="223" t="s">
        <v>19</v>
      </c>
      <c r="N102" s="224" t="s">
        <v>40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1111</v>
      </c>
      <c r="AT102" s="227" t="s">
        <v>284</v>
      </c>
      <c r="AU102" s="227" t="s">
        <v>76</v>
      </c>
      <c r="AY102" s="20" t="s">
        <v>281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76</v>
      </c>
      <c r="BK102" s="228">
        <f>ROUND(I102*H102,2)</f>
        <v>0</v>
      </c>
      <c r="BL102" s="20" t="s">
        <v>1111</v>
      </c>
      <c r="BM102" s="227" t="s">
        <v>2599</v>
      </c>
    </row>
    <row r="103" s="2" customFormat="1" ht="16.5" customHeight="1">
      <c r="A103" s="41"/>
      <c r="B103" s="42"/>
      <c r="C103" s="216" t="s">
        <v>305</v>
      </c>
      <c r="D103" s="216" t="s">
        <v>284</v>
      </c>
      <c r="E103" s="217" t="s">
        <v>1113</v>
      </c>
      <c r="F103" s="218" t="s">
        <v>1114</v>
      </c>
      <c r="G103" s="219" t="s">
        <v>1110</v>
      </c>
      <c r="H103" s="220">
        <v>1</v>
      </c>
      <c r="I103" s="221"/>
      <c r="J103" s="222">
        <f>ROUND(I103*H103,2)</f>
        <v>0</v>
      </c>
      <c r="K103" s="218" t="s">
        <v>1804</v>
      </c>
      <c r="L103" s="47"/>
      <c r="M103" s="223" t="s">
        <v>19</v>
      </c>
      <c r="N103" s="224" t="s">
        <v>40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1111</v>
      </c>
      <c r="AT103" s="227" t="s">
        <v>284</v>
      </c>
      <c r="AU103" s="227" t="s">
        <v>76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1111</v>
      </c>
      <c r="BM103" s="227" t="s">
        <v>2600</v>
      </c>
    </row>
    <row r="104" s="2" customFormat="1" ht="16.5" customHeight="1">
      <c r="A104" s="41"/>
      <c r="B104" s="42"/>
      <c r="C104" s="216" t="s">
        <v>395</v>
      </c>
      <c r="D104" s="216" t="s">
        <v>284</v>
      </c>
      <c r="E104" s="217" t="s">
        <v>1116</v>
      </c>
      <c r="F104" s="218" t="s">
        <v>1117</v>
      </c>
      <c r="G104" s="219" t="s">
        <v>1110</v>
      </c>
      <c r="H104" s="220">
        <v>1</v>
      </c>
      <c r="I104" s="221"/>
      <c r="J104" s="222">
        <f>ROUND(I104*H104,2)</f>
        <v>0</v>
      </c>
      <c r="K104" s="218" t="s">
        <v>1804</v>
      </c>
      <c r="L104" s="47"/>
      <c r="M104" s="223" t="s">
        <v>19</v>
      </c>
      <c r="N104" s="224" t="s">
        <v>40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1111</v>
      </c>
      <c r="AT104" s="227" t="s">
        <v>284</v>
      </c>
      <c r="AU104" s="227" t="s">
        <v>76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1111</v>
      </c>
      <c r="BM104" s="227" t="s">
        <v>2601</v>
      </c>
    </row>
    <row r="105" s="2" customFormat="1" ht="16.5" customHeight="1">
      <c r="A105" s="41"/>
      <c r="B105" s="42"/>
      <c r="C105" s="216" t="s">
        <v>401</v>
      </c>
      <c r="D105" s="216" t="s">
        <v>284</v>
      </c>
      <c r="E105" s="217" t="s">
        <v>1119</v>
      </c>
      <c r="F105" s="218" t="s">
        <v>1120</v>
      </c>
      <c r="G105" s="219" t="s">
        <v>1121</v>
      </c>
      <c r="H105" s="220">
        <v>0.20000000000000001</v>
      </c>
      <c r="I105" s="221"/>
      <c r="J105" s="222">
        <f>ROUND(I105*H105,2)</f>
        <v>0</v>
      </c>
      <c r="K105" s="218" t="s">
        <v>1804</v>
      </c>
      <c r="L105" s="47"/>
      <c r="M105" s="295" t="s">
        <v>19</v>
      </c>
      <c r="N105" s="296" t="s">
        <v>40</v>
      </c>
      <c r="O105" s="293"/>
      <c r="P105" s="297">
        <f>O105*H105</f>
        <v>0</v>
      </c>
      <c r="Q105" s="297">
        <v>0</v>
      </c>
      <c r="R105" s="297">
        <f>Q105*H105</f>
        <v>0</v>
      </c>
      <c r="S105" s="297">
        <v>0</v>
      </c>
      <c r="T105" s="29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1111</v>
      </c>
      <c r="AT105" s="227" t="s">
        <v>284</v>
      </c>
      <c r="AU105" s="227" t="s">
        <v>76</v>
      </c>
      <c r="AY105" s="20" t="s">
        <v>281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76</v>
      </c>
      <c r="BK105" s="228">
        <f>ROUND(I105*H105,2)</f>
        <v>0</v>
      </c>
      <c r="BL105" s="20" t="s">
        <v>1111</v>
      </c>
      <c r="BM105" s="227" t="s">
        <v>2602</v>
      </c>
    </row>
    <row r="106" s="2" customFormat="1" ht="6.96" customHeight="1">
      <c r="A106" s="41"/>
      <c r="B106" s="62"/>
      <c r="C106" s="63"/>
      <c r="D106" s="63"/>
      <c r="E106" s="63"/>
      <c r="F106" s="63"/>
      <c r="G106" s="63"/>
      <c r="H106" s="63"/>
      <c r="I106" s="63"/>
      <c r="J106" s="63"/>
      <c r="K106" s="63"/>
      <c r="L106" s="47"/>
      <c r="M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</sheetData>
  <sheetProtection sheet="1" autoFilter="0" formatColumns="0" formatRows="0" objects="1" scenarios="1" spinCount="100000" saltValue="s2bwVMmQWQkdxkO3GpAFDDJTWAhJvsk0VmyyRyL1/8iZAkNyFKYy5+vhCI2YNgTmDGZJhB+GZBGNh2ihWvziyQ==" hashValue="cNWvNTWyZxvnATawSolP1mv0Rsznf524WvS87O+kBoa0ntWUG487CE9Tk0cSka5vKDik+Xrl7VG5R6RmuXZw8Q==" algorithmName="SHA-512" password="DDA6"/>
  <autoFilter ref="C85:K10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187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2521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2603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ROUND(J90,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ROUND((SUM(BE90:BE110)),  2)</f>
        <v>0</v>
      </c>
      <c r="G35" s="41"/>
      <c r="H35" s="41"/>
      <c r="I35" s="161">
        <v>0.20999999999999999</v>
      </c>
      <c r="J35" s="160">
        <f>ROUND(((SUM(BE90:BE110))*I35),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ROUND((SUM(BF90:BF110)),  2)</f>
        <v>0</v>
      </c>
      <c r="G36" s="41"/>
      <c r="H36" s="41"/>
      <c r="I36" s="161">
        <v>0.12</v>
      </c>
      <c r="J36" s="160">
        <f>ROUND(((SUM(BF90:BF110))*I36),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ROUND((SUM(BG90:BG110)),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ROUND((SUM(BH90:BH110)),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ROUND((SUM(BI90:BI110)),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2521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E4 - VZT - sprcha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2604</v>
      </c>
      <c r="E64" s="181"/>
      <c r="F64" s="181"/>
      <c r="G64" s="181"/>
      <c r="H64" s="181"/>
      <c r="I64" s="181"/>
      <c r="J64" s="182">
        <f>J91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2605</v>
      </c>
      <c r="E65" s="186"/>
      <c r="F65" s="186"/>
      <c r="G65" s="186"/>
      <c r="H65" s="186"/>
      <c r="I65" s="186"/>
      <c r="J65" s="187">
        <f>J92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2327</v>
      </c>
      <c r="E66" s="186"/>
      <c r="F66" s="186"/>
      <c r="G66" s="186"/>
      <c r="H66" s="186"/>
      <c r="I66" s="186"/>
      <c r="J66" s="187">
        <f>J99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2328</v>
      </c>
      <c r="E67" s="186"/>
      <c r="F67" s="186"/>
      <c r="G67" s="186"/>
      <c r="H67" s="186"/>
      <c r="I67" s="186"/>
      <c r="J67" s="187">
        <f>J102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2329</v>
      </c>
      <c r="E68" s="186"/>
      <c r="F68" s="186"/>
      <c r="G68" s="186"/>
      <c r="H68" s="186"/>
      <c r="I68" s="186"/>
      <c r="J68" s="187">
        <f>J106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266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3" t="str">
        <f>E7</f>
        <v>Rekonstrukce sociálního zařízení včetně rozvodů vody a kanalizace</v>
      </c>
      <c r="F78" s="35"/>
      <c r="G78" s="35"/>
      <c r="H78" s="35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217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3" t="s">
        <v>2521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225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E4 - VZT - sprcha</v>
      </c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3"/>
      <c r="E84" s="43"/>
      <c r="F84" s="30" t="str">
        <f>F14</f>
        <v xml:space="preserve"> </v>
      </c>
      <c r="G84" s="43"/>
      <c r="H84" s="43"/>
      <c r="I84" s="35" t="s">
        <v>23</v>
      </c>
      <c r="J84" s="75" t="str">
        <f>IF(J14="","",J14)</f>
        <v>6. 6. 2025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25</v>
      </c>
      <c r="D86" s="43"/>
      <c r="E86" s="43"/>
      <c r="F86" s="30" t="str">
        <f>E17</f>
        <v xml:space="preserve"> </v>
      </c>
      <c r="G86" s="43"/>
      <c r="H86" s="43"/>
      <c r="I86" s="35" t="s">
        <v>30</v>
      </c>
      <c r="J86" s="39" t="str">
        <f>E23</f>
        <v xml:space="preserve"> 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28</v>
      </c>
      <c r="D87" s="43"/>
      <c r="E87" s="43"/>
      <c r="F87" s="30" t="str">
        <f>IF(E20="","",E20)</f>
        <v>Vyplň údaj</v>
      </c>
      <c r="G87" s="43"/>
      <c r="H87" s="43"/>
      <c r="I87" s="35" t="s">
        <v>32</v>
      </c>
      <c r="J87" s="39" t="str">
        <f>E26</f>
        <v xml:space="preserve"> 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89"/>
      <c r="B89" s="190"/>
      <c r="C89" s="191" t="s">
        <v>267</v>
      </c>
      <c r="D89" s="192" t="s">
        <v>54</v>
      </c>
      <c r="E89" s="192" t="s">
        <v>50</v>
      </c>
      <c r="F89" s="192" t="s">
        <v>51</v>
      </c>
      <c r="G89" s="192" t="s">
        <v>268</v>
      </c>
      <c r="H89" s="192" t="s">
        <v>269</v>
      </c>
      <c r="I89" s="192" t="s">
        <v>270</v>
      </c>
      <c r="J89" s="192" t="s">
        <v>239</v>
      </c>
      <c r="K89" s="193" t="s">
        <v>271</v>
      </c>
      <c r="L89" s="194"/>
      <c r="M89" s="95" t="s">
        <v>19</v>
      </c>
      <c r="N89" s="96" t="s">
        <v>39</v>
      </c>
      <c r="O89" s="96" t="s">
        <v>272</v>
      </c>
      <c r="P89" s="96" t="s">
        <v>273</v>
      </c>
      <c r="Q89" s="96" t="s">
        <v>274</v>
      </c>
      <c r="R89" s="96" t="s">
        <v>275</v>
      </c>
      <c r="S89" s="96" t="s">
        <v>276</v>
      </c>
      <c r="T89" s="97" t="s">
        <v>277</v>
      </c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</row>
    <row r="90" s="2" customFormat="1" ht="22.8" customHeight="1">
      <c r="A90" s="41"/>
      <c r="B90" s="42"/>
      <c r="C90" s="102" t="s">
        <v>278</v>
      </c>
      <c r="D90" s="43"/>
      <c r="E90" s="43"/>
      <c r="F90" s="43"/>
      <c r="G90" s="43"/>
      <c r="H90" s="43"/>
      <c r="I90" s="43"/>
      <c r="J90" s="195">
        <f>BK90</f>
        <v>0</v>
      </c>
      <c r="K90" s="43"/>
      <c r="L90" s="47"/>
      <c r="M90" s="98"/>
      <c r="N90" s="196"/>
      <c r="O90" s="99"/>
      <c r="P90" s="197">
        <f>P91</f>
        <v>0</v>
      </c>
      <c r="Q90" s="99"/>
      <c r="R90" s="197">
        <f>R91</f>
        <v>0</v>
      </c>
      <c r="S90" s="99"/>
      <c r="T90" s="198">
        <f>T91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68</v>
      </c>
      <c r="AU90" s="20" t="s">
        <v>240</v>
      </c>
      <c r="BK90" s="199">
        <f>BK91</f>
        <v>0</v>
      </c>
    </row>
    <row r="91" s="12" customFormat="1" ht="25.92" customHeight="1">
      <c r="A91" s="12"/>
      <c r="B91" s="200"/>
      <c r="C91" s="201"/>
      <c r="D91" s="202" t="s">
        <v>68</v>
      </c>
      <c r="E91" s="203" t="s">
        <v>78</v>
      </c>
      <c r="F91" s="203" t="s">
        <v>2606</v>
      </c>
      <c r="G91" s="201"/>
      <c r="H91" s="201"/>
      <c r="I91" s="204"/>
      <c r="J91" s="205">
        <f>BK91</f>
        <v>0</v>
      </c>
      <c r="K91" s="201"/>
      <c r="L91" s="206"/>
      <c r="M91" s="207"/>
      <c r="N91" s="208"/>
      <c r="O91" s="208"/>
      <c r="P91" s="209">
        <f>P92+P99+P102+P106</f>
        <v>0</v>
      </c>
      <c r="Q91" s="208"/>
      <c r="R91" s="209">
        <f>R92+R99+R102+R106</f>
        <v>0</v>
      </c>
      <c r="S91" s="208"/>
      <c r="T91" s="210">
        <f>T92+T99+T102+T106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76</v>
      </c>
      <c r="AT91" s="212" t="s">
        <v>68</v>
      </c>
      <c r="AU91" s="212" t="s">
        <v>69</v>
      </c>
      <c r="AY91" s="211" t="s">
        <v>281</v>
      </c>
      <c r="BK91" s="213">
        <f>BK92+BK99+BK102+BK106</f>
        <v>0</v>
      </c>
    </row>
    <row r="92" s="12" customFormat="1" ht="22.8" customHeight="1">
      <c r="A92" s="12"/>
      <c r="B92" s="200"/>
      <c r="C92" s="201"/>
      <c r="D92" s="202" t="s">
        <v>68</v>
      </c>
      <c r="E92" s="214" t="s">
        <v>7</v>
      </c>
      <c r="F92" s="214" t="s">
        <v>2607</v>
      </c>
      <c r="G92" s="201"/>
      <c r="H92" s="201"/>
      <c r="I92" s="204"/>
      <c r="J92" s="215">
        <f>BK92</f>
        <v>0</v>
      </c>
      <c r="K92" s="201"/>
      <c r="L92" s="206"/>
      <c r="M92" s="207"/>
      <c r="N92" s="208"/>
      <c r="O92" s="208"/>
      <c r="P92" s="209">
        <f>SUM(P93:P98)</f>
        <v>0</v>
      </c>
      <c r="Q92" s="208"/>
      <c r="R92" s="209">
        <f>SUM(R93:R98)</f>
        <v>0</v>
      </c>
      <c r="S92" s="208"/>
      <c r="T92" s="210">
        <f>SUM(T93:T98)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76</v>
      </c>
      <c r="AT92" s="212" t="s">
        <v>68</v>
      </c>
      <c r="AU92" s="212" t="s">
        <v>76</v>
      </c>
      <c r="AY92" s="211" t="s">
        <v>281</v>
      </c>
      <c r="BK92" s="213">
        <f>SUM(BK93:BK98)</f>
        <v>0</v>
      </c>
    </row>
    <row r="93" s="2" customFormat="1" ht="24.15" customHeight="1">
      <c r="A93" s="41"/>
      <c r="B93" s="42"/>
      <c r="C93" s="267" t="s">
        <v>76</v>
      </c>
      <c r="D93" s="267" t="s">
        <v>396</v>
      </c>
      <c r="E93" s="268" t="s">
        <v>2608</v>
      </c>
      <c r="F93" s="269" t="s">
        <v>2609</v>
      </c>
      <c r="G93" s="270" t="s">
        <v>321</v>
      </c>
      <c r="H93" s="271">
        <v>1</v>
      </c>
      <c r="I93" s="272"/>
      <c r="J93" s="273">
        <f>ROUND(I93*H93,2)</f>
        <v>0</v>
      </c>
      <c r="K93" s="269" t="s">
        <v>316</v>
      </c>
      <c r="L93" s="274"/>
      <c r="M93" s="275" t="s">
        <v>19</v>
      </c>
      <c r="N93" s="276" t="s">
        <v>40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327</v>
      </c>
      <c r="AT93" s="227" t="s">
        <v>396</v>
      </c>
      <c r="AU93" s="227" t="s">
        <v>78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288</v>
      </c>
      <c r="BM93" s="227" t="s">
        <v>2610</v>
      </c>
    </row>
    <row r="94" s="2" customFormat="1" ht="16.5" customHeight="1">
      <c r="A94" s="41"/>
      <c r="B94" s="42"/>
      <c r="C94" s="267" t="s">
        <v>78</v>
      </c>
      <c r="D94" s="267" t="s">
        <v>396</v>
      </c>
      <c r="E94" s="268" t="s">
        <v>2611</v>
      </c>
      <c r="F94" s="269" t="s">
        <v>2345</v>
      </c>
      <c r="G94" s="270" t="s">
        <v>321</v>
      </c>
      <c r="H94" s="271">
        <v>1</v>
      </c>
      <c r="I94" s="272"/>
      <c r="J94" s="273">
        <f>ROUND(I94*H94,2)</f>
        <v>0</v>
      </c>
      <c r="K94" s="269" t="s">
        <v>316</v>
      </c>
      <c r="L94" s="274"/>
      <c r="M94" s="275" t="s">
        <v>19</v>
      </c>
      <c r="N94" s="276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327</v>
      </c>
      <c r="AT94" s="227" t="s">
        <v>396</v>
      </c>
      <c r="AU94" s="227" t="s">
        <v>78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288</v>
      </c>
      <c r="BM94" s="227" t="s">
        <v>2612</v>
      </c>
    </row>
    <row r="95" s="2" customFormat="1" ht="16.5" customHeight="1">
      <c r="A95" s="41"/>
      <c r="B95" s="42"/>
      <c r="C95" s="267" t="s">
        <v>199</v>
      </c>
      <c r="D95" s="267" t="s">
        <v>396</v>
      </c>
      <c r="E95" s="268" t="s">
        <v>2613</v>
      </c>
      <c r="F95" s="269" t="s">
        <v>2350</v>
      </c>
      <c r="G95" s="270" t="s">
        <v>321</v>
      </c>
      <c r="H95" s="271">
        <v>1</v>
      </c>
      <c r="I95" s="272"/>
      <c r="J95" s="273">
        <f>ROUND(I95*H95,2)</f>
        <v>0</v>
      </c>
      <c r="K95" s="269" t="s">
        <v>316</v>
      </c>
      <c r="L95" s="274"/>
      <c r="M95" s="275" t="s">
        <v>19</v>
      </c>
      <c r="N95" s="276" t="s">
        <v>40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327</v>
      </c>
      <c r="AT95" s="227" t="s">
        <v>396</v>
      </c>
      <c r="AU95" s="227" t="s">
        <v>78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288</v>
      </c>
      <c r="BM95" s="227" t="s">
        <v>2614</v>
      </c>
    </row>
    <row r="96" s="2" customFormat="1" ht="24.15" customHeight="1">
      <c r="A96" s="41"/>
      <c r="B96" s="42"/>
      <c r="C96" s="267" t="s">
        <v>288</v>
      </c>
      <c r="D96" s="267" t="s">
        <v>396</v>
      </c>
      <c r="E96" s="268" t="s">
        <v>2615</v>
      </c>
      <c r="F96" s="269" t="s">
        <v>2355</v>
      </c>
      <c r="G96" s="270" t="s">
        <v>321</v>
      </c>
      <c r="H96" s="271">
        <v>2</v>
      </c>
      <c r="I96" s="272"/>
      <c r="J96" s="273">
        <f>ROUND(I96*H96,2)</f>
        <v>0</v>
      </c>
      <c r="K96" s="269" t="s">
        <v>316</v>
      </c>
      <c r="L96" s="274"/>
      <c r="M96" s="275" t="s">
        <v>19</v>
      </c>
      <c r="N96" s="276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327</v>
      </c>
      <c r="AT96" s="227" t="s">
        <v>396</v>
      </c>
      <c r="AU96" s="227" t="s">
        <v>78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288</v>
      </c>
      <c r="BM96" s="227" t="s">
        <v>2616</v>
      </c>
    </row>
    <row r="97" s="2" customFormat="1" ht="16.5" customHeight="1">
      <c r="A97" s="41"/>
      <c r="B97" s="42"/>
      <c r="C97" s="267" t="s">
        <v>312</v>
      </c>
      <c r="D97" s="267" t="s">
        <v>396</v>
      </c>
      <c r="E97" s="268" t="s">
        <v>2617</v>
      </c>
      <c r="F97" s="269" t="s">
        <v>1177</v>
      </c>
      <c r="G97" s="270" t="s">
        <v>321</v>
      </c>
      <c r="H97" s="271">
        <v>1</v>
      </c>
      <c r="I97" s="272"/>
      <c r="J97" s="273">
        <f>ROUND(I97*H97,2)</f>
        <v>0</v>
      </c>
      <c r="K97" s="269" t="s">
        <v>316</v>
      </c>
      <c r="L97" s="274"/>
      <c r="M97" s="275" t="s">
        <v>19</v>
      </c>
      <c r="N97" s="276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327</v>
      </c>
      <c r="AT97" s="227" t="s">
        <v>396</v>
      </c>
      <c r="AU97" s="227" t="s">
        <v>78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288</v>
      </c>
      <c r="BM97" s="227" t="s">
        <v>2618</v>
      </c>
    </row>
    <row r="98" s="2" customFormat="1" ht="24.15" customHeight="1">
      <c r="A98" s="41"/>
      <c r="B98" s="42"/>
      <c r="C98" s="267" t="s">
        <v>318</v>
      </c>
      <c r="D98" s="267" t="s">
        <v>396</v>
      </c>
      <c r="E98" s="268" t="s">
        <v>2619</v>
      </c>
      <c r="F98" s="269" t="s">
        <v>1180</v>
      </c>
      <c r="G98" s="270" t="s">
        <v>321</v>
      </c>
      <c r="H98" s="271">
        <v>1</v>
      </c>
      <c r="I98" s="272"/>
      <c r="J98" s="273">
        <f>ROUND(I98*H98,2)</f>
        <v>0</v>
      </c>
      <c r="K98" s="269" t="s">
        <v>316</v>
      </c>
      <c r="L98" s="274"/>
      <c r="M98" s="275" t="s">
        <v>19</v>
      </c>
      <c r="N98" s="276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327</v>
      </c>
      <c r="AT98" s="227" t="s">
        <v>396</v>
      </c>
      <c r="AU98" s="227" t="s">
        <v>78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288</v>
      </c>
      <c r="BM98" s="227" t="s">
        <v>2620</v>
      </c>
    </row>
    <row r="99" s="12" customFormat="1" ht="22.8" customHeight="1">
      <c r="A99" s="12"/>
      <c r="B99" s="200"/>
      <c r="C99" s="201"/>
      <c r="D99" s="202" t="s">
        <v>68</v>
      </c>
      <c r="E99" s="214" t="s">
        <v>424</v>
      </c>
      <c r="F99" s="214" t="s">
        <v>1204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SUM(P100:P101)</f>
        <v>0</v>
      </c>
      <c r="Q99" s="208"/>
      <c r="R99" s="209">
        <f>SUM(R100:R101)</f>
        <v>0</v>
      </c>
      <c r="S99" s="208"/>
      <c r="T99" s="210">
        <f>SUM(T100:T101)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76</v>
      </c>
      <c r="AT99" s="212" t="s">
        <v>68</v>
      </c>
      <c r="AU99" s="212" t="s">
        <v>76</v>
      </c>
      <c r="AY99" s="211" t="s">
        <v>281</v>
      </c>
      <c r="BK99" s="213">
        <f>SUM(BK100:BK101)</f>
        <v>0</v>
      </c>
    </row>
    <row r="100" s="2" customFormat="1" ht="33" customHeight="1">
      <c r="A100" s="41"/>
      <c r="B100" s="42"/>
      <c r="C100" s="267" t="s">
        <v>323</v>
      </c>
      <c r="D100" s="267" t="s">
        <v>396</v>
      </c>
      <c r="E100" s="268" t="s">
        <v>2621</v>
      </c>
      <c r="F100" s="269" t="s">
        <v>1196</v>
      </c>
      <c r="G100" s="270" t="s">
        <v>206</v>
      </c>
      <c r="H100" s="271">
        <v>2</v>
      </c>
      <c r="I100" s="272"/>
      <c r="J100" s="273">
        <f>ROUND(I100*H100,2)</f>
        <v>0</v>
      </c>
      <c r="K100" s="269" t="s">
        <v>316</v>
      </c>
      <c r="L100" s="274"/>
      <c r="M100" s="275" t="s">
        <v>19</v>
      </c>
      <c r="N100" s="276" t="s">
        <v>40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327</v>
      </c>
      <c r="AT100" s="227" t="s">
        <v>396</v>
      </c>
      <c r="AU100" s="227" t="s">
        <v>78</v>
      </c>
      <c r="AY100" s="20" t="s">
        <v>281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76</v>
      </c>
      <c r="BK100" s="228">
        <f>ROUND(I100*H100,2)</f>
        <v>0</v>
      </c>
      <c r="BL100" s="20" t="s">
        <v>288</v>
      </c>
      <c r="BM100" s="227" t="s">
        <v>2622</v>
      </c>
    </row>
    <row r="101" s="2" customFormat="1" ht="33" customHeight="1">
      <c r="A101" s="41"/>
      <c r="B101" s="42"/>
      <c r="C101" s="267" t="s">
        <v>327</v>
      </c>
      <c r="D101" s="267" t="s">
        <v>396</v>
      </c>
      <c r="E101" s="268" t="s">
        <v>2623</v>
      </c>
      <c r="F101" s="269" t="s">
        <v>1199</v>
      </c>
      <c r="G101" s="270" t="s">
        <v>206</v>
      </c>
      <c r="H101" s="271">
        <v>1</v>
      </c>
      <c r="I101" s="272"/>
      <c r="J101" s="273">
        <f>ROUND(I101*H101,2)</f>
        <v>0</v>
      </c>
      <c r="K101" s="269" t="s">
        <v>316</v>
      </c>
      <c r="L101" s="274"/>
      <c r="M101" s="275" t="s">
        <v>19</v>
      </c>
      <c r="N101" s="276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327</v>
      </c>
      <c r="AT101" s="227" t="s">
        <v>396</v>
      </c>
      <c r="AU101" s="227" t="s">
        <v>78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288</v>
      </c>
      <c r="BM101" s="227" t="s">
        <v>2624</v>
      </c>
    </row>
    <row r="102" s="12" customFormat="1" ht="22.8" customHeight="1">
      <c r="A102" s="12"/>
      <c r="B102" s="200"/>
      <c r="C102" s="201"/>
      <c r="D102" s="202" t="s">
        <v>68</v>
      </c>
      <c r="E102" s="214" t="s">
        <v>431</v>
      </c>
      <c r="F102" s="214" t="s">
        <v>1213</v>
      </c>
      <c r="G102" s="201"/>
      <c r="H102" s="201"/>
      <c r="I102" s="204"/>
      <c r="J102" s="215">
        <f>BK102</f>
        <v>0</v>
      </c>
      <c r="K102" s="201"/>
      <c r="L102" s="206"/>
      <c r="M102" s="207"/>
      <c r="N102" s="208"/>
      <c r="O102" s="208"/>
      <c r="P102" s="209">
        <f>SUM(P103:P105)</f>
        <v>0</v>
      </c>
      <c r="Q102" s="208"/>
      <c r="R102" s="209">
        <f>SUM(R103:R105)</f>
        <v>0</v>
      </c>
      <c r="S102" s="208"/>
      <c r="T102" s="210">
        <f>SUM(T103:T105)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76</v>
      </c>
      <c r="AT102" s="212" t="s">
        <v>68</v>
      </c>
      <c r="AU102" s="212" t="s">
        <v>76</v>
      </c>
      <c r="AY102" s="211" t="s">
        <v>281</v>
      </c>
      <c r="BK102" s="213">
        <f>SUM(BK103:BK105)</f>
        <v>0</v>
      </c>
    </row>
    <row r="103" s="2" customFormat="1" ht="21.75" customHeight="1">
      <c r="A103" s="41"/>
      <c r="B103" s="42"/>
      <c r="C103" s="267" t="s">
        <v>336</v>
      </c>
      <c r="D103" s="267" t="s">
        <v>396</v>
      </c>
      <c r="E103" s="268" t="s">
        <v>1214</v>
      </c>
      <c r="F103" s="269" t="s">
        <v>1215</v>
      </c>
      <c r="G103" s="270" t="s">
        <v>197</v>
      </c>
      <c r="H103" s="271">
        <v>1</v>
      </c>
      <c r="I103" s="272"/>
      <c r="J103" s="273">
        <f>ROUND(I103*H103,2)</f>
        <v>0</v>
      </c>
      <c r="K103" s="269" t="s">
        <v>316</v>
      </c>
      <c r="L103" s="274"/>
      <c r="M103" s="275" t="s">
        <v>19</v>
      </c>
      <c r="N103" s="276" t="s">
        <v>40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327</v>
      </c>
      <c r="AT103" s="227" t="s">
        <v>396</v>
      </c>
      <c r="AU103" s="227" t="s">
        <v>78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288</v>
      </c>
      <c r="BM103" s="227" t="s">
        <v>2625</v>
      </c>
    </row>
    <row r="104" s="2" customFormat="1" ht="16.5" customHeight="1">
      <c r="A104" s="41"/>
      <c r="B104" s="42"/>
      <c r="C104" s="267" t="s">
        <v>347</v>
      </c>
      <c r="D104" s="267" t="s">
        <v>396</v>
      </c>
      <c r="E104" s="268" t="s">
        <v>2073</v>
      </c>
      <c r="F104" s="269" t="s">
        <v>1218</v>
      </c>
      <c r="G104" s="270" t="s">
        <v>197</v>
      </c>
      <c r="H104" s="271">
        <v>1</v>
      </c>
      <c r="I104" s="272"/>
      <c r="J104" s="273">
        <f>ROUND(I104*H104,2)</f>
        <v>0</v>
      </c>
      <c r="K104" s="269" t="s">
        <v>316</v>
      </c>
      <c r="L104" s="274"/>
      <c r="M104" s="275" t="s">
        <v>19</v>
      </c>
      <c r="N104" s="276" t="s">
        <v>40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327</v>
      </c>
      <c r="AT104" s="227" t="s">
        <v>396</v>
      </c>
      <c r="AU104" s="227" t="s">
        <v>78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288</v>
      </c>
      <c r="BM104" s="227" t="s">
        <v>2626</v>
      </c>
    </row>
    <row r="105" s="2" customFormat="1" ht="16.5" customHeight="1">
      <c r="A105" s="41"/>
      <c r="B105" s="42"/>
      <c r="C105" s="267" t="s">
        <v>355</v>
      </c>
      <c r="D105" s="267" t="s">
        <v>396</v>
      </c>
      <c r="E105" s="268" t="s">
        <v>1220</v>
      </c>
      <c r="F105" s="269" t="s">
        <v>1221</v>
      </c>
      <c r="G105" s="270" t="s">
        <v>197</v>
      </c>
      <c r="H105" s="271">
        <v>1</v>
      </c>
      <c r="I105" s="272"/>
      <c r="J105" s="273">
        <f>ROUND(I105*H105,2)</f>
        <v>0</v>
      </c>
      <c r="K105" s="269" t="s">
        <v>316</v>
      </c>
      <c r="L105" s="274"/>
      <c r="M105" s="275" t="s">
        <v>19</v>
      </c>
      <c r="N105" s="276" t="s">
        <v>40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327</v>
      </c>
      <c r="AT105" s="227" t="s">
        <v>396</v>
      </c>
      <c r="AU105" s="227" t="s">
        <v>78</v>
      </c>
      <c r="AY105" s="20" t="s">
        <v>281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76</v>
      </c>
      <c r="BK105" s="228">
        <f>ROUND(I105*H105,2)</f>
        <v>0</v>
      </c>
      <c r="BL105" s="20" t="s">
        <v>288</v>
      </c>
      <c r="BM105" s="227" t="s">
        <v>2627</v>
      </c>
    </row>
    <row r="106" s="12" customFormat="1" ht="22.8" customHeight="1">
      <c r="A106" s="12"/>
      <c r="B106" s="200"/>
      <c r="C106" s="201"/>
      <c r="D106" s="202" t="s">
        <v>68</v>
      </c>
      <c r="E106" s="214" t="s">
        <v>436</v>
      </c>
      <c r="F106" s="214" t="s">
        <v>1223</v>
      </c>
      <c r="G106" s="201"/>
      <c r="H106" s="201"/>
      <c r="I106" s="204"/>
      <c r="J106" s="215">
        <f>BK106</f>
        <v>0</v>
      </c>
      <c r="K106" s="201"/>
      <c r="L106" s="206"/>
      <c r="M106" s="207"/>
      <c r="N106" s="208"/>
      <c r="O106" s="208"/>
      <c r="P106" s="209">
        <f>SUM(P107:P110)</f>
        <v>0</v>
      </c>
      <c r="Q106" s="208"/>
      <c r="R106" s="209">
        <f>SUM(R107:R110)</f>
        <v>0</v>
      </c>
      <c r="S106" s="208"/>
      <c r="T106" s="210">
        <f>SUM(T107:T110)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76</v>
      </c>
      <c r="AT106" s="212" t="s">
        <v>68</v>
      </c>
      <c r="AU106" s="212" t="s">
        <v>76</v>
      </c>
      <c r="AY106" s="211" t="s">
        <v>281</v>
      </c>
      <c r="BK106" s="213">
        <f>SUM(BK107:BK110)</f>
        <v>0</v>
      </c>
    </row>
    <row r="107" s="2" customFormat="1" ht="24.15" customHeight="1">
      <c r="A107" s="41"/>
      <c r="B107" s="42"/>
      <c r="C107" s="216" t="s">
        <v>8</v>
      </c>
      <c r="D107" s="216" t="s">
        <v>284</v>
      </c>
      <c r="E107" s="217" t="s">
        <v>2434</v>
      </c>
      <c r="F107" s="218" t="s">
        <v>1225</v>
      </c>
      <c r="G107" s="219" t="s">
        <v>1110</v>
      </c>
      <c r="H107" s="220">
        <v>1</v>
      </c>
      <c r="I107" s="221"/>
      <c r="J107" s="222">
        <f>ROUND(I107*H107,2)</f>
        <v>0</v>
      </c>
      <c r="K107" s="218" t="s">
        <v>316</v>
      </c>
      <c r="L107" s="47"/>
      <c r="M107" s="223" t="s">
        <v>19</v>
      </c>
      <c r="N107" s="224" t="s">
        <v>40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288</v>
      </c>
      <c r="AT107" s="227" t="s">
        <v>284</v>
      </c>
      <c r="AU107" s="227" t="s">
        <v>78</v>
      </c>
      <c r="AY107" s="20" t="s">
        <v>281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76</v>
      </c>
      <c r="BK107" s="228">
        <f>ROUND(I107*H107,2)</f>
        <v>0</v>
      </c>
      <c r="BL107" s="20" t="s">
        <v>288</v>
      </c>
      <c r="BM107" s="227" t="s">
        <v>2628</v>
      </c>
    </row>
    <row r="108" s="2" customFormat="1" ht="37.8" customHeight="1">
      <c r="A108" s="41"/>
      <c r="B108" s="42"/>
      <c r="C108" s="216" t="s">
        <v>369</v>
      </c>
      <c r="D108" s="216" t="s">
        <v>284</v>
      </c>
      <c r="E108" s="217" t="s">
        <v>2629</v>
      </c>
      <c r="F108" s="218" t="s">
        <v>1228</v>
      </c>
      <c r="G108" s="219" t="s">
        <v>1110</v>
      </c>
      <c r="H108" s="220">
        <v>1</v>
      </c>
      <c r="I108" s="221"/>
      <c r="J108" s="222">
        <f>ROUND(I108*H108,2)</f>
        <v>0</v>
      </c>
      <c r="K108" s="218" t="s">
        <v>316</v>
      </c>
      <c r="L108" s="47"/>
      <c r="M108" s="223" t="s">
        <v>19</v>
      </c>
      <c r="N108" s="224" t="s">
        <v>40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288</v>
      </c>
      <c r="AT108" s="227" t="s">
        <v>284</v>
      </c>
      <c r="AU108" s="227" t="s">
        <v>78</v>
      </c>
      <c r="AY108" s="20" t="s">
        <v>281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76</v>
      </c>
      <c r="BK108" s="228">
        <f>ROUND(I108*H108,2)</f>
        <v>0</v>
      </c>
      <c r="BL108" s="20" t="s">
        <v>288</v>
      </c>
      <c r="BM108" s="227" t="s">
        <v>2630</v>
      </c>
    </row>
    <row r="109" s="2" customFormat="1" ht="16.5" customHeight="1">
      <c r="A109" s="41"/>
      <c r="B109" s="42"/>
      <c r="C109" s="216" t="s">
        <v>374</v>
      </c>
      <c r="D109" s="216" t="s">
        <v>284</v>
      </c>
      <c r="E109" s="217" t="s">
        <v>1230</v>
      </c>
      <c r="F109" s="218" t="s">
        <v>1231</v>
      </c>
      <c r="G109" s="219" t="s">
        <v>1110</v>
      </c>
      <c r="H109" s="220">
        <v>1</v>
      </c>
      <c r="I109" s="221"/>
      <c r="J109" s="222">
        <f>ROUND(I109*H109,2)</f>
        <v>0</v>
      </c>
      <c r="K109" s="218" t="s">
        <v>316</v>
      </c>
      <c r="L109" s="47"/>
      <c r="M109" s="223" t="s">
        <v>19</v>
      </c>
      <c r="N109" s="224" t="s">
        <v>40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288</v>
      </c>
      <c r="AT109" s="227" t="s">
        <v>284</v>
      </c>
      <c r="AU109" s="227" t="s">
        <v>78</v>
      </c>
      <c r="AY109" s="20" t="s">
        <v>281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76</v>
      </c>
      <c r="BK109" s="228">
        <f>ROUND(I109*H109,2)</f>
        <v>0</v>
      </c>
      <c r="BL109" s="20" t="s">
        <v>288</v>
      </c>
      <c r="BM109" s="227" t="s">
        <v>2631</v>
      </c>
    </row>
    <row r="110" s="2" customFormat="1" ht="16.5" customHeight="1">
      <c r="A110" s="41"/>
      <c r="B110" s="42"/>
      <c r="C110" s="216" t="s">
        <v>380</v>
      </c>
      <c r="D110" s="216" t="s">
        <v>284</v>
      </c>
      <c r="E110" s="217" t="s">
        <v>1233</v>
      </c>
      <c r="F110" s="218" t="s">
        <v>1797</v>
      </c>
      <c r="G110" s="219" t="s">
        <v>1110</v>
      </c>
      <c r="H110" s="220">
        <v>1</v>
      </c>
      <c r="I110" s="221"/>
      <c r="J110" s="222">
        <f>ROUND(I110*H110,2)</f>
        <v>0</v>
      </c>
      <c r="K110" s="218" t="s">
        <v>316</v>
      </c>
      <c r="L110" s="47"/>
      <c r="M110" s="295" t="s">
        <v>19</v>
      </c>
      <c r="N110" s="296" t="s">
        <v>40</v>
      </c>
      <c r="O110" s="293"/>
      <c r="P110" s="297">
        <f>O110*H110</f>
        <v>0</v>
      </c>
      <c r="Q110" s="297">
        <v>0</v>
      </c>
      <c r="R110" s="297">
        <f>Q110*H110</f>
        <v>0</v>
      </c>
      <c r="S110" s="297">
        <v>0</v>
      </c>
      <c r="T110" s="29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288</v>
      </c>
      <c r="AT110" s="227" t="s">
        <v>284</v>
      </c>
      <c r="AU110" s="227" t="s">
        <v>78</v>
      </c>
      <c r="AY110" s="20" t="s">
        <v>281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76</v>
      </c>
      <c r="BK110" s="228">
        <f>ROUND(I110*H110,2)</f>
        <v>0</v>
      </c>
      <c r="BL110" s="20" t="s">
        <v>288</v>
      </c>
      <c r="BM110" s="227" t="s">
        <v>2632</v>
      </c>
    </row>
    <row r="111" s="2" customFormat="1" ht="6.96" customHeight="1">
      <c r="A111" s="41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47"/>
      <c r="M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</sheetData>
  <sheetProtection sheet="1" autoFilter="0" formatColumns="0" formatRows="0" objects="1" scenarios="1" spinCount="100000" saltValue="gv4hrWiHawU4NF8phJO58Kmgfp2unlfIgLCufVgTyQ708Q1wITTkEfoQ405WxX6bkHoKNmV+I0ewBoxXxMyQkw==" hashValue="isJcjkTZQiXNVGCWaRtxilQmRuqXJAG1kU0nf6ZKrp6jguCV3eEsjr6+L7k1JOWzGX/w+QOFd5qCThlD6vkeqw==" algorithmName="SHA-512" password="DDA6"/>
  <autoFilter ref="C89:K11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2521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2633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ROUND((SUM(BE86:BE137)),  2)</f>
        <v>0</v>
      </c>
      <c r="G35" s="41"/>
      <c r="H35" s="41"/>
      <c r="I35" s="161">
        <v>0.20999999999999999</v>
      </c>
      <c r="J35" s="160">
        <f>ROUND(((SUM(BE86:BE137))*I35),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ROUND((SUM(BF86:BF137)),  2)</f>
        <v>0</v>
      </c>
      <c r="G36" s="41"/>
      <c r="H36" s="41"/>
      <c r="I36" s="161">
        <v>0.12</v>
      </c>
      <c r="J36" s="160">
        <f>ROUND(((SUM(BF86:BF137))*I36),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ROUND((SUM(BG86:BG137)),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ROUND((SUM(BH86:BH137)),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ROUND((SUM(BI86:BI137)),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2521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E5 - ZTI - sprcha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2634</v>
      </c>
      <c r="E64" s="181"/>
      <c r="F64" s="181"/>
      <c r="G64" s="181"/>
      <c r="H64" s="181"/>
      <c r="I64" s="181"/>
      <c r="J64" s="182">
        <f>J87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266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3" t="str">
        <f>E7</f>
        <v>Rekonstrukce sociálního zařízení včetně rozvodů vody a kanalizace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217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3" t="s">
        <v>2521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225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E5 - ZTI - sprcha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F14</f>
        <v xml:space="preserve"> </v>
      </c>
      <c r="G80" s="43"/>
      <c r="H80" s="43"/>
      <c r="I80" s="35" t="s">
        <v>23</v>
      </c>
      <c r="J80" s="75" t="str">
        <f>IF(J14="","",J14)</f>
        <v>6. 6. 2025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E17</f>
        <v xml:space="preserve"> </v>
      </c>
      <c r="G82" s="43"/>
      <c r="H82" s="43"/>
      <c r="I82" s="35" t="s">
        <v>30</v>
      </c>
      <c r="J82" s="39" t="str">
        <f>E23</f>
        <v xml:space="preserve"> 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28</v>
      </c>
      <c r="D83" s="43"/>
      <c r="E83" s="43"/>
      <c r="F83" s="30" t="str">
        <f>IF(E20="","",E20)</f>
        <v>Vyplň údaj</v>
      </c>
      <c r="G83" s="43"/>
      <c r="H83" s="43"/>
      <c r="I83" s="35" t="s">
        <v>32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267</v>
      </c>
      <c r="D85" s="192" t="s">
        <v>54</v>
      </c>
      <c r="E85" s="192" t="s">
        <v>50</v>
      </c>
      <c r="F85" s="192" t="s">
        <v>51</v>
      </c>
      <c r="G85" s="192" t="s">
        <v>268</v>
      </c>
      <c r="H85" s="192" t="s">
        <v>269</v>
      </c>
      <c r="I85" s="192" t="s">
        <v>270</v>
      </c>
      <c r="J85" s="192" t="s">
        <v>239</v>
      </c>
      <c r="K85" s="193" t="s">
        <v>271</v>
      </c>
      <c r="L85" s="194"/>
      <c r="M85" s="95" t="s">
        <v>19</v>
      </c>
      <c r="N85" s="96" t="s">
        <v>39</v>
      </c>
      <c r="O85" s="96" t="s">
        <v>272</v>
      </c>
      <c r="P85" s="96" t="s">
        <v>273</v>
      </c>
      <c r="Q85" s="96" t="s">
        <v>274</v>
      </c>
      <c r="R85" s="96" t="s">
        <v>275</v>
      </c>
      <c r="S85" s="96" t="s">
        <v>276</v>
      </c>
      <c r="T85" s="97" t="s">
        <v>277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0.138405</v>
      </c>
      <c r="S86" s="99"/>
      <c r="T86" s="198">
        <f>T87</f>
        <v>0.39100999999999997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68</v>
      </c>
      <c r="AU86" s="20" t="s">
        <v>240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68</v>
      </c>
      <c r="E87" s="203" t="s">
        <v>76</v>
      </c>
      <c r="F87" s="203" t="s">
        <v>2635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SUM(P88:P137)</f>
        <v>0</v>
      </c>
      <c r="Q87" s="208"/>
      <c r="R87" s="209">
        <f>SUM(R88:R137)</f>
        <v>0.138405</v>
      </c>
      <c r="S87" s="208"/>
      <c r="T87" s="210">
        <f>SUM(T88:T137)</f>
        <v>0.39100999999999997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288</v>
      </c>
      <c r="AT87" s="212" t="s">
        <v>68</v>
      </c>
      <c r="AU87" s="212" t="s">
        <v>69</v>
      </c>
      <c r="AY87" s="211" t="s">
        <v>281</v>
      </c>
      <c r="BK87" s="213">
        <f>SUM(BK88:BK137)</f>
        <v>0</v>
      </c>
    </row>
    <row r="88" s="2" customFormat="1" ht="24.15" customHeight="1">
      <c r="A88" s="41"/>
      <c r="B88" s="42"/>
      <c r="C88" s="216" t="s">
        <v>76</v>
      </c>
      <c r="D88" s="216" t="s">
        <v>284</v>
      </c>
      <c r="E88" s="217" t="s">
        <v>2636</v>
      </c>
      <c r="F88" s="218" t="s">
        <v>2637</v>
      </c>
      <c r="G88" s="219" t="s">
        <v>321</v>
      </c>
      <c r="H88" s="220">
        <v>2</v>
      </c>
      <c r="I88" s="221"/>
      <c r="J88" s="222">
        <f>ROUND(I88*H88,2)</f>
        <v>0</v>
      </c>
      <c r="K88" s="218" t="s">
        <v>287</v>
      </c>
      <c r="L88" s="47"/>
      <c r="M88" s="223" t="s">
        <v>19</v>
      </c>
      <c r="N88" s="224" t="s">
        <v>40</v>
      </c>
      <c r="O88" s="87"/>
      <c r="P88" s="225">
        <f>O88*H88</f>
        <v>0</v>
      </c>
      <c r="Q88" s="225">
        <v>0.00076999999999999996</v>
      </c>
      <c r="R88" s="225">
        <f>Q88*H88</f>
        <v>0.0015399999999999999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1111</v>
      </c>
      <c r="AT88" s="227" t="s">
        <v>284</v>
      </c>
      <c r="AU88" s="227" t="s">
        <v>76</v>
      </c>
      <c r="AY88" s="20" t="s">
        <v>281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76</v>
      </c>
      <c r="BK88" s="228">
        <f>ROUND(I88*H88,2)</f>
        <v>0</v>
      </c>
      <c r="BL88" s="20" t="s">
        <v>1111</v>
      </c>
      <c r="BM88" s="227" t="s">
        <v>2638</v>
      </c>
    </row>
    <row r="89" s="2" customFormat="1">
      <c r="A89" s="41"/>
      <c r="B89" s="42"/>
      <c r="C89" s="43"/>
      <c r="D89" s="229" t="s">
        <v>290</v>
      </c>
      <c r="E89" s="43"/>
      <c r="F89" s="230" t="s">
        <v>2639</v>
      </c>
      <c r="G89" s="43"/>
      <c r="H89" s="43"/>
      <c r="I89" s="231"/>
      <c r="J89" s="43"/>
      <c r="K89" s="43"/>
      <c r="L89" s="47"/>
      <c r="M89" s="232"/>
      <c r="N89" s="233"/>
      <c r="O89" s="87"/>
      <c r="P89" s="87"/>
      <c r="Q89" s="87"/>
      <c r="R89" s="87"/>
      <c r="S89" s="87"/>
      <c r="T89" s="88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290</v>
      </c>
      <c r="AU89" s="20" t="s">
        <v>76</v>
      </c>
    </row>
    <row r="90" s="2" customFormat="1" ht="24.15" customHeight="1">
      <c r="A90" s="41"/>
      <c r="B90" s="42"/>
      <c r="C90" s="216" t="s">
        <v>78</v>
      </c>
      <c r="D90" s="216" t="s">
        <v>284</v>
      </c>
      <c r="E90" s="217" t="s">
        <v>2640</v>
      </c>
      <c r="F90" s="218" t="s">
        <v>2463</v>
      </c>
      <c r="G90" s="219" t="s">
        <v>321</v>
      </c>
      <c r="H90" s="220">
        <v>2</v>
      </c>
      <c r="I90" s="221"/>
      <c r="J90" s="222">
        <f>ROUND(I90*H90,2)</f>
        <v>0</v>
      </c>
      <c r="K90" s="218" t="s">
        <v>287</v>
      </c>
      <c r="L90" s="47"/>
      <c r="M90" s="223" t="s">
        <v>19</v>
      </c>
      <c r="N90" s="224" t="s">
        <v>40</v>
      </c>
      <c r="O90" s="87"/>
      <c r="P90" s="225">
        <f>O90*H90</f>
        <v>0</v>
      </c>
      <c r="Q90" s="225">
        <v>0.00214</v>
      </c>
      <c r="R90" s="225">
        <f>Q90*H90</f>
        <v>0.00428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1111</v>
      </c>
      <c r="AT90" s="227" t="s">
        <v>284</v>
      </c>
      <c r="AU90" s="227" t="s">
        <v>76</v>
      </c>
      <c r="AY90" s="20" t="s">
        <v>281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76</v>
      </c>
      <c r="BK90" s="228">
        <f>ROUND(I90*H90,2)</f>
        <v>0</v>
      </c>
      <c r="BL90" s="20" t="s">
        <v>1111</v>
      </c>
      <c r="BM90" s="227" t="s">
        <v>2641</v>
      </c>
    </row>
    <row r="91" s="2" customFormat="1">
      <c r="A91" s="41"/>
      <c r="B91" s="42"/>
      <c r="C91" s="43"/>
      <c r="D91" s="229" t="s">
        <v>290</v>
      </c>
      <c r="E91" s="43"/>
      <c r="F91" s="230" t="s">
        <v>2642</v>
      </c>
      <c r="G91" s="43"/>
      <c r="H91" s="43"/>
      <c r="I91" s="231"/>
      <c r="J91" s="43"/>
      <c r="K91" s="43"/>
      <c r="L91" s="47"/>
      <c r="M91" s="232"/>
      <c r="N91" s="233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290</v>
      </c>
      <c r="AU91" s="20" t="s">
        <v>76</v>
      </c>
    </row>
    <row r="92" s="2" customFormat="1" ht="37.8" customHeight="1">
      <c r="A92" s="41"/>
      <c r="B92" s="42"/>
      <c r="C92" s="216" t="s">
        <v>199</v>
      </c>
      <c r="D92" s="216" t="s">
        <v>284</v>
      </c>
      <c r="E92" s="217" t="s">
        <v>1269</v>
      </c>
      <c r="F92" s="218" t="s">
        <v>1270</v>
      </c>
      <c r="G92" s="219" t="s">
        <v>321</v>
      </c>
      <c r="H92" s="220">
        <v>2</v>
      </c>
      <c r="I92" s="221"/>
      <c r="J92" s="222">
        <f>ROUND(I92*H92,2)</f>
        <v>0</v>
      </c>
      <c r="K92" s="218" t="s">
        <v>287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0.016969999999999999</v>
      </c>
      <c r="R92" s="225">
        <f>Q92*H92</f>
        <v>0.033939999999999998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1111</v>
      </c>
      <c r="AT92" s="227" t="s">
        <v>284</v>
      </c>
      <c r="AU92" s="227" t="s">
        <v>76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1111</v>
      </c>
      <c r="BM92" s="227" t="s">
        <v>2643</v>
      </c>
    </row>
    <row r="93" s="2" customFormat="1">
      <c r="A93" s="41"/>
      <c r="B93" s="42"/>
      <c r="C93" s="43"/>
      <c r="D93" s="229" t="s">
        <v>290</v>
      </c>
      <c r="E93" s="43"/>
      <c r="F93" s="230" t="s">
        <v>1272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290</v>
      </c>
      <c r="AU93" s="20" t="s">
        <v>76</v>
      </c>
    </row>
    <row r="94" s="2" customFormat="1" ht="21.75" customHeight="1">
      <c r="A94" s="41"/>
      <c r="B94" s="42"/>
      <c r="C94" s="216" t="s">
        <v>288</v>
      </c>
      <c r="D94" s="216" t="s">
        <v>284</v>
      </c>
      <c r="E94" s="217" t="s">
        <v>1815</v>
      </c>
      <c r="F94" s="218" t="s">
        <v>1816</v>
      </c>
      <c r="G94" s="219" t="s">
        <v>321</v>
      </c>
      <c r="H94" s="220">
        <v>2</v>
      </c>
      <c r="I94" s="221"/>
      <c r="J94" s="222">
        <f>ROUND(I94*H94,2)</f>
        <v>0</v>
      </c>
      <c r="K94" s="218" t="s">
        <v>287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0.0018</v>
      </c>
      <c r="R94" s="225">
        <f>Q94*H94</f>
        <v>0.0035999999999999999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1111</v>
      </c>
      <c r="AT94" s="227" t="s">
        <v>284</v>
      </c>
      <c r="AU94" s="227" t="s">
        <v>76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1111</v>
      </c>
      <c r="BM94" s="227" t="s">
        <v>2644</v>
      </c>
    </row>
    <row r="95" s="2" customFormat="1">
      <c r="A95" s="41"/>
      <c r="B95" s="42"/>
      <c r="C95" s="43"/>
      <c r="D95" s="229" t="s">
        <v>290</v>
      </c>
      <c r="E95" s="43"/>
      <c r="F95" s="230" t="s">
        <v>1818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290</v>
      </c>
      <c r="AU95" s="20" t="s">
        <v>76</v>
      </c>
    </row>
    <row r="96" s="2" customFormat="1" ht="24.15" customHeight="1">
      <c r="A96" s="41"/>
      <c r="B96" s="42"/>
      <c r="C96" s="216" t="s">
        <v>312</v>
      </c>
      <c r="D96" s="216" t="s">
        <v>284</v>
      </c>
      <c r="E96" s="217" t="s">
        <v>1277</v>
      </c>
      <c r="F96" s="218" t="s">
        <v>1278</v>
      </c>
      <c r="G96" s="219" t="s">
        <v>321</v>
      </c>
      <c r="H96" s="220">
        <v>2</v>
      </c>
      <c r="I96" s="221"/>
      <c r="J96" s="222">
        <f>ROUND(I96*H96,2)</f>
        <v>0</v>
      </c>
      <c r="K96" s="218" t="s">
        <v>316</v>
      </c>
      <c r="L96" s="47"/>
      <c r="M96" s="223" t="s">
        <v>19</v>
      </c>
      <c r="N96" s="224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1111</v>
      </c>
      <c r="AT96" s="227" t="s">
        <v>284</v>
      </c>
      <c r="AU96" s="227" t="s">
        <v>76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1111</v>
      </c>
      <c r="BM96" s="227" t="s">
        <v>2645</v>
      </c>
    </row>
    <row r="97" s="2" customFormat="1" ht="16.5" customHeight="1">
      <c r="A97" s="41"/>
      <c r="B97" s="42"/>
      <c r="C97" s="216" t="s">
        <v>318</v>
      </c>
      <c r="D97" s="216" t="s">
        <v>284</v>
      </c>
      <c r="E97" s="217" t="s">
        <v>1280</v>
      </c>
      <c r="F97" s="218" t="s">
        <v>1281</v>
      </c>
      <c r="G97" s="219" t="s">
        <v>321</v>
      </c>
      <c r="H97" s="220">
        <v>2</v>
      </c>
      <c r="I97" s="221"/>
      <c r="J97" s="222">
        <f>ROUND(I97*H97,2)</f>
        <v>0</v>
      </c>
      <c r="K97" s="218" t="s">
        <v>316</v>
      </c>
      <c r="L97" s="47"/>
      <c r="M97" s="223" t="s">
        <v>19</v>
      </c>
      <c r="N97" s="224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1111</v>
      </c>
      <c r="AT97" s="227" t="s">
        <v>284</v>
      </c>
      <c r="AU97" s="227" t="s">
        <v>76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1111</v>
      </c>
      <c r="BM97" s="227" t="s">
        <v>2646</v>
      </c>
    </row>
    <row r="98" s="2" customFormat="1" ht="16.5" customHeight="1">
      <c r="A98" s="41"/>
      <c r="B98" s="42"/>
      <c r="C98" s="216" t="s">
        <v>323</v>
      </c>
      <c r="D98" s="216" t="s">
        <v>284</v>
      </c>
      <c r="E98" s="217" t="s">
        <v>1283</v>
      </c>
      <c r="F98" s="218" t="s">
        <v>1284</v>
      </c>
      <c r="G98" s="219" t="s">
        <v>321</v>
      </c>
      <c r="H98" s="220">
        <v>2</v>
      </c>
      <c r="I98" s="221"/>
      <c r="J98" s="222">
        <f>ROUND(I98*H98,2)</f>
        <v>0</v>
      </c>
      <c r="K98" s="218" t="s">
        <v>316</v>
      </c>
      <c r="L98" s="47"/>
      <c r="M98" s="223" t="s">
        <v>19</v>
      </c>
      <c r="N98" s="224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1111</v>
      </c>
      <c r="AT98" s="227" t="s">
        <v>284</v>
      </c>
      <c r="AU98" s="227" t="s">
        <v>76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1111</v>
      </c>
      <c r="BM98" s="227" t="s">
        <v>2647</v>
      </c>
    </row>
    <row r="99" s="2" customFormat="1" ht="24.15" customHeight="1">
      <c r="A99" s="41"/>
      <c r="B99" s="42"/>
      <c r="C99" s="216" t="s">
        <v>327</v>
      </c>
      <c r="D99" s="216" t="s">
        <v>284</v>
      </c>
      <c r="E99" s="217" t="s">
        <v>1286</v>
      </c>
      <c r="F99" s="218" t="s">
        <v>1287</v>
      </c>
      <c r="G99" s="219" t="s">
        <v>321</v>
      </c>
      <c r="H99" s="220">
        <v>4</v>
      </c>
      <c r="I99" s="221"/>
      <c r="J99" s="222">
        <f>ROUND(I99*H99,2)</f>
        <v>0</v>
      </c>
      <c r="K99" s="218" t="s">
        <v>287</v>
      </c>
      <c r="L99" s="47"/>
      <c r="M99" s="223" t="s">
        <v>19</v>
      </c>
      <c r="N99" s="224" t="s">
        <v>40</v>
      </c>
      <c r="O99" s="87"/>
      <c r="P99" s="225">
        <f>O99*H99</f>
        <v>0</v>
      </c>
      <c r="Q99" s="225">
        <v>9.0000000000000006E-05</v>
      </c>
      <c r="R99" s="225">
        <f>Q99*H99</f>
        <v>0.00036000000000000002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1111</v>
      </c>
      <c r="AT99" s="227" t="s">
        <v>284</v>
      </c>
      <c r="AU99" s="227" t="s">
        <v>76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1111</v>
      </c>
      <c r="BM99" s="227" t="s">
        <v>2648</v>
      </c>
    </row>
    <row r="100" s="2" customFormat="1">
      <c r="A100" s="41"/>
      <c r="B100" s="42"/>
      <c r="C100" s="43"/>
      <c r="D100" s="229" t="s">
        <v>290</v>
      </c>
      <c r="E100" s="43"/>
      <c r="F100" s="230" t="s">
        <v>1289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290</v>
      </c>
      <c r="AU100" s="20" t="s">
        <v>76</v>
      </c>
    </row>
    <row r="101" s="2" customFormat="1" ht="16.5" customHeight="1">
      <c r="A101" s="41"/>
      <c r="B101" s="42"/>
      <c r="C101" s="216" t="s">
        <v>336</v>
      </c>
      <c r="D101" s="216" t="s">
        <v>284</v>
      </c>
      <c r="E101" s="217" t="s">
        <v>2649</v>
      </c>
      <c r="F101" s="218" t="s">
        <v>2650</v>
      </c>
      <c r="G101" s="219" t="s">
        <v>321</v>
      </c>
      <c r="H101" s="220">
        <v>1</v>
      </c>
      <c r="I101" s="221"/>
      <c r="J101" s="222">
        <f>ROUND(I101*H101,2)</f>
        <v>0</v>
      </c>
      <c r="K101" s="218" t="s">
        <v>287</v>
      </c>
      <c r="L101" s="47"/>
      <c r="M101" s="223" t="s">
        <v>19</v>
      </c>
      <c r="N101" s="224" t="s">
        <v>40</v>
      </c>
      <c r="O101" s="87"/>
      <c r="P101" s="225">
        <f>O101*H101</f>
        <v>0</v>
      </c>
      <c r="Q101" s="225">
        <v>0.063339999999999994</v>
      </c>
      <c r="R101" s="225">
        <f>Q101*H101</f>
        <v>0.063339999999999994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1111</v>
      </c>
      <c r="AT101" s="227" t="s">
        <v>284</v>
      </c>
      <c r="AU101" s="227" t="s">
        <v>76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1111</v>
      </c>
      <c r="BM101" s="227" t="s">
        <v>2651</v>
      </c>
    </row>
    <row r="102" s="2" customFormat="1">
      <c r="A102" s="41"/>
      <c r="B102" s="42"/>
      <c r="C102" s="43"/>
      <c r="D102" s="229" t="s">
        <v>290</v>
      </c>
      <c r="E102" s="43"/>
      <c r="F102" s="230" t="s">
        <v>2652</v>
      </c>
      <c r="G102" s="43"/>
      <c r="H102" s="43"/>
      <c r="I102" s="231"/>
      <c r="J102" s="43"/>
      <c r="K102" s="43"/>
      <c r="L102" s="47"/>
      <c r="M102" s="232"/>
      <c r="N102" s="233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290</v>
      </c>
      <c r="AU102" s="20" t="s">
        <v>76</v>
      </c>
    </row>
    <row r="103" s="2" customFormat="1" ht="21.75" customHeight="1">
      <c r="A103" s="41"/>
      <c r="B103" s="42"/>
      <c r="C103" s="216" t="s">
        <v>347</v>
      </c>
      <c r="D103" s="216" t="s">
        <v>284</v>
      </c>
      <c r="E103" s="217" t="s">
        <v>1297</v>
      </c>
      <c r="F103" s="218" t="s">
        <v>1298</v>
      </c>
      <c r="G103" s="219" t="s">
        <v>321</v>
      </c>
      <c r="H103" s="220">
        <v>2</v>
      </c>
      <c r="I103" s="221"/>
      <c r="J103" s="222">
        <f>ROUND(I103*H103,2)</f>
        <v>0</v>
      </c>
      <c r="K103" s="218" t="s">
        <v>316</v>
      </c>
      <c r="L103" s="47"/>
      <c r="M103" s="223" t="s">
        <v>19</v>
      </c>
      <c r="N103" s="224" t="s">
        <v>40</v>
      </c>
      <c r="O103" s="87"/>
      <c r="P103" s="225">
        <f>O103*H103</f>
        <v>0</v>
      </c>
      <c r="Q103" s="225">
        <v>0.00021000000000000001</v>
      </c>
      <c r="R103" s="225">
        <f>Q103*H103</f>
        <v>0.00042000000000000002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1111</v>
      </c>
      <c r="AT103" s="227" t="s">
        <v>284</v>
      </c>
      <c r="AU103" s="227" t="s">
        <v>76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1111</v>
      </c>
      <c r="BM103" s="227" t="s">
        <v>2653</v>
      </c>
    </row>
    <row r="104" s="2" customFormat="1" ht="24.15" customHeight="1">
      <c r="A104" s="41"/>
      <c r="B104" s="42"/>
      <c r="C104" s="216" t="s">
        <v>355</v>
      </c>
      <c r="D104" s="216" t="s">
        <v>284</v>
      </c>
      <c r="E104" s="217" t="s">
        <v>1300</v>
      </c>
      <c r="F104" s="218" t="s">
        <v>1301</v>
      </c>
      <c r="G104" s="219" t="s">
        <v>321</v>
      </c>
      <c r="H104" s="220">
        <v>1</v>
      </c>
      <c r="I104" s="221"/>
      <c r="J104" s="222">
        <f>ROUND(I104*H104,2)</f>
        <v>0</v>
      </c>
      <c r="K104" s="218" t="s">
        <v>316</v>
      </c>
      <c r="L104" s="47"/>
      <c r="M104" s="223" t="s">
        <v>19</v>
      </c>
      <c r="N104" s="224" t="s">
        <v>40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1111</v>
      </c>
      <c r="AT104" s="227" t="s">
        <v>284</v>
      </c>
      <c r="AU104" s="227" t="s">
        <v>76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1111</v>
      </c>
      <c r="BM104" s="227" t="s">
        <v>2654</v>
      </c>
    </row>
    <row r="105" s="2" customFormat="1" ht="24.15" customHeight="1">
      <c r="A105" s="41"/>
      <c r="B105" s="42"/>
      <c r="C105" s="216" t="s">
        <v>8</v>
      </c>
      <c r="D105" s="216" t="s">
        <v>284</v>
      </c>
      <c r="E105" s="217" t="s">
        <v>2655</v>
      </c>
      <c r="F105" s="218" t="s">
        <v>2656</v>
      </c>
      <c r="G105" s="219" t="s">
        <v>321</v>
      </c>
      <c r="H105" s="220">
        <v>1</v>
      </c>
      <c r="I105" s="221"/>
      <c r="J105" s="222">
        <f>ROUND(I105*H105,2)</f>
        <v>0</v>
      </c>
      <c r="K105" s="218" t="s">
        <v>316</v>
      </c>
      <c r="L105" s="47"/>
      <c r="M105" s="223" t="s">
        <v>19</v>
      </c>
      <c r="N105" s="224" t="s">
        <v>40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1111</v>
      </c>
      <c r="AT105" s="227" t="s">
        <v>284</v>
      </c>
      <c r="AU105" s="227" t="s">
        <v>76</v>
      </c>
      <c r="AY105" s="20" t="s">
        <v>281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76</v>
      </c>
      <c r="BK105" s="228">
        <f>ROUND(I105*H105,2)</f>
        <v>0</v>
      </c>
      <c r="BL105" s="20" t="s">
        <v>1111</v>
      </c>
      <c r="BM105" s="227" t="s">
        <v>2657</v>
      </c>
    </row>
    <row r="106" s="2" customFormat="1" ht="16.5" customHeight="1">
      <c r="A106" s="41"/>
      <c r="B106" s="42"/>
      <c r="C106" s="216" t="s">
        <v>369</v>
      </c>
      <c r="D106" s="216" t="s">
        <v>284</v>
      </c>
      <c r="E106" s="217" t="s">
        <v>1306</v>
      </c>
      <c r="F106" s="218" t="s">
        <v>1307</v>
      </c>
      <c r="G106" s="219" t="s">
        <v>321</v>
      </c>
      <c r="H106" s="220">
        <v>1</v>
      </c>
      <c r="I106" s="221"/>
      <c r="J106" s="222">
        <f>ROUND(I106*H106,2)</f>
        <v>0</v>
      </c>
      <c r="K106" s="218" t="s">
        <v>287</v>
      </c>
      <c r="L106" s="47"/>
      <c r="M106" s="223" t="s">
        <v>19</v>
      </c>
      <c r="N106" s="224" t="s">
        <v>40</v>
      </c>
      <c r="O106" s="87"/>
      <c r="P106" s="225">
        <f>O106*H106</f>
        <v>0</v>
      </c>
      <c r="Q106" s="225">
        <v>0.00012</v>
      </c>
      <c r="R106" s="225">
        <f>Q106*H106</f>
        <v>0.00012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1111</v>
      </c>
      <c r="AT106" s="227" t="s">
        <v>284</v>
      </c>
      <c r="AU106" s="227" t="s">
        <v>76</v>
      </c>
      <c r="AY106" s="20" t="s">
        <v>281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76</v>
      </c>
      <c r="BK106" s="228">
        <f>ROUND(I106*H106,2)</f>
        <v>0</v>
      </c>
      <c r="BL106" s="20" t="s">
        <v>1111</v>
      </c>
      <c r="BM106" s="227" t="s">
        <v>2658</v>
      </c>
    </row>
    <row r="107" s="2" customFormat="1">
      <c r="A107" s="41"/>
      <c r="B107" s="42"/>
      <c r="C107" s="43"/>
      <c r="D107" s="229" t="s">
        <v>290</v>
      </c>
      <c r="E107" s="43"/>
      <c r="F107" s="230" t="s">
        <v>1309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290</v>
      </c>
      <c r="AU107" s="20" t="s">
        <v>76</v>
      </c>
    </row>
    <row r="108" s="2" customFormat="1" ht="16.5" customHeight="1">
      <c r="A108" s="41"/>
      <c r="B108" s="42"/>
      <c r="C108" s="216" t="s">
        <v>374</v>
      </c>
      <c r="D108" s="216" t="s">
        <v>284</v>
      </c>
      <c r="E108" s="217" t="s">
        <v>2659</v>
      </c>
      <c r="F108" s="218" t="s">
        <v>1311</v>
      </c>
      <c r="G108" s="219" t="s">
        <v>321</v>
      </c>
      <c r="H108" s="220">
        <v>1</v>
      </c>
      <c r="I108" s="221"/>
      <c r="J108" s="222">
        <f>ROUND(I108*H108,2)</f>
        <v>0</v>
      </c>
      <c r="K108" s="218" t="s">
        <v>287</v>
      </c>
      <c r="L108" s="47"/>
      <c r="M108" s="223" t="s">
        <v>19</v>
      </c>
      <c r="N108" s="224" t="s">
        <v>40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0.022800000000000001</v>
      </c>
      <c r="T108" s="226">
        <f>S108*H108</f>
        <v>0.022800000000000001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1111</v>
      </c>
      <c r="AT108" s="227" t="s">
        <v>284</v>
      </c>
      <c r="AU108" s="227" t="s">
        <v>76</v>
      </c>
      <c r="AY108" s="20" t="s">
        <v>281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76</v>
      </c>
      <c r="BK108" s="228">
        <f>ROUND(I108*H108,2)</f>
        <v>0</v>
      </c>
      <c r="BL108" s="20" t="s">
        <v>1111</v>
      </c>
      <c r="BM108" s="227" t="s">
        <v>2660</v>
      </c>
    </row>
    <row r="109" s="2" customFormat="1">
      <c r="A109" s="41"/>
      <c r="B109" s="42"/>
      <c r="C109" s="43"/>
      <c r="D109" s="229" t="s">
        <v>290</v>
      </c>
      <c r="E109" s="43"/>
      <c r="F109" s="230" t="s">
        <v>2661</v>
      </c>
      <c r="G109" s="43"/>
      <c r="H109" s="43"/>
      <c r="I109" s="231"/>
      <c r="J109" s="43"/>
      <c r="K109" s="43"/>
      <c r="L109" s="47"/>
      <c r="M109" s="232"/>
      <c r="N109" s="233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290</v>
      </c>
      <c r="AU109" s="20" t="s">
        <v>76</v>
      </c>
    </row>
    <row r="110" s="2" customFormat="1" ht="16.5" customHeight="1">
      <c r="A110" s="41"/>
      <c r="B110" s="42"/>
      <c r="C110" s="216" t="s">
        <v>380</v>
      </c>
      <c r="D110" s="216" t="s">
        <v>284</v>
      </c>
      <c r="E110" s="217" t="s">
        <v>1314</v>
      </c>
      <c r="F110" s="218" t="s">
        <v>1315</v>
      </c>
      <c r="G110" s="219" t="s">
        <v>321</v>
      </c>
      <c r="H110" s="220">
        <v>2</v>
      </c>
      <c r="I110" s="221"/>
      <c r="J110" s="222">
        <f>ROUND(I110*H110,2)</f>
        <v>0</v>
      </c>
      <c r="K110" s="218" t="s">
        <v>287</v>
      </c>
      <c r="L110" s="47"/>
      <c r="M110" s="223" t="s">
        <v>19</v>
      </c>
      <c r="N110" s="224" t="s">
        <v>40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0.019460000000000002</v>
      </c>
      <c r="T110" s="226">
        <f>S110*H110</f>
        <v>0.038920000000000003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1111</v>
      </c>
      <c r="AT110" s="227" t="s">
        <v>284</v>
      </c>
      <c r="AU110" s="227" t="s">
        <v>76</v>
      </c>
      <c r="AY110" s="20" t="s">
        <v>281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76</v>
      </c>
      <c r="BK110" s="228">
        <f>ROUND(I110*H110,2)</f>
        <v>0</v>
      </c>
      <c r="BL110" s="20" t="s">
        <v>1111</v>
      </c>
      <c r="BM110" s="227" t="s">
        <v>2662</v>
      </c>
    </row>
    <row r="111" s="2" customFormat="1">
      <c r="A111" s="41"/>
      <c r="B111" s="42"/>
      <c r="C111" s="43"/>
      <c r="D111" s="229" t="s">
        <v>290</v>
      </c>
      <c r="E111" s="43"/>
      <c r="F111" s="230" t="s">
        <v>1835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290</v>
      </c>
      <c r="AU111" s="20" t="s">
        <v>76</v>
      </c>
    </row>
    <row r="112" s="2" customFormat="1" ht="16.5" customHeight="1">
      <c r="A112" s="41"/>
      <c r="B112" s="42"/>
      <c r="C112" s="216" t="s">
        <v>305</v>
      </c>
      <c r="D112" s="216" t="s">
        <v>284</v>
      </c>
      <c r="E112" s="217" t="s">
        <v>2663</v>
      </c>
      <c r="F112" s="218" t="s">
        <v>2664</v>
      </c>
      <c r="G112" s="219" t="s">
        <v>321</v>
      </c>
      <c r="H112" s="220">
        <v>2</v>
      </c>
      <c r="I112" s="221"/>
      <c r="J112" s="222">
        <f>ROUND(I112*H112,2)</f>
        <v>0</v>
      </c>
      <c r="K112" s="218" t="s">
        <v>287</v>
      </c>
      <c r="L112" s="47"/>
      <c r="M112" s="223" t="s">
        <v>19</v>
      </c>
      <c r="N112" s="224" t="s">
        <v>40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0.034200000000000001</v>
      </c>
      <c r="T112" s="226">
        <f>S112*H112</f>
        <v>0.068400000000000002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1111</v>
      </c>
      <c r="AT112" s="227" t="s">
        <v>284</v>
      </c>
      <c r="AU112" s="227" t="s">
        <v>76</v>
      </c>
      <c r="AY112" s="20" t="s">
        <v>281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76</v>
      </c>
      <c r="BK112" s="228">
        <f>ROUND(I112*H112,2)</f>
        <v>0</v>
      </c>
      <c r="BL112" s="20" t="s">
        <v>1111</v>
      </c>
      <c r="BM112" s="227" t="s">
        <v>2665</v>
      </c>
    </row>
    <row r="113" s="2" customFormat="1">
      <c r="A113" s="41"/>
      <c r="B113" s="42"/>
      <c r="C113" s="43"/>
      <c r="D113" s="229" t="s">
        <v>290</v>
      </c>
      <c r="E113" s="43"/>
      <c r="F113" s="230" t="s">
        <v>2666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290</v>
      </c>
      <c r="AU113" s="20" t="s">
        <v>76</v>
      </c>
    </row>
    <row r="114" s="2" customFormat="1" ht="24.15" customHeight="1">
      <c r="A114" s="41"/>
      <c r="B114" s="42"/>
      <c r="C114" s="216" t="s">
        <v>395</v>
      </c>
      <c r="D114" s="216" t="s">
        <v>284</v>
      </c>
      <c r="E114" s="217" t="s">
        <v>1321</v>
      </c>
      <c r="F114" s="218" t="s">
        <v>1322</v>
      </c>
      <c r="G114" s="219" t="s">
        <v>392</v>
      </c>
      <c r="H114" s="220">
        <v>25</v>
      </c>
      <c r="I114" s="221"/>
      <c r="J114" s="222">
        <f>ROUND(I114*H114,2)</f>
        <v>0</v>
      </c>
      <c r="K114" s="218" t="s">
        <v>287</v>
      </c>
      <c r="L114" s="47"/>
      <c r="M114" s="223" t="s">
        <v>19</v>
      </c>
      <c r="N114" s="224" t="s">
        <v>40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0.00029</v>
      </c>
      <c r="T114" s="226">
        <f>S114*H114</f>
        <v>0.0072500000000000004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1111</v>
      </c>
      <c r="AT114" s="227" t="s">
        <v>284</v>
      </c>
      <c r="AU114" s="227" t="s">
        <v>76</v>
      </c>
      <c r="AY114" s="20" t="s">
        <v>281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76</v>
      </c>
      <c r="BK114" s="228">
        <f>ROUND(I114*H114,2)</f>
        <v>0</v>
      </c>
      <c r="BL114" s="20" t="s">
        <v>1111</v>
      </c>
      <c r="BM114" s="227" t="s">
        <v>2667</v>
      </c>
    </row>
    <row r="115" s="2" customFormat="1">
      <c r="A115" s="41"/>
      <c r="B115" s="42"/>
      <c r="C115" s="43"/>
      <c r="D115" s="229" t="s">
        <v>290</v>
      </c>
      <c r="E115" s="43"/>
      <c r="F115" s="230" t="s">
        <v>1324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290</v>
      </c>
      <c r="AU115" s="20" t="s">
        <v>76</v>
      </c>
    </row>
    <row r="116" s="2" customFormat="1" ht="24.15" customHeight="1">
      <c r="A116" s="41"/>
      <c r="B116" s="42"/>
      <c r="C116" s="216" t="s">
        <v>401</v>
      </c>
      <c r="D116" s="216" t="s">
        <v>284</v>
      </c>
      <c r="E116" s="217" t="s">
        <v>1325</v>
      </c>
      <c r="F116" s="218" t="s">
        <v>1326</v>
      </c>
      <c r="G116" s="219" t="s">
        <v>392</v>
      </c>
      <c r="H116" s="220">
        <v>3.5</v>
      </c>
      <c r="I116" s="221"/>
      <c r="J116" s="222">
        <f>ROUND(I116*H116,2)</f>
        <v>0</v>
      </c>
      <c r="K116" s="218" t="s">
        <v>287</v>
      </c>
      <c r="L116" s="47"/>
      <c r="M116" s="223" t="s">
        <v>19</v>
      </c>
      <c r="N116" s="224" t="s">
        <v>40</v>
      </c>
      <c r="O116" s="87"/>
      <c r="P116" s="225">
        <f>O116*H116</f>
        <v>0</v>
      </c>
      <c r="Q116" s="225">
        <v>0.00050000000000000001</v>
      </c>
      <c r="R116" s="225">
        <f>Q116*H116</f>
        <v>0.00175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1111</v>
      </c>
      <c r="AT116" s="227" t="s">
        <v>284</v>
      </c>
      <c r="AU116" s="227" t="s">
        <v>76</v>
      </c>
      <c r="AY116" s="20" t="s">
        <v>281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76</v>
      </c>
      <c r="BK116" s="228">
        <f>ROUND(I116*H116,2)</f>
        <v>0</v>
      </c>
      <c r="BL116" s="20" t="s">
        <v>1111</v>
      </c>
      <c r="BM116" s="227" t="s">
        <v>2668</v>
      </c>
    </row>
    <row r="117" s="2" customFormat="1">
      <c r="A117" s="41"/>
      <c r="B117" s="42"/>
      <c r="C117" s="43"/>
      <c r="D117" s="229" t="s">
        <v>290</v>
      </c>
      <c r="E117" s="43"/>
      <c r="F117" s="230" t="s">
        <v>1328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290</v>
      </c>
      <c r="AU117" s="20" t="s">
        <v>76</v>
      </c>
    </row>
    <row r="118" s="2" customFormat="1" ht="24.15" customHeight="1">
      <c r="A118" s="41"/>
      <c r="B118" s="42"/>
      <c r="C118" s="216" t="s">
        <v>406</v>
      </c>
      <c r="D118" s="216" t="s">
        <v>284</v>
      </c>
      <c r="E118" s="217" t="s">
        <v>1329</v>
      </c>
      <c r="F118" s="218" t="s">
        <v>1330</v>
      </c>
      <c r="G118" s="219" t="s">
        <v>392</v>
      </c>
      <c r="H118" s="220">
        <v>17.600000000000001</v>
      </c>
      <c r="I118" s="221"/>
      <c r="J118" s="222">
        <f>ROUND(I118*H118,2)</f>
        <v>0</v>
      </c>
      <c r="K118" s="218" t="s">
        <v>287</v>
      </c>
      <c r="L118" s="47"/>
      <c r="M118" s="223" t="s">
        <v>19</v>
      </c>
      <c r="N118" s="224" t="s">
        <v>40</v>
      </c>
      <c r="O118" s="87"/>
      <c r="P118" s="225">
        <f>O118*H118</f>
        <v>0</v>
      </c>
      <c r="Q118" s="225">
        <v>0.00075000000000000002</v>
      </c>
      <c r="R118" s="225">
        <f>Q118*H118</f>
        <v>0.013200000000000002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1111</v>
      </c>
      <c r="AT118" s="227" t="s">
        <v>284</v>
      </c>
      <c r="AU118" s="227" t="s">
        <v>76</v>
      </c>
      <c r="AY118" s="20" t="s">
        <v>281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76</v>
      </c>
      <c r="BK118" s="228">
        <f>ROUND(I118*H118,2)</f>
        <v>0</v>
      </c>
      <c r="BL118" s="20" t="s">
        <v>1111</v>
      </c>
      <c r="BM118" s="227" t="s">
        <v>2669</v>
      </c>
    </row>
    <row r="119" s="2" customFormat="1">
      <c r="A119" s="41"/>
      <c r="B119" s="42"/>
      <c r="C119" s="43"/>
      <c r="D119" s="229" t="s">
        <v>290</v>
      </c>
      <c r="E119" s="43"/>
      <c r="F119" s="230" t="s">
        <v>1332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290</v>
      </c>
      <c r="AU119" s="20" t="s">
        <v>76</v>
      </c>
    </row>
    <row r="120" s="2" customFormat="1" ht="16.5" customHeight="1">
      <c r="A120" s="41"/>
      <c r="B120" s="42"/>
      <c r="C120" s="216" t="s">
        <v>412</v>
      </c>
      <c r="D120" s="216" t="s">
        <v>284</v>
      </c>
      <c r="E120" s="217" t="s">
        <v>1333</v>
      </c>
      <c r="F120" s="218" t="s">
        <v>1334</v>
      </c>
      <c r="G120" s="219" t="s">
        <v>321</v>
      </c>
      <c r="H120" s="220">
        <v>2</v>
      </c>
      <c r="I120" s="221"/>
      <c r="J120" s="222">
        <f>ROUND(I120*H120,2)</f>
        <v>0</v>
      </c>
      <c r="K120" s="218" t="s">
        <v>316</v>
      </c>
      <c r="L120" s="47"/>
      <c r="M120" s="223" t="s">
        <v>19</v>
      </c>
      <c r="N120" s="224" t="s">
        <v>40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1111</v>
      </c>
      <c r="AT120" s="227" t="s">
        <v>284</v>
      </c>
      <c r="AU120" s="227" t="s">
        <v>76</v>
      </c>
      <c r="AY120" s="20" t="s">
        <v>281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76</v>
      </c>
      <c r="BK120" s="228">
        <f>ROUND(I120*H120,2)</f>
        <v>0</v>
      </c>
      <c r="BL120" s="20" t="s">
        <v>1111</v>
      </c>
      <c r="BM120" s="227" t="s">
        <v>2670</v>
      </c>
    </row>
    <row r="121" s="2" customFormat="1" ht="37.8" customHeight="1">
      <c r="A121" s="41"/>
      <c r="B121" s="42"/>
      <c r="C121" s="216" t="s">
        <v>7</v>
      </c>
      <c r="D121" s="216" t="s">
        <v>284</v>
      </c>
      <c r="E121" s="217" t="s">
        <v>1336</v>
      </c>
      <c r="F121" s="218" t="s">
        <v>1337</v>
      </c>
      <c r="G121" s="219" t="s">
        <v>206</v>
      </c>
      <c r="H121" s="220">
        <v>1.5</v>
      </c>
      <c r="I121" s="221"/>
      <c r="J121" s="222">
        <f>ROUND(I121*H121,2)</f>
        <v>0</v>
      </c>
      <c r="K121" s="218" t="s">
        <v>287</v>
      </c>
      <c r="L121" s="47"/>
      <c r="M121" s="223" t="s">
        <v>19</v>
      </c>
      <c r="N121" s="224" t="s">
        <v>40</v>
      </c>
      <c r="O121" s="87"/>
      <c r="P121" s="225">
        <f>O121*H121</f>
        <v>0</v>
      </c>
      <c r="Q121" s="225">
        <v>4.0000000000000003E-05</v>
      </c>
      <c r="R121" s="225">
        <f>Q121*H121</f>
        <v>6.0000000000000008E-05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1111</v>
      </c>
      <c r="AT121" s="227" t="s">
        <v>284</v>
      </c>
      <c r="AU121" s="227" t="s">
        <v>76</v>
      </c>
      <c r="AY121" s="20" t="s">
        <v>281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76</v>
      </c>
      <c r="BK121" s="228">
        <f>ROUND(I121*H121,2)</f>
        <v>0</v>
      </c>
      <c r="BL121" s="20" t="s">
        <v>1111</v>
      </c>
      <c r="BM121" s="227" t="s">
        <v>2671</v>
      </c>
    </row>
    <row r="122" s="2" customFormat="1">
      <c r="A122" s="41"/>
      <c r="B122" s="42"/>
      <c r="C122" s="43"/>
      <c r="D122" s="229" t="s">
        <v>290</v>
      </c>
      <c r="E122" s="43"/>
      <c r="F122" s="230" t="s">
        <v>1339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290</v>
      </c>
      <c r="AU122" s="20" t="s">
        <v>76</v>
      </c>
    </row>
    <row r="123" s="2" customFormat="1" ht="37.8" customHeight="1">
      <c r="A123" s="41"/>
      <c r="B123" s="42"/>
      <c r="C123" s="216" t="s">
        <v>424</v>
      </c>
      <c r="D123" s="216" t="s">
        <v>284</v>
      </c>
      <c r="E123" s="217" t="s">
        <v>1340</v>
      </c>
      <c r="F123" s="218" t="s">
        <v>1341</v>
      </c>
      <c r="G123" s="219" t="s">
        <v>206</v>
      </c>
      <c r="H123" s="220">
        <v>1.5</v>
      </c>
      <c r="I123" s="221"/>
      <c r="J123" s="222">
        <f>ROUND(I123*H123,2)</f>
        <v>0</v>
      </c>
      <c r="K123" s="218" t="s">
        <v>287</v>
      </c>
      <c r="L123" s="47"/>
      <c r="M123" s="223" t="s">
        <v>19</v>
      </c>
      <c r="N123" s="224" t="s">
        <v>40</v>
      </c>
      <c r="O123" s="87"/>
      <c r="P123" s="225">
        <f>O123*H123</f>
        <v>0</v>
      </c>
      <c r="Q123" s="225">
        <v>0.00034000000000000002</v>
      </c>
      <c r="R123" s="225">
        <f>Q123*H123</f>
        <v>0.00051000000000000004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1111</v>
      </c>
      <c r="AT123" s="227" t="s">
        <v>284</v>
      </c>
      <c r="AU123" s="227" t="s">
        <v>76</v>
      </c>
      <c r="AY123" s="20" t="s">
        <v>281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76</v>
      </c>
      <c r="BK123" s="228">
        <f>ROUND(I123*H123,2)</f>
        <v>0</v>
      </c>
      <c r="BL123" s="20" t="s">
        <v>1111</v>
      </c>
      <c r="BM123" s="227" t="s">
        <v>2672</v>
      </c>
    </row>
    <row r="124" s="2" customFormat="1">
      <c r="A124" s="41"/>
      <c r="B124" s="42"/>
      <c r="C124" s="43"/>
      <c r="D124" s="229" t="s">
        <v>290</v>
      </c>
      <c r="E124" s="43"/>
      <c r="F124" s="230" t="s">
        <v>1343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290</v>
      </c>
      <c r="AU124" s="20" t="s">
        <v>76</v>
      </c>
    </row>
    <row r="125" s="2" customFormat="1" ht="37.8" customHeight="1">
      <c r="A125" s="41"/>
      <c r="B125" s="42"/>
      <c r="C125" s="216" t="s">
        <v>431</v>
      </c>
      <c r="D125" s="216" t="s">
        <v>284</v>
      </c>
      <c r="E125" s="217" t="s">
        <v>1344</v>
      </c>
      <c r="F125" s="218" t="s">
        <v>1345</v>
      </c>
      <c r="G125" s="219" t="s">
        <v>206</v>
      </c>
      <c r="H125" s="220">
        <v>7</v>
      </c>
      <c r="I125" s="221"/>
      <c r="J125" s="222">
        <f>ROUND(I125*H125,2)</f>
        <v>0</v>
      </c>
      <c r="K125" s="218" t="s">
        <v>287</v>
      </c>
      <c r="L125" s="47"/>
      <c r="M125" s="223" t="s">
        <v>19</v>
      </c>
      <c r="N125" s="224" t="s">
        <v>40</v>
      </c>
      <c r="O125" s="87"/>
      <c r="P125" s="225">
        <f>O125*H125</f>
        <v>0</v>
      </c>
      <c r="Q125" s="225">
        <v>0.00034000000000000002</v>
      </c>
      <c r="R125" s="225">
        <f>Q125*H125</f>
        <v>0.0023800000000000002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1111</v>
      </c>
      <c r="AT125" s="227" t="s">
        <v>284</v>
      </c>
      <c r="AU125" s="227" t="s">
        <v>76</v>
      </c>
      <c r="AY125" s="20" t="s">
        <v>281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76</v>
      </c>
      <c r="BK125" s="228">
        <f>ROUND(I125*H125,2)</f>
        <v>0</v>
      </c>
      <c r="BL125" s="20" t="s">
        <v>1111</v>
      </c>
      <c r="BM125" s="227" t="s">
        <v>2673</v>
      </c>
    </row>
    <row r="126" s="2" customFormat="1">
      <c r="A126" s="41"/>
      <c r="B126" s="42"/>
      <c r="C126" s="43"/>
      <c r="D126" s="229" t="s">
        <v>290</v>
      </c>
      <c r="E126" s="43"/>
      <c r="F126" s="230" t="s">
        <v>1852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290</v>
      </c>
      <c r="AU126" s="20" t="s">
        <v>76</v>
      </c>
    </row>
    <row r="127" s="2" customFormat="1" ht="37.8" customHeight="1">
      <c r="A127" s="41"/>
      <c r="B127" s="42"/>
      <c r="C127" s="216" t="s">
        <v>436</v>
      </c>
      <c r="D127" s="216" t="s">
        <v>284</v>
      </c>
      <c r="E127" s="217" t="s">
        <v>1347</v>
      </c>
      <c r="F127" s="218" t="s">
        <v>1348</v>
      </c>
      <c r="G127" s="219" t="s">
        <v>206</v>
      </c>
      <c r="H127" s="220">
        <v>7</v>
      </c>
      <c r="I127" s="221"/>
      <c r="J127" s="222">
        <f>ROUND(I127*H127,2)</f>
        <v>0</v>
      </c>
      <c r="K127" s="218" t="s">
        <v>287</v>
      </c>
      <c r="L127" s="47"/>
      <c r="M127" s="223" t="s">
        <v>19</v>
      </c>
      <c r="N127" s="224" t="s">
        <v>40</v>
      </c>
      <c r="O127" s="87"/>
      <c r="P127" s="225">
        <f>O127*H127</f>
        <v>0</v>
      </c>
      <c r="Q127" s="225">
        <v>0.00011</v>
      </c>
      <c r="R127" s="225">
        <f>Q127*H127</f>
        <v>0.00077000000000000007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1111</v>
      </c>
      <c r="AT127" s="227" t="s">
        <v>284</v>
      </c>
      <c r="AU127" s="227" t="s">
        <v>76</v>
      </c>
      <c r="AY127" s="20" t="s">
        <v>281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76</v>
      </c>
      <c r="BK127" s="228">
        <f>ROUND(I127*H127,2)</f>
        <v>0</v>
      </c>
      <c r="BL127" s="20" t="s">
        <v>1111</v>
      </c>
      <c r="BM127" s="227" t="s">
        <v>2674</v>
      </c>
    </row>
    <row r="128" s="2" customFormat="1">
      <c r="A128" s="41"/>
      <c r="B128" s="42"/>
      <c r="C128" s="43"/>
      <c r="D128" s="229" t="s">
        <v>290</v>
      </c>
      <c r="E128" s="43"/>
      <c r="F128" s="230" t="s">
        <v>1350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290</v>
      </c>
      <c r="AU128" s="20" t="s">
        <v>76</v>
      </c>
    </row>
    <row r="129" s="2" customFormat="1" ht="24.15" customHeight="1">
      <c r="A129" s="41"/>
      <c r="B129" s="42"/>
      <c r="C129" s="216" t="s">
        <v>442</v>
      </c>
      <c r="D129" s="216" t="s">
        <v>284</v>
      </c>
      <c r="E129" s="217" t="s">
        <v>1351</v>
      </c>
      <c r="F129" s="218" t="s">
        <v>1352</v>
      </c>
      <c r="G129" s="219" t="s">
        <v>392</v>
      </c>
      <c r="H129" s="220">
        <v>17</v>
      </c>
      <c r="I129" s="221"/>
      <c r="J129" s="222">
        <f>ROUND(I129*H129,2)</f>
        <v>0</v>
      </c>
      <c r="K129" s="218" t="s">
        <v>287</v>
      </c>
      <c r="L129" s="47"/>
      <c r="M129" s="223" t="s">
        <v>19</v>
      </c>
      <c r="N129" s="224" t="s">
        <v>40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0.014919999999999999</v>
      </c>
      <c r="T129" s="226">
        <f>S129*H129</f>
        <v>0.25363999999999998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1111</v>
      </c>
      <c r="AT129" s="227" t="s">
        <v>284</v>
      </c>
      <c r="AU129" s="227" t="s">
        <v>76</v>
      </c>
      <c r="AY129" s="20" t="s">
        <v>281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76</v>
      </c>
      <c r="BK129" s="228">
        <f>ROUND(I129*H129,2)</f>
        <v>0</v>
      </c>
      <c r="BL129" s="20" t="s">
        <v>1111</v>
      </c>
      <c r="BM129" s="227" t="s">
        <v>2675</v>
      </c>
    </row>
    <row r="130" s="2" customFormat="1">
      <c r="A130" s="41"/>
      <c r="B130" s="42"/>
      <c r="C130" s="43"/>
      <c r="D130" s="229" t="s">
        <v>290</v>
      </c>
      <c r="E130" s="43"/>
      <c r="F130" s="230" t="s">
        <v>1354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290</v>
      </c>
      <c r="AU130" s="20" t="s">
        <v>76</v>
      </c>
    </row>
    <row r="131" s="2" customFormat="1" ht="33" customHeight="1">
      <c r="A131" s="41"/>
      <c r="B131" s="42"/>
      <c r="C131" s="216" t="s">
        <v>447</v>
      </c>
      <c r="D131" s="216" t="s">
        <v>284</v>
      </c>
      <c r="E131" s="217" t="s">
        <v>1355</v>
      </c>
      <c r="F131" s="218" t="s">
        <v>1356</v>
      </c>
      <c r="G131" s="219" t="s">
        <v>392</v>
      </c>
      <c r="H131" s="220">
        <v>10.5</v>
      </c>
      <c r="I131" s="221"/>
      <c r="J131" s="222">
        <f>ROUND(I131*H131,2)</f>
        <v>0</v>
      </c>
      <c r="K131" s="218" t="s">
        <v>287</v>
      </c>
      <c r="L131" s="47"/>
      <c r="M131" s="223" t="s">
        <v>19</v>
      </c>
      <c r="N131" s="224" t="s">
        <v>40</v>
      </c>
      <c r="O131" s="87"/>
      <c r="P131" s="225">
        <f>O131*H131</f>
        <v>0</v>
      </c>
      <c r="Q131" s="225">
        <v>0.00050000000000000001</v>
      </c>
      <c r="R131" s="225">
        <f>Q131*H131</f>
        <v>0.0052500000000000003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1111</v>
      </c>
      <c r="AT131" s="227" t="s">
        <v>284</v>
      </c>
      <c r="AU131" s="227" t="s">
        <v>76</v>
      </c>
      <c r="AY131" s="20" t="s">
        <v>281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76</v>
      </c>
      <c r="BK131" s="228">
        <f>ROUND(I131*H131,2)</f>
        <v>0</v>
      </c>
      <c r="BL131" s="20" t="s">
        <v>1111</v>
      </c>
      <c r="BM131" s="227" t="s">
        <v>2676</v>
      </c>
    </row>
    <row r="132" s="2" customFormat="1">
      <c r="A132" s="41"/>
      <c r="B132" s="42"/>
      <c r="C132" s="43"/>
      <c r="D132" s="229" t="s">
        <v>290</v>
      </c>
      <c r="E132" s="43"/>
      <c r="F132" s="230" t="s">
        <v>1358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290</v>
      </c>
      <c r="AU132" s="20" t="s">
        <v>76</v>
      </c>
    </row>
    <row r="133" s="2" customFormat="1" ht="33" customHeight="1">
      <c r="A133" s="41"/>
      <c r="B133" s="42"/>
      <c r="C133" s="216" t="s">
        <v>454</v>
      </c>
      <c r="D133" s="216" t="s">
        <v>284</v>
      </c>
      <c r="E133" s="217" t="s">
        <v>1359</v>
      </c>
      <c r="F133" s="218" t="s">
        <v>1360</v>
      </c>
      <c r="G133" s="219" t="s">
        <v>392</v>
      </c>
      <c r="H133" s="220">
        <v>4.5</v>
      </c>
      <c r="I133" s="221"/>
      <c r="J133" s="222">
        <f>ROUND(I133*H133,2)</f>
        <v>0</v>
      </c>
      <c r="K133" s="218" t="s">
        <v>287</v>
      </c>
      <c r="L133" s="47"/>
      <c r="M133" s="223" t="s">
        <v>19</v>
      </c>
      <c r="N133" s="224" t="s">
        <v>40</v>
      </c>
      <c r="O133" s="87"/>
      <c r="P133" s="225">
        <f>O133*H133</f>
        <v>0</v>
      </c>
      <c r="Q133" s="225">
        <v>0.0015299999999999999</v>
      </c>
      <c r="R133" s="225">
        <f>Q133*H133</f>
        <v>0.0068849999999999996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1111</v>
      </c>
      <c r="AT133" s="227" t="s">
        <v>284</v>
      </c>
      <c r="AU133" s="227" t="s">
        <v>76</v>
      </c>
      <c r="AY133" s="20" t="s">
        <v>281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76</v>
      </c>
      <c r="BK133" s="228">
        <f>ROUND(I133*H133,2)</f>
        <v>0</v>
      </c>
      <c r="BL133" s="20" t="s">
        <v>1111</v>
      </c>
      <c r="BM133" s="227" t="s">
        <v>2677</v>
      </c>
    </row>
    <row r="134" s="2" customFormat="1">
      <c r="A134" s="41"/>
      <c r="B134" s="42"/>
      <c r="C134" s="43"/>
      <c r="D134" s="229" t="s">
        <v>290</v>
      </c>
      <c r="E134" s="43"/>
      <c r="F134" s="230" t="s">
        <v>1362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290</v>
      </c>
      <c r="AU134" s="20" t="s">
        <v>76</v>
      </c>
    </row>
    <row r="135" s="2" customFormat="1" ht="16.5" customHeight="1">
      <c r="A135" s="41"/>
      <c r="B135" s="42"/>
      <c r="C135" s="216" t="s">
        <v>460</v>
      </c>
      <c r="D135" s="216" t="s">
        <v>284</v>
      </c>
      <c r="E135" s="217" t="s">
        <v>2678</v>
      </c>
      <c r="F135" s="218" t="s">
        <v>1364</v>
      </c>
      <c r="G135" s="219" t="s">
        <v>1110</v>
      </c>
      <c r="H135" s="220">
        <v>1</v>
      </c>
      <c r="I135" s="221"/>
      <c r="J135" s="222">
        <f>ROUND(I135*H135,2)</f>
        <v>0</v>
      </c>
      <c r="K135" s="218" t="s">
        <v>316</v>
      </c>
      <c r="L135" s="47"/>
      <c r="M135" s="223" t="s">
        <v>19</v>
      </c>
      <c r="N135" s="224" t="s">
        <v>40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1111</v>
      </c>
      <c r="AT135" s="227" t="s">
        <v>284</v>
      </c>
      <c r="AU135" s="227" t="s">
        <v>76</v>
      </c>
      <c r="AY135" s="20" t="s">
        <v>281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76</v>
      </c>
      <c r="BK135" s="228">
        <f>ROUND(I135*H135,2)</f>
        <v>0</v>
      </c>
      <c r="BL135" s="20" t="s">
        <v>1111</v>
      </c>
      <c r="BM135" s="227" t="s">
        <v>2679</v>
      </c>
    </row>
    <row r="136" s="2" customFormat="1" ht="16.5" customHeight="1">
      <c r="A136" s="41"/>
      <c r="B136" s="42"/>
      <c r="C136" s="216" t="s">
        <v>467</v>
      </c>
      <c r="D136" s="216" t="s">
        <v>284</v>
      </c>
      <c r="E136" s="217" t="s">
        <v>2680</v>
      </c>
      <c r="F136" s="218" t="s">
        <v>1367</v>
      </c>
      <c r="G136" s="219" t="s">
        <v>1110</v>
      </c>
      <c r="H136" s="220">
        <v>1</v>
      </c>
      <c r="I136" s="221"/>
      <c r="J136" s="222">
        <f>ROUND(I136*H136,2)</f>
        <v>0</v>
      </c>
      <c r="K136" s="218" t="s">
        <v>316</v>
      </c>
      <c r="L136" s="47"/>
      <c r="M136" s="223" t="s">
        <v>19</v>
      </c>
      <c r="N136" s="224" t="s">
        <v>40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1111</v>
      </c>
      <c r="AT136" s="227" t="s">
        <v>284</v>
      </c>
      <c r="AU136" s="227" t="s">
        <v>76</v>
      </c>
      <c r="AY136" s="20" t="s">
        <v>281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76</v>
      </c>
      <c r="BK136" s="228">
        <f>ROUND(I136*H136,2)</f>
        <v>0</v>
      </c>
      <c r="BL136" s="20" t="s">
        <v>1111</v>
      </c>
      <c r="BM136" s="227" t="s">
        <v>2681</v>
      </c>
    </row>
    <row r="137" s="2" customFormat="1" ht="24.15" customHeight="1">
      <c r="A137" s="41"/>
      <c r="B137" s="42"/>
      <c r="C137" s="216" t="s">
        <v>472</v>
      </c>
      <c r="D137" s="216" t="s">
        <v>284</v>
      </c>
      <c r="E137" s="217" t="s">
        <v>2682</v>
      </c>
      <c r="F137" s="218" t="s">
        <v>1370</v>
      </c>
      <c r="G137" s="219" t="s">
        <v>1110</v>
      </c>
      <c r="H137" s="220">
        <v>1</v>
      </c>
      <c r="I137" s="221"/>
      <c r="J137" s="222">
        <f>ROUND(I137*H137,2)</f>
        <v>0</v>
      </c>
      <c r="K137" s="218" t="s">
        <v>316</v>
      </c>
      <c r="L137" s="47"/>
      <c r="M137" s="295" t="s">
        <v>19</v>
      </c>
      <c r="N137" s="296" t="s">
        <v>40</v>
      </c>
      <c r="O137" s="293"/>
      <c r="P137" s="297">
        <f>O137*H137</f>
        <v>0</v>
      </c>
      <c r="Q137" s="297">
        <v>0</v>
      </c>
      <c r="R137" s="297">
        <f>Q137*H137</f>
        <v>0</v>
      </c>
      <c r="S137" s="297">
        <v>0</v>
      </c>
      <c r="T137" s="29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1111</v>
      </c>
      <c r="AT137" s="227" t="s">
        <v>284</v>
      </c>
      <c r="AU137" s="227" t="s">
        <v>76</v>
      </c>
      <c r="AY137" s="20" t="s">
        <v>281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76</v>
      </c>
      <c r="BK137" s="228">
        <f>ROUND(I137*H137,2)</f>
        <v>0</v>
      </c>
      <c r="BL137" s="20" t="s">
        <v>1111</v>
      </c>
      <c r="BM137" s="227" t="s">
        <v>2683</v>
      </c>
    </row>
    <row r="138" s="2" customFormat="1" ht="6.96" customHeight="1">
      <c r="A138" s="41"/>
      <c r="B138" s="62"/>
      <c r="C138" s="63"/>
      <c r="D138" s="63"/>
      <c r="E138" s="63"/>
      <c r="F138" s="63"/>
      <c r="G138" s="63"/>
      <c r="H138" s="63"/>
      <c r="I138" s="63"/>
      <c r="J138" s="63"/>
      <c r="K138" s="63"/>
      <c r="L138" s="47"/>
      <c r="M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</row>
  </sheetData>
  <sheetProtection sheet="1" autoFilter="0" formatColumns="0" formatRows="0" objects="1" scenarios="1" spinCount="100000" saltValue="Uy27v6MaNPhKII5ueq2+WckIa+9T9Bfp6nJYpRGdtwYHL5qwfuuTSs6qI759q6BXEvV09WCj8/nxP9MDDkmDfQ==" hashValue="d4nc/4NImgmcTI2l2WnUv9oMJww95AGN3oyn6frw/n83aUUm1D9JSD7encM4QTyqtKii+HhuRt24VOkSnsSQ/A==" algorithmName="SHA-512" password="DDA6"/>
  <autoFilter ref="C85:K13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hyperlinks>
    <hyperlink ref="F89" r:id="rId1" display="https://podminky.urs.cz/item/CS_URS_2025_01/721211401"/>
    <hyperlink ref="F91" r:id="rId2" display="https://podminky.urs.cz/item/CS_URS_2025_01/725841322.1"/>
    <hyperlink ref="F93" r:id="rId3" display="https://podminky.urs.cz/item/CS_URS_2025_01/725211603"/>
    <hyperlink ref="F95" r:id="rId4" display="https://podminky.urs.cz/item/CS_URS_2025_01/725822611.2"/>
    <hyperlink ref="F100" r:id="rId5" display="https://podminky.urs.cz/item/CS_URS_2025_01/725819401"/>
    <hyperlink ref="F102" r:id="rId6" display="https://podminky.urs.cz/item/CS_URS_2025_01/725532120"/>
    <hyperlink ref="F107" r:id="rId7" display="https://podminky.urs.cz/item/CS_URS_2025_01/722231221"/>
    <hyperlink ref="F109" r:id="rId8" display="https://podminky.urs.cz/item/CS_URS_2025_01/725514802"/>
    <hyperlink ref="F111" r:id="rId9" display="https://podminky.urs.cz/item/CS_URS_2025_01/725210821.1"/>
    <hyperlink ref="F113" r:id="rId10" display="https://podminky.urs.cz/item/CS_URS_2025_01/725110814.2"/>
    <hyperlink ref="F115" r:id="rId11" display="https://podminky.urs.cz/item/CS_URS_2025_01/722170804"/>
    <hyperlink ref="F117" r:id="rId12" display="https://podminky.urs.cz/item/CS_URS_2025_01/722174001"/>
    <hyperlink ref="F119" r:id="rId13" display="https://podminky.urs.cz/item/CS_URS_2025_01/722174002"/>
    <hyperlink ref="F122" r:id="rId14" display="https://podminky.urs.cz/item/CS_URS_2025_01/722181221"/>
    <hyperlink ref="F124" r:id="rId15" display="https://podminky.urs.cz/item/CS_URS_2025_01/722181231"/>
    <hyperlink ref="F126" r:id="rId16" display="https://podminky.urs.cz/item/CS_URS_2025_01/722181231.1"/>
    <hyperlink ref="F128" r:id="rId17" display="https://podminky.urs.cz/item/CS_URS_2025_01/722181241"/>
    <hyperlink ref="F130" r:id="rId18" display="https://podminky.urs.cz/item/CS_URS_2025_01/721140802"/>
    <hyperlink ref="F132" r:id="rId19" display="https://podminky.urs.cz/item/CS_URS_2025_01/721174043"/>
    <hyperlink ref="F134" r:id="rId20" display="https://podminky.urs.cz/item/CS_URS_2025_01/721174045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1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2521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2684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ROUND(J88,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ROUND((SUM(BE88:BE95)),  2)</f>
        <v>0</v>
      </c>
      <c r="G35" s="41"/>
      <c r="H35" s="41"/>
      <c r="I35" s="161">
        <v>0.20999999999999999</v>
      </c>
      <c r="J35" s="160">
        <f>ROUND(((SUM(BE88:BE95))*I35),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ROUND((SUM(BF88:BF95)),  2)</f>
        <v>0</v>
      </c>
      <c r="G36" s="41"/>
      <c r="H36" s="41"/>
      <c r="I36" s="161">
        <v>0.12</v>
      </c>
      <c r="J36" s="160">
        <f>ROUND(((SUM(BF88:BF95))*I36),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ROUND((SUM(BG88:BG95)),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ROUND((SUM(BH88:BH95)),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ROUND((SUM(BI88:BI95)),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2521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E6 - VRN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J88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1373</v>
      </c>
      <c r="E64" s="181"/>
      <c r="F64" s="181"/>
      <c r="G64" s="181"/>
      <c r="H64" s="181"/>
      <c r="I64" s="181"/>
      <c r="J64" s="182">
        <f>J89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1374</v>
      </c>
      <c r="E65" s="186"/>
      <c r="F65" s="186"/>
      <c r="G65" s="186"/>
      <c r="H65" s="186"/>
      <c r="I65" s="186"/>
      <c r="J65" s="187">
        <f>J90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1375</v>
      </c>
      <c r="E66" s="186"/>
      <c r="F66" s="186"/>
      <c r="G66" s="186"/>
      <c r="H66" s="186"/>
      <c r="I66" s="186"/>
      <c r="J66" s="187">
        <f>J93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266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Rekonstrukce sociálního zařízení včetně rozvodů vody a kanalizace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217</v>
      </c>
      <c r="D77" s="25"/>
      <c r="E77" s="25"/>
      <c r="F77" s="25"/>
      <c r="G77" s="25"/>
      <c r="H77" s="25"/>
      <c r="I77" s="25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73" t="s">
        <v>2521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225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>E6 - VRN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3"/>
      <c r="E82" s="43"/>
      <c r="F82" s="30" t="str">
        <f>F14</f>
        <v xml:space="preserve"> </v>
      </c>
      <c r="G82" s="43"/>
      <c r="H82" s="43"/>
      <c r="I82" s="35" t="s">
        <v>23</v>
      </c>
      <c r="J82" s="75" t="str">
        <f>IF(J14="","",J14)</f>
        <v>6. 6. 2025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3"/>
      <c r="E84" s="43"/>
      <c r="F84" s="30" t="str">
        <f>E17</f>
        <v xml:space="preserve"> </v>
      </c>
      <c r="G84" s="43"/>
      <c r="H84" s="43"/>
      <c r="I84" s="35" t="s">
        <v>30</v>
      </c>
      <c r="J84" s="39" t="str">
        <f>E23</f>
        <v xml:space="preserve"> 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28</v>
      </c>
      <c r="D85" s="43"/>
      <c r="E85" s="43"/>
      <c r="F85" s="30" t="str">
        <f>IF(E20="","",E20)</f>
        <v>Vyplň údaj</v>
      </c>
      <c r="G85" s="43"/>
      <c r="H85" s="43"/>
      <c r="I85" s="35" t="s">
        <v>32</v>
      </c>
      <c r="J85" s="39" t="str">
        <f>E26</f>
        <v xml:space="preserve"> 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89"/>
      <c r="B87" s="190"/>
      <c r="C87" s="191" t="s">
        <v>267</v>
      </c>
      <c r="D87" s="192" t="s">
        <v>54</v>
      </c>
      <c r="E87" s="192" t="s">
        <v>50</v>
      </c>
      <c r="F87" s="192" t="s">
        <v>51</v>
      </c>
      <c r="G87" s="192" t="s">
        <v>268</v>
      </c>
      <c r="H87" s="192" t="s">
        <v>269</v>
      </c>
      <c r="I87" s="192" t="s">
        <v>270</v>
      </c>
      <c r="J87" s="192" t="s">
        <v>239</v>
      </c>
      <c r="K87" s="193" t="s">
        <v>271</v>
      </c>
      <c r="L87" s="194"/>
      <c r="M87" s="95" t="s">
        <v>19</v>
      </c>
      <c r="N87" s="96" t="s">
        <v>39</v>
      </c>
      <c r="O87" s="96" t="s">
        <v>272</v>
      </c>
      <c r="P87" s="96" t="s">
        <v>273</v>
      </c>
      <c r="Q87" s="96" t="s">
        <v>274</v>
      </c>
      <c r="R87" s="96" t="s">
        <v>275</v>
      </c>
      <c r="S87" s="96" t="s">
        <v>276</v>
      </c>
      <c r="T87" s="97" t="s">
        <v>277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</row>
    <row r="88" s="2" customFormat="1" ht="22.8" customHeight="1">
      <c r="A88" s="41"/>
      <c r="B88" s="42"/>
      <c r="C88" s="102" t="s">
        <v>278</v>
      </c>
      <c r="D88" s="43"/>
      <c r="E88" s="43"/>
      <c r="F88" s="43"/>
      <c r="G88" s="43"/>
      <c r="H88" s="43"/>
      <c r="I88" s="43"/>
      <c r="J88" s="195">
        <f>BK88</f>
        <v>0</v>
      </c>
      <c r="K88" s="43"/>
      <c r="L88" s="47"/>
      <c r="M88" s="98"/>
      <c r="N88" s="196"/>
      <c r="O88" s="99"/>
      <c r="P88" s="197">
        <f>P89</f>
        <v>0</v>
      </c>
      <c r="Q88" s="99"/>
      <c r="R88" s="197">
        <f>R89</f>
        <v>0</v>
      </c>
      <c r="S88" s="99"/>
      <c r="T88" s="198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68</v>
      </c>
      <c r="AU88" s="20" t="s">
        <v>240</v>
      </c>
      <c r="BK88" s="199">
        <f>BK89</f>
        <v>0</v>
      </c>
    </row>
    <row r="89" s="12" customFormat="1" ht="25.92" customHeight="1">
      <c r="A89" s="12"/>
      <c r="B89" s="200"/>
      <c r="C89" s="201"/>
      <c r="D89" s="202" t="s">
        <v>68</v>
      </c>
      <c r="E89" s="203" t="s">
        <v>103</v>
      </c>
      <c r="F89" s="203" t="s">
        <v>1376</v>
      </c>
      <c r="G89" s="201"/>
      <c r="H89" s="201"/>
      <c r="I89" s="204"/>
      <c r="J89" s="205">
        <f>BK89</f>
        <v>0</v>
      </c>
      <c r="K89" s="201"/>
      <c r="L89" s="206"/>
      <c r="M89" s="207"/>
      <c r="N89" s="208"/>
      <c r="O89" s="208"/>
      <c r="P89" s="209">
        <f>P90+P93</f>
        <v>0</v>
      </c>
      <c r="Q89" s="208"/>
      <c r="R89" s="209">
        <f>R90+R93</f>
        <v>0</v>
      </c>
      <c r="S89" s="208"/>
      <c r="T89" s="210">
        <f>T90+T93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312</v>
      </c>
      <c r="AT89" s="212" t="s">
        <v>68</v>
      </c>
      <c r="AU89" s="212" t="s">
        <v>69</v>
      </c>
      <c r="AY89" s="211" t="s">
        <v>281</v>
      </c>
      <c r="BK89" s="213">
        <f>BK90+BK93</f>
        <v>0</v>
      </c>
    </row>
    <row r="90" s="12" customFormat="1" ht="22.8" customHeight="1">
      <c r="A90" s="12"/>
      <c r="B90" s="200"/>
      <c r="C90" s="201"/>
      <c r="D90" s="202" t="s">
        <v>68</v>
      </c>
      <c r="E90" s="214" t="s">
        <v>1377</v>
      </c>
      <c r="F90" s="214" t="s">
        <v>1378</v>
      </c>
      <c r="G90" s="201"/>
      <c r="H90" s="201"/>
      <c r="I90" s="204"/>
      <c r="J90" s="215">
        <f>BK90</f>
        <v>0</v>
      </c>
      <c r="K90" s="201"/>
      <c r="L90" s="206"/>
      <c r="M90" s="207"/>
      <c r="N90" s="208"/>
      <c r="O90" s="208"/>
      <c r="P90" s="209">
        <f>SUM(P91:P92)</f>
        <v>0</v>
      </c>
      <c r="Q90" s="208"/>
      <c r="R90" s="209">
        <f>SUM(R91:R92)</f>
        <v>0</v>
      </c>
      <c r="S90" s="208"/>
      <c r="T90" s="210">
        <f>SUM(T91:T92)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312</v>
      </c>
      <c r="AT90" s="212" t="s">
        <v>68</v>
      </c>
      <c r="AU90" s="212" t="s">
        <v>76</v>
      </c>
      <c r="AY90" s="211" t="s">
        <v>281</v>
      </c>
      <c r="BK90" s="213">
        <f>SUM(BK91:BK92)</f>
        <v>0</v>
      </c>
    </row>
    <row r="91" s="2" customFormat="1" ht="16.5" customHeight="1">
      <c r="A91" s="41"/>
      <c r="B91" s="42"/>
      <c r="C91" s="216" t="s">
        <v>76</v>
      </c>
      <c r="D91" s="216" t="s">
        <v>284</v>
      </c>
      <c r="E91" s="217" t="s">
        <v>1379</v>
      </c>
      <c r="F91" s="218" t="s">
        <v>1378</v>
      </c>
      <c r="G91" s="219" t="s">
        <v>1110</v>
      </c>
      <c r="H91" s="220">
        <v>1</v>
      </c>
      <c r="I91" s="221"/>
      <c r="J91" s="222">
        <f>ROUND(I91*H91,2)</f>
        <v>0</v>
      </c>
      <c r="K91" s="218" t="s">
        <v>287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1380</v>
      </c>
      <c r="AT91" s="227" t="s">
        <v>284</v>
      </c>
      <c r="AU91" s="227" t="s">
        <v>78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1380</v>
      </c>
      <c r="BM91" s="227" t="s">
        <v>1381</v>
      </c>
    </row>
    <row r="92" s="2" customFormat="1">
      <c r="A92" s="41"/>
      <c r="B92" s="42"/>
      <c r="C92" s="43"/>
      <c r="D92" s="229" t="s">
        <v>290</v>
      </c>
      <c r="E92" s="43"/>
      <c r="F92" s="230" t="s">
        <v>1382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290</v>
      </c>
      <c r="AU92" s="20" t="s">
        <v>78</v>
      </c>
    </row>
    <row r="93" s="12" customFormat="1" ht="22.8" customHeight="1">
      <c r="A93" s="12"/>
      <c r="B93" s="200"/>
      <c r="C93" s="201"/>
      <c r="D93" s="202" t="s">
        <v>68</v>
      </c>
      <c r="E93" s="214" t="s">
        <v>1383</v>
      </c>
      <c r="F93" s="214" t="s">
        <v>1384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SUM(P94:P95)</f>
        <v>0</v>
      </c>
      <c r="Q93" s="208"/>
      <c r="R93" s="209">
        <f>SUM(R94:R95)</f>
        <v>0</v>
      </c>
      <c r="S93" s="208"/>
      <c r="T93" s="210">
        <f>SUM(T94:T95)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312</v>
      </c>
      <c r="AT93" s="212" t="s">
        <v>68</v>
      </c>
      <c r="AU93" s="212" t="s">
        <v>76</v>
      </c>
      <c r="AY93" s="211" t="s">
        <v>281</v>
      </c>
      <c r="BK93" s="213">
        <f>SUM(BK94:BK95)</f>
        <v>0</v>
      </c>
    </row>
    <row r="94" s="2" customFormat="1" ht="24.15" customHeight="1">
      <c r="A94" s="41"/>
      <c r="B94" s="42"/>
      <c r="C94" s="216" t="s">
        <v>78</v>
      </c>
      <c r="D94" s="216" t="s">
        <v>284</v>
      </c>
      <c r="E94" s="217" t="s">
        <v>1385</v>
      </c>
      <c r="F94" s="218" t="s">
        <v>1386</v>
      </c>
      <c r="G94" s="219" t="s">
        <v>1110</v>
      </c>
      <c r="H94" s="220">
        <v>1</v>
      </c>
      <c r="I94" s="221"/>
      <c r="J94" s="222">
        <f>ROUND(I94*H94,2)</f>
        <v>0</v>
      </c>
      <c r="K94" s="218" t="s">
        <v>287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1380</v>
      </c>
      <c r="AT94" s="227" t="s">
        <v>284</v>
      </c>
      <c r="AU94" s="227" t="s">
        <v>78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1380</v>
      </c>
      <c r="BM94" s="227" t="s">
        <v>1387</v>
      </c>
    </row>
    <row r="95" s="2" customFormat="1">
      <c r="A95" s="41"/>
      <c r="B95" s="42"/>
      <c r="C95" s="43"/>
      <c r="D95" s="229" t="s">
        <v>290</v>
      </c>
      <c r="E95" s="43"/>
      <c r="F95" s="230" t="s">
        <v>1388</v>
      </c>
      <c r="G95" s="43"/>
      <c r="H95" s="43"/>
      <c r="I95" s="231"/>
      <c r="J95" s="43"/>
      <c r="K95" s="43"/>
      <c r="L95" s="47"/>
      <c r="M95" s="291"/>
      <c r="N95" s="292"/>
      <c r="O95" s="293"/>
      <c r="P95" s="293"/>
      <c r="Q95" s="293"/>
      <c r="R95" s="293"/>
      <c r="S95" s="293"/>
      <c r="T95" s="294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290</v>
      </c>
      <c r="AU95" s="20" t="s">
        <v>78</v>
      </c>
    </row>
    <row r="96" s="2" customFormat="1" ht="6.96" customHeight="1">
      <c r="A96" s="41"/>
      <c r="B96" s="62"/>
      <c r="C96" s="63"/>
      <c r="D96" s="63"/>
      <c r="E96" s="63"/>
      <c r="F96" s="63"/>
      <c r="G96" s="63"/>
      <c r="H96" s="63"/>
      <c r="I96" s="63"/>
      <c r="J96" s="63"/>
      <c r="K96" s="63"/>
      <c r="L96" s="47"/>
      <c r="M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</sheetData>
  <sheetProtection sheet="1" autoFilter="0" formatColumns="0" formatRows="0" objects="1" scenarios="1" spinCount="100000" saltValue="BAnHBiFjH605K+pA2siG8jxDndEaaNly11+S0qZSfpeuLZqJLY2KK/yRQnIX7ZlupRrTXJfc8wTolgemtbBQwA==" hashValue="5GVMQwBAIADvUiScGg7CosjDL1Bojzyyw5s66ebAh7jpgexQdzLjKdTq+0XBr7LY/URy1N7Gq1IxEIJnvkZkeg==" algorithmName="SHA-512" password="DDA6"/>
  <autoFilter ref="C87:K9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hyperlinks>
    <hyperlink ref="F92" r:id="rId1" display="https://podminky.urs.cz/item/CS_URS_2025_01/030001000"/>
    <hyperlink ref="F95" r:id="rId2" display="https://podminky.urs.cz/item/CS_URS_2025_01/070001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89</v>
      </c>
      <c r="AZ2" s="141" t="s">
        <v>195</v>
      </c>
      <c r="BA2" s="141" t="s">
        <v>196</v>
      </c>
      <c r="BB2" s="141" t="s">
        <v>197</v>
      </c>
      <c r="BC2" s="141" t="s">
        <v>947</v>
      </c>
      <c r="BD2" s="141" t="s">
        <v>199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  <c r="AZ3" s="141" t="s">
        <v>200</v>
      </c>
      <c r="BA3" s="141" t="s">
        <v>201</v>
      </c>
      <c r="BB3" s="141" t="s">
        <v>197</v>
      </c>
      <c r="BC3" s="141" t="s">
        <v>948</v>
      </c>
      <c r="BD3" s="141" t="s">
        <v>199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  <c r="AZ4" s="141" t="s">
        <v>204</v>
      </c>
      <c r="BA4" s="141" t="s">
        <v>205</v>
      </c>
      <c r="BB4" s="141" t="s">
        <v>206</v>
      </c>
      <c r="BC4" s="141" t="s">
        <v>842</v>
      </c>
      <c r="BD4" s="141" t="s">
        <v>199</v>
      </c>
    </row>
    <row r="5" s="1" customFormat="1" ht="6.96" customHeight="1">
      <c r="B5" s="23"/>
      <c r="L5" s="23"/>
      <c r="AZ5" s="141" t="s">
        <v>208</v>
      </c>
      <c r="BA5" s="141" t="s">
        <v>209</v>
      </c>
      <c r="BB5" s="141" t="s">
        <v>197</v>
      </c>
      <c r="BC5" s="141" t="s">
        <v>843</v>
      </c>
      <c r="BD5" s="141" t="s">
        <v>199</v>
      </c>
    </row>
    <row r="6" s="1" customFormat="1" ht="12" customHeight="1">
      <c r="B6" s="23"/>
      <c r="D6" s="146" t="s">
        <v>16</v>
      </c>
      <c r="L6" s="23"/>
      <c r="AZ6" s="141" t="s">
        <v>211</v>
      </c>
      <c r="BA6" s="141" t="s">
        <v>212</v>
      </c>
      <c r="BB6" s="141" t="s">
        <v>197</v>
      </c>
      <c r="BC6" s="141" t="s">
        <v>949</v>
      </c>
      <c r="BD6" s="141" t="s">
        <v>199</v>
      </c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  <c r="AZ7" s="141" t="s">
        <v>214</v>
      </c>
      <c r="BA7" s="141" t="s">
        <v>215</v>
      </c>
      <c r="BB7" s="141" t="s">
        <v>206</v>
      </c>
      <c r="BC7" s="141" t="s">
        <v>845</v>
      </c>
      <c r="BD7" s="141" t="s">
        <v>199</v>
      </c>
    </row>
    <row r="8" s="1" customFormat="1" ht="12" customHeight="1">
      <c r="B8" s="23"/>
      <c r="D8" s="146" t="s">
        <v>217</v>
      </c>
      <c r="L8" s="23"/>
      <c r="AZ8" s="141" t="s">
        <v>218</v>
      </c>
      <c r="BA8" s="141" t="s">
        <v>219</v>
      </c>
      <c r="BB8" s="141" t="s">
        <v>197</v>
      </c>
      <c r="BC8" s="141" t="s">
        <v>846</v>
      </c>
      <c r="BD8" s="141" t="s">
        <v>199</v>
      </c>
    </row>
    <row r="9" s="2" customFormat="1" ht="16.5" customHeight="1">
      <c r="A9" s="41"/>
      <c r="B9" s="47"/>
      <c r="C9" s="41"/>
      <c r="D9" s="41"/>
      <c r="E9" s="147" t="s">
        <v>221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Z9" s="141" t="s">
        <v>222</v>
      </c>
      <c r="BA9" s="141" t="s">
        <v>223</v>
      </c>
      <c r="BB9" s="141" t="s">
        <v>197</v>
      </c>
      <c r="BC9" s="141" t="s">
        <v>847</v>
      </c>
      <c r="BD9" s="141" t="s">
        <v>199</v>
      </c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Z10" s="141" t="s">
        <v>226</v>
      </c>
      <c r="BA10" s="141" t="s">
        <v>227</v>
      </c>
      <c r="BB10" s="141" t="s">
        <v>206</v>
      </c>
      <c r="BC10" s="141" t="s">
        <v>848</v>
      </c>
      <c r="BD10" s="141" t="s">
        <v>199</v>
      </c>
    </row>
    <row r="11" s="2" customFormat="1" ht="16.5" customHeight="1">
      <c r="A11" s="41"/>
      <c r="B11" s="47"/>
      <c r="C11" s="41"/>
      <c r="D11" s="41"/>
      <c r="E11" s="149" t="s">
        <v>950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141" t="s">
        <v>230</v>
      </c>
      <c r="BA11" s="141" t="s">
        <v>231</v>
      </c>
      <c r="BB11" s="141" t="s">
        <v>206</v>
      </c>
      <c r="BC11" s="141" t="s">
        <v>850</v>
      </c>
      <c r="BD11" s="141" t="s">
        <v>199</v>
      </c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141" t="s">
        <v>232</v>
      </c>
      <c r="BA12" s="141" t="s">
        <v>233</v>
      </c>
      <c r="BB12" s="141" t="s">
        <v>206</v>
      </c>
      <c r="BC12" s="141" t="s">
        <v>842</v>
      </c>
      <c r="BD12" s="141" t="s">
        <v>199</v>
      </c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141" t="s">
        <v>235</v>
      </c>
      <c r="BA13" s="141" t="s">
        <v>236</v>
      </c>
      <c r="BB13" s="141" t="s">
        <v>197</v>
      </c>
      <c r="BC13" s="141" t="s">
        <v>947</v>
      </c>
      <c r="BD13" s="141" t="s">
        <v>199</v>
      </c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ROUND(J110,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ROUND((SUM(BE110:BE424)),  2)</f>
        <v>0</v>
      </c>
      <c r="G35" s="41"/>
      <c r="H35" s="41"/>
      <c r="I35" s="161">
        <v>0.20999999999999999</v>
      </c>
      <c r="J35" s="160">
        <f>ROUND(((SUM(BE110:BE424))*I35),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ROUND((SUM(BF110:BF424)),  2)</f>
        <v>0</v>
      </c>
      <c r="G36" s="41"/>
      <c r="H36" s="41"/>
      <c r="I36" s="161">
        <v>0.12</v>
      </c>
      <c r="J36" s="160">
        <f>ROUND(((SUM(BF110:BF424))*I36),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ROUND((SUM(BG110:BG424)),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ROUND((SUM(BH110:BH424)),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ROUND((SUM(BI110:BI424)),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221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A3 - Větev WC dívky 2 NP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J110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241</v>
      </c>
      <c r="E64" s="181"/>
      <c r="F64" s="181"/>
      <c r="G64" s="181"/>
      <c r="H64" s="181"/>
      <c r="I64" s="181"/>
      <c r="J64" s="182">
        <f>J111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242</v>
      </c>
      <c r="E65" s="186"/>
      <c r="F65" s="186"/>
      <c r="G65" s="186"/>
      <c r="H65" s="186"/>
      <c r="I65" s="186"/>
      <c r="J65" s="187">
        <f>J112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243</v>
      </c>
      <c r="E66" s="186"/>
      <c r="F66" s="186"/>
      <c r="G66" s="186"/>
      <c r="H66" s="186"/>
      <c r="I66" s="186"/>
      <c r="J66" s="187">
        <f>J121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244</v>
      </c>
      <c r="E67" s="186"/>
      <c r="F67" s="186"/>
      <c r="G67" s="186"/>
      <c r="H67" s="186"/>
      <c r="I67" s="186"/>
      <c r="J67" s="187">
        <f>J135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245</v>
      </c>
      <c r="E68" s="186"/>
      <c r="F68" s="186"/>
      <c r="G68" s="186"/>
      <c r="H68" s="186"/>
      <c r="I68" s="186"/>
      <c r="J68" s="187">
        <f>J150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246</v>
      </c>
      <c r="E69" s="186"/>
      <c r="F69" s="186"/>
      <c r="G69" s="186"/>
      <c r="H69" s="186"/>
      <c r="I69" s="186"/>
      <c r="J69" s="187">
        <f>J162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247</v>
      </c>
      <c r="E70" s="181"/>
      <c r="F70" s="181"/>
      <c r="G70" s="181"/>
      <c r="H70" s="181"/>
      <c r="I70" s="181"/>
      <c r="J70" s="182">
        <f>J172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248</v>
      </c>
      <c r="E71" s="186"/>
      <c r="F71" s="186"/>
      <c r="G71" s="186"/>
      <c r="H71" s="186"/>
      <c r="I71" s="186"/>
      <c r="J71" s="187">
        <f>J173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84"/>
      <c r="C72" s="128"/>
      <c r="D72" s="185" t="s">
        <v>249</v>
      </c>
      <c r="E72" s="186"/>
      <c r="F72" s="186"/>
      <c r="G72" s="186"/>
      <c r="H72" s="186"/>
      <c r="I72" s="186"/>
      <c r="J72" s="187">
        <f>J174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21.84" customHeight="1">
      <c r="A73" s="10"/>
      <c r="B73" s="184"/>
      <c r="C73" s="128"/>
      <c r="D73" s="185" t="s">
        <v>250</v>
      </c>
      <c r="E73" s="186"/>
      <c r="F73" s="186"/>
      <c r="G73" s="186"/>
      <c r="H73" s="186"/>
      <c r="I73" s="186"/>
      <c r="J73" s="187">
        <f>J194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4.88" customHeight="1">
      <c r="A74" s="10"/>
      <c r="B74" s="184"/>
      <c r="C74" s="128"/>
      <c r="D74" s="185" t="s">
        <v>251</v>
      </c>
      <c r="E74" s="186"/>
      <c r="F74" s="186"/>
      <c r="G74" s="186"/>
      <c r="H74" s="186"/>
      <c r="I74" s="186"/>
      <c r="J74" s="187">
        <f>J214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4.88" customHeight="1">
      <c r="A75" s="10"/>
      <c r="B75" s="184"/>
      <c r="C75" s="128"/>
      <c r="D75" s="185" t="s">
        <v>252</v>
      </c>
      <c r="E75" s="186"/>
      <c r="F75" s="186"/>
      <c r="G75" s="186"/>
      <c r="H75" s="186"/>
      <c r="I75" s="186"/>
      <c r="J75" s="187">
        <f>J221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253</v>
      </c>
      <c r="E76" s="186"/>
      <c r="F76" s="186"/>
      <c r="G76" s="186"/>
      <c r="H76" s="186"/>
      <c r="I76" s="186"/>
      <c r="J76" s="187">
        <f>J239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254</v>
      </c>
      <c r="E77" s="186"/>
      <c r="F77" s="186"/>
      <c r="G77" s="186"/>
      <c r="H77" s="186"/>
      <c r="I77" s="186"/>
      <c r="J77" s="187">
        <f>J245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255</v>
      </c>
      <c r="E78" s="186"/>
      <c r="F78" s="186"/>
      <c r="G78" s="186"/>
      <c r="H78" s="186"/>
      <c r="I78" s="186"/>
      <c r="J78" s="187">
        <f>J253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78"/>
      <c r="C79" s="179"/>
      <c r="D79" s="180" t="s">
        <v>256</v>
      </c>
      <c r="E79" s="181"/>
      <c r="F79" s="181"/>
      <c r="G79" s="181"/>
      <c r="H79" s="181"/>
      <c r="I79" s="181"/>
      <c r="J79" s="182">
        <f>J256</f>
        <v>0</v>
      </c>
      <c r="K79" s="179"/>
      <c r="L79" s="183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84"/>
      <c r="C80" s="128"/>
      <c r="D80" s="185" t="s">
        <v>257</v>
      </c>
      <c r="E80" s="186"/>
      <c r="F80" s="186"/>
      <c r="G80" s="186"/>
      <c r="H80" s="186"/>
      <c r="I80" s="186"/>
      <c r="J80" s="187">
        <f>J257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258</v>
      </c>
      <c r="E81" s="186"/>
      <c r="F81" s="186"/>
      <c r="G81" s="186"/>
      <c r="H81" s="186"/>
      <c r="I81" s="186"/>
      <c r="J81" s="187">
        <f>J282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4.88" customHeight="1">
      <c r="A82" s="10"/>
      <c r="B82" s="184"/>
      <c r="C82" s="128"/>
      <c r="D82" s="185" t="s">
        <v>259</v>
      </c>
      <c r="E82" s="186"/>
      <c r="F82" s="186"/>
      <c r="G82" s="186"/>
      <c r="H82" s="186"/>
      <c r="I82" s="186"/>
      <c r="J82" s="187">
        <f>J285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4.88" customHeight="1">
      <c r="A83" s="10"/>
      <c r="B83" s="184"/>
      <c r="C83" s="128"/>
      <c r="D83" s="185" t="s">
        <v>260</v>
      </c>
      <c r="E83" s="186"/>
      <c r="F83" s="186"/>
      <c r="G83" s="186"/>
      <c r="H83" s="186"/>
      <c r="I83" s="186"/>
      <c r="J83" s="187">
        <f>J301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261</v>
      </c>
      <c r="E84" s="186"/>
      <c r="F84" s="186"/>
      <c r="G84" s="186"/>
      <c r="H84" s="186"/>
      <c r="I84" s="186"/>
      <c r="J84" s="187">
        <f>J309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262</v>
      </c>
      <c r="E85" s="186"/>
      <c r="F85" s="186"/>
      <c r="G85" s="186"/>
      <c r="H85" s="186"/>
      <c r="I85" s="186"/>
      <c r="J85" s="187">
        <f>J328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4.88" customHeight="1">
      <c r="A86" s="10"/>
      <c r="B86" s="184"/>
      <c r="C86" s="128"/>
      <c r="D86" s="185" t="s">
        <v>263</v>
      </c>
      <c r="E86" s="186"/>
      <c r="F86" s="186"/>
      <c r="G86" s="186"/>
      <c r="H86" s="186"/>
      <c r="I86" s="186"/>
      <c r="J86" s="187">
        <f>J342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264</v>
      </c>
      <c r="E87" s="186"/>
      <c r="F87" s="186"/>
      <c r="G87" s="186"/>
      <c r="H87" s="186"/>
      <c r="I87" s="186"/>
      <c r="J87" s="187">
        <f>J361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265</v>
      </c>
      <c r="E88" s="186"/>
      <c r="F88" s="186"/>
      <c r="G88" s="186"/>
      <c r="H88" s="186"/>
      <c r="I88" s="186"/>
      <c r="J88" s="187">
        <f>J403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2" customFormat="1" ht="21.84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62"/>
      <c r="C90" s="63"/>
      <c r="D90" s="63"/>
      <c r="E90" s="63"/>
      <c r="F90" s="63"/>
      <c r="G90" s="63"/>
      <c r="H90" s="63"/>
      <c r="I90" s="63"/>
      <c r="J90" s="63"/>
      <c r="K90" s="6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4" s="2" customFormat="1" ht="6.96" customHeight="1">
      <c r="A94" s="41"/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24.96" customHeight="1">
      <c r="A95" s="41"/>
      <c r="B95" s="42"/>
      <c r="C95" s="26" t="s">
        <v>266</v>
      </c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16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6.5" customHeight="1">
      <c r="A98" s="41"/>
      <c r="B98" s="42"/>
      <c r="C98" s="43"/>
      <c r="D98" s="43"/>
      <c r="E98" s="173" t="str">
        <f>E7</f>
        <v>Rekonstrukce sociálního zařízení včetně rozvodů vody a kanalizace</v>
      </c>
      <c r="F98" s="35"/>
      <c r="G98" s="35"/>
      <c r="H98" s="35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1" customFormat="1" ht="12" customHeight="1">
      <c r="B99" s="24"/>
      <c r="C99" s="35" t="s">
        <v>217</v>
      </c>
      <c r="D99" s="25"/>
      <c r="E99" s="25"/>
      <c r="F99" s="25"/>
      <c r="G99" s="25"/>
      <c r="H99" s="25"/>
      <c r="I99" s="25"/>
      <c r="J99" s="25"/>
      <c r="K99" s="25"/>
      <c r="L99" s="23"/>
    </row>
    <row r="100" s="2" customFormat="1" ht="16.5" customHeight="1">
      <c r="A100" s="41"/>
      <c r="B100" s="42"/>
      <c r="C100" s="43"/>
      <c r="D100" s="43"/>
      <c r="E100" s="173" t="s">
        <v>221</v>
      </c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2" customHeight="1">
      <c r="A101" s="41"/>
      <c r="B101" s="42"/>
      <c r="C101" s="35" t="s">
        <v>225</v>
      </c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6.5" customHeight="1">
      <c r="A102" s="41"/>
      <c r="B102" s="42"/>
      <c r="C102" s="43"/>
      <c r="D102" s="43"/>
      <c r="E102" s="72" t="str">
        <f>E11</f>
        <v>A3 - Větev WC dívky 2 NP</v>
      </c>
      <c r="F102" s="43"/>
      <c r="G102" s="43"/>
      <c r="H102" s="43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6.96" customHeight="1">
      <c r="A103" s="41"/>
      <c r="B103" s="42"/>
      <c r="C103" s="43"/>
      <c r="D103" s="43"/>
      <c r="E103" s="43"/>
      <c r="F103" s="43"/>
      <c r="G103" s="43"/>
      <c r="H103" s="43"/>
      <c r="I103" s="43"/>
      <c r="J103" s="43"/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2" customHeight="1">
      <c r="A104" s="41"/>
      <c r="B104" s="42"/>
      <c r="C104" s="35" t="s">
        <v>21</v>
      </c>
      <c r="D104" s="43"/>
      <c r="E104" s="43"/>
      <c r="F104" s="30" t="str">
        <f>F14</f>
        <v xml:space="preserve"> </v>
      </c>
      <c r="G104" s="43"/>
      <c r="H104" s="43"/>
      <c r="I104" s="35" t="s">
        <v>23</v>
      </c>
      <c r="J104" s="75" t="str">
        <f>IF(J14="","",J14)</f>
        <v>6. 6. 2025</v>
      </c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6.96" customHeight="1">
      <c r="A105" s="41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5.15" customHeight="1">
      <c r="A106" s="41"/>
      <c r="B106" s="42"/>
      <c r="C106" s="35" t="s">
        <v>25</v>
      </c>
      <c r="D106" s="43"/>
      <c r="E106" s="43"/>
      <c r="F106" s="30" t="str">
        <f>E17</f>
        <v xml:space="preserve"> </v>
      </c>
      <c r="G106" s="43"/>
      <c r="H106" s="43"/>
      <c r="I106" s="35" t="s">
        <v>30</v>
      </c>
      <c r="J106" s="39" t="str">
        <f>E23</f>
        <v xml:space="preserve"> </v>
      </c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5.15" customHeight="1">
      <c r="A107" s="41"/>
      <c r="B107" s="42"/>
      <c r="C107" s="35" t="s">
        <v>28</v>
      </c>
      <c r="D107" s="43"/>
      <c r="E107" s="43"/>
      <c r="F107" s="30" t="str">
        <f>IF(E20="","",E20)</f>
        <v>Vyplň údaj</v>
      </c>
      <c r="G107" s="43"/>
      <c r="H107" s="43"/>
      <c r="I107" s="35" t="s">
        <v>32</v>
      </c>
      <c r="J107" s="39" t="str">
        <f>E26</f>
        <v xml:space="preserve"> </v>
      </c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0.32" customHeight="1">
      <c r="A108" s="41"/>
      <c r="B108" s="42"/>
      <c r="C108" s="43"/>
      <c r="D108" s="43"/>
      <c r="E108" s="43"/>
      <c r="F108" s="43"/>
      <c r="G108" s="43"/>
      <c r="H108" s="43"/>
      <c r="I108" s="43"/>
      <c r="J108" s="43"/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11" customFormat="1" ht="29.28" customHeight="1">
      <c r="A109" s="189"/>
      <c r="B109" s="190"/>
      <c r="C109" s="191" t="s">
        <v>267</v>
      </c>
      <c r="D109" s="192" t="s">
        <v>54</v>
      </c>
      <c r="E109" s="192" t="s">
        <v>50</v>
      </c>
      <c r="F109" s="192" t="s">
        <v>51</v>
      </c>
      <c r="G109" s="192" t="s">
        <v>268</v>
      </c>
      <c r="H109" s="192" t="s">
        <v>269</v>
      </c>
      <c r="I109" s="192" t="s">
        <v>270</v>
      </c>
      <c r="J109" s="192" t="s">
        <v>239</v>
      </c>
      <c r="K109" s="193" t="s">
        <v>271</v>
      </c>
      <c r="L109" s="194"/>
      <c r="M109" s="95" t="s">
        <v>19</v>
      </c>
      <c r="N109" s="96" t="s">
        <v>39</v>
      </c>
      <c r="O109" s="96" t="s">
        <v>272</v>
      </c>
      <c r="P109" s="96" t="s">
        <v>273</v>
      </c>
      <c r="Q109" s="96" t="s">
        <v>274</v>
      </c>
      <c r="R109" s="96" t="s">
        <v>275</v>
      </c>
      <c r="S109" s="96" t="s">
        <v>276</v>
      </c>
      <c r="T109" s="97" t="s">
        <v>277</v>
      </c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</row>
    <row r="110" s="2" customFormat="1" ht="22.8" customHeight="1">
      <c r="A110" s="41"/>
      <c r="B110" s="42"/>
      <c r="C110" s="102" t="s">
        <v>278</v>
      </c>
      <c r="D110" s="43"/>
      <c r="E110" s="43"/>
      <c r="F110" s="43"/>
      <c r="G110" s="43"/>
      <c r="H110" s="43"/>
      <c r="I110" s="43"/>
      <c r="J110" s="195">
        <f>BK110</f>
        <v>0</v>
      </c>
      <c r="K110" s="43"/>
      <c r="L110" s="47"/>
      <c r="M110" s="98"/>
      <c r="N110" s="196"/>
      <c r="O110" s="99"/>
      <c r="P110" s="197">
        <f>P111+P172+P256</f>
        <v>0</v>
      </c>
      <c r="Q110" s="99"/>
      <c r="R110" s="197">
        <f>R111+R172+R256</f>
        <v>7.3956190819400005</v>
      </c>
      <c r="S110" s="99"/>
      <c r="T110" s="198">
        <f>T111+T172+T256</f>
        <v>11.42342157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68</v>
      </c>
      <c r="AU110" s="20" t="s">
        <v>240</v>
      </c>
      <c r="BK110" s="199">
        <f>BK111+BK172+BK256</f>
        <v>0</v>
      </c>
    </row>
    <row r="111" s="12" customFormat="1" ht="25.92" customHeight="1">
      <c r="A111" s="12"/>
      <c r="B111" s="200"/>
      <c r="C111" s="201"/>
      <c r="D111" s="202" t="s">
        <v>68</v>
      </c>
      <c r="E111" s="203" t="s">
        <v>279</v>
      </c>
      <c r="F111" s="203" t="s">
        <v>280</v>
      </c>
      <c r="G111" s="201"/>
      <c r="H111" s="201"/>
      <c r="I111" s="204"/>
      <c r="J111" s="205">
        <f>BK111</f>
        <v>0</v>
      </c>
      <c r="K111" s="201"/>
      <c r="L111" s="206"/>
      <c r="M111" s="207"/>
      <c r="N111" s="208"/>
      <c r="O111" s="208"/>
      <c r="P111" s="209">
        <f>P112+P121+P135+P150+P162</f>
        <v>0</v>
      </c>
      <c r="Q111" s="208"/>
      <c r="R111" s="209">
        <f>R112+R121+R135+R150+R162</f>
        <v>0.00012572863999999999</v>
      </c>
      <c r="S111" s="208"/>
      <c r="T111" s="210">
        <f>T112+T121+T135+T150+T162</f>
        <v>11.421484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1" t="s">
        <v>76</v>
      </c>
      <c r="AT111" s="212" t="s">
        <v>68</v>
      </c>
      <c r="AU111" s="212" t="s">
        <v>69</v>
      </c>
      <c r="AY111" s="211" t="s">
        <v>281</v>
      </c>
      <c r="BK111" s="213">
        <f>BK112+BK121+BK135+BK150+BK162</f>
        <v>0</v>
      </c>
    </row>
    <row r="112" s="12" customFormat="1" ht="22.8" customHeight="1">
      <c r="A112" s="12"/>
      <c r="B112" s="200"/>
      <c r="C112" s="201"/>
      <c r="D112" s="202" t="s">
        <v>68</v>
      </c>
      <c r="E112" s="214" t="s">
        <v>282</v>
      </c>
      <c r="F112" s="214" t="s">
        <v>283</v>
      </c>
      <c r="G112" s="201"/>
      <c r="H112" s="201"/>
      <c r="I112" s="204"/>
      <c r="J112" s="215">
        <f>BK112</f>
        <v>0</v>
      </c>
      <c r="K112" s="201"/>
      <c r="L112" s="206"/>
      <c r="M112" s="207"/>
      <c r="N112" s="208"/>
      <c r="O112" s="208"/>
      <c r="P112" s="209">
        <f>SUM(P113:P120)</f>
        <v>0</v>
      </c>
      <c r="Q112" s="208"/>
      <c r="R112" s="209">
        <f>SUM(R113:R120)</f>
        <v>0.00012572863999999999</v>
      </c>
      <c r="S112" s="208"/>
      <c r="T112" s="210">
        <f>SUM(T113:T120)</f>
        <v>0.91070000000000006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1" t="s">
        <v>76</v>
      </c>
      <c r="AT112" s="212" t="s">
        <v>68</v>
      </c>
      <c r="AU112" s="212" t="s">
        <v>76</v>
      </c>
      <c r="AY112" s="211" t="s">
        <v>281</v>
      </c>
      <c r="BK112" s="213">
        <f>SUM(BK113:BK120)</f>
        <v>0</v>
      </c>
    </row>
    <row r="113" s="2" customFormat="1" ht="44.25" customHeight="1">
      <c r="A113" s="41"/>
      <c r="B113" s="42"/>
      <c r="C113" s="216" t="s">
        <v>76</v>
      </c>
      <c r="D113" s="216" t="s">
        <v>284</v>
      </c>
      <c r="E113" s="217" t="s">
        <v>285</v>
      </c>
      <c r="F113" s="218" t="s">
        <v>286</v>
      </c>
      <c r="G113" s="219" t="s">
        <v>197</v>
      </c>
      <c r="H113" s="220">
        <v>26.02</v>
      </c>
      <c r="I113" s="221"/>
      <c r="J113" s="222">
        <f>ROUND(I113*H113,2)</f>
        <v>0</v>
      </c>
      <c r="K113" s="218" t="s">
        <v>287</v>
      </c>
      <c r="L113" s="47"/>
      <c r="M113" s="223" t="s">
        <v>19</v>
      </c>
      <c r="N113" s="224" t="s">
        <v>40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0.035000000000000003</v>
      </c>
      <c r="T113" s="226">
        <f>S113*H113</f>
        <v>0.91070000000000006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288</v>
      </c>
      <c r="AT113" s="227" t="s">
        <v>284</v>
      </c>
      <c r="AU113" s="227" t="s">
        <v>78</v>
      </c>
      <c r="AY113" s="20" t="s">
        <v>281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76</v>
      </c>
      <c r="BK113" s="228">
        <f>ROUND(I113*H113,2)</f>
        <v>0</v>
      </c>
      <c r="BL113" s="20" t="s">
        <v>288</v>
      </c>
      <c r="BM113" s="227" t="s">
        <v>289</v>
      </c>
    </row>
    <row r="114" s="2" customFormat="1">
      <c r="A114" s="41"/>
      <c r="B114" s="42"/>
      <c r="C114" s="43"/>
      <c r="D114" s="229" t="s">
        <v>290</v>
      </c>
      <c r="E114" s="43"/>
      <c r="F114" s="230" t="s">
        <v>291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290</v>
      </c>
      <c r="AU114" s="20" t="s">
        <v>78</v>
      </c>
    </row>
    <row r="115" s="13" customFormat="1">
      <c r="A115" s="13"/>
      <c r="B115" s="234"/>
      <c r="C115" s="235"/>
      <c r="D115" s="236" t="s">
        <v>292</v>
      </c>
      <c r="E115" s="237" t="s">
        <v>19</v>
      </c>
      <c r="F115" s="238" t="s">
        <v>200</v>
      </c>
      <c r="G115" s="235"/>
      <c r="H115" s="239">
        <v>26.02</v>
      </c>
      <c r="I115" s="240"/>
      <c r="J115" s="235"/>
      <c r="K115" s="235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292</v>
      </c>
      <c r="AU115" s="245" t="s">
        <v>78</v>
      </c>
      <c r="AV115" s="13" t="s">
        <v>78</v>
      </c>
      <c r="AW115" s="13" t="s">
        <v>31</v>
      </c>
      <c r="AX115" s="13" t="s">
        <v>76</v>
      </c>
      <c r="AY115" s="245" t="s">
        <v>281</v>
      </c>
    </row>
    <row r="116" s="2" customFormat="1" ht="21.75" customHeight="1">
      <c r="A116" s="41"/>
      <c r="B116" s="42"/>
      <c r="C116" s="216" t="s">
        <v>78</v>
      </c>
      <c r="D116" s="216" t="s">
        <v>284</v>
      </c>
      <c r="E116" s="217" t="s">
        <v>293</v>
      </c>
      <c r="F116" s="218" t="s">
        <v>294</v>
      </c>
      <c r="G116" s="219" t="s">
        <v>197</v>
      </c>
      <c r="H116" s="220">
        <v>26.02</v>
      </c>
      <c r="I116" s="221"/>
      <c r="J116" s="222">
        <f>ROUND(I116*H116,2)</f>
        <v>0</v>
      </c>
      <c r="K116" s="218" t="s">
        <v>287</v>
      </c>
      <c r="L116" s="47"/>
      <c r="M116" s="223" t="s">
        <v>19</v>
      </c>
      <c r="N116" s="224" t="s">
        <v>40</v>
      </c>
      <c r="O116" s="87"/>
      <c r="P116" s="225">
        <f>O116*H116</f>
        <v>0</v>
      </c>
      <c r="Q116" s="225">
        <v>3.472E-06</v>
      </c>
      <c r="R116" s="225">
        <f>Q116*H116</f>
        <v>9.0341439999999998E-05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288</v>
      </c>
      <c r="AT116" s="227" t="s">
        <v>284</v>
      </c>
      <c r="AU116" s="227" t="s">
        <v>78</v>
      </c>
      <c r="AY116" s="20" t="s">
        <v>281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76</v>
      </c>
      <c r="BK116" s="228">
        <f>ROUND(I116*H116,2)</f>
        <v>0</v>
      </c>
      <c r="BL116" s="20" t="s">
        <v>288</v>
      </c>
      <c r="BM116" s="227" t="s">
        <v>295</v>
      </c>
    </row>
    <row r="117" s="2" customFormat="1">
      <c r="A117" s="41"/>
      <c r="B117" s="42"/>
      <c r="C117" s="43"/>
      <c r="D117" s="229" t="s">
        <v>290</v>
      </c>
      <c r="E117" s="43"/>
      <c r="F117" s="230" t="s">
        <v>296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290</v>
      </c>
      <c r="AU117" s="20" t="s">
        <v>78</v>
      </c>
    </row>
    <row r="118" s="13" customFormat="1">
      <c r="A118" s="13"/>
      <c r="B118" s="234"/>
      <c r="C118" s="235"/>
      <c r="D118" s="236" t="s">
        <v>292</v>
      </c>
      <c r="E118" s="237" t="s">
        <v>19</v>
      </c>
      <c r="F118" s="238" t="s">
        <v>200</v>
      </c>
      <c r="G118" s="235"/>
      <c r="H118" s="239">
        <v>26.02</v>
      </c>
      <c r="I118" s="240"/>
      <c r="J118" s="235"/>
      <c r="K118" s="235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292</v>
      </c>
      <c r="AU118" s="245" t="s">
        <v>78</v>
      </c>
      <c r="AV118" s="13" t="s">
        <v>78</v>
      </c>
      <c r="AW118" s="13" t="s">
        <v>31</v>
      </c>
      <c r="AX118" s="13" t="s">
        <v>76</v>
      </c>
      <c r="AY118" s="245" t="s">
        <v>281</v>
      </c>
    </row>
    <row r="119" s="2" customFormat="1" ht="24.15" customHeight="1">
      <c r="A119" s="41"/>
      <c r="B119" s="42"/>
      <c r="C119" s="216" t="s">
        <v>199</v>
      </c>
      <c r="D119" s="216" t="s">
        <v>284</v>
      </c>
      <c r="E119" s="217" t="s">
        <v>297</v>
      </c>
      <c r="F119" s="218" t="s">
        <v>298</v>
      </c>
      <c r="G119" s="219" t="s">
        <v>197</v>
      </c>
      <c r="H119" s="220">
        <v>26.02</v>
      </c>
      <c r="I119" s="221"/>
      <c r="J119" s="222">
        <f>ROUND(I119*H119,2)</f>
        <v>0</v>
      </c>
      <c r="K119" s="218" t="s">
        <v>287</v>
      </c>
      <c r="L119" s="47"/>
      <c r="M119" s="223" t="s">
        <v>19</v>
      </c>
      <c r="N119" s="224" t="s">
        <v>40</v>
      </c>
      <c r="O119" s="87"/>
      <c r="P119" s="225">
        <f>O119*H119</f>
        <v>0</v>
      </c>
      <c r="Q119" s="225">
        <v>1.3599999999999999E-06</v>
      </c>
      <c r="R119" s="225">
        <f>Q119*H119</f>
        <v>3.5387199999999999E-05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288</v>
      </c>
      <c r="AT119" s="227" t="s">
        <v>284</v>
      </c>
      <c r="AU119" s="227" t="s">
        <v>78</v>
      </c>
      <c r="AY119" s="20" t="s">
        <v>281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76</v>
      </c>
      <c r="BK119" s="228">
        <f>ROUND(I119*H119,2)</f>
        <v>0</v>
      </c>
      <c r="BL119" s="20" t="s">
        <v>288</v>
      </c>
      <c r="BM119" s="227" t="s">
        <v>299</v>
      </c>
    </row>
    <row r="120" s="2" customFormat="1">
      <c r="A120" s="41"/>
      <c r="B120" s="42"/>
      <c r="C120" s="43"/>
      <c r="D120" s="229" t="s">
        <v>290</v>
      </c>
      <c r="E120" s="43"/>
      <c r="F120" s="230" t="s">
        <v>300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290</v>
      </c>
      <c r="AU120" s="20" t="s">
        <v>78</v>
      </c>
    </row>
    <row r="121" s="12" customFormat="1" ht="22.8" customHeight="1">
      <c r="A121" s="12"/>
      <c r="B121" s="200"/>
      <c r="C121" s="201"/>
      <c r="D121" s="202" t="s">
        <v>68</v>
      </c>
      <c r="E121" s="214" t="s">
        <v>301</v>
      </c>
      <c r="F121" s="214" t="s">
        <v>302</v>
      </c>
      <c r="G121" s="201"/>
      <c r="H121" s="201"/>
      <c r="I121" s="204"/>
      <c r="J121" s="215">
        <f>BK121</f>
        <v>0</v>
      </c>
      <c r="K121" s="201"/>
      <c r="L121" s="206"/>
      <c r="M121" s="207"/>
      <c r="N121" s="208"/>
      <c r="O121" s="208"/>
      <c r="P121" s="209">
        <f>SUM(P122:P134)</f>
        <v>0</v>
      </c>
      <c r="Q121" s="208"/>
      <c r="R121" s="209">
        <f>SUM(R122:R134)</f>
        <v>0</v>
      </c>
      <c r="S121" s="208"/>
      <c r="T121" s="210">
        <f>SUM(T122:T134)</f>
        <v>0.48530799999999996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1" t="s">
        <v>76</v>
      </c>
      <c r="AT121" s="212" t="s">
        <v>68</v>
      </c>
      <c r="AU121" s="212" t="s">
        <v>76</v>
      </c>
      <c r="AY121" s="211" t="s">
        <v>281</v>
      </c>
      <c r="BK121" s="213">
        <f>SUM(BK122:BK134)</f>
        <v>0</v>
      </c>
    </row>
    <row r="122" s="2" customFormat="1" ht="37.8" customHeight="1">
      <c r="A122" s="41"/>
      <c r="B122" s="42"/>
      <c r="C122" s="216" t="s">
        <v>288</v>
      </c>
      <c r="D122" s="216" t="s">
        <v>284</v>
      </c>
      <c r="E122" s="217" t="s">
        <v>303</v>
      </c>
      <c r="F122" s="218" t="s">
        <v>304</v>
      </c>
      <c r="G122" s="219" t="s">
        <v>197</v>
      </c>
      <c r="H122" s="220">
        <v>5.8579999999999997</v>
      </c>
      <c r="I122" s="221"/>
      <c r="J122" s="222">
        <f>ROUND(I122*H122,2)</f>
        <v>0</v>
      </c>
      <c r="K122" s="218" t="s">
        <v>287</v>
      </c>
      <c r="L122" s="47"/>
      <c r="M122" s="223" t="s">
        <v>19</v>
      </c>
      <c r="N122" s="224" t="s">
        <v>40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0.075999999999999998</v>
      </c>
      <c r="T122" s="226">
        <f>S122*H122</f>
        <v>0.44520799999999994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305</v>
      </c>
      <c r="AT122" s="227" t="s">
        <v>284</v>
      </c>
      <c r="AU122" s="227" t="s">
        <v>78</v>
      </c>
      <c r="AY122" s="20" t="s">
        <v>281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76</v>
      </c>
      <c r="BK122" s="228">
        <f>ROUND(I122*H122,2)</f>
        <v>0</v>
      </c>
      <c r="BL122" s="20" t="s">
        <v>305</v>
      </c>
      <c r="BM122" s="227" t="s">
        <v>306</v>
      </c>
    </row>
    <row r="123" s="2" customFormat="1">
      <c r="A123" s="41"/>
      <c r="B123" s="42"/>
      <c r="C123" s="43"/>
      <c r="D123" s="229" t="s">
        <v>290</v>
      </c>
      <c r="E123" s="43"/>
      <c r="F123" s="230" t="s">
        <v>307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290</v>
      </c>
      <c r="AU123" s="20" t="s">
        <v>78</v>
      </c>
    </row>
    <row r="124" s="13" customFormat="1">
      <c r="A124" s="13"/>
      <c r="B124" s="234"/>
      <c r="C124" s="235"/>
      <c r="D124" s="236" t="s">
        <v>292</v>
      </c>
      <c r="E124" s="237" t="s">
        <v>19</v>
      </c>
      <c r="F124" s="238" t="s">
        <v>851</v>
      </c>
      <c r="G124" s="235"/>
      <c r="H124" s="239">
        <v>1.8180000000000001</v>
      </c>
      <c r="I124" s="240"/>
      <c r="J124" s="235"/>
      <c r="K124" s="235"/>
      <c r="L124" s="241"/>
      <c r="M124" s="242"/>
      <c r="N124" s="243"/>
      <c r="O124" s="243"/>
      <c r="P124" s="243"/>
      <c r="Q124" s="243"/>
      <c r="R124" s="243"/>
      <c r="S124" s="243"/>
      <c r="T124" s="244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5" t="s">
        <v>292</v>
      </c>
      <c r="AU124" s="245" t="s">
        <v>78</v>
      </c>
      <c r="AV124" s="13" t="s">
        <v>78</v>
      </c>
      <c r="AW124" s="13" t="s">
        <v>31</v>
      </c>
      <c r="AX124" s="13" t="s">
        <v>69</v>
      </c>
      <c r="AY124" s="245" t="s">
        <v>281</v>
      </c>
    </row>
    <row r="125" s="13" customFormat="1">
      <c r="A125" s="13"/>
      <c r="B125" s="234"/>
      <c r="C125" s="235"/>
      <c r="D125" s="236" t="s">
        <v>292</v>
      </c>
      <c r="E125" s="237" t="s">
        <v>19</v>
      </c>
      <c r="F125" s="238" t="s">
        <v>852</v>
      </c>
      <c r="G125" s="235"/>
      <c r="H125" s="239">
        <v>2.02</v>
      </c>
      <c r="I125" s="240"/>
      <c r="J125" s="235"/>
      <c r="K125" s="235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292</v>
      </c>
      <c r="AU125" s="245" t="s">
        <v>78</v>
      </c>
      <c r="AV125" s="13" t="s">
        <v>78</v>
      </c>
      <c r="AW125" s="13" t="s">
        <v>31</v>
      </c>
      <c r="AX125" s="13" t="s">
        <v>69</v>
      </c>
      <c r="AY125" s="245" t="s">
        <v>281</v>
      </c>
    </row>
    <row r="126" s="13" customFormat="1">
      <c r="A126" s="13"/>
      <c r="B126" s="234"/>
      <c r="C126" s="235"/>
      <c r="D126" s="236" t="s">
        <v>292</v>
      </c>
      <c r="E126" s="237" t="s">
        <v>19</v>
      </c>
      <c r="F126" s="238" t="s">
        <v>852</v>
      </c>
      <c r="G126" s="235"/>
      <c r="H126" s="239">
        <v>2.02</v>
      </c>
      <c r="I126" s="240"/>
      <c r="J126" s="235"/>
      <c r="K126" s="235"/>
      <c r="L126" s="241"/>
      <c r="M126" s="242"/>
      <c r="N126" s="243"/>
      <c r="O126" s="243"/>
      <c r="P126" s="243"/>
      <c r="Q126" s="243"/>
      <c r="R126" s="243"/>
      <c r="S126" s="243"/>
      <c r="T126" s="244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5" t="s">
        <v>292</v>
      </c>
      <c r="AU126" s="245" t="s">
        <v>78</v>
      </c>
      <c r="AV126" s="13" t="s">
        <v>78</v>
      </c>
      <c r="AW126" s="13" t="s">
        <v>31</v>
      </c>
      <c r="AX126" s="13" t="s">
        <v>69</v>
      </c>
      <c r="AY126" s="245" t="s">
        <v>281</v>
      </c>
    </row>
    <row r="127" s="15" customFormat="1">
      <c r="A127" s="15"/>
      <c r="B127" s="257"/>
      <c r="C127" s="258"/>
      <c r="D127" s="236" t="s">
        <v>292</v>
      </c>
      <c r="E127" s="259" t="s">
        <v>19</v>
      </c>
      <c r="F127" s="260" t="s">
        <v>853</v>
      </c>
      <c r="G127" s="258"/>
      <c r="H127" s="259" t="s">
        <v>19</v>
      </c>
      <c r="I127" s="261"/>
      <c r="J127" s="258"/>
      <c r="K127" s="258"/>
      <c r="L127" s="262"/>
      <c r="M127" s="263"/>
      <c r="N127" s="264"/>
      <c r="O127" s="264"/>
      <c r="P127" s="264"/>
      <c r="Q127" s="264"/>
      <c r="R127" s="264"/>
      <c r="S127" s="264"/>
      <c r="T127" s="26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6" t="s">
        <v>292</v>
      </c>
      <c r="AU127" s="266" t="s">
        <v>78</v>
      </c>
      <c r="AV127" s="15" t="s">
        <v>76</v>
      </c>
      <c r="AW127" s="15" t="s">
        <v>31</v>
      </c>
      <c r="AX127" s="15" t="s">
        <v>69</v>
      </c>
      <c r="AY127" s="266" t="s">
        <v>281</v>
      </c>
    </row>
    <row r="128" s="14" customFormat="1">
      <c r="A128" s="14"/>
      <c r="B128" s="246"/>
      <c r="C128" s="247"/>
      <c r="D128" s="236" t="s">
        <v>292</v>
      </c>
      <c r="E128" s="248" t="s">
        <v>19</v>
      </c>
      <c r="F128" s="249" t="s">
        <v>311</v>
      </c>
      <c r="G128" s="247"/>
      <c r="H128" s="250">
        <v>5.8579999999999997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292</v>
      </c>
      <c r="AU128" s="256" t="s">
        <v>78</v>
      </c>
      <c r="AV128" s="14" t="s">
        <v>288</v>
      </c>
      <c r="AW128" s="14" t="s">
        <v>31</v>
      </c>
      <c r="AX128" s="14" t="s">
        <v>76</v>
      </c>
      <c r="AY128" s="256" t="s">
        <v>281</v>
      </c>
    </row>
    <row r="129" s="2" customFormat="1" ht="16.5" customHeight="1">
      <c r="A129" s="41"/>
      <c r="B129" s="42"/>
      <c r="C129" s="216" t="s">
        <v>312</v>
      </c>
      <c r="D129" s="216" t="s">
        <v>284</v>
      </c>
      <c r="E129" s="217" t="s">
        <v>313</v>
      </c>
      <c r="F129" s="218" t="s">
        <v>314</v>
      </c>
      <c r="G129" s="219" t="s">
        <v>315</v>
      </c>
      <c r="H129" s="220">
        <v>3</v>
      </c>
      <c r="I129" s="221"/>
      <c r="J129" s="222">
        <f>ROUND(I129*H129,2)</f>
        <v>0</v>
      </c>
      <c r="K129" s="218" t="s">
        <v>316</v>
      </c>
      <c r="L129" s="47"/>
      <c r="M129" s="223" t="s">
        <v>19</v>
      </c>
      <c r="N129" s="224" t="s">
        <v>40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0.01</v>
      </c>
      <c r="T129" s="226">
        <f>S129*H129</f>
        <v>0.029999999999999999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305</v>
      </c>
      <c r="AT129" s="227" t="s">
        <v>284</v>
      </c>
      <c r="AU129" s="227" t="s">
        <v>78</v>
      </c>
      <c r="AY129" s="20" t="s">
        <v>281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76</v>
      </c>
      <c r="BK129" s="228">
        <f>ROUND(I129*H129,2)</f>
        <v>0</v>
      </c>
      <c r="BL129" s="20" t="s">
        <v>305</v>
      </c>
      <c r="BM129" s="227" t="s">
        <v>317</v>
      </c>
    </row>
    <row r="130" s="2" customFormat="1" ht="16.5" customHeight="1">
      <c r="A130" s="41"/>
      <c r="B130" s="42"/>
      <c r="C130" s="216" t="s">
        <v>318</v>
      </c>
      <c r="D130" s="216" t="s">
        <v>284</v>
      </c>
      <c r="E130" s="217" t="s">
        <v>319</v>
      </c>
      <c r="F130" s="218" t="s">
        <v>320</v>
      </c>
      <c r="G130" s="219" t="s">
        <v>321</v>
      </c>
      <c r="H130" s="220">
        <v>4</v>
      </c>
      <c r="I130" s="221"/>
      <c r="J130" s="222">
        <f>ROUND(I130*H130,2)</f>
        <v>0</v>
      </c>
      <c r="K130" s="218" t="s">
        <v>316</v>
      </c>
      <c r="L130" s="47"/>
      <c r="M130" s="223" t="s">
        <v>19</v>
      </c>
      <c r="N130" s="224" t="s">
        <v>40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305</v>
      </c>
      <c r="AT130" s="227" t="s">
        <v>284</v>
      </c>
      <c r="AU130" s="227" t="s">
        <v>78</v>
      </c>
      <c r="AY130" s="20" t="s">
        <v>281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76</v>
      </c>
      <c r="BK130" s="228">
        <f>ROUND(I130*H130,2)</f>
        <v>0</v>
      </c>
      <c r="BL130" s="20" t="s">
        <v>305</v>
      </c>
      <c r="BM130" s="227" t="s">
        <v>322</v>
      </c>
    </row>
    <row r="131" s="2" customFormat="1" ht="24.15" customHeight="1">
      <c r="A131" s="41"/>
      <c r="B131" s="42"/>
      <c r="C131" s="216" t="s">
        <v>323</v>
      </c>
      <c r="D131" s="216" t="s">
        <v>284</v>
      </c>
      <c r="E131" s="217" t="s">
        <v>324</v>
      </c>
      <c r="F131" s="218" t="s">
        <v>325</v>
      </c>
      <c r="G131" s="219" t="s">
        <v>321</v>
      </c>
      <c r="H131" s="220">
        <v>2</v>
      </c>
      <c r="I131" s="221"/>
      <c r="J131" s="222">
        <f>ROUND(I131*H131,2)</f>
        <v>0</v>
      </c>
      <c r="K131" s="218" t="s">
        <v>316</v>
      </c>
      <c r="L131" s="47"/>
      <c r="M131" s="223" t="s">
        <v>19</v>
      </c>
      <c r="N131" s="224" t="s">
        <v>40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0.0050000000000000001</v>
      </c>
      <c r="T131" s="226">
        <f>S131*H131</f>
        <v>0.01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305</v>
      </c>
      <c r="AT131" s="227" t="s">
        <v>284</v>
      </c>
      <c r="AU131" s="227" t="s">
        <v>78</v>
      </c>
      <c r="AY131" s="20" t="s">
        <v>281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76</v>
      </c>
      <c r="BK131" s="228">
        <f>ROUND(I131*H131,2)</f>
        <v>0</v>
      </c>
      <c r="BL131" s="20" t="s">
        <v>305</v>
      </c>
      <c r="BM131" s="227" t="s">
        <v>326</v>
      </c>
    </row>
    <row r="132" s="2" customFormat="1" ht="24.15" customHeight="1">
      <c r="A132" s="41"/>
      <c r="B132" s="42"/>
      <c r="C132" s="216" t="s">
        <v>327</v>
      </c>
      <c r="D132" s="216" t="s">
        <v>284</v>
      </c>
      <c r="E132" s="217" t="s">
        <v>328</v>
      </c>
      <c r="F132" s="218" t="s">
        <v>329</v>
      </c>
      <c r="G132" s="219" t="s">
        <v>330</v>
      </c>
      <c r="H132" s="220">
        <v>2</v>
      </c>
      <c r="I132" s="221"/>
      <c r="J132" s="222">
        <f>ROUND(I132*H132,2)</f>
        <v>0</v>
      </c>
      <c r="K132" s="218" t="s">
        <v>287</v>
      </c>
      <c r="L132" s="47"/>
      <c r="M132" s="223" t="s">
        <v>19</v>
      </c>
      <c r="N132" s="224" t="s">
        <v>40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5.0000000000000002E-05</v>
      </c>
      <c r="T132" s="226">
        <f>S132*H132</f>
        <v>0.00010000000000000001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305</v>
      </c>
      <c r="AT132" s="227" t="s">
        <v>284</v>
      </c>
      <c r="AU132" s="227" t="s">
        <v>78</v>
      </c>
      <c r="AY132" s="20" t="s">
        <v>281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76</v>
      </c>
      <c r="BK132" s="228">
        <f>ROUND(I132*H132,2)</f>
        <v>0</v>
      </c>
      <c r="BL132" s="20" t="s">
        <v>305</v>
      </c>
      <c r="BM132" s="227" t="s">
        <v>331</v>
      </c>
    </row>
    <row r="133" s="2" customFormat="1">
      <c r="A133" s="41"/>
      <c r="B133" s="42"/>
      <c r="C133" s="43"/>
      <c r="D133" s="229" t="s">
        <v>290</v>
      </c>
      <c r="E133" s="43"/>
      <c r="F133" s="230" t="s">
        <v>332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290</v>
      </c>
      <c r="AU133" s="20" t="s">
        <v>78</v>
      </c>
    </row>
    <row r="134" s="13" customFormat="1">
      <c r="A134" s="13"/>
      <c r="B134" s="234"/>
      <c r="C134" s="235"/>
      <c r="D134" s="236" t="s">
        <v>292</v>
      </c>
      <c r="E134" s="237" t="s">
        <v>19</v>
      </c>
      <c r="F134" s="238" t="s">
        <v>333</v>
      </c>
      <c r="G134" s="235"/>
      <c r="H134" s="239">
        <v>2</v>
      </c>
      <c r="I134" s="240"/>
      <c r="J134" s="235"/>
      <c r="K134" s="235"/>
      <c r="L134" s="241"/>
      <c r="M134" s="242"/>
      <c r="N134" s="243"/>
      <c r="O134" s="243"/>
      <c r="P134" s="243"/>
      <c r="Q134" s="243"/>
      <c r="R134" s="243"/>
      <c r="S134" s="243"/>
      <c r="T134" s="24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5" t="s">
        <v>292</v>
      </c>
      <c r="AU134" s="245" t="s">
        <v>78</v>
      </c>
      <c r="AV134" s="13" t="s">
        <v>78</v>
      </c>
      <c r="AW134" s="13" t="s">
        <v>31</v>
      </c>
      <c r="AX134" s="13" t="s">
        <v>76</v>
      </c>
      <c r="AY134" s="245" t="s">
        <v>281</v>
      </c>
    </row>
    <row r="135" s="12" customFormat="1" ht="22.8" customHeight="1">
      <c r="A135" s="12"/>
      <c r="B135" s="200"/>
      <c r="C135" s="201"/>
      <c r="D135" s="202" t="s">
        <v>68</v>
      </c>
      <c r="E135" s="214" t="s">
        <v>334</v>
      </c>
      <c r="F135" s="214" t="s">
        <v>335</v>
      </c>
      <c r="G135" s="201"/>
      <c r="H135" s="201"/>
      <c r="I135" s="204"/>
      <c r="J135" s="215">
        <f>BK135</f>
        <v>0</v>
      </c>
      <c r="K135" s="201"/>
      <c r="L135" s="206"/>
      <c r="M135" s="207"/>
      <c r="N135" s="208"/>
      <c r="O135" s="208"/>
      <c r="P135" s="209">
        <f>SUM(P136:P149)</f>
        <v>0</v>
      </c>
      <c r="Q135" s="208"/>
      <c r="R135" s="209">
        <f>SUM(R136:R149)</f>
        <v>0</v>
      </c>
      <c r="S135" s="208"/>
      <c r="T135" s="210">
        <f>SUM(T136:T149)</f>
        <v>8.4093800000000005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1" t="s">
        <v>76</v>
      </c>
      <c r="AT135" s="212" t="s">
        <v>68</v>
      </c>
      <c r="AU135" s="212" t="s">
        <v>76</v>
      </c>
      <c r="AY135" s="211" t="s">
        <v>281</v>
      </c>
      <c r="BK135" s="213">
        <f>SUM(BK136:BK149)</f>
        <v>0</v>
      </c>
    </row>
    <row r="136" s="2" customFormat="1" ht="37.8" customHeight="1">
      <c r="A136" s="41"/>
      <c r="B136" s="42"/>
      <c r="C136" s="216" t="s">
        <v>336</v>
      </c>
      <c r="D136" s="216" t="s">
        <v>284</v>
      </c>
      <c r="E136" s="217" t="s">
        <v>337</v>
      </c>
      <c r="F136" s="218" t="s">
        <v>338</v>
      </c>
      <c r="G136" s="219" t="s">
        <v>197</v>
      </c>
      <c r="H136" s="220">
        <v>50.661999999999999</v>
      </c>
      <c r="I136" s="221"/>
      <c r="J136" s="222">
        <f>ROUND(I136*H136,2)</f>
        <v>0</v>
      </c>
      <c r="K136" s="218" t="s">
        <v>287</v>
      </c>
      <c r="L136" s="47"/>
      <c r="M136" s="223" t="s">
        <v>19</v>
      </c>
      <c r="N136" s="224" t="s">
        <v>40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0.045999999999999999</v>
      </c>
      <c r="T136" s="226">
        <f>S136*H136</f>
        <v>2.3304519999999997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288</v>
      </c>
      <c r="AT136" s="227" t="s">
        <v>284</v>
      </c>
      <c r="AU136" s="227" t="s">
        <v>78</v>
      </c>
      <c r="AY136" s="20" t="s">
        <v>281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76</v>
      </c>
      <c r="BK136" s="228">
        <f>ROUND(I136*H136,2)</f>
        <v>0</v>
      </c>
      <c r="BL136" s="20" t="s">
        <v>288</v>
      </c>
      <c r="BM136" s="227" t="s">
        <v>339</v>
      </c>
    </row>
    <row r="137" s="2" customFormat="1">
      <c r="A137" s="41"/>
      <c r="B137" s="42"/>
      <c r="C137" s="43"/>
      <c r="D137" s="229" t="s">
        <v>290</v>
      </c>
      <c r="E137" s="43"/>
      <c r="F137" s="230" t="s">
        <v>340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290</v>
      </c>
      <c r="AU137" s="20" t="s">
        <v>78</v>
      </c>
    </row>
    <row r="138" s="15" customFormat="1">
      <c r="A138" s="15"/>
      <c r="B138" s="257"/>
      <c r="C138" s="258"/>
      <c r="D138" s="236" t="s">
        <v>292</v>
      </c>
      <c r="E138" s="259" t="s">
        <v>19</v>
      </c>
      <c r="F138" s="260" t="s">
        <v>341</v>
      </c>
      <c r="G138" s="258"/>
      <c r="H138" s="259" t="s">
        <v>19</v>
      </c>
      <c r="I138" s="261"/>
      <c r="J138" s="258"/>
      <c r="K138" s="258"/>
      <c r="L138" s="262"/>
      <c r="M138" s="263"/>
      <c r="N138" s="264"/>
      <c r="O138" s="264"/>
      <c r="P138" s="264"/>
      <c r="Q138" s="264"/>
      <c r="R138" s="264"/>
      <c r="S138" s="264"/>
      <c r="T138" s="26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6" t="s">
        <v>292</v>
      </c>
      <c r="AU138" s="266" t="s">
        <v>78</v>
      </c>
      <c r="AV138" s="15" t="s">
        <v>76</v>
      </c>
      <c r="AW138" s="15" t="s">
        <v>31</v>
      </c>
      <c r="AX138" s="15" t="s">
        <v>69</v>
      </c>
      <c r="AY138" s="266" t="s">
        <v>281</v>
      </c>
    </row>
    <row r="139" s="13" customFormat="1">
      <c r="A139" s="13"/>
      <c r="B139" s="234"/>
      <c r="C139" s="235"/>
      <c r="D139" s="236" t="s">
        <v>292</v>
      </c>
      <c r="E139" s="237" t="s">
        <v>19</v>
      </c>
      <c r="F139" s="238" t="s">
        <v>854</v>
      </c>
      <c r="G139" s="235"/>
      <c r="H139" s="239">
        <v>51.155000000000001</v>
      </c>
      <c r="I139" s="240"/>
      <c r="J139" s="235"/>
      <c r="K139" s="235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292</v>
      </c>
      <c r="AU139" s="245" t="s">
        <v>78</v>
      </c>
      <c r="AV139" s="13" t="s">
        <v>78</v>
      </c>
      <c r="AW139" s="13" t="s">
        <v>31</v>
      </c>
      <c r="AX139" s="13" t="s">
        <v>69</v>
      </c>
      <c r="AY139" s="245" t="s">
        <v>281</v>
      </c>
    </row>
    <row r="140" s="15" customFormat="1">
      <c r="A140" s="15"/>
      <c r="B140" s="257"/>
      <c r="C140" s="258"/>
      <c r="D140" s="236" t="s">
        <v>292</v>
      </c>
      <c r="E140" s="259" t="s">
        <v>19</v>
      </c>
      <c r="F140" s="260" t="s">
        <v>343</v>
      </c>
      <c r="G140" s="258"/>
      <c r="H140" s="259" t="s">
        <v>19</v>
      </c>
      <c r="I140" s="261"/>
      <c r="J140" s="258"/>
      <c r="K140" s="258"/>
      <c r="L140" s="262"/>
      <c r="M140" s="263"/>
      <c r="N140" s="264"/>
      <c r="O140" s="264"/>
      <c r="P140" s="264"/>
      <c r="Q140" s="264"/>
      <c r="R140" s="264"/>
      <c r="S140" s="264"/>
      <c r="T140" s="26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6" t="s">
        <v>292</v>
      </c>
      <c r="AU140" s="266" t="s">
        <v>78</v>
      </c>
      <c r="AV140" s="15" t="s">
        <v>76</v>
      </c>
      <c r="AW140" s="15" t="s">
        <v>31</v>
      </c>
      <c r="AX140" s="15" t="s">
        <v>69</v>
      </c>
      <c r="AY140" s="266" t="s">
        <v>281</v>
      </c>
    </row>
    <row r="141" s="13" customFormat="1">
      <c r="A141" s="13"/>
      <c r="B141" s="234"/>
      <c r="C141" s="235"/>
      <c r="D141" s="236" t="s">
        <v>292</v>
      </c>
      <c r="E141" s="237" t="s">
        <v>19</v>
      </c>
      <c r="F141" s="238" t="s">
        <v>855</v>
      </c>
      <c r="G141" s="235"/>
      <c r="H141" s="239">
        <v>-5.2220000000000004</v>
      </c>
      <c r="I141" s="240"/>
      <c r="J141" s="235"/>
      <c r="K141" s="235"/>
      <c r="L141" s="241"/>
      <c r="M141" s="242"/>
      <c r="N141" s="243"/>
      <c r="O141" s="243"/>
      <c r="P141" s="243"/>
      <c r="Q141" s="243"/>
      <c r="R141" s="243"/>
      <c r="S141" s="243"/>
      <c r="T141" s="24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5" t="s">
        <v>292</v>
      </c>
      <c r="AU141" s="245" t="s">
        <v>78</v>
      </c>
      <c r="AV141" s="13" t="s">
        <v>78</v>
      </c>
      <c r="AW141" s="13" t="s">
        <v>31</v>
      </c>
      <c r="AX141" s="13" t="s">
        <v>69</v>
      </c>
      <c r="AY141" s="245" t="s">
        <v>281</v>
      </c>
    </row>
    <row r="142" s="15" customFormat="1">
      <c r="A142" s="15"/>
      <c r="B142" s="257"/>
      <c r="C142" s="258"/>
      <c r="D142" s="236" t="s">
        <v>292</v>
      </c>
      <c r="E142" s="259" t="s">
        <v>19</v>
      </c>
      <c r="F142" s="260" t="s">
        <v>345</v>
      </c>
      <c r="G142" s="258"/>
      <c r="H142" s="259" t="s">
        <v>19</v>
      </c>
      <c r="I142" s="261"/>
      <c r="J142" s="258"/>
      <c r="K142" s="258"/>
      <c r="L142" s="262"/>
      <c r="M142" s="263"/>
      <c r="N142" s="264"/>
      <c r="O142" s="264"/>
      <c r="P142" s="264"/>
      <c r="Q142" s="264"/>
      <c r="R142" s="264"/>
      <c r="S142" s="264"/>
      <c r="T142" s="26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6" t="s">
        <v>292</v>
      </c>
      <c r="AU142" s="266" t="s">
        <v>78</v>
      </c>
      <c r="AV142" s="15" t="s">
        <v>76</v>
      </c>
      <c r="AW142" s="15" t="s">
        <v>31</v>
      </c>
      <c r="AX142" s="15" t="s">
        <v>69</v>
      </c>
      <c r="AY142" s="266" t="s">
        <v>281</v>
      </c>
    </row>
    <row r="143" s="13" customFormat="1">
      <c r="A143" s="13"/>
      <c r="B143" s="234"/>
      <c r="C143" s="235"/>
      <c r="D143" s="236" t="s">
        <v>292</v>
      </c>
      <c r="E143" s="237" t="s">
        <v>19</v>
      </c>
      <c r="F143" s="238" t="s">
        <v>951</v>
      </c>
      <c r="G143" s="235"/>
      <c r="H143" s="239">
        <v>4.7290000000000001</v>
      </c>
      <c r="I143" s="240"/>
      <c r="J143" s="235"/>
      <c r="K143" s="235"/>
      <c r="L143" s="241"/>
      <c r="M143" s="242"/>
      <c r="N143" s="243"/>
      <c r="O143" s="243"/>
      <c r="P143" s="243"/>
      <c r="Q143" s="243"/>
      <c r="R143" s="243"/>
      <c r="S143" s="243"/>
      <c r="T143" s="24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5" t="s">
        <v>292</v>
      </c>
      <c r="AU143" s="245" t="s">
        <v>78</v>
      </c>
      <c r="AV143" s="13" t="s">
        <v>78</v>
      </c>
      <c r="AW143" s="13" t="s">
        <v>31</v>
      </c>
      <c r="AX143" s="13" t="s">
        <v>69</v>
      </c>
      <c r="AY143" s="245" t="s">
        <v>281</v>
      </c>
    </row>
    <row r="144" s="14" customFormat="1">
      <c r="A144" s="14"/>
      <c r="B144" s="246"/>
      <c r="C144" s="247"/>
      <c r="D144" s="236" t="s">
        <v>292</v>
      </c>
      <c r="E144" s="248" t="s">
        <v>19</v>
      </c>
      <c r="F144" s="249" t="s">
        <v>311</v>
      </c>
      <c r="G144" s="247"/>
      <c r="H144" s="250">
        <v>50.661999999999999</v>
      </c>
      <c r="I144" s="251"/>
      <c r="J144" s="247"/>
      <c r="K144" s="247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292</v>
      </c>
      <c r="AU144" s="256" t="s">
        <v>78</v>
      </c>
      <c r="AV144" s="14" t="s">
        <v>288</v>
      </c>
      <c r="AW144" s="14" t="s">
        <v>31</v>
      </c>
      <c r="AX144" s="14" t="s">
        <v>76</v>
      </c>
      <c r="AY144" s="256" t="s">
        <v>281</v>
      </c>
    </row>
    <row r="145" s="2" customFormat="1" ht="37.8" customHeight="1">
      <c r="A145" s="41"/>
      <c r="B145" s="42"/>
      <c r="C145" s="216" t="s">
        <v>347</v>
      </c>
      <c r="D145" s="216" t="s">
        <v>284</v>
      </c>
      <c r="E145" s="217" t="s">
        <v>348</v>
      </c>
      <c r="F145" s="218" t="s">
        <v>349</v>
      </c>
      <c r="G145" s="219" t="s">
        <v>197</v>
      </c>
      <c r="H145" s="220">
        <v>89.396000000000001</v>
      </c>
      <c r="I145" s="221"/>
      <c r="J145" s="222">
        <f>ROUND(I145*H145,2)</f>
        <v>0</v>
      </c>
      <c r="K145" s="218" t="s">
        <v>287</v>
      </c>
      <c r="L145" s="47"/>
      <c r="M145" s="223" t="s">
        <v>19</v>
      </c>
      <c r="N145" s="224" t="s">
        <v>40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0.068000000000000005</v>
      </c>
      <c r="T145" s="226">
        <f>S145*H145</f>
        <v>6.0789280000000003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288</v>
      </c>
      <c r="AT145" s="227" t="s">
        <v>284</v>
      </c>
      <c r="AU145" s="227" t="s">
        <v>78</v>
      </c>
      <c r="AY145" s="20" t="s">
        <v>281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76</v>
      </c>
      <c r="BK145" s="228">
        <f>ROUND(I145*H145,2)</f>
        <v>0</v>
      </c>
      <c r="BL145" s="20" t="s">
        <v>288</v>
      </c>
      <c r="BM145" s="227" t="s">
        <v>350</v>
      </c>
    </row>
    <row r="146" s="2" customFormat="1">
      <c r="A146" s="41"/>
      <c r="B146" s="42"/>
      <c r="C146" s="43"/>
      <c r="D146" s="229" t="s">
        <v>290</v>
      </c>
      <c r="E146" s="43"/>
      <c r="F146" s="230" t="s">
        <v>351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290</v>
      </c>
      <c r="AU146" s="20" t="s">
        <v>78</v>
      </c>
    </row>
    <row r="147" s="13" customFormat="1">
      <c r="A147" s="13"/>
      <c r="B147" s="234"/>
      <c r="C147" s="235"/>
      <c r="D147" s="236" t="s">
        <v>292</v>
      </c>
      <c r="E147" s="237" t="s">
        <v>19</v>
      </c>
      <c r="F147" s="238" t="s">
        <v>211</v>
      </c>
      <c r="G147" s="235"/>
      <c r="H147" s="239">
        <v>87.489000000000004</v>
      </c>
      <c r="I147" s="240"/>
      <c r="J147" s="235"/>
      <c r="K147" s="235"/>
      <c r="L147" s="241"/>
      <c r="M147" s="242"/>
      <c r="N147" s="243"/>
      <c r="O147" s="243"/>
      <c r="P147" s="243"/>
      <c r="Q147" s="243"/>
      <c r="R147" s="243"/>
      <c r="S147" s="243"/>
      <c r="T147" s="24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5" t="s">
        <v>292</v>
      </c>
      <c r="AU147" s="245" t="s">
        <v>78</v>
      </c>
      <c r="AV147" s="13" t="s">
        <v>78</v>
      </c>
      <c r="AW147" s="13" t="s">
        <v>31</v>
      </c>
      <c r="AX147" s="13" t="s">
        <v>69</v>
      </c>
      <c r="AY147" s="245" t="s">
        <v>281</v>
      </c>
    </row>
    <row r="148" s="13" customFormat="1">
      <c r="A148" s="13"/>
      <c r="B148" s="234"/>
      <c r="C148" s="235"/>
      <c r="D148" s="236" t="s">
        <v>292</v>
      </c>
      <c r="E148" s="237" t="s">
        <v>19</v>
      </c>
      <c r="F148" s="238" t="s">
        <v>352</v>
      </c>
      <c r="G148" s="235"/>
      <c r="H148" s="239">
        <v>1.907</v>
      </c>
      <c r="I148" s="240"/>
      <c r="J148" s="235"/>
      <c r="K148" s="235"/>
      <c r="L148" s="241"/>
      <c r="M148" s="242"/>
      <c r="N148" s="243"/>
      <c r="O148" s="243"/>
      <c r="P148" s="243"/>
      <c r="Q148" s="243"/>
      <c r="R148" s="243"/>
      <c r="S148" s="243"/>
      <c r="T148" s="244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5" t="s">
        <v>292</v>
      </c>
      <c r="AU148" s="245" t="s">
        <v>78</v>
      </c>
      <c r="AV148" s="13" t="s">
        <v>78</v>
      </c>
      <c r="AW148" s="13" t="s">
        <v>31</v>
      </c>
      <c r="AX148" s="13" t="s">
        <v>69</v>
      </c>
      <c r="AY148" s="245" t="s">
        <v>281</v>
      </c>
    </row>
    <row r="149" s="14" customFormat="1">
      <c r="A149" s="14"/>
      <c r="B149" s="246"/>
      <c r="C149" s="247"/>
      <c r="D149" s="236" t="s">
        <v>292</v>
      </c>
      <c r="E149" s="248" t="s">
        <v>19</v>
      </c>
      <c r="F149" s="249" t="s">
        <v>311</v>
      </c>
      <c r="G149" s="247"/>
      <c r="H149" s="250">
        <v>89.396000000000001</v>
      </c>
      <c r="I149" s="251"/>
      <c r="J149" s="247"/>
      <c r="K149" s="247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292</v>
      </c>
      <c r="AU149" s="256" t="s">
        <v>78</v>
      </c>
      <c r="AV149" s="14" t="s">
        <v>288</v>
      </c>
      <c r="AW149" s="14" t="s">
        <v>31</v>
      </c>
      <c r="AX149" s="14" t="s">
        <v>76</v>
      </c>
      <c r="AY149" s="256" t="s">
        <v>281</v>
      </c>
    </row>
    <row r="150" s="12" customFormat="1" ht="22.8" customHeight="1">
      <c r="A150" s="12"/>
      <c r="B150" s="200"/>
      <c r="C150" s="201"/>
      <c r="D150" s="202" t="s">
        <v>68</v>
      </c>
      <c r="E150" s="214" t="s">
        <v>353</v>
      </c>
      <c r="F150" s="214" t="s">
        <v>354</v>
      </c>
      <c r="G150" s="201"/>
      <c r="H150" s="201"/>
      <c r="I150" s="204"/>
      <c r="J150" s="215">
        <f>BK150</f>
        <v>0</v>
      </c>
      <c r="K150" s="201"/>
      <c r="L150" s="206"/>
      <c r="M150" s="207"/>
      <c r="N150" s="208"/>
      <c r="O150" s="208"/>
      <c r="P150" s="209">
        <f>SUM(P151:P161)</f>
        <v>0</v>
      </c>
      <c r="Q150" s="208"/>
      <c r="R150" s="209">
        <f>SUM(R151:R161)</f>
        <v>0</v>
      </c>
      <c r="S150" s="208"/>
      <c r="T150" s="210">
        <f>SUM(T151:T161)</f>
        <v>1.6160959999999998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1" t="s">
        <v>76</v>
      </c>
      <c r="AT150" s="212" t="s">
        <v>68</v>
      </c>
      <c r="AU150" s="212" t="s">
        <v>76</v>
      </c>
      <c r="AY150" s="211" t="s">
        <v>281</v>
      </c>
      <c r="BK150" s="213">
        <f>SUM(BK151:BK161)</f>
        <v>0</v>
      </c>
    </row>
    <row r="151" s="2" customFormat="1" ht="24.15" customHeight="1">
      <c r="A151" s="41"/>
      <c r="B151" s="42"/>
      <c r="C151" s="216" t="s">
        <v>355</v>
      </c>
      <c r="D151" s="216" t="s">
        <v>284</v>
      </c>
      <c r="E151" s="217" t="s">
        <v>356</v>
      </c>
      <c r="F151" s="218" t="s">
        <v>357</v>
      </c>
      <c r="G151" s="219" t="s">
        <v>197</v>
      </c>
      <c r="H151" s="220">
        <v>6.9619999999999997</v>
      </c>
      <c r="I151" s="221"/>
      <c r="J151" s="222">
        <f>ROUND(I151*H151,2)</f>
        <v>0</v>
      </c>
      <c r="K151" s="218" t="s">
        <v>287</v>
      </c>
      <c r="L151" s="47"/>
      <c r="M151" s="223" t="s">
        <v>19</v>
      </c>
      <c r="N151" s="224" t="s">
        <v>40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0.20799999999999999</v>
      </c>
      <c r="T151" s="226">
        <f>S151*H151</f>
        <v>1.4480959999999998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288</v>
      </c>
      <c r="AT151" s="227" t="s">
        <v>284</v>
      </c>
      <c r="AU151" s="227" t="s">
        <v>78</v>
      </c>
      <c r="AY151" s="20" t="s">
        <v>281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76</v>
      </c>
      <c r="BK151" s="228">
        <f>ROUND(I151*H151,2)</f>
        <v>0</v>
      </c>
      <c r="BL151" s="20" t="s">
        <v>288</v>
      </c>
      <c r="BM151" s="227" t="s">
        <v>358</v>
      </c>
    </row>
    <row r="152" s="2" customFormat="1">
      <c r="A152" s="41"/>
      <c r="B152" s="42"/>
      <c r="C152" s="43"/>
      <c r="D152" s="229" t="s">
        <v>290</v>
      </c>
      <c r="E152" s="43"/>
      <c r="F152" s="230" t="s">
        <v>359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290</v>
      </c>
      <c r="AU152" s="20" t="s">
        <v>78</v>
      </c>
    </row>
    <row r="153" s="13" customFormat="1">
      <c r="A153" s="13"/>
      <c r="B153" s="234"/>
      <c r="C153" s="235"/>
      <c r="D153" s="236" t="s">
        <v>292</v>
      </c>
      <c r="E153" s="237" t="s">
        <v>19</v>
      </c>
      <c r="F153" s="238" t="s">
        <v>857</v>
      </c>
      <c r="G153" s="235"/>
      <c r="H153" s="239">
        <v>11.204000000000001</v>
      </c>
      <c r="I153" s="240"/>
      <c r="J153" s="235"/>
      <c r="K153" s="235"/>
      <c r="L153" s="241"/>
      <c r="M153" s="242"/>
      <c r="N153" s="243"/>
      <c r="O153" s="243"/>
      <c r="P153" s="243"/>
      <c r="Q153" s="243"/>
      <c r="R153" s="243"/>
      <c r="S153" s="243"/>
      <c r="T153" s="244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5" t="s">
        <v>292</v>
      </c>
      <c r="AU153" s="245" t="s">
        <v>78</v>
      </c>
      <c r="AV153" s="13" t="s">
        <v>78</v>
      </c>
      <c r="AW153" s="13" t="s">
        <v>31</v>
      </c>
      <c r="AX153" s="13" t="s">
        <v>69</v>
      </c>
      <c r="AY153" s="245" t="s">
        <v>281</v>
      </c>
    </row>
    <row r="154" s="13" customFormat="1">
      <c r="A154" s="13"/>
      <c r="B154" s="234"/>
      <c r="C154" s="235"/>
      <c r="D154" s="236" t="s">
        <v>292</v>
      </c>
      <c r="E154" s="237" t="s">
        <v>19</v>
      </c>
      <c r="F154" s="238" t="s">
        <v>361</v>
      </c>
      <c r="G154" s="235"/>
      <c r="H154" s="239">
        <v>-4.242</v>
      </c>
      <c r="I154" s="240"/>
      <c r="J154" s="235"/>
      <c r="K154" s="235"/>
      <c r="L154" s="241"/>
      <c r="M154" s="242"/>
      <c r="N154" s="243"/>
      <c r="O154" s="243"/>
      <c r="P154" s="243"/>
      <c r="Q154" s="243"/>
      <c r="R154" s="243"/>
      <c r="S154" s="243"/>
      <c r="T154" s="244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5" t="s">
        <v>292</v>
      </c>
      <c r="AU154" s="245" t="s">
        <v>78</v>
      </c>
      <c r="AV154" s="13" t="s">
        <v>78</v>
      </c>
      <c r="AW154" s="13" t="s">
        <v>31</v>
      </c>
      <c r="AX154" s="13" t="s">
        <v>69</v>
      </c>
      <c r="AY154" s="245" t="s">
        <v>281</v>
      </c>
    </row>
    <row r="155" s="14" customFormat="1">
      <c r="A155" s="14"/>
      <c r="B155" s="246"/>
      <c r="C155" s="247"/>
      <c r="D155" s="236" t="s">
        <v>292</v>
      </c>
      <c r="E155" s="248" t="s">
        <v>19</v>
      </c>
      <c r="F155" s="249" t="s">
        <v>311</v>
      </c>
      <c r="G155" s="247"/>
      <c r="H155" s="250">
        <v>6.9619999999999997</v>
      </c>
      <c r="I155" s="251"/>
      <c r="J155" s="247"/>
      <c r="K155" s="247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292</v>
      </c>
      <c r="AU155" s="256" t="s">
        <v>78</v>
      </c>
      <c r="AV155" s="14" t="s">
        <v>288</v>
      </c>
      <c r="AW155" s="14" t="s">
        <v>31</v>
      </c>
      <c r="AX155" s="14" t="s">
        <v>76</v>
      </c>
      <c r="AY155" s="256" t="s">
        <v>281</v>
      </c>
    </row>
    <row r="156" s="2" customFormat="1" ht="24.15" customHeight="1">
      <c r="A156" s="41"/>
      <c r="B156" s="42"/>
      <c r="C156" s="216" t="s">
        <v>8</v>
      </c>
      <c r="D156" s="216" t="s">
        <v>284</v>
      </c>
      <c r="E156" s="217" t="s">
        <v>858</v>
      </c>
      <c r="F156" s="218" t="s">
        <v>859</v>
      </c>
      <c r="G156" s="219" t="s">
        <v>197</v>
      </c>
      <c r="H156" s="220">
        <v>0.40000000000000002</v>
      </c>
      <c r="I156" s="221"/>
      <c r="J156" s="222">
        <f>ROUND(I156*H156,2)</f>
        <v>0</v>
      </c>
      <c r="K156" s="218" t="s">
        <v>287</v>
      </c>
      <c r="L156" s="47"/>
      <c r="M156" s="223" t="s">
        <v>19</v>
      </c>
      <c r="N156" s="224" t="s">
        <v>40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0.10000000000000001</v>
      </c>
      <c r="T156" s="226">
        <f>S156*H156</f>
        <v>0.040000000000000008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288</v>
      </c>
      <c r="AT156" s="227" t="s">
        <v>284</v>
      </c>
      <c r="AU156" s="227" t="s">
        <v>78</v>
      </c>
      <c r="AY156" s="20" t="s">
        <v>281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76</v>
      </c>
      <c r="BK156" s="228">
        <f>ROUND(I156*H156,2)</f>
        <v>0</v>
      </c>
      <c r="BL156" s="20" t="s">
        <v>288</v>
      </c>
      <c r="BM156" s="227" t="s">
        <v>860</v>
      </c>
    </row>
    <row r="157" s="2" customFormat="1">
      <c r="A157" s="41"/>
      <c r="B157" s="42"/>
      <c r="C157" s="43"/>
      <c r="D157" s="229" t="s">
        <v>290</v>
      </c>
      <c r="E157" s="43"/>
      <c r="F157" s="230" t="s">
        <v>861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290</v>
      </c>
      <c r="AU157" s="20" t="s">
        <v>78</v>
      </c>
    </row>
    <row r="158" s="13" customFormat="1">
      <c r="A158" s="13"/>
      <c r="B158" s="234"/>
      <c r="C158" s="235"/>
      <c r="D158" s="236" t="s">
        <v>292</v>
      </c>
      <c r="E158" s="237" t="s">
        <v>19</v>
      </c>
      <c r="F158" s="238" t="s">
        <v>862</v>
      </c>
      <c r="G158" s="235"/>
      <c r="H158" s="239">
        <v>0.40000000000000002</v>
      </c>
      <c r="I158" s="240"/>
      <c r="J158" s="235"/>
      <c r="K158" s="235"/>
      <c r="L158" s="241"/>
      <c r="M158" s="242"/>
      <c r="N158" s="243"/>
      <c r="O158" s="243"/>
      <c r="P158" s="243"/>
      <c r="Q158" s="243"/>
      <c r="R158" s="243"/>
      <c r="S158" s="243"/>
      <c r="T158" s="24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5" t="s">
        <v>292</v>
      </c>
      <c r="AU158" s="245" t="s">
        <v>78</v>
      </c>
      <c r="AV158" s="13" t="s">
        <v>78</v>
      </c>
      <c r="AW158" s="13" t="s">
        <v>31</v>
      </c>
      <c r="AX158" s="13" t="s">
        <v>76</v>
      </c>
      <c r="AY158" s="245" t="s">
        <v>281</v>
      </c>
    </row>
    <row r="159" s="2" customFormat="1" ht="24.15" customHeight="1">
      <c r="A159" s="41"/>
      <c r="B159" s="42"/>
      <c r="C159" s="216" t="s">
        <v>369</v>
      </c>
      <c r="D159" s="216" t="s">
        <v>284</v>
      </c>
      <c r="E159" s="217" t="s">
        <v>863</v>
      </c>
      <c r="F159" s="218" t="s">
        <v>864</v>
      </c>
      <c r="G159" s="219" t="s">
        <v>865</v>
      </c>
      <c r="H159" s="220">
        <v>0.064000000000000001</v>
      </c>
      <c r="I159" s="221"/>
      <c r="J159" s="222">
        <f>ROUND(I159*H159,2)</f>
        <v>0</v>
      </c>
      <c r="K159" s="218" t="s">
        <v>287</v>
      </c>
      <c r="L159" s="47"/>
      <c r="M159" s="223" t="s">
        <v>19</v>
      </c>
      <c r="N159" s="224" t="s">
        <v>40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2</v>
      </c>
      <c r="T159" s="226">
        <f>S159*H159</f>
        <v>0.128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288</v>
      </c>
      <c r="AT159" s="227" t="s">
        <v>284</v>
      </c>
      <c r="AU159" s="227" t="s">
        <v>78</v>
      </c>
      <c r="AY159" s="20" t="s">
        <v>281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76</v>
      </c>
      <c r="BK159" s="228">
        <f>ROUND(I159*H159,2)</f>
        <v>0</v>
      </c>
      <c r="BL159" s="20" t="s">
        <v>288</v>
      </c>
      <c r="BM159" s="227" t="s">
        <v>866</v>
      </c>
    </row>
    <row r="160" s="2" customFormat="1">
      <c r="A160" s="41"/>
      <c r="B160" s="42"/>
      <c r="C160" s="43"/>
      <c r="D160" s="229" t="s">
        <v>290</v>
      </c>
      <c r="E160" s="43"/>
      <c r="F160" s="230" t="s">
        <v>867</v>
      </c>
      <c r="G160" s="43"/>
      <c r="H160" s="43"/>
      <c r="I160" s="231"/>
      <c r="J160" s="43"/>
      <c r="K160" s="43"/>
      <c r="L160" s="47"/>
      <c r="M160" s="232"/>
      <c r="N160" s="233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290</v>
      </c>
      <c r="AU160" s="20" t="s">
        <v>78</v>
      </c>
    </row>
    <row r="161" s="13" customFormat="1">
      <c r="A161" s="13"/>
      <c r="B161" s="234"/>
      <c r="C161" s="235"/>
      <c r="D161" s="236" t="s">
        <v>292</v>
      </c>
      <c r="E161" s="237" t="s">
        <v>19</v>
      </c>
      <c r="F161" s="238" t="s">
        <v>868</v>
      </c>
      <c r="G161" s="235"/>
      <c r="H161" s="239">
        <v>0.064000000000000001</v>
      </c>
      <c r="I161" s="240"/>
      <c r="J161" s="235"/>
      <c r="K161" s="235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292</v>
      </c>
      <c r="AU161" s="245" t="s">
        <v>78</v>
      </c>
      <c r="AV161" s="13" t="s">
        <v>78</v>
      </c>
      <c r="AW161" s="13" t="s">
        <v>31</v>
      </c>
      <c r="AX161" s="13" t="s">
        <v>76</v>
      </c>
      <c r="AY161" s="245" t="s">
        <v>281</v>
      </c>
    </row>
    <row r="162" s="12" customFormat="1" ht="22.8" customHeight="1">
      <c r="A162" s="12"/>
      <c r="B162" s="200"/>
      <c r="C162" s="201"/>
      <c r="D162" s="202" t="s">
        <v>68</v>
      </c>
      <c r="E162" s="214" t="s">
        <v>362</v>
      </c>
      <c r="F162" s="214" t="s">
        <v>363</v>
      </c>
      <c r="G162" s="201"/>
      <c r="H162" s="201"/>
      <c r="I162" s="204"/>
      <c r="J162" s="215">
        <f>BK162</f>
        <v>0</v>
      </c>
      <c r="K162" s="201"/>
      <c r="L162" s="206"/>
      <c r="M162" s="207"/>
      <c r="N162" s="208"/>
      <c r="O162" s="208"/>
      <c r="P162" s="209">
        <f>SUM(P163:P171)</f>
        <v>0</v>
      </c>
      <c r="Q162" s="208"/>
      <c r="R162" s="209">
        <f>SUM(R163:R171)</f>
        <v>0</v>
      </c>
      <c r="S162" s="208"/>
      <c r="T162" s="210">
        <f>SUM(T163:T171)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11" t="s">
        <v>76</v>
      </c>
      <c r="AT162" s="212" t="s">
        <v>68</v>
      </c>
      <c r="AU162" s="212" t="s">
        <v>76</v>
      </c>
      <c r="AY162" s="211" t="s">
        <v>281</v>
      </c>
      <c r="BK162" s="213">
        <f>SUM(BK163:BK171)</f>
        <v>0</v>
      </c>
    </row>
    <row r="163" s="2" customFormat="1" ht="37.8" customHeight="1">
      <c r="A163" s="41"/>
      <c r="B163" s="42"/>
      <c r="C163" s="216" t="s">
        <v>374</v>
      </c>
      <c r="D163" s="216" t="s">
        <v>284</v>
      </c>
      <c r="E163" s="217" t="s">
        <v>364</v>
      </c>
      <c r="F163" s="218" t="s">
        <v>365</v>
      </c>
      <c r="G163" s="219" t="s">
        <v>366</v>
      </c>
      <c r="H163" s="220">
        <v>11.423</v>
      </c>
      <c r="I163" s="221"/>
      <c r="J163" s="222">
        <f>ROUND(I163*H163,2)</f>
        <v>0</v>
      </c>
      <c r="K163" s="218" t="s">
        <v>287</v>
      </c>
      <c r="L163" s="47"/>
      <c r="M163" s="223" t="s">
        <v>19</v>
      </c>
      <c r="N163" s="224" t="s">
        <v>40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288</v>
      </c>
      <c r="AT163" s="227" t="s">
        <v>284</v>
      </c>
      <c r="AU163" s="227" t="s">
        <v>78</v>
      </c>
      <c r="AY163" s="20" t="s">
        <v>281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76</v>
      </c>
      <c r="BK163" s="228">
        <f>ROUND(I163*H163,2)</f>
        <v>0</v>
      </c>
      <c r="BL163" s="20" t="s">
        <v>288</v>
      </c>
      <c r="BM163" s="227" t="s">
        <v>367</v>
      </c>
    </row>
    <row r="164" s="2" customFormat="1">
      <c r="A164" s="41"/>
      <c r="B164" s="42"/>
      <c r="C164" s="43"/>
      <c r="D164" s="229" t="s">
        <v>290</v>
      </c>
      <c r="E164" s="43"/>
      <c r="F164" s="230" t="s">
        <v>368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290</v>
      </c>
      <c r="AU164" s="20" t="s">
        <v>78</v>
      </c>
    </row>
    <row r="165" s="2" customFormat="1" ht="33" customHeight="1">
      <c r="A165" s="41"/>
      <c r="B165" s="42"/>
      <c r="C165" s="216" t="s">
        <v>380</v>
      </c>
      <c r="D165" s="216" t="s">
        <v>284</v>
      </c>
      <c r="E165" s="217" t="s">
        <v>370</v>
      </c>
      <c r="F165" s="218" t="s">
        <v>371</v>
      </c>
      <c r="G165" s="219" t="s">
        <v>366</v>
      </c>
      <c r="H165" s="220">
        <v>11.423</v>
      </c>
      <c r="I165" s="221"/>
      <c r="J165" s="222">
        <f>ROUND(I165*H165,2)</f>
        <v>0</v>
      </c>
      <c r="K165" s="218" t="s">
        <v>287</v>
      </c>
      <c r="L165" s="47"/>
      <c r="M165" s="223" t="s">
        <v>19</v>
      </c>
      <c r="N165" s="224" t="s">
        <v>40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288</v>
      </c>
      <c r="AT165" s="227" t="s">
        <v>284</v>
      </c>
      <c r="AU165" s="227" t="s">
        <v>78</v>
      </c>
      <c r="AY165" s="20" t="s">
        <v>281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76</v>
      </c>
      <c r="BK165" s="228">
        <f>ROUND(I165*H165,2)</f>
        <v>0</v>
      </c>
      <c r="BL165" s="20" t="s">
        <v>288</v>
      </c>
      <c r="BM165" s="227" t="s">
        <v>372</v>
      </c>
    </row>
    <row r="166" s="2" customFormat="1">
      <c r="A166" s="41"/>
      <c r="B166" s="42"/>
      <c r="C166" s="43"/>
      <c r="D166" s="229" t="s">
        <v>290</v>
      </c>
      <c r="E166" s="43"/>
      <c r="F166" s="230" t="s">
        <v>373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290</v>
      </c>
      <c r="AU166" s="20" t="s">
        <v>78</v>
      </c>
    </row>
    <row r="167" s="2" customFormat="1" ht="44.25" customHeight="1">
      <c r="A167" s="41"/>
      <c r="B167" s="42"/>
      <c r="C167" s="216" t="s">
        <v>305</v>
      </c>
      <c r="D167" s="216" t="s">
        <v>284</v>
      </c>
      <c r="E167" s="217" t="s">
        <v>375</v>
      </c>
      <c r="F167" s="218" t="s">
        <v>376</v>
      </c>
      <c r="G167" s="219" t="s">
        <v>366</v>
      </c>
      <c r="H167" s="220">
        <v>274.15199999999999</v>
      </c>
      <c r="I167" s="221"/>
      <c r="J167" s="222">
        <f>ROUND(I167*H167,2)</f>
        <v>0</v>
      </c>
      <c r="K167" s="218" t="s">
        <v>287</v>
      </c>
      <c r="L167" s="47"/>
      <c r="M167" s="223" t="s">
        <v>19</v>
      </c>
      <c r="N167" s="224" t="s">
        <v>40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288</v>
      </c>
      <c r="AT167" s="227" t="s">
        <v>284</v>
      </c>
      <c r="AU167" s="227" t="s">
        <v>78</v>
      </c>
      <c r="AY167" s="20" t="s">
        <v>281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76</v>
      </c>
      <c r="BK167" s="228">
        <f>ROUND(I167*H167,2)</f>
        <v>0</v>
      </c>
      <c r="BL167" s="20" t="s">
        <v>288</v>
      </c>
      <c r="BM167" s="227" t="s">
        <v>377</v>
      </c>
    </row>
    <row r="168" s="2" customFormat="1">
      <c r="A168" s="41"/>
      <c r="B168" s="42"/>
      <c r="C168" s="43"/>
      <c r="D168" s="229" t="s">
        <v>290</v>
      </c>
      <c r="E168" s="43"/>
      <c r="F168" s="230" t="s">
        <v>378</v>
      </c>
      <c r="G168" s="43"/>
      <c r="H168" s="43"/>
      <c r="I168" s="231"/>
      <c r="J168" s="43"/>
      <c r="K168" s="43"/>
      <c r="L168" s="47"/>
      <c r="M168" s="232"/>
      <c r="N168" s="233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290</v>
      </c>
      <c r="AU168" s="20" t="s">
        <v>78</v>
      </c>
    </row>
    <row r="169" s="13" customFormat="1">
      <c r="A169" s="13"/>
      <c r="B169" s="234"/>
      <c r="C169" s="235"/>
      <c r="D169" s="236" t="s">
        <v>292</v>
      </c>
      <c r="E169" s="235"/>
      <c r="F169" s="238" t="s">
        <v>869</v>
      </c>
      <c r="G169" s="235"/>
      <c r="H169" s="239">
        <v>274.15199999999999</v>
      </c>
      <c r="I169" s="240"/>
      <c r="J169" s="235"/>
      <c r="K169" s="235"/>
      <c r="L169" s="241"/>
      <c r="M169" s="242"/>
      <c r="N169" s="243"/>
      <c r="O169" s="243"/>
      <c r="P169" s="243"/>
      <c r="Q169" s="243"/>
      <c r="R169" s="243"/>
      <c r="S169" s="243"/>
      <c r="T169" s="24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5" t="s">
        <v>292</v>
      </c>
      <c r="AU169" s="245" t="s">
        <v>78</v>
      </c>
      <c r="AV169" s="13" t="s">
        <v>78</v>
      </c>
      <c r="AW169" s="13" t="s">
        <v>4</v>
      </c>
      <c r="AX169" s="13" t="s">
        <v>76</v>
      </c>
      <c r="AY169" s="245" t="s">
        <v>281</v>
      </c>
    </row>
    <row r="170" s="2" customFormat="1" ht="44.25" customHeight="1">
      <c r="A170" s="41"/>
      <c r="B170" s="42"/>
      <c r="C170" s="216" t="s">
        <v>395</v>
      </c>
      <c r="D170" s="216" t="s">
        <v>284</v>
      </c>
      <c r="E170" s="217" t="s">
        <v>381</v>
      </c>
      <c r="F170" s="218" t="s">
        <v>382</v>
      </c>
      <c r="G170" s="219" t="s">
        <v>366</v>
      </c>
      <c r="H170" s="220">
        <v>11.423</v>
      </c>
      <c r="I170" s="221"/>
      <c r="J170" s="222">
        <f>ROUND(I170*H170,2)</f>
        <v>0</v>
      </c>
      <c r="K170" s="218" t="s">
        <v>287</v>
      </c>
      <c r="L170" s="47"/>
      <c r="M170" s="223" t="s">
        <v>19</v>
      </c>
      <c r="N170" s="224" t="s">
        <v>40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288</v>
      </c>
      <c r="AT170" s="227" t="s">
        <v>284</v>
      </c>
      <c r="AU170" s="227" t="s">
        <v>78</v>
      </c>
      <c r="AY170" s="20" t="s">
        <v>281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76</v>
      </c>
      <c r="BK170" s="228">
        <f>ROUND(I170*H170,2)</f>
        <v>0</v>
      </c>
      <c r="BL170" s="20" t="s">
        <v>288</v>
      </c>
      <c r="BM170" s="227" t="s">
        <v>383</v>
      </c>
    </row>
    <row r="171" s="2" customFormat="1">
      <c r="A171" s="41"/>
      <c r="B171" s="42"/>
      <c r="C171" s="43"/>
      <c r="D171" s="229" t="s">
        <v>290</v>
      </c>
      <c r="E171" s="43"/>
      <c r="F171" s="230" t="s">
        <v>384</v>
      </c>
      <c r="G171" s="43"/>
      <c r="H171" s="43"/>
      <c r="I171" s="231"/>
      <c r="J171" s="43"/>
      <c r="K171" s="43"/>
      <c r="L171" s="47"/>
      <c r="M171" s="232"/>
      <c r="N171" s="233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290</v>
      </c>
      <c r="AU171" s="20" t="s">
        <v>78</v>
      </c>
    </row>
    <row r="172" s="12" customFormat="1" ht="25.92" customHeight="1">
      <c r="A172" s="12"/>
      <c r="B172" s="200"/>
      <c r="C172" s="201"/>
      <c r="D172" s="202" t="s">
        <v>68</v>
      </c>
      <c r="E172" s="203" t="s">
        <v>385</v>
      </c>
      <c r="F172" s="203" t="s">
        <v>386</v>
      </c>
      <c r="G172" s="201"/>
      <c r="H172" s="201"/>
      <c r="I172" s="204"/>
      <c r="J172" s="205">
        <f>BK172</f>
        <v>0</v>
      </c>
      <c r="K172" s="201"/>
      <c r="L172" s="206"/>
      <c r="M172" s="207"/>
      <c r="N172" s="208"/>
      <c r="O172" s="208"/>
      <c r="P172" s="209">
        <f>P173+P239+P245+P253</f>
        <v>0</v>
      </c>
      <c r="Q172" s="208"/>
      <c r="R172" s="209">
        <f>R173+R239+R245+R253</f>
        <v>3.5197973663000006</v>
      </c>
      <c r="S172" s="208"/>
      <c r="T172" s="210">
        <f>T173+T239+T245+T253</f>
        <v>5.2220000000000012E-05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1" t="s">
        <v>76</v>
      </c>
      <c r="AT172" s="212" t="s">
        <v>68</v>
      </c>
      <c r="AU172" s="212" t="s">
        <v>69</v>
      </c>
      <c r="AY172" s="211" t="s">
        <v>281</v>
      </c>
      <c r="BK172" s="213">
        <f>BK173+BK239+BK245+BK253</f>
        <v>0</v>
      </c>
    </row>
    <row r="173" s="12" customFormat="1" ht="22.8" customHeight="1">
      <c r="A173" s="12"/>
      <c r="B173" s="200"/>
      <c r="C173" s="201"/>
      <c r="D173" s="202" t="s">
        <v>68</v>
      </c>
      <c r="E173" s="214" t="s">
        <v>318</v>
      </c>
      <c r="F173" s="214" t="s">
        <v>387</v>
      </c>
      <c r="G173" s="201"/>
      <c r="H173" s="201"/>
      <c r="I173" s="204"/>
      <c r="J173" s="215">
        <f>BK173</f>
        <v>0</v>
      </c>
      <c r="K173" s="201"/>
      <c r="L173" s="206"/>
      <c r="M173" s="207"/>
      <c r="N173" s="208"/>
      <c r="O173" s="208"/>
      <c r="P173" s="209">
        <f>P174+P214+P221</f>
        <v>0</v>
      </c>
      <c r="Q173" s="208"/>
      <c r="R173" s="209">
        <f>R174+R214+R221</f>
        <v>3.5178881163000004</v>
      </c>
      <c r="S173" s="208"/>
      <c r="T173" s="210">
        <f>T174+T214+T221</f>
        <v>5.2220000000000012E-05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11" t="s">
        <v>76</v>
      </c>
      <c r="AT173" s="212" t="s">
        <v>68</v>
      </c>
      <c r="AU173" s="212" t="s">
        <v>76</v>
      </c>
      <c r="AY173" s="211" t="s">
        <v>281</v>
      </c>
      <c r="BK173" s="213">
        <f>BK174+BK214+BK221</f>
        <v>0</v>
      </c>
    </row>
    <row r="174" s="12" customFormat="1" ht="20.88" customHeight="1">
      <c r="A174" s="12"/>
      <c r="B174" s="200"/>
      <c r="C174" s="201"/>
      <c r="D174" s="202" t="s">
        <v>68</v>
      </c>
      <c r="E174" s="214" t="s">
        <v>388</v>
      </c>
      <c r="F174" s="214" t="s">
        <v>389</v>
      </c>
      <c r="G174" s="201"/>
      <c r="H174" s="201"/>
      <c r="I174" s="204"/>
      <c r="J174" s="215">
        <f>BK174</f>
        <v>0</v>
      </c>
      <c r="K174" s="201"/>
      <c r="L174" s="206"/>
      <c r="M174" s="207"/>
      <c r="N174" s="208"/>
      <c r="O174" s="208"/>
      <c r="P174" s="209">
        <f>P175+SUM(P176:P194)</f>
        <v>0</v>
      </c>
      <c r="Q174" s="208"/>
      <c r="R174" s="209">
        <f>R175+SUM(R176:R194)</f>
        <v>3.0247974660000003</v>
      </c>
      <c r="S174" s="208"/>
      <c r="T174" s="210">
        <f>T175+SUM(T176:T194)</f>
        <v>5.2220000000000012E-05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11" t="s">
        <v>76</v>
      </c>
      <c r="AT174" s="212" t="s">
        <v>68</v>
      </c>
      <c r="AU174" s="212" t="s">
        <v>78</v>
      </c>
      <c r="AY174" s="211" t="s">
        <v>281</v>
      </c>
      <c r="BK174" s="213">
        <f>BK175+SUM(BK176:BK194)</f>
        <v>0</v>
      </c>
    </row>
    <row r="175" s="2" customFormat="1" ht="55.5" customHeight="1">
      <c r="A175" s="41"/>
      <c r="B175" s="42"/>
      <c r="C175" s="216" t="s">
        <v>401</v>
      </c>
      <c r="D175" s="216" t="s">
        <v>284</v>
      </c>
      <c r="E175" s="217" t="s">
        <v>390</v>
      </c>
      <c r="F175" s="218" t="s">
        <v>391</v>
      </c>
      <c r="G175" s="219" t="s">
        <v>392</v>
      </c>
      <c r="H175" s="220">
        <v>11.395</v>
      </c>
      <c r="I175" s="221"/>
      <c r="J175" s="222">
        <f>ROUND(I175*H175,2)</f>
        <v>0</v>
      </c>
      <c r="K175" s="218" t="s">
        <v>287</v>
      </c>
      <c r="L175" s="47"/>
      <c r="M175" s="223" t="s">
        <v>19</v>
      </c>
      <c r="N175" s="224" t="s">
        <v>40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288</v>
      </c>
      <c r="AT175" s="227" t="s">
        <v>284</v>
      </c>
      <c r="AU175" s="227" t="s">
        <v>199</v>
      </c>
      <c r="AY175" s="20" t="s">
        <v>281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76</v>
      </c>
      <c r="BK175" s="228">
        <f>ROUND(I175*H175,2)</f>
        <v>0</v>
      </c>
      <c r="BL175" s="20" t="s">
        <v>288</v>
      </c>
      <c r="BM175" s="227" t="s">
        <v>393</v>
      </c>
    </row>
    <row r="176" s="2" customFormat="1">
      <c r="A176" s="41"/>
      <c r="B176" s="42"/>
      <c r="C176" s="43"/>
      <c r="D176" s="229" t="s">
        <v>290</v>
      </c>
      <c r="E176" s="43"/>
      <c r="F176" s="230" t="s">
        <v>394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290</v>
      </c>
      <c r="AU176" s="20" t="s">
        <v>199</v>
      </c>
    </row>
    <row r="177" s="13" customFormat="1">
      <c r="A177" s="13"/>
      <c r="B177" s="234"/>
      <c r="C177" s="235"/>
      <c r="D177" s="236" t="s">
        <v>292</v>
      </c>
      <c r="E177" s="237" t="s">
        <v>19</v>
      </c>
      <c r="F177" s="238" t="s">
        <v>230</v>
      </c>
      <c r="G177" s="235"/>
      <c r="H177" s="239">
        <v>6.7999999999999998</v>
      </c>
      <c r="I177" s="240"/>
      <c r="J177" s="235"/>
      <c r="K177" s="235"/>
      <c r="L177" s="241"/>
      <c r="M177" s="242"/>
      <c r="N177" s="243"/>
      <c r="O177" s="243"/>
      <c r="P177" s="243"/>
      <c r="Q177" s="243"/>
      <c r="R177" s="243"/>
      <c r="S177" s="243"/>
      <c r="T177" s="244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5" t="s">
        <v>292</v>
      </c>
      <c r="AU177" s="245" t="s">
        <v>199</v>
      </c>
      <c r="AV177" s="13" t="s">
        <v>78</v>
      </c>
      <c r="AW177" s="13" t="s">
        <v>31</v>
      </c>
      <c r="AX177" s="13" t="s">
        <v>69</v>
      </c>
      <c r="AY177" s="245" t="s">
        <v>281</v>
      </c>
    </row>
    <row r="178" s="13" customFormat="1">
      <c r="A178" s="13"/>
      <c r="B178" s="234"/>
      <c r="C178" s="235"/>
      <c r="D178" s="236" t="s">
        <v>292</v>
      </c>
      <c r="E178" s="237" t="s">
        <v>19</v>
      </c>
      <c r="F178" s="238" t="s">
        <v>204</v>
      </c>
      <c r="G178" s="235"/>
      <c r="H178" s="239">
        <v>4.5949999999999998</v>
      </c>
      <c r="I178" s="240"/>
      <c r="J178" s="235"/>
      <c r="K178" s="235"/>
      <c r="L178" s="241"/>
      <c r="M178" s="242"/>
      <c r="N178" s="243"/>
      <c r="O178" s="243"/>
      <c r="P178" s="243"/>
      <c r="Q178" s="243"/>
      <c r="R178" s="243"/>
      <c r="S178" s="243"/>
      <c r="T178" s="244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5" t="s">
        <v>292</v>
      </c>
      <c r="AU178" s="245" t="s">
        <v>199</v>
      </c>
      <c r="AV178" s="13" t="s">
        <v>78</v>
      </c>
      <c r="AW178" s="13" t="s">
        <v>31</v>
      </c>
      <c r="AX178" s="13" t="s">
        <v>69</v>
      </c>
      <c r="AY178" s="245" t="s">
        <v>281</v>
      </c>
    </row>
    <row r="179" s="14" customFormat="1">
      <c r="A179" s="14"/>
      <c r="B179" s="246"/>
      <c r="C179" s="247"/>
      <c r="D179" s="236" t="s">
        <v>292</v>
      </c>
      <c r="E179" s="248" t="s">
        <v>19</v>
      </c>
      <c r="F179" s="249" t="s">
        <v>311</v>
      </c>
      <c r="G179" s="247"/>
      <c r="H179" s="250">
        <v>11.395</v>
      </c>
      <c r="I179" s="251"/>
      <c r="J179" s="247"/>
      <c r="K179" s="247"/>
      <c r="L179" s="252"/>
      <c r="M179" s="253"/>
      <c r="N179" s="254"/>
      <c r="O179" s="254"/>
      <c r="P179" s="254"/>
      <c r="Q179" s="254"/>
      <c r="R179" s="254"/>
      <c r="S179" s="254"/>
      <c r="T179" s="25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6" t="s">
        <v>292</v>
      </c>
      <c r="AU179" s="256" t="s">
        <v>199</v>
      </c>
      <c r="AV179" s="14" t="s">
        <v>288</v>
      </c>
      <c r="AW179" s="14" t="s">
        <v>31</v>
      </c>
      <c r="AX179" s="14" t="s">
        <v>76</v>
      </c>
      <c r="AY179" s="256" t="s">
        <v>281</v>
      </c>
    </row>
    <row r="180" s="2" customFormat="1" ht="16.5" customHeight="1">
      <c r="A180" s="41"/>
      <c r="B180" s="42"/>
      <c r="C180" s="267" t="s">
        <v>406</v>
      </c>
      <c r="D180" s="267" t="s">
        <v>396</v>
      </c>
      <c r="E180" s="268" t="s">
        <v>397</v>
      </c>
      <c r="F180" s="269" t="s">
        <v>398</v>
      </c>
      <c r="G180" s="270" t="s">
        <v>392</v>
      </c>
      <c r="H180" s="271">
        <v>12.535</v>
      </c>
      <c r="I180" s="272"/>
      <c r="J180" s="273">
        <f>ROUND(I180*H180,2)</f>
        <v>0</v>
      </c>
      <c r="K180" s="269" t="s">
        <v>287</v>
      </c>
      <c r="L180" s="274"/>
      <c r="M180" s="275" t="s">
        <v>19</v>
      </c>
      <c r="N180" s="276" t="s">
        <v>40</v>
      </c>
      <c r="O180" s="87"/>
      <c r="P180" s="225">
        <f>O180*H180</f>
        <v>0</v>
      </c>
      <c r="Q180" s="225">
        <v>0.00029999999999999997</v>
      </c>
      <c r="R180" s="225">
        <f>Q180*H180</f>
        <v>0.0037604999999999995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327</v>
      </c>
      <c r="AT180" s="227" t="s">
        <v>396</v>
      </c>
      <c r="AU180" s="227" t="s">
        <v>199</v>
      </c>
      <c r="AY180" s="20" t="s">
        <v>281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76</v>
      </c>
      <c r="BK180" s="228">
        <f>ROUND(I180*H180,2)</f>
        <v>0</v>
      </c>
      <c r="BL180" s="20" t="s">
        <v>288</v>
      </c>
      <c r="BM180" s="227" t="s">
        <v>399</v>
      </c>
    </row>
    <row r="181" s="13" customFormat="1">
      <c r="A181" s="13"/>
      <c r="B181" s="234"/>
      <c r="C181" s="235"/>
      <c r="D181" s="236" t="s">
        <v>292</v>
      </c>
      <c r="E181" s="235"/>
      <c r="F181" s="238" t="s">
        <v>870</v>
      </c>
      <c r="G181" s="235"/>
      <c r="H181" s="239">
        <v>12.535</v>
      </c>
      <c r="I181" s="240"/>
      <c r="J181" s="235"/>
      <c r="K181" s="235"/>
      <c r="L181" s="241"/>
      <c r="M181" s="242"/>
      <c r="N181" s="243"/>
      <c r="O181" s="243"/>
      <c r="P181" s="243"/>
      <c r="Q181" s="243"/>
      <c r="R181" s="243"/>
      <c r="S181" s="243"/>
      <c r="T181" s="24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5" t="s">
        <v>292</v>
      </c>
      <c r="AU181" s="245" t="s">
        <v>199</v>
      </c>
      <c r="AV181" s="13" t="s">
        <v>78</v>
      </c>
      <c r="AW181" s="13" t="s">
        <v>4</v>
      </c>
      <c r="AX181" s="13" t="s">
        <v>76</v>
      </c>
      <c r="AY181" s="245" t="s">
        <v>281</v>
      </c>
    </row>
    <row r="182" s="2" customFormat="1" ht="44.25" customHeight="1">
      <c r="A182" s="41"/>
      <c r="B182" s="42"/>
      <c r="C182" s="216" t="s">
        <v>412</v>
      </c>
      <c r="D182" s="216" t="s">
        <v>284</v>
      </c>
      <c r="E182" s="217" t="s">
        <v>402</v>
      </c>
      <c r="F182" s="218" t="s">
        <v>403</v>
      </c>
      <c r="G182" s="219" t="s">
        <v>392</v>
      </c>
      <c r="H182" s="220">
        <v>29.52</v>
      </c>
      <c r="I182" s="221"/>
      <c r="J182" s="222">
        <f>ROUND(I182*H182,2)</f>
        <v>0</v>
      </c>
      <c r="K182" s="218" t="s">
        <v>287</v>
      </c>
      <c r="L182" s="47"/>
      <c r="M182" s="223" t="s">
        <v>19</v>
      </c>
      <c r="N182" s="224" t="s">
        <v>40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288</v>
      </c>
      <c r="AT182" s="227" t="s">
        <v>284</v>
      </c>
      <c r="AU182" s="227" t="s">
        <v>199</v>
      </c>
      <c r="AY182" s="20" t="s">
        <v>281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76</v>
      </c>
      <c r="BK182" s="228">
        <f>ROUND(I182*H182,2)</f>
        <v>0</v>
      </c>
      <c r="BL182" s="20" t="s">
        <v>288</v>
      </c>
      <c r="BM182" s="227" t="s">
        <v>404</v>
      </c>
    </row>
    <row r="183" s="2" customFormat="1">
      <c r="A183" s="41"/>
      <c r="B183" s="42"/>
      <c r="C183" s="43"/>
      <c r="D183" s="229" t="s">
        <v>290</v>
      </c>
      <c r="E183" s="43"/>
      <c r="F183" s="230" t="s">
        <v>405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290</v>
      </c>
      <c r="AU183" s="20" t="s">
        <v>199</v>
      </c>
    </row>
    <row r="184" s="2" customFormat="1" ht="24.15" customHeight="1">
      <c r="A184" s="41"/>
      <c r="B184" s="42"/>
      <c r="C184" s="267" t="s">
        <v>7</v>
      </c>
      <c r="D184" s="267" t="s">
        <v>396</v>
      </c>
      <c r="E184" s="268" t="s">
        <v>407</v>
      </c>
      <c r="F184" s="269" t="s">
        <v>408</v>
      </c>
      <c r="G184" s="270" t="s">
        <v>392</v>
      </c>
      <c r="H184" s="271">
        <v>32.472000000000001</v>
      </c>
      <c r="I184" s="272"/>
      <c r="J184" s="273">
        <f>ROUND(I184*H184,2)</f>
        <v>0</v>
      </c>
      <c r="K184" s="269" t="s">
        <v>287</v>
      </c>
      <c r="L184" s="274"/>
      <c r="M184" s="275" t="s">
        <v>19</v>
      </c>
      <c r="N184" s="276" t="s">
        <v>40</v>
      </c>
      <c r="O184" s="87"/>
      <c r="P184" s="225">
        <f>O184*H184</f>
        <v>0</v>
      </c>
      <c r="Q184" s="225">
        <v>0.00010000000000000001</v>
      </c>
      <c r="R184" s="225">
        <f>Q184*H184</f>
        <v>0.0032472000000000004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327</v>
      </c>
      <c r="AT184" s="227" t="s">
        <v>396</v>
      </c>
      <c r="AU184" s="227" t="s">
        <v>199</v>
      </c>
      <c r="AY184" s="20" t="s">
        <v>281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76</v>
      </c>
      <c r="BK184" s="228">
        <f>ROUND(I184*H184,2)</f>
        <v>0</v>
      </c>
      <c r="BL184" s="20" t="s">
        <v>288</v>
      </c>
      <c r="BM184" s="227" t="s">
        <v>409</v>
      </c>
    </row>
    <row r="185" s="13" customFormat="1">
      <c r="A185" s="13"/>
      <c r="B185" s="234"/>
      <c r="C185" s="235"/>
      <c r="D185" s="236" t="s">
        <v>292</v>
      </c>
      <c r="E185" s="237" t="s">
        <v>19</v>
      </c>
      <c r="F185" s="238" t="s">
        <v>230</v>
      </c>
      <c r="G185" s="235"/>
      <c r="H185" s="239">
        <v>6.7999999999999998</v>
      </c>
      <c r="I185" s="240"/>
      <c r="J185" s="235"/>
      <c r="K185" s="235"/>
      <c r="L185" s="241"/>
      <c r="M185" s="242"/>
      <c r="N185" s="243"/>
      <c r="O185" s="243"/>
      <c r="P185" s="243"/>
      <c r="Q185" s="243"/>
      <c r="R185" s="243"/>
      <c r="S185" s="243"/>
      <c r="T185" s="24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5" t="s">
        <v>292</v>
      </c>
      <c r="AU185" s="245" t="s">
        <v>199</v>
      </c>
      <c r="AV185" s="13" t="s">
        <v>78</v>
      </c>
      <c r="AW185" s="13" t="s">
        <v>31</v>
      </c>
      <c r="AX185" s="13" t="s">
        <v>69</v>
      </c>
      <c r="AY185" s="245" t="s">
        <v>281</v>
      </c>
    </row>
    <row r="186" s="13" customFormat="1">
      <c r="A186" s="13"/>
      <c r="B186" s="234"/>
      <c r="C186" s="235"/>
      <c r="D186" s="236" t="s">
        <v>292</v>
      </c>
      <c r="E186" s="237" t="s">
        <v>19</v>
      </c>
      <c r="F186" s="238" t="s">
        <v>204</v>
      </c>
      <c r="G186" s="235"/>
      <c r="H186" s="239">
        <v>4.5949999999999998</v>
      </c>
      <c r="I186" s="240"/>
      <c r="J186" s="235"/>
      <c r="K186" s="235"/>
      <c r="L186" s="241"/>
      <c r="M186" s="242"/>
      <c r="N186" s="243"/>
      <c r="O186" s="243"/>
      <c r="P186" s="243"/>
      <c r="Q186" s="243"/>
      <c r="R186" s="243"/>
      <c r="S186" s="243"/>
      <c r="T186" s="24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5" t="s">
        <v>292</v>
      </c>
      <c r="AU186" s="245" t="s">
        <v>199</v>
      </c>
      <c r="AV186" s="13" t="s">
        <v>78</v>
      </c>
      <c r="AW186" s="13" t="s">
        <v>31</v>
      </c>
      <c r="AX186" s="13" t="s">
        <v>69</v>
      </c>
      <c r="AY186" s="245" t="s">
        <v>281</v>
      </c>
    </row>
    <row r="187" s="13" customFormat="1">
      <c r="A187" s="13"/>
      <c r="B187" s="234"/>
      <c r="C187" s="235"/>
      <c r="D187" s="236" t="s">
        <v>292</v>
      </c>
      <c r="E187" s="237" t="s">
        <v>19</v>
      </c>
      <c r="F187" s="238" t="s">
        <v>871</v>
      </c>
      <c r="G187" s="235"/>
      <c r="H187" s="239">
        <v>18.125</v>
      </c>
      <c r="I187" s="240"/>
      <c r="J187" s="235"/>
      <c r="K187" s="235"/>
      <c r="L187" s="241"/>
      <c r="M187" s="242"/>
      <c r="N187" s="243"/>
      <c r="O187" s="243"/>
      <c r="P187" s="243"/>
      <c r="Q187" s="243"/>
      <c r="R187" s="243"/>
      <c r="S187" s="243"/>
      <c r="T187" s="24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5" t="s">
        <v>292</v>
      </c>
      <c r="AU187" s="245" t="s">
        <v>199</v>
      </c>
      <c r="AV187" s="13" t="s">
        <v>78</v>
      </c>
      <c r="AW187" s="13" t="s">
        <v>31</v>
      </c>
      <c r="AX187" s="13" t="s">
        <v>69</v>
      </c>
      <c r="AY187" s="245" t="s">
        <v>281</v>
      </c>
    </row>
    <row r="188" s="14" customFormat="1">
      <c r="A188" s="14"/>
      <c r="B188" s="246"/>
      <c r="C188" s="247"/>
      <c r="D188" s="236" t="s">
        <v>292</v>
      </c>
      <c r="E188" s="248" t="s">
        <v>19</v>
      </c>
      <c r="F188" s="249" t="s">
        <v>311</v>
      </c>
      <c r="G188" s="247"/>
      <c r="H188" s="250">
        <v>29.52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292</v>
      </c>
      <c r="AU188" s="256" t="s">
        <v>199</v>
      </c>
      <c r="AV188" s="14" t="s">
        <v>288</v>
      </c>
      <c r="AW188" s="14" t="s">
        <v>31</v>
      </c>
      <c r="AX188" s="14" t="s">
        <v>76</v>
      </c>
      <c r="AY188" s="256" t="s">
        <v>281</v>
      </c>
    </row>
    <row r="189" s="13" customFormat="1">
      <c r="A189" s="13"/>
      <c r="B189" s="234"/>
      <c r="C189" s="235"/>
      <c r="D189" s="236" t="s">
        <v>292</v>
      </c>
      <c r="E189" s="235"/>
      <c r="F189" s="238" t="s">
        <v>872</v>
      </c>
      <c r="G189" s="235"/>
      <c r="H189" s="239">
        <v>32.472000000000001</v>
      </c>
      <c r="I189" s="240"/>
      <c r="J189" s="235"/>
      <c r="K189" s="235"/>
      <c r="L189" s="241"/>
      <c r="M189" s="242"/>
      <c r="N189" s="243"/>
      <c r="O189" s="243"/>
      <c r="P189" s="243"/>
      <c r="Q189" s="243"/>
      <c r="R189" s="243"/>
      <c r="S189" s="243"/>
      <c r="T189" s="244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5" t="s">
        <v>292</v>
      </c>
      <c r="AU189" s="245" t="s">
        <v>199</v>
      </c>
      <c r="AV189" s="13" t="s">
        <v>78</v>
      </c>
      <c r="AW189" s="13" t="s">
        <v>4</v>
      </c>
      <c r="AX189" s="13" t="s">
        <v>76</v>
      </c>
      <c r="AY189" s="245" t="s">
        <v>281</v>
      </c>
    </row>
    <row r="190" s="2" customFormat="1" ht="37.8" customHeight="1">
      <c r="A190" s="41"/>
      <c r="B190" s="42"/>
      <c r="C190" s="216" t="s">
        <v>424</v>
      </c>
      <c r="D190" s="216" t="s">
        <v>284</v>
      </c>
      <c r="E190" s="217" t="s">
        <v>413</v>
      </c>
      <c r="F190" s="218" t="s">
        <v>414</v>
      </c>
      <c r="G190" s="219" t="s">
        <v>197</v>
      </c>
      <c r="H190" s="220">
        <v>5.2220000000000004</v>
      </c>
      <c r="I190" s="221"/>
      <c r="J190" s="222">
        <f>ROUND(I190*H190,2)</f>
        <v>0</v>
      </c>
      <c r="K190" s="218" t="s">
        <v>287</v>
      </c>
      <c r="L190" s="47"/>
      <c r="M190" s="223" t="s">
        <v>19</v>
      </c>
      <c r="N190" s="224" t="s">
        <v>40</v>
      </c>
      <c r="O190" s="87"/>
      <c r="P190" s="225">
        <f>O190*H190</f>
        <v>0</v>
      </c>
      <c r="Q190" s="225">
        <v>2.1999999999999999E-05</v>
      </c>
      <c r="R190" s="225">
        <f>Q190*H190</f>
        <v>0.00011488400000000001</v>
      </c>
      <c r="S190" s="225">
        <v>1.0000000000000001E-05</v>
      </c>
      <c r="T190" s="226">
        <f>S190*H190</f>
        <v>5.2220000000000012E-05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288</v>
      </c>
      <c r="AT190" s="227" t="s">
        <v>284</v>
      </c>
      <c r="AU190" s="227" t="s">
        <v>199</v>
      </c>
      <c r="AY190" s="20" t="s">
        <v>281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76</v>
      </c>
      <c r="BK190" s="228">
        <f>ROUND(I190*H190,2)</f>
        <v>0</v>
      </c>
      <c r="BL190" s="20" t="s">
        <v>288</v>
      </c>
      <c r="BM190" s="227" t="s">
        <v>415</v>
      </c>
    </row>
    <row r="191" s="2" customFormat="1">
      <c r="A191" s="41"/>
      <c r="B191" s="42"/>
      <c r="C191" s="43"/>
      <c r="D191" s="229" t="s">
        <v>290</v>
      </c>
      <c r="E191" s="43"/>
      <c r="F191" s="230" t="s">
        <v>416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290</v>
      </c>
      <c r="AU191" s="20" t="s">
        <v>199</v>
      </c>
    </row>
    <row r="192" s="13" customFormat="1">
      <c r="A192" s="13"/>
      <c r="B192" s="234"/>
      <c r="C192" s="235"/>
      <c r="D192" s="236" t="s">
        <v>292</v>
      </c>
      <c r="E192" s="237" t="s">
        <v>19</v>
      </c>
      <c r="F192" s="238" t="s">
        <v>218</v>
      </c>
      <c r="G192" s="235"/>
      <c r="H192" s="239">
        <v>5.2220000000000004</v>
      </c>
      <c r="I192" s="240"/>
      <c r="J192" s="235"/>
      <c r="K192" s="235"/>
      <c r="L192" s="241"/>
      <c r="M192" s="242"/>
      <c r="N192" s="243"/>
      <c r="O192" s="243"/>
      <c r="P192" s="243"/>
      <c r="Q192" s="243"/>
      <c r="R192" s="243"/>
      <c r="S192" s="243"/>
      <c r="T192" s="244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5" t="s">
        <v>292</v>
      </c>
      <c r="AU192" s="245" t="s">
        <v>199</v>
      </c>
      <c r="AV192" s="13" t="s">
        <v>78</v>
      </c>
      <c r="AW192" s="13" t="s">
        <v>31</v>
      </c>
      <c r="AX192" s="13" t="s">
        <v>69</v>
      </c>
      <c r="AY192" s="245" t="s">
        <v>281</v>
      </c>
    </row>
    <row r="193" s="14" customFormat="1">
      <c r="A193" s="14"/>
      <c r="B193" s="246"/>
      <c r="C193" s="247"/>
      <c r="D193" s="236" t="s">
        <v>292</v>
      </c>
      <c r="E193" s="248" t="s">
        <v>19</v>
      </c>
      <c r="F193" s="249" t="s">
        <v>311</v>
      </c>
      <c r="G193" s="247"/>
      <c r="H193" s="250">
        <v>5.2220000000000004</v>
      </c>
      <c r="I193" s="251"/>
      <c r="J193" s="247"/>
      <c r="K193" s="247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292</v>
      </c>
      <c r="AU193" s="256" t="s">
        <v>199</v>
      </c>
      <c r="AV193" s="14" t="s">
        <v>288</v>
      </c>
      <c r="AW193" s="14" t="s">
        <v>31</v>
      </c>
      <c r="AX193" s="14" t="s">
        <v>76</v>
      </c>
      <c r="AY193" s="256" t="s">
        <v>281</v>
      </c>
    </row>
    <row r="194" s="16" customFormat="1" ht="20.88" customHeight="1">
      <c r="A194" s="16"/>
      <c r="B194" s="277"/>
      <c r="C194" s="278"/>
      <c r="D194" s="279" t="s">
        <v>68</v>
      </c>
      <c r="E194" s="279" t="s">
        <v>417</v>
      </c>
      <c r="F194" s="279" t="s">
        <v>418</v>
      </c>
      <c r="G194" s="278"/>
      <c r="H194" s="278"/>
      <c r="I194" s="280"/>
      <c r="J194" s="281">
        <f>BK194</f>
        <v>0</v>
      </c>
      <c r="K194" s="278"/>
      <c r="L194" s="282"/>
      <c r="M194" s="283"/>
      <c r="N194" s="284"/>
      <c r="O194" s="284"/>
      <c r="P194" s="285">
        <f>SUM(P195:P213)</f>
        <v>0</v>
      </c>
      <c r="Q194" s="284"/>
      <c r="R194" s="285">
        <f>SUM(R195:R213)</f>
        <v>3.0176748820000001</v>
      </c>
      <c r="S194" s="284"/>
      <c r="T194" s="286">
        <f>SUM(T195:T213)</f>
        <v>0</v>
      </c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R194" s="287" t="s">
        <v>76</v>
      </c>
      <c r="AT194" s="288" t="s">
        <v>68</v>
      </c>
      <c r="AU194" s="288" t="s">
        <v>199</v>
      </c>
      <c r="AY194" s="287" t="s">
        <v>281</v>
      </c>
      <c r="BK194" s="289">
        <f>SUM(BK195:BK213)</f>
        <v>0</v>
      </c>
    </row>
    <row r="195" s="2" customFormat="1" ht="24.15" customHeight="1">
      <c r="A195" s="41"/>
      <c r="B195" s="42"/>
      <c r="C195" s="216" t="s">
        <v>431</v>
      </c>
      <c r="D195" s="216" t="s">
        <v>284</v>
      </c>
      <c r="E195" s="217" t="s">
        <v>419</v>
      </c>
      <c r="F195" s="218" t="s">
        <v>420</v>
      </c>
      <c r="G195" s="219" t="s">
        <v>392</v>
      </c>
      <c r="H195" s="220">
        <v>9.2599999999999998</v>
      </c>
      <c r="I195" s="221"/>
      <c r="J195" s="222">
        <f>ROUND(I195*H195,2)</f>
        <v>0</v>
      </c>
      <c r="K195" s="218" t="s">
        <v>287</v>
      </c>
      <c r="L195" s="47"/>
      <c r="M195" s="223" t="s">
        <v>19</v>
      </c>
      <c r="N195" s="224" t="s">
        <v>40</v>
      </c>
      <c r="O195" s="87"/>
      <c r="P195" s="225">
        <f>O195*H195</f>
        <v>0</v>
      </c>
      <c r="Q195" s="225">
        <v>0.0015</v>
      </c>
      <c r="R195" s="225">
        <f>Q195*H195</f>
        <v>0.01389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288</v>
      </c>
      <c r="AT195" s="227" t="s">
        <v>284</v>
      </c>
      <c r="AU195" s="227" t="s">
        <v>288</v>
      </c>
      <c r="AY195" s="20" t="s">
        <v>281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76</v>
      </c>
      <c r="BK195" s="228">
        <f>ROUND(I195*H195,2)</f>
        <v>0</v>
      </c>
      <c r="BL195" s="20" t="s">
        <v>288</v>
      </c>
      <c r="BM195" s="227" t="s">
        <v>421</v>
      </c>
    </row>
    <row r="196" s="2" customFormat="1">
      <c r="A196" s="41"/>
      <c r="B196" s="42"/>
      <c r="C196" s="43"/>
      <c r="D196" s="229" t="s">
        <v>290</v>
      </c>
      <c r="E196" s="43"/>
      <c r="F196" s="230" t="s">
        <v>422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290</v>
      </c>
      <c r="AU196" s="20" t="s">
        <v>288</v>
      </c>
    </row>
    <row r="197" s="13" customFormat="1">
      <c r="A197" s="13"/>
      <c r="B197" s="234"/>
      <c r="C197" s="235"/>
      <c r="D197" s="236" t="s">
        <v>292</v>
      </c>
      <c r="E197" s="237" t="s">
        <v>19</v>
      </c>
      <c r="F197" s="238" t="s">
        <v>873</v>
      </c>
      <c r="G197" s="235"/>
      <c r="H197" s="239">
        <v>9.2599999999999998</v>
      </c>
      <c r="I197" s="240"/>
      <c r="J197" s="235"/>
      <c r="K197" s="235"/>
      <c r="L197" s="241"/>
      <c r="M197" s="242"/>
      <c r="N197" s="243"/>
      <c r="O197" s="243"/>
      <c r="P197" s="243"/>
      <c r="Q197" s="243"/>
      <c r="R197" s="243"/>
      <c r="S197" s="243"/>
      <c r="T197" s="24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5" t="s">
        <v>292</v>
      </c>
      <c r="AU197" s="245" t="s">
        <v>288</v>
      </c>
      <c r="AV197" s="13" t="s">
        <v>78</v>
      </c>
      <c r="AW197" s="13" t="s">
        <v>31</v>
      </c>
      <c r="AX197" s="13" t="s">
        <v>76</v>
      </c>
      <c r="AY197" s="245" t="s">
        <v>281</v>
      </c>
    </row>
    <row r="198" s="2" customFormat="1" ht="37.8" customHeight="1">
      <c r="A198" s="41"/>
      <c r="B198" s="42"/>
      <c r="C198" s="216" t="s">
        <v>436</v>
      </c>
      <c r="D198" s="216" t="s">
        <v>284</v>
      </c>
      <c r="E198" s="217" t="s">
        <v>425</v>
      </c>
      <c r="F198" s="218" t="s">
        <v>426</v>
      </c>
      <c r="G198" s="219" t="s">
        <v>197</v>
      </c>
      <c r="H198" s="220">
        <v>90.686000000000007</v>
      </c>
      <c r="I198" s="221"/>
      <c r="J198" s="222">
        <f>ROUND(I198*H198,2)</f>
        <v>0</v>
      </c>
      <c r="K198" s="218" t="s">
        <v>287</v>
      </c>
      <c r="L198" s="47"/>
      <c r="M198" s="223" t="s">
        <v>19</v>
      </c>
      <c r="N198" s="224" t="s">
        <v>40</v>
      </c>
      <c r="O198" s="87"/>
      <c r="P198" s="225">
        <f>O198*H198</f>
        <v>0</v>
      </c>
      <c r="Q198" s="225">
        <v>0.01575</v>
      </c>
      <c r="R198" s="225">
        <f>Q198*H198</f>
        <v>1.4283045000000001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288</v>
      </c>
      <c r="AT198" s="227" t="s">
        <v>284</v>
      </c>
      <c r="AU198" s="227" t="s">
        <v>288</v>
      </c>
      <c r="AY198" s="20" t="s">
        <v>281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76</v>
      </c>
      <c r="BK198" s="228">
        <f>ROUND(I198*H198,2)</f>
        <v>0</v>
      </c>
      <c r="BL198" s="20" t="s">
        <v>288</v>
      </c>
      <c r="BM198" s="227" t="s">
        <v>427</v>
      </c>
    </row>
    <row r="199" s="2" customFormat="1">
      <c r="A199" s="41"/>
      <c r="B199" s="42"/>
      <c r="C199" s="43"/>
      <c r="D199" s="229" t="s">
        <v>290</v>
      </c>
      <c r="E199" s="43"/>
      <c r="F199" s="230" t="s">
        <v>428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290</v>
      </c>
      <c r="AU199" s="20" t="s">
        <v>288</v>
      </c>
    </row>
    <row r="200" s="15" customFormat="1">
      <c r="A200" s="15"/>
      <c r="B200" s="257"/>
      <c r="C200" s="258"/>
      <c r="D200" s="236" t="s">
        <v>292</v>
      </c>
      <c r="E200" s="259" t="s">
        <v>19</v>
      </c>
      <c r="F200" s="260" t="s">
        <v>429</v>
      </c>
      <c r="G200" s="258"/>
      <c r="H200" s="259" t="s">
        <v>19</v>
      </c>
      <c r="I200" s="261"/>
      <c r="J200" s="258"/>
      <c r="K200" s="258"/>
      <c r="L200" s="262"/>
      <c r="M200" s="263"/>
      <c r="N200" s="264"/>
      <c r="O200" s="264"/>
      <c r="P200" s="264"/>
      <c r="Q200" s="264"/>
      <c r="R200" s="264"/>
      <c r="S200" s="264"/>
      <c r="T200" s="26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6" t="s">
        <v>292</v>
      </c>
      <c r="AU200" s="266" t="s">
        <v>288</v>
      </c>
      <c r="AV200" s="15" t="s">
        <v>76</v>
      </c>
      <c r="AW200" s="15" t="s">
        <v>31</v>
      </c>
      <c r="AX200" s="15" t="s">
        <v>69</v>
      </c>
      <c r="AY200" s="266" t="s">
        <v>281</v>
      </c>
    </row>
    <row r="201" s="13" customFormat="1">
      <c r="A201" s="13"/>
      <c r="B201" s="234"/>
      <c r="C201" s="235"/>
      <c r="D201" s="236" t="s">
        <v>292</v>
      </c>
      <c r="E201" s="237" t="s">
        <v>19</v>
      </c>
      <c r="F201" s="238" t="s">
        <v>208</v>
      </c>
      <c r="G201" s="235"/>
      <c r="H201" s="239">
        <v>88.350999999999999</v>
      </c>
      <c r="I201" s="240"/>
      <c r="J201" s="235"/>
      <c r="K201" s="235"/>
      <c r="L201" s="241"/>
      <c r="M201" s="242"/>
      <c r="N201" s="243"/>
      <c r="O201" s="243"/>
      <c r="P201" s="243"/>
      <c r="Q201" s="243"/>
      <c r="R201" s="243"/>
      <c r="S201" s="243"/>
      <c r="T201" s="244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5" t="s">
        <v>292</v>
      </c>
      <c r="AU201" s="245" t="s">
        <v>288</v>
      </c>
      <c r="AV201" s="13" t="s">
        <v>78</v>
      </c>
      <c r="AW201" s="13" t="s">
        <v>31</v>
      </c>
      <c r="AX201" s="13" t="s">
        <v>69</v>
      </c>
      <c r="AY201" s="245" t="s">
        <v>281</v>
      </c>
    </row>
    <row r="202" s="13" customFormat="1">
      <c r="A202" s="13"/>
      <c r="B202" s="234"/>
      <c r="C202" s="235"/>
      <c r="D202" s="236" t="s">
        <v>292</v>
      </c>
      <c r="E202" s="237" t="s">
        <v>19</v>
      </c>
      <c r="F202" s="238" t="s">
        <v>874</v>
      </c>
      <c r="G202" s="235"/>
      <c r="H202" s="239">
        <v>2.335</v>
      </c>
      <c r="I202" s="240"/>
      <c r="J202" s="235"/>
      <c r="K202" s="235"/>
      <c r="L202" s="241"/>
      <c r="M202" s="242"/>
      <c r="N202" s="243"/>
      <c r="O202" s="243"/>
      <c r="P202" s="243"/>
      <c r="Q202" s="243"/>
      <c r="R202" s="243"/>
      <c r="S202" s="243"/>
      <c r="T202" s="24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5" t="s">
        <v>292</v>
      </c>
      <c r="AU202" s="245" t="s">
        <v>288</v>
      </c>
      <c r="AV202" s="13" t="s">
        <v>78</v>
      </c>
      <c r="AW202" s="13" t="s">
        <v>31</v>
      </c>
      <c r="AX202" s="13" t="s">
        <v>69</v>
      </c>
      <c r="AY202" s="245" t="s">
        <v>281</v>
      </c>
    </row>
    <row r="203" s="14" customFormat="1">
      <c r="A203" s="14"/>
      <c r="B203" s="246"/>
      <c r="C203" s="247"/>
      <c r="D203" s="236" t="s">
        <v>292</v>
      </c>
      <c r="E203" s="248" t="s">
        <v>19</v>
      </c>
      <c r="F203" s="249" t="s">
        <v>311</v>
      </c>
      <c r="G203" s="247"/>
      <c r="H203" s="250">
        <v>90.686000000000007</v>
      </c>
      <c r="I203" s="251"/>
      <c r="J203" s="247"/>
      <c r="K203" s="247"/>
      <c r="L203" s="252"/>
      <c r="M203" s="253"/>
      <c r="N203" s="254"/>
      <c r="O203" s="254"/>
      <c r="P203" s="254"/>
      <c r="Q203" s="254"/>
      <c r="R203" s="254"/>
      <c r="S203" s="254"/>
      <c r="T203" s="25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6" t="s">
        <v>292</v>
      </c>
      <c r="AU203" s="256" t="s">
        <v>288</v>
      </c>
      <c r="AV203" s="14" t="s">
        <v>288</v>
      </c>
      <c r="AW203" s="14" t="s">
        <v>31</v>
      </c>
      <c r="AX203" s="14" t="s">
        <v>76</v>
      </c>
      <c r="AY203" s="256" t="s">
        <v>281</v>
      </c>
    </row>
    <row r="204" s="2" customFormat="1" ht="44.25" customHeight="1">
      <c r="A204" s="41"/>
      <c r="B204" s="42"/>
      <c r="C204" s="216" t="s">
        <v>442</v>
      </c>
      <c r="D204" s="216" t="s">
        <v>284</v>
      </c>
      <c r="E204" s="217" t="s">
        <v>432</v>
      </c>
      <c r="F204" s="218" t="s">
        <v>433</v>
      </c>
      <c r="G204" s="219" t="s">
        <v>197</v>
      </c>
      <c r="H204" s="220">
        <v>90.686000000000007</v>
      </c>
      <c r="I204" s="221"/>
      <c r="J204" s="222">
        <f>ROUND(I204*H204,2)</f>
        <v>0</v>
      </c>
      <c r="K204" s="218" t="s">
        <v>287</v>
      </c>
      <c r="L204" s="47"/>
      <c r="M204" s="223" t="s">
        <v>19</v>
      </c>
      <c r="N204" s="224" t="s">
        <v>40</v>
      </c>
      <c r="O204" s="87"/>
      <c r="P204" s="225">
        <f>O204*H204</f>
        <v>0</v>
      </c>
      <c r="Q204" s="225">
        <v>0.0079000000000000008</v>
      </c>
      <c r="R204" s="225">
        <f>Q204*H204</f>
        <v>0.71641940000000015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288</v>
      </c>
      <c r="AT204" s="227" t="s">
        <v>284</v>
      </c>
      <c r="AU204" s="227" t="s">
        <v>288</v>
      </c>
      <c r="AY204" s="20" t="s">
        <v>281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76</v>
      </c>
      <c r="BK204" s="228">
        <f>ROUND(I204*H204,2)</f>
        <v>0</v>
      </c>
      <c r="BL204" s="20" t="s">
        <v>288</v>
      </c>
      <c r="BM204" s="227" t="s">
        <v>434</v>
      </c>
    </row>
    <row r="205" s="2" customFormat="1">
      <c r="A205" s="41"/>
      <c r="B205" s="42"/>
      <c r="C205" s="43"/>
      <c r="D205" s="229" t="s">
        <v>290</v>
      </c>
      <c r="E205" s="43"/>
      <c r="F205" s="230" t="s">
        <v>435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290</v>
      </c>
      <c r="AU205" s="20" t="s">
        <v>288</v>
      </c>
    </row>
    <row r="206" s="2" customFormat="1" ht="24.15" customHeight="1">
      <c r="A206" s="41"/>
      <c r="B206" s="42"/>
      <c r="C206" s="216" t="s">
        <v>447</v>
      </c>
      <c r="D206" s="216" t="s">
        <v>284</v>
      </c>
      <c r="E206" s="217" t="s">
        <v>437</v>
      </c>
      <c r="F206" s="218" t="s">
        <v>438</v>
      </c>
      <c r="G206" s="219" t="s">
        <v>197</v>
      </c>
      <c r="H206" s="220">
        <v>138.06399999999999</v>
      </c>
      <c r="I206" s="221"/>
      <c r="J206" s="222">
        <f>ROUND(I206*H206,2)</f>
        <v>0</v>
      </c>
      <c r="K206" s="218" t="s">
        <v>287</v>
      </c>
      <c r="L206" s="47"/>
      <c r="M206" s="223" t="s">
        <v>19</v>
      </c>
      <c r="N206" s="224" t="s">
        <v>40</v>
      </c>
      <c r="O206" s="87"/>
      <c r="P206" s="225">
        <f>O206*H206</f>
        <v>0</v>
      </c>
      <c r="Q206" s="225">
        <v>0.000263</v>
      </c>
      <c r="R206" s="225">
        <f>Q206*H206</f>
        <v>0.036310831999999994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288</v>
      </c>
      <c r="AT206" s="227" t="s">
        <v>284</v>
      </c>
      <c r="AU206" s="227" t="s">
        <v>288</v>
      </c>
      <c r="AY206" s="20" t="s">
        <v>281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76</v>
      </c>
      <c r="BK206" s="228">
        <f>ROUND(I206*H206,2)</f>
        <v>0</v>
      </c>
      <c r="BL206" s="20" t="s">
        <v>288</v>
      </c>
      <c r="BM206" s="227" t="s">
        <v>439</v>
      </c>
    </row>
    <row r="207" s="2" customFormat="1">
      <c r="A207" s="41"/>
      <c r="B207" s="42"/>
      <c r="C207" s="43"/>
      <c r="D207" s="229" t="s">
        <v>290</v>
      </c>
      <c r="E207" s="43"/>
      <c r="F207" s="230" t="s">
        <v>440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290</v>
      </c>
      <c r="AU207" s="20" t="s">
        <v>288</v>
      </c>
    </row>
    <row r="208" s="13" customFormat="1">
      <c r="A208" s="13"/>
      <c r="B208" s="234"/>
      <c r="C208" s="235"/>
      <c r="D208" s="236" t="s">
        <v>292</v>
      </c>
      <c r="E208" s="237" t="s">
        <v>19</v>
      </c>
      <c r="F208" s="238" t="s">
        <v>441</v>
      </c>
      <c r="G208" s="235"/>
      <c r="H208" s="239">
        <v>138.06399999999999</v>
      </c>
      <c r="I208" s="240"/>
      <c r="J208" s="235"/>
      <c r="K208" s="235"/>
      <c r="L208" s="241"/>
      <c r="M208" s="242"/>
      <c r="N208" s="243"/>
      <c r="O208" s="243"/>
      <c r="P208" s="243"/>
      <c r="Q208" s="243"/>
      <c r="R208" s="243"/>
      <c r="S208" s="243"/>
      <c r="T208" s="24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5" t="s">
        <v>292</v>
      </c>
      <c r="AU208" s="245" t="s">
        <v>288</v>
      </c>
      <c r="AV208" s="13" t="s">
        <v>78</v>
      </c>
      <c r="AW208" s="13" t="s">
        <v>31</v>
      </c>
      <c r="AX208" s="13" t="s">
        <v>76</v>
      </c>
      <c r="AY208" s="245" t="s">
        <v>281</v>
      </c>
    </row>
    <row r="209" s="2" customFormat="1" ht="37.8" customHeight="1">
      <c r="A209" s="41"/>
      <c r="B209" s="42"/>
      <c r="C209" s="216" t="s">
        <v>454</v>
      </c>
      <c r="D209" s="216" t="s">
        <v>284</v>
      </c>
      <c r="E209" s="217" t="s">
        <v>443</v>
      </c>
      <c r="F209" s="218" t="s">
        <v>444</v>
      </c>
      <c r="G209" s="219" t="s">
        <v>197</v>
      </c>
      <c r="H209" s="220">
        <v>49.713000000000001</v>
      </c>
      <c r="I209" s="221"/>
      <c r="J209" s="222">
        <f>ROUND(I209*H209,2)</f>
        <v>0</v>
      </c>
      <c r="K209" s="218" t="s">
        <v>287</v>
      </c>
      <c r="L209" s="47"/>
      <c r="M209" s="223" t="s">
        <v>19</v>
      </c>
      <c r="N209" s="224" t="s">
        <v>40</v>
      </c>
      <c r="O209" s="87"/>
      <c r="P209" s="225">
        <f>O209*H209</f>
        <v>0</v>
      </c>
      <c r="Q209" s="225">
        <v>0.01103</v>
      </c>
      <c r="R209" s="225">
        <f>Q209*H209</f>
        <v>0.54833438999999995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288</v>
      </c>
      <c r="AT209" s="227" t="s">
        <v>284</v>
      </c>
      <c r="AU209" s="227" t="s">
        <v>288</v>
      </c>
      <c r="AY209" s="20" t="s">
        <v>281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76</v>
      </c>
      <c r="BK209" s="228">
        <f>ROUND(I209*H209,2)</f>
        <v>0</v>
      </c>
      <c r="BL209" s="20" t="s">
        <v>288</v>
      </c>
      <c r="BM209" s="227" t="s">
        <v>445</v>
      </c>
    </row>
    <row r="210" s="2" customFormat="1">
      <c r="A210" s="41"/>
      <c r="B210" s="42"/>
      <c r="C210" s="43"/>
      <c r="D210" s="229" t="s">
        <v>290</v>
      </c>
      <c r="E210" s="43"/>
      <c r="F210" s="230" t="s">
        <v>446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290</v>
      </c>
      <c r="AU210" s="20" t="s">
        <v>288</v>
      </c>
    </row>
    <row r="211" s="13" customFormat="1">
      <c r="A211" s="13"/>
      <c r="B211" s="234"/>
      <c r="C211" s="235"/>
      <c r="D211" s="236" t="s">
        <v>292</v>
      </c>
      <c r="E211" s="237" t="s">
        <v>19</v>
      </c>
      <c r="F211" s="238" t="s">
        <v>222</v>
      </c>
      <c r="G211" s="235"/>
      <c r="H211" s="239">
        <v>49.713000000000001</v>
      </c>
      <c r="I211" s="240"/>
      <c r="J211" s="235"/>
      <c r="K211" s="235"/>
      <c r="L211" s="241"/>
      <c r="M211" s="242"/>
      <c r="N211" s="243"/>
      <c r="O211" s="243"/>
      <c r="P211" s="243"/>
      <c r="Q211" s="243"/>
      <c r="R211" s="243"/>
      <c r="S211" s="243"/>
      <c r="T211" s="244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5" t="s">
        <v>292</v>
      </c>
      <c r="AU211" s="245" t="s">
        <v>288</v>
      </c>
      <c r="AV211" s="13" t="s">
        <v>78</v>
      </c>
      <c r="AW211" s="13" t="s">
        <v>31</v>
      </c>
      <c r="AX211" s="13" t="s">
        <v>76</v>
      </c>
      <c r="AY211" s="245" t="s">
        <v>281</v>
      </c>
    </row>
    <row r="212" s="2" customFormat="1" ht="44.25" customHeight="1">
      <c r="A212" s="41"/>
      <c r="B212" s="42"/>
      <c r="C212" s="216" t="s">
        <v>460</v>
      </c>
      <c r="D212" s="216" t="s">
        <v>284</v>
      </c>
      <c r="E212" s="217" t="s">
        <v>448</v>
      </c>
      <c r="F212" s="218" t="s">
        <v>449</v>
      </c>
      <c r="G212" s="219" t="s">
        <v>197</v>
      </c>
      <c r="H212" s="220">
        <v>49.713000000000001</v>
      </c>
      <c r="I212" s="221"/>
      <c r="J212" s="222">
        <f>ROUND(I212*H212,2)</f>
        <v>0</v>
      </c>
      <c r="K212" s="218" t="s">
        <v>287</v>
      </c>
      <c r="L212" s="47"/>
      <c r="M212" s="223" t="s">
        <v>19</v>
      </c>
      <c r="N212" s="224" t="s">
        <v>40</v>
      </c>
      <c r="O212" s="87"/>
      <c r="P212" s="225">
        <f>O212*H212</f>
        <v>0</v>
      </c>
      <c r="Q212" s="225">
        <v>0.0055199999999999997</v>
      </c>
      <c r="R212" s="225">
        <f>Q212*H212</f>
        <v>0.27441576000000001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288</v>
      </c>
      <c r="AT212" s="227" t="s">
        <v>284</v>
      </c>
      <c r="AU212" s="227" t="s">
        <v>288</v>
      </c>
      <c r="AY212" s="20" t="s">
        <v>281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76</v>
      </c>
      <c r="BK212" s="228">
        <f>ROUND(I212*H212,2)</f>
        <v>0</v>
      </c>
      <c r="BL212" s="20" t="s">
        <v>288</v>
      </c>
      <c r="BM212" s="227" t="s">
        <v>450</v>
      </c>
    </row>
    <row r="213" s="2" customFormat="1">
      <c r="A213" s="41"/>
      <c r="B213" s="42"/>
      <c r="C213" s="43"/>
      <c r="D213" s="229" t="s">
        <v>290</v>
      </c>
      <c r="E213" s="43"/>
      <c r="F213" s="230" t="s">
        <v>451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290</v>
      </c>
      <c r="AU213" s="20" t="s">
        <v>288</v>
      </c>
    </row>
    <row r="214" s="12" customFormat="1" ht="20.88" customHeight="1">
      <c r="A214" s="12"/>
      <c r="B214" s="200"/>
      <c r="C214" s="201"/>
      <c r="D214" s="202" t="s">
        <v>68</v>
      </c>
      <c r="E214" s="214" t="s">
        <v>452</v>
      </c>
      <c r="F214" s="214" t="s">
        <v>453</v>
      </c>
      <c r="G214" s="201"/>
      <c r="H214" s="201"/>
      <c r="I214" s="204"/>
      <c r="J214" s="215">
        <f>BK214</f>
        <v>0</v>
      </c>
      <c r="K214" s="201"/>
      <c r="L214" s="206"/>
      <c r="M214" s="207"/>
      <c r="N214" s="208"/>
      <c r="O214" s="208"/>
      <c r="P214" s="209">
        <f>SUM(P215:P220)</f>
        <v>0</v>
      </c>
      <c r="Q214" s="208"/>
      <c r="R214" s="209">
        <f>SUM(R215:R220)</f>
        <v>0.27321000000000001</v>
      </c>
      <c r="S214" s="208"/>
      <c r="T214" s="210">
        <f>SUM(T215:T220)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1" t="s">
        <v>76</v>
      </c>
      <c r="AT214" s="212" t="s">
        <v>68</v>
      </c>
      <c r="AU214" s="212" t="s">
        <v>78</v>
      </c>
      <c r="AY214" s="211" t="s">
        <v>281</v>
      </c>
      <c r="BK214" s="213">
        <f>SUM(BK215:BK220)</f>
        <v>0</v>
      </c>
    </row>
    <row r="215" s="2" customFormat="1" ht="24.15" customHeight="1">
      <c r="A215" s="41"/>
      <c r="B215" s="42"/>
      <c r="C215" s="216" t="s">
        <v>467</v>
      </c>
      <c r="D215" s="216" t="s">
        <v>284</v>
      </c>
      <c r="E215" s="217" t="s">
        <v>455</v>
      </c>
      <c r="F215" s="218" t="s">
        <v>456</v>
      </c>
      <c r="G215" s="219" t="s">
        <v>197</v>
      </c>
      <c r="H215" s="220">
        <v>26.02</v>
      </c>
      <c r="I215" s="221"/>
      <c r="J215" s="222">
        <f>ROUND(I215*H215,2)</f>
        <v>0</v>
      </c>
      <c r="K215" s="218" t="s">
        <v>287</v>
      </c>
      <c r="L215" s="47"/>
      <c r="M215" s="223" t="s">
        <v>19</v>
      </c>
      <c r="N215" s="224" t="s">
        <v>40</v>
      </c>
      <c r="O215" s="87"/>
      <c r="P215" s="225">
        <f>O215*H215</f>
        <v>0</v>
      </c>
      <c r="Q215" s="225">
        <v>0.010200000000000001</v>
      </c>
      <c r="R215" s="225">
        <f>Q215*H215</f>
        <v>0.26540400000000003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288</v>
      </c>
      <c r="AT215" s="227" t="s">
        <v>284</v>
      </c>
      <c r="AU215" s="227" t="s">
        <v>199</v>
      </c>
      <c r="AY215" s="20" t="s">
        <v>281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76</v>
      </c>
      <c r="BK215" s="228">
        <f>ROUND(I215*H215,2)</f>
        <v>0</v>
      </c>
      <c r="BL215" s="20" t="s">
        <v>288</v>
      </c>
      <c r="BM215" s="227" t="s">
        <v>457</v>
      </c>
    </row>
    <row r="216" s="2" customFormat="1">
      <c r="A216" s="41"/>
      <c r="B216" s="42"/>
      <c r="C216" s="43"/>
      <c r="D216" s="229" t="s">
        <v>290</v>
      </c>
      <c r="E216" s="43"/>
      <c r="F216" s="230" t="s">
        <v>458</v>
      </c>
      <c r="G216" s="43"/>
      <c r="H216" s="43"/>
      <c r="I216" s="231"/>
      <c r="J216" s="43"/>
      <c r="K216" s="43"/>
      <c r="L216" s="47"/>
      <c r="M216" s="232"/>
      <c r="N216" s="233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290</v>
      </c>
      <c r="AU216" s="20" t="s">
        <v>199</v>
      </c>
    </row>
    <row r="217" s="15" customFormat="1">
      <c r="A217" s="15"/>
      <c r="B217" s="257"/>
      <c r="C217" s="258"/>
      <c r="D217" s="236" t="s">
        <v>292</v>
      </c>
      <c r="E217" s="259" t="s">
        <v>19</v>
      </c>
      <c r="F217" s="260" t="s">
        <v>459</v>
      </c>
      <c r="G217" s="258"/>
      <c r="H217" s="259" t="s">
        <v>19</v>
      </c>
      <c r="I217" s="261"/>
      <c r="J217" s="258"/>
      <c r="K217" s="258"/>
      <c r="L217" s="262"/>
      <c r="M217" s="263"/>
      <c r="N217" s="264"/>
      <c r="O217" s="264"/>
      <c r="P217" s="264"/>
      <c r="Q217" s="264"/>
      <c r="R217" s="264"/>
      <c r="S217" s="264"/>
      <c r="T217" s="26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6" t="s">
        <v>292</v>
      </c>
      <c r="AU217" s="266" t="s">
        <v>199</v>
      </c>
      <c r="AV217" s="15" t="s">
        <v>76</v>
      </c>
      <c r="AW217" s="15" t="s">
        <v>31</v>
      </c>
      <c r="AX217" s="15" t="s">
        <v>69</v>
      </c>
      <c r="AY217" s="266" t="s">
        <v>281</v>
      </c>
    </row>
    <row r="218" s="13" customFormat="1">
      <c r="A218" s="13"/>
      <c r="B218" s="234"/>
      <c r="C218" s="235"/>
      <c r="D218" s="236" t="s">
        <v>292</v>
      </c>
      <c r="E218" s="237" t="s">
        <v>19</v>
      </c>
      <c r="F218" s="238" t="s">
        <v>200</v>
      </c>
      <c r="G218" s="235"/>
      <c r="H218" s="239">
        <v>26.02</v>
      </c>
      <c r="I218" s="240"/>
      <c r="J218" s="235"/>
      <c r="K218" s="235"/>
      <c r="L218" s="241"/>
      <c r="M218" s="242"/>
      <c r="N218" s="243"/>
      <c r="O218" s="243"/>
      <c r="P218" s="243"/>
      <c r="Q218" s="243"/>
      <c r="R218" s="243"/>
      <c r="S218" s="243"/>
      <c r="T218" s="244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5" t="s">
        <v>292</v>
      </c>
      <c r="AU218" s="245" t="s">
        <v>199</v>
      </c>
      <c r="AV218" s="13" t="s">
        <v>78</v>
      </c>
      <c r="AW218" s="13" t="s">
        <v>31</v>
      </c>
      <c r="AX218" s="13" t="s">
        <v>76</v>
      </c>
      <c r="AY218" s="245" t="s">
        <v>281</v>
      </c>
    </row>
    <row r="219" s="2" customFormat="1" ht="16.5" customHeight="1">
      <c r="A219" s="41"/>
      <c r="B219" s="42"/>
      <c r="C219" s="216" t="s">
        <v>472</v>
      </c>
      <c r="D219" s="216" t="s">
        <v>284</v>
      </c>
      <c r="E219" s="217" t="s">
        <v>461</v>
      </c>
      <c r="F219" s="218" t="s">
        <v>462</v>
      </c>
      <c r="G219" s="219" t="s">
        <v>197</v>
      </c>
      <c r="H219" s="220">
        <v>26.02</v>
      </c>
      <c r="I219" s="221"/>
      <c r="J219" s="222">
        <f>ROUND(I219*H219,2)</f>
        <v>0</v>
      </c>
      <c r="K219" s="218" t="s">
        <v>287</v>
      </c>
      <c r="L219" s="47"/>
      <c r="M219" s="223" t="s">
        <v>19</v>
      </c>
      <c r="N219" s="224" t="s">
        <v>40</v>
      </c>
      <c r="O219" s="87"/>
      <c r="P219" s="225">
        <f>O219*H219</f>
        <v>0</v>
      </c>
      <c r="Q219" s="225">
        <v>0.00029999999999999997</v>
      </c>
      <c r="R219" s="225">
        <f>Q219*H219</f>
        <v>0.0078059999999999996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288</v>
      </c>
      <c r="AT219" s="227" t="s">
        <v>284</v>
      </c>
      <c r="AU219" s="227" t="s">
        <v>199</v>
      </c>
      <c r="AY219" s="20" t="s">
        <v>281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76</v>
      </c>
      <c r="BK219" s="228">
        <f>ROUND(I219*H219,2)</f>
        <v>0</v>
      </c>
      <c r="BL219" s="20" t="s">
        <v>288</v>
      </c>
      <c r="BM219" s="227" t="s">
        <v>463</v>
      </c>
    </row>
    <row r="220" s="2" customFormat="1">
      <c r="A220" s="41"/>
      <c r="B220" s="42"/>
      <c r="C220" s="43"/>
      <c r="D220" s="229" t="s">
        <v>290</v>
      </c>
      <c r="E220" s="43"/>
      <c r="F220" s="230" t="s">
        <v>464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290</v>
      </c>
      <c r="AU220" s="20" t="s">
        <v>199</v>
      </c>
    </row>
    <row r="221" s="12" customFormat="1" ht="20.88" customHeight="1">
      <c r="A221" s="12"/>
      <c r="B221" s="200"/>
      <c r="C221" s="201"/>
      <c r="D221" s="202" t="s">
        <v>68</v>
      </c>
      <c r="E221" s="214" t="s">
        <v>465</v>
      </c>
      <c r="F221" s="214" t="s">
        <v>466</v>
      </c>
      <c r="G221" s="201"/>
      <c r="H221" s="201"/>
      <c r="I221" s="204"/>
      <c r="J221" s="215">
        <f>BK221</f>
        <v>0</v>
      </c>
      <c r="K221" s="201"/>
      <c r="L221" s="206"/>
      <c r="M221" s="207"/>
      <c r="N221" s="208"/>
      <c r="O221" s="208"/>
      <c r="P221" s="209">
        <f>SUM(P222:P238)</f>
        <v>0</v>
      </c>
      <c r="Q221" s="208"/>
      <c r="R221" s="209">
        <f>SUM(R222:R238)</f>
        <v>0.21988065030000001</v>
      </c>
      <c r="S221" s="208"/>
      <c r="T221" s="210">
        <f>SUM(T222:T238)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11" t="s">
        <v>76</v>
      </c>
      <c r="AT221" s="212" t="s">
        <v>68</v>
      </c>
      <c r="AU221" s="212" t="s">
        <v>78</v>
      </c>
      <c r="AY221" s="211" t="s">
        <v>281</v>
      </c>
      <c r="BK221" s="213">
        <f>SUM(BK222:BK238)</f>
        <v>0</v>
      </c>
    </row>
    <row r="222" s="2" customFormat="1" ht="37.8" customHeight="1">
      <c r="A222" s="41"/>
      <c r="B222" s="42"/>
      <c r="C222" s="216" t="s">
        <v>477</v>
      </c>
      <c r="D222" s="216" t="s">
        <v>284</v>
      </c>
      <c r="E222" s="217" t="s">
        <v>468</v>
      </c>
      <c r="F222" s="218" t="s">
        <v>469</v>
      </c>
      <c r="G222" s="219" t="s">
        <v>330</v>
      </c>
      <c r="H222" s="220">
        <v>3</v>
      </c>
      <c r="I222" s="221"/>
      <c r="J222" s="222">
        <f>ROUND(I222*H222,2)</f>
        <v>0</v>
      </c>
      <c r="K222" s="218" t="s">
        <v>287</v>
      </c>
      <c r="L222" s="47"/>
      <c r="M222" s="223" t="s">
        <v>19</v>
      </c>
      <c r="N222" s="224" t="s">
        <v>40</v>
      </c>
      <c r="O222" s="87"/>
      <c r="P222" s="225">
        <f>O222*H222</f>
        <v>0</v>
      </c>
      <c r="Q222" s="225">
        <v>0.056439999999999997</v>
      </c>
      <c r="R222" s="225">
        <f>Q222*H222</f>
        <v>0.16932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288</v>
      </c>
      <c r="AT222" s="227" t="s">
        <v>284</v>
      </c>
      <c r="AU222" s="227" t="s">
        <v>199</v>
      </c>
      <c r="AY222" s="20" t="s">
        <v>281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76</v>
      </c>
      <c r="BK222" s="228">
        <f>ROUND(I222*H222,2)</f>
        <v>0</v>
      </c>
      <c r="BL222" s="20" t="s">
        <v>288</v>
      </c>
      <c r="BM222" s="227" t="s">
        <v>470</v>
      </c>
    </row>
    <row r="223" s="2" customFormat="1">
      <c r="A223" s="41"/>
      <c r="B223" s="42"/>
      <c r="C223" s="43"/>
      <c r="D223" s="229" t="s">
        <v>290</v>
      </c>
      <c r="E223" s="43"/>
      <c r="F223" s="230" t="s">
        <v>471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290</v>
      </c>
      <c r="AU223" s="20" t="s">
        <v>199</v>
      </c>
    </row>
    <row r="224" s="2" customFormat="1" ht="33" customHeight="1">
      <c r="A224" s="41"/>
      <c r="B224" s="42"/>
      <c r="C224" s="267" t="s">
        <v>483</v>
      </c>
      <c r="D224" s="267" t="s">
        <v>396</v>
      </c>
      <c r="E224" s="268" t="s">
        <v>875</v>
      </c>
      <c r="F224" s="269" t="s">
        <v>876</v>
      </c>
      <c r="G224" s="270" t="s">
        <v>330</v>
      </c>
      <c r="H224" s="271">
        <v>1</v>
      </c>
      <c r="I224" s="272"/>
      <c r="J224" s="273">
        <f>ROUND(I224*H224,2)</f>
        <v>0</v>
      </c>
      <c r="K224" s="269" t="s">
        <v>287</v>
      </c>
      <c r="L224" s="274"/>
      <c r="M224" s="275" t="s">
        <v>19</v>
      </c>
      <c r="N224" s="276" t="s">
        <v>40</v>
      </c>
      <c r="O224" s="87"/>
      <c r="P224" s="225">
        <f>O224*H224</f>
        <v>0</v>
      </c>
      <c r="Q224" s="225">
        <v>0.017930000000000001</v>
      </c>
      <c r="R224" s="225">
        <f>Q224*H224</f>
        <v>0.017930000000000001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327</v>
      </c>
      <c r="AT224" s="227" t="s">
        <v>396</v>
      </c>
      <c r="AU224" s="227" t="s">
        <v>199</v>
      </c>
      <c r="AY224" s="20" t="s">
        <v>281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76</v>
      </c>
      <c r="BK224" s="228">
        <f>ROUND(I224*H224,2)</f>
        <v>0</v>
      </c>
      <c r="BL224" s="20" t="s">
        <v>288</v>
      </c>
      <c r="BM224" s="227" t="s">
        <v>475</v>
      </c>
    </row>
    <row r="225" s="13" customFormat="1">
      <c r="A225" s="13"/>
      <c r="B225" s="234"/>
      <c r="C225" s="235"/>
      <c r="D225" s="236" t="s">
        <v>292</v>
      </c>
      <c r="E225" s="237" t="s">
        <v>19</v>
      </c>
      <c r="F225" s="238" t="s">
        <v>476</v>
      </c>
      <c r="G225" s="235"/>
      <c r="H225" s="239">
        <v>1</v>
      </c>
      <c r="I225" s="240"/>
      <c r="J225" s="235"/>
      <c r="K225" s="235"/>
      <c r="L225" s="241"/>
      <c r="M225" s="242"/>
      <c r="N225" s="243"/>
      <c r="O225" s="243"/>
      <c r="P225" s="243"/>
      <c r="Q225" s="243"/>
      <c r="R225" s="243"/>
      <c r="S225" s="243"/>
      <c r="T225" s="24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5" t="s">
        <v>292</v>
      </c>
      <c r="AU225" s="245" t="s">
        <v>199</v>
      </c>
      <c r="AV225" s="13" t="s">
        <v>78</v>
      </c>
      <c r="AW225" s="13" t="s">
        <v>31</v>
      </c>
      <c r="AX225" s="13" t="s">
        <v>76</v>
      </c>
      <c r="AY225" s="245" t="s">
        <v>281</v>
      </c>
    </row>
    <row r="226" s="2" customFormat="1" ht="33" customHeight="1">
      <c r="A226" s="41"/>
      <c r="B226" s="42"/>
      <c r="C226" s="267" t="s">
        <v>488</v>
      </c>
      <c r="D226" s="267" t="s">
        <v>396</v>
      </c>
      <c r="E226" s="268" t="s">
        <v>877</v>
      </c>
      <c r="F226" s="269" t="s">
        <v>878</v>
      </c>
      <c r="G226" s="270" t="s">
        <v>330</v>
      </c>
      <c r="H226" s="271">
        <v>2</v>
      </c>
      <c r="I226" s="272"/>
      <c r="J226" s="273">
        <f>ROUND(I226*H226,2)</f>
        <v>0</v>
      </c>
      <c r="K226" s="269" t="s">
        <v>287</v>
      </c>
      <c r="L226" s="274"/>
      <c r="M226" s="275" t="s">
        <v>19</v>
      </c>
      <c r="N226" s="276" t="s">
        <v>40</v>
      </c>
      <c r="O226" s="87"/>
      <c r="P226" s="225">
        <f>O226*H226</f>
        <v>0</v>
      </c>
      <c r="Q226" s="225">
        <v>0.01553</v>
      </c>
      <c r="R226" s="225">
        <f>Q226*H226</f>
        <v>0.031060000000000001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327</v>
      </c>
      <c r="AT226" s="227" t="s">
        <v>396</v>
      </c>
      <c r="AU226" s="227" t="s">
        <v>199</v>
      </c>
      <c r="AY226" s="20" t="s">
        <v>281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76</v>
      </c>
      <c r="BK226" s="228">
        <f>ROUND(I226*H226,2)</f>
        <v>0</v>
      </c>
      <c r="BL226" s="20" t="s">
        <v>288</v>
      </c>
      <c r="BM226" s="227" t="s">
        <v>879</v>
      </c>
    </row>
    <row r="227" s="13" customFormat="1">
      <c r="A227" s="13"/>
      <c r="B227" s="234"/>
      <c r="C227" s="235"/>
      <c r="D227" s="236" t="s">
        <v>292</v>
      </c>
      <c r="E227" s="237" t="s">
        <v>19</v>
      </c>
      <c r="F227" s="238" t="s">
        <v>880</v>
      </c>
      <c r="G227" s="235"/>
      <c r="H227" s="239">
        <v>2</v>
      </c>
      <c r="I227" s="240"/>
      <c r="J227" s="235"/>
      <c r="K227" s="235"/>
      <c r="L227" s="241"/>
      <c r="M227" s="242"/>
      <c r="N227" s="243"/>
      <c r="O227" s="243"/>
      <c r="P227" s="243"/>
      <c r="Q227" s="243"/>
      <c r="R227" s="243"/>
      <c r="S227" s="243"/>
      <c r="T227" s="24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5" t="s">
        <v>292</v>
      </c>
      <c r="AU227" s="245" t="s">
        <v>199</v>
      </c>
      <c r="AV227" s="13" t="s">
        <v>78</v>
      </c>
      <c r="AW227" s="13" t="s">
        <v>31</v>
      </c>
      <c r="AX227" s="13" t="s">
        <v>76</v>
      </c>
      <c r="AY227" s="245" t="s">
        <v>281</v>
      </c>
    </row>
    <row r="228" s="2" customFormat="1" ht="37.8" customHeight="1">
      <c r="A228" s="41"/>
      <c r="B228" s="42"/>
      <c r="C228" s="216" t="s">
        <v>493</v>
      </c>
      <c r="D228" s="216" t="s">
        <v>284</v>
      </c>
      <c r="E228" s="217" t="s">
        <v>478</v>
      </c>
      <c r="F228" s="218" t="s">
        <v>479</v>
      </c>
      <c r="G228" s="219" t="s">
        <v>197</v>
      </c>
      <c r="H228" s="220">
        <v>3.4380000000000002</v>
      </c>
      <c r="I228" s="221"/>
      <c r="J228" s="222">
        <f>ROUND(I228*H228,2)</f>
        <v>0</v>
      </c>
      <c r="K228" s="218" t="s">
        <v>287</v>
      </c>
      <c r="L228" s="47"/>
      <c r="M228" s="223" t="s">
        <v>19</v>
      </c>
      <c r="N228" s="224" t="s">
        <v>40</v>
      </c>
      <c r="O228" s="87"/>
      <c r="P228" s="225">
        <f>O228*H228</f>
        <v>0</v>
      </c>
      <c r="Q228" s="225">
        <v>6.7000000000000002E-05</v>
      </c>
      <c r="R228" s="225">
        <f>Q228*H228</f>
        <v>0.00023034600000000001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305</v>
      </c>
      <c r="AT228" s="227" t="s">
        <v>284</v>
      </c>
      <c r="AU228" s="227" t="s">
        <v>199</v>
      </c>
      <c r="AY228" s="20" t="s">
        <v>281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76</v>
      </c>
      <c r="BK228" s="228">
        <f>ROUND(I228*H228,2)</f>
        <v>0</v>
      </c>
      <c r="BL228" s="20" t="s">
        <v>305</v>
      </c>
      <c r="BM228" s="227" t="s">
        <v>480</v>
      </c>
    </row>
    <row r="229" s="2" customFormat="1">
      <c r="A229" s="41"/>
      <c r="B229" s="42"/>
      <c r="C229" s="43"/>
      <c r="D229" s="229" t="s">
        <v>290</v>
      </c>
      <c r="E229" s="43"/>
      <c r="F229" s="230" t="s">
        <v>481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290</v>
      </c>
      <c r="AU229" s="20" t="s">
        <v>199</v>
      </c>
    </row>
    <row r="230" s="13" customFormat="1">
      <c r="A230" s="13"/>
      <c r="B230" s="234"/>
      <c r="C230" s="235"/>
      <c r="D230" s="236" t="s">
        <v>292</v>
      </c>
      <c r="E230" s="237" t="s">
        <v>19</v>
      </c>
      <c r="F230" s="238" t="s">
        <v>482</v>
      </c>
      <c r="G230" s="235"/>
      <c r="H230" s="239">
        <v>0.96799999999999997</v>
      </c>
      <c r="I230" s="240"/>
      <c r="J230" s="235"/>
      <c r="K230" s="235"/>
      <c r="L230" s="241"/>
      <c r="M230" s="242"/>
      <c r="N230" s="243"/>
      <c r="O230" s="243"/>
      <c r="P230" s="243"/>
      <c r="Q230" s="243"/>
      <c r="R230" s="243"/>
      <c r="S230" s="243"/>
      <c r="T230" s="24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5" t="s">
        <v>292</v>
      </c>
      <c r="AU230" s="245" t="s">
        <v>199</v>
      </c>
      <c r="AV230" s="13" t="s">
        <v>78</v>
      </c>
      <c r="AW230" s="13" t="s">
        <v>31</v>
      </c>
      <c r="AX230" s="13" t="s">
        <v>69</v>
      </c>
      <c r="AY230" s="245" t="s">
        <v>281</v>
      </c>
    </row>
    <row r="231" s="13" customFormat="1">
      <c r="A231" s="13"/>
      <c r="B231" s="234"/>
      <c r="C231" s="235"/>
      <c r="D231" s="236" t="s">
        <v>292</v>
      </c>
      <c r="E231" s="237" t="s">
        <v>19</v>
      </c>
      <c r="F231" s="238" t="s">
        <v>881</v>
      </c>
      <c r="G231" s="235"/>
      <c r="H231" s="239">
        <v>2.4700000000000002</v>
      </c>
      <c r="I231" s="240"/>
      <c r="J231" s="235"/>
      <c r="K231" s="235"/>
      <c r="L231" s="241"/>
      <c r="M231" s="242"/>
      <c r="N231" s="243"/>
      <c r="O231" s="243"/>
      <c r="P231" s="243"/>
      <c r="Q231" s="243"/>
      <c r="R231" s="243"/>
      <c r="S231" s="243"/>
      <c r="T231" s="24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5" t="s">
        <v>292</v>
      </c>
      <c r="AU231" s="245" t="s">
        <v>199</v>
      </c>
      <c r="AV231" s="13" t="s">
        <v>78</v>
      </c>
      <c r="AW231" s="13" t="s">
        <v>31</v>
      </c>
      <c r="AX231" s="13" t="s">
        <v>69</v>
      </c>
      <c r="AY231" s="245" t="s">
        <v>281</v>
      </c>
    </row>
    <row r="232" s="14" customFormat="1">
      <c r="A232" s="14"/>
      <c r="B232" s="246"/>
      <c r="C232" s="247"/>
      <c r="D232" s="236" t="s">
        <v>292</v>
      </c>
      <c r="E232" s="248" t="s">
        <v>19</v>
      </c>
      <c r="F232" s="249" t="s">
        <v>311</v>
      </c>
      <c r="G232" s="247"/>
      <c r="H232" s="250">
        <v>3.4380000000000002</v>
      </c>
      <c r="I232" s="251"/>
      <c r="J232" s="247"/>
      <c r="K232" s="247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292</v>
      </c>
      <c r="AU232" s="256" t="s">
        <v>199</v>
      </c>
      <c r="AV232" s="14" t="s">
        <v>288</v>
      </c>
      <c r="AW232" s="14" t="s">
        <v>31</v>
      </c>
      <c r="AX232" s="14" t="s">
        <v>76</v>
      </c>
      <c r="AY232" s="256" t="s">
        <v>281</v>
      </c>
    </row>
    <row r="233" s="2" customFormat="1" ht="24.15" customHeight="1">
      <c r="A233" s="41"/>
      <c r="B233" s="42"/>
      <c r="C233" s="216" t="s">
        <v>499</v>
      </c>
      <c r="D233" s="216" t="s">
        <v>284</v>
      </c>
      <c r="E233" s="217" t="s">
        <v>484</v>
      </c>
      <c r="F233" s="218" t="s">
        <v>485</v>
      </c>
      <c r="G233" s="219" t="s">
        <v>197</v>
      </c>
      <c r="H233" s="220">
        <v>3.4380000000000002</v>
      </c>
      <c r="I233" s="221"/>
      <c r="J233" s="222">
        <f>ROUND(I233*H233,2)</f>
        <v>0</v>
      </c>
      <c r="K233" s="218" t="s">
        <v>287</v>
      </c>
      <c r="L233" s="47"/>
      <c r="M233" s="223" t="s">
        <v>19</v>
      </c>
      <c r="N233" s="224" t="s">
        <v>40</v>
      </c>
      <c r="O233" s="87"/>
      <c r="P233" s="225">
        <f>O233*H233</f>
        <v>0</v>
      </c>
      <c r="Q233" s="225">
        <v>0.00014375</v>
      </c>
      <c r="R233" s="225">
        <f>Q233*H233</f>
        <v>0.00049421250000000001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305</v>
      </c>
      <c r="AT233" s="227" t="s">
        <v>284</v>
      </c>
      <c r="AU233" s="227" t="s">
        <v>199</v>
      </c>
      <c r="AY233" s="20" t="s">
        <v>281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76</v>
      </c>
      <c r="BK233" s="228">
        <f>ROUND(I233*H233,2)</f>
        <v>0</v>
      </c>
      <c r="BL233" s="20" t="s">
        <v>305</v>
      </c>
      <c r="BM233" s="227" t="s">
        <v>486</v>
      </c>
    </row>
    <row r="234" s="2" customFormat="1">
      <c r="A234" s="41"/>
      <c r="B234" s="42"/>
      <c r="C234" s="43"/>
      <c r="D234" s="229" t="s">
        <v>290</v>
      </c>
      <c r="E234" s="43"/>
      <c r="F234" s="230" t="s">
        <v>487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290</v>
      </c>
      <c r="AU234" s="20" t="s">
        <v>199</v>
      </c>
    </row>
    <row r="235" s="2" customFormat="1" ht="24.15" customHeight="1">
      <c r="A235" s="41"/>
      <c r="B235" s="42"/>
      <c r="C235" s="216" t="s">
        <v>508</v>
      </c>
      <c r="D235" s="216" t="s">
        <v>284</v>
      </c>
      <c r="E235" s="217" t="s">
        <v>489</v>
      </c>
      <c r="F235" s="218" t="s">
        <v>490</v>
      </c>
      <c r="G235" s="219" t="s">
        <v>197</v>
      </c>
      <c r="H235" s="220">
        <v>3.4380000000000002</v>
      </c>
      <c r="I235" s="221"/>
      <c r="J235" s="222">
        <f>ROUND(I235*H235,2)</f>
        <v>0</v>
      </c>
      <c r="K235" s="218" t="s">
        <v>287</v>
      </c>
      <c r="L235" s="47"/>
      <c r="M235" s="223" t="s">
        <v>19</v>
      </c>
      <c r="N235" s="224" t="s">
        <v>40</v>
      </c>
      <c r="O235" s="87"/>
      <c r="P235" s="225">
        <f>O235*H235</f>
        <v>0</v>
      </c>
      <c r="Q235" s="225">
        <v>0.00012305000000000001</v>
      </c>
      <c r="R235" s="225">
        <f>Q235*H235</f>
        <v>0.00042304590000000008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305</v>
      </c>
      <c r="AT235" s="227" t="s">
        <v>284</v>
      </c>
      <c r="AU235" s="227" t="s">
        <v>199</v>
      </c>
      <c r="AY235" s="20" t="s">
        <v>281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76</v>
      </c>
      <c r="BK235" s="228">
        <f>ROUND(I235*H235,2)</f>
        <v>0</v>
      </c>
      <c r="BL235" s="20" t="s">
        <v>305</v>
      </c>
      <c r="BM235" s="227" t="s">
        <v>491</v>
      </c>
    </row>
    <row r="236" s="2" customFormat="1">
      <c r="A236" s="41"/>
      <c r="B236" s="42"/>
      <c r="C236" s="43"/>
      <c r="D236" s="229" t="s">
        <v>290</v>
      </c>
      <c r="E236" s="43"/>
      <c r="F236" s="230" t="s">
        <v>492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290</v>
      </c>
      <c r="AU236" s="20" t="s">
        <v>199</v>
      </c>
    </row>
    <row r="237" s="2" customFormat="1" ht="24.15" customHeight="1">
      <c r="A237" s="41"/>
      <c r="B237" s="42"/>
      <c r="C237" s="216" t="s">
        <v>515</v>
      </c>
      <c r="D237" s="216" t="s">
        <v>284</v>
      </c>
      <c r="E237" s="217" t="s">
        <v>494</v>
      </c>
      <c r="F237" s="218" t="s">
        <v>495</v>
      </c>
      <c r="G237" s="219" t="s">
        <v>197</v>
      </c>
      <c r="H237" s="220">
        <v>3.4380000000000002</v>
      </c>
      <c r="I237" s="221"/>
      <c r="J237" s="222">
        <f>ROUND(I237*H237,2)</f>
        <v>0</v>
      </c>
      <c r="K237" s="218" t="s">
        <v>287</v>
      </c>
      <c r="L237" s="47"/>
      <c r="M237" s="223" t="s">
        <v>19</v>
      </c>
      <c r="N237" s="224" t="s">
        <v>40</v>
      </c>
      <c r="O237" s="87"/>
      <c r="P237" s="225">
        <f>O237*H237</f>
        <v>0</v>
      </c>
      <c r="Q237" s="225">
        <v>0.00012305000000000001</v>
      </c>
      <c r="R237" s="225">
        <f>Q237*H237</f>
        <v>0.00042304590000000008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305</v>
      </c>
      <c r="AT237" s="227" t="s">
        <v>284</v>
      </c>
      <c r="AU237" s="227" t="s">
        <v>199</v>
      </c>
      <c r="AY237" s="20" t="s">
        <v>281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76</v>
      </c>
      <c r="BK237" s="228">
        <f>ROUND(I237*H237,2)</f>
        <v>0</v>
      </c>
      <c r="BL237" s="20" t="s">
        <v>305</v>
      </c>
      <c r="BM237" s="227" t="s">
        <v>496</v>
      </c>
    </row>
    <row r="238" s="2" customFormat="1">
      <c r="A238" s="41"/>
      <c r="B238" s="42"/>
      <c r="C238" s="43"/>
      <c r="D238" s="229" t="s">
        <v>290</v>
      </c>
      <c r="E238" s="43"/>
      <c r="F238" s="230" t="s">
        <v>497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290</v>
      </c>
      <c r="AU238" s="20" t="s">
        <v>199</v>
      </c>
    </row>
    <row r="239" s="12" customFormat="1" ht="22.8" customHeight="1">
      <c r="A239" s="12"/>
      <c r="B239" s="200"/>
      <c r="C239" s="201"/>
      <c r="D239" s="202" t="s">
        <v>68</v>
      </c>
      <c r="E239" s="214" t="s">
        <v>336</v>
      </c>
      <c r="F239" s="214" t="s">
        <v>498</v>
      </c>
      <c r="G239" s="201"/>
      <c r="H239" s="201"/>
      <c r="I239" s="204"/>
      <c r="J239" s="215">
        <f>BK239</f>
        <v>0</v>
      </c>
      <c r="K239" s="201"/>
      <c r="L239" s="206"/>
      <c r="M239" s="207"/>
      <c r="N239" s="208"/>
      <c r="O239" s="208"/>
      <c r="P239" s="209">
        <f>SUM(P240:P244)</f>
        <v>0</v>
      </c>
      <c r="Q239" s="208"/>
      <c r="R239" s="209">
        <f>SUM(R240:R244)</f>
        <v>0.0019092499999999997</v>
      </c>
      <c r="S239" s="208"/>
      <c r="T239" s="210">
        <f>SUM(T240:T244)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11" t="s">
        <v>76</v>
      </c>
      <c r="AT239" s="212" t="s">
        <v>68</v>
      </c>
      <c r="AU239" s="212" t="s">
        <v>76</v>
      </c>
      <c r="AY239" s="211" t="s">
        <v>281</v>
      </c>
      <c r="BK239" s="213">
        <f>SUM(BK240:BK244)</f>
        <v>0</v>
      </c>
    </row>
    <row r="240" s="2" customFormat="1" ht="37.8" customHeight="1">
      <c r="A240" s="41"/>
      <c r="B240" s="42"/>
      <c r="C240" s="216" t="s">
        <v>524</v>
      </c>
      <c r="D240" s="216" t="s">
        <v>284</v>
      </c>
      <c r="E240" s="217" t="s">
        <v>500</v>
      </c>
      <c r="F240" s="218" t="s">
        <v>501</v>
      </c>
      <c r="G240" s="219" t="s">
        <v>197</v>
      </c>
      <c r="H240" s="220">
        <v>54.549999999999997</v>
      </c>
      <c r="I240" s="221"/>
      <c r="J240" s="222">
        <f>ROUND(I240*H240,2)</f>
        <v>0</v>
      </c>
      <c r="K240" s="218" t="s">
        <v>287</v>
      </c>
      <c r="L240" s="47"/>
      <c r="M240" s="223" t="s">
        <v>19</v>
      </c>
      <c r="N240" s="224" t="s">
        <v>40</v>
      </c>
      <c r="O240" s="87"/>
      <c r="P240" s="225">
        <f>O240*H240</f>
        <v>0</v>
      </c>
      <c r="Q240" s="225">
        <v>3.4999999999999997E-05</v>
      </c>
      <c r="R240" s="225">
        <f>Q240*H240</f>
        <v>0.0019092499999999997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305</v>
      </c>
      <c r="AT240" s="227" t="s">
        <v>284</v>
      </c>
      <c r="AU240" s="227" t="s">
        <v>78</v>
      </c>
      <c r="AY240" s="20" t="s">
        <v>281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76</v>
      </c>
      <c r="BK240" s="228">
        <f>ROUND(I240*H240,2)</f>
        <v>0</v>
      </c>
      <c r="BL240" s="20" t="s">
        <v>305</v>
      </c>
      <c r="BM240" s="227" t="s">
        <v>502</v>
      </c>
    </row>
    <row r="241" s="2" customFormat="1">
      <c r="A241" s="41"/>
      <c r="B241" s="42"/>
      <c r="C241" s="43"/>
      <c r="D241" s="229" t="s">
        <v>290</v>
      </c>
      <c r="E241" s="43"/>
      <c r="F241" s="230" t="s">
        <v>503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290</v>
      </c>
      <c r="AU241" s="20" t="s">
        <v>78</v>
      </c>
    </row>
    <row r="242" s="15" customFormat="1">
      <c r="A242" s="15"/>
      <c r="B242" s="257"/>
      <c r="C242" s="258"/>
      <c r="D242" s="236" t="s">
        <v>292</v>
      </c>
      <c r="E242" s="259" t="s">
        <v>19</v>
      </c>
      <c r="F242" s="260" t="s">
        <v>504</v>
      </c>
      <c r="G242" s="258"/>
      <c r="H242" s="259" t="s">
        <v>19</v>
      </c>
      <c r="I242" s="261"/>
      <c r="J242" s="258"/>
      <c r="K242" s="258"/>
      <c r="L242" s="262"/>
      <c r="M242" s="263"/>
      <c r="N242" s="264"/>
      <c r="O242" s="264"/>
      <c r="P242" s="264"/>
      <c r="Q242" s="264"/>
      <c r="R242" s="264"/>
      <c r="S242" s="264"/>
      <c r="T242" s="26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6" t="s">
        <v>292</v>
      </c>
      <c r="AU242" s="266" t="s">
        <v>78</v>
      </c>
      <c r="AV242" s="15" t="s">
        <v>76</v>
      </c>
      <c r="AW242" s="15" t="s">
        <v>31</v>
      </c>
      <c r="AX242" s="15" t="s">
        <v>69</v>
      </c>
      <c r="AY242" s="266" t="s">
        <v>281</v>
      </c>
    </row>
    <row r="243" s="13" customFormat="1">
      <c r="A243" s="13"/>
      <c r="B243" s="234"/>
      <c r="C243" s="235"/>
      <c r="D243" s="236" t="s">
        <v>292</v>
      </c>
      <c r="E243" s="237" t="s">
        <v>19</v>
      </c>
      <c r="F243" s="238" t="s">
        <v>505</v>
      </c>
      <c r="G243" s="235"/>
      <c r="H243" s="239">
        <v>54.549999999999997</v>
      </c>
      <c r="I243" s="240"/>
      <c r="J243" s="235"/>
      <c r="K243" s="235"/>
      <c r="L243" s="241"/>
      <c r="M243" s="242"/>
      <c r="N243" s="243"/>
      <c r="O243" s="243"/>
      <c r="P243" s="243"/>
      <c r="Q243" s="243"/>
      <c r="R243" s="243"/>
      <c r="S243" s="243"/>
      <c r="T243" s="244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5" t="s">
        <v>292</v>
      </c>
      <c r="AU243" s="245" t="s">
        <v>78</v>
      </c>
      <c r="AV243" s="13" t="s">
        <v>78</v>
      </c>
      <c r="AW243" s="13" t="s">
        <v>31</v>
      </c>
      <c r="AX243" s="13" t="s">
        <v>69</v>
      </c>
      <c r="AY243" s="245" t="s">
        <v>281</v>
      </c>
    </row>
    <row r="244" s="14" customFormat="1">
      <c r="A244" s="14"/>
      <c r="B244" s="246"/>
      <c r="C244" s="247"/>
      <c r="D244" s="236" t="s">
        <v>292</v>
      </c>
      <c r="E244" s="248" t="s">
        <v>19</v>
      </c>
      <c r="F244" s="249" t="s">
        <v>311</v>
      </c>
      <c r="G244" s="247"/>
      <c r="H244" s="250">
        <v>54.549999999999997</v>
      </c>
      <c r="I244" s="251"/>
      <c r="J244" s="247"/>
      <c r="K244" s="247"/>
      <c r="L244" s="252"/>
      <c r="M244" s="253"/>
      <c r="N244" s="254"/>
      <c r="O244" s="254"/>
      <c r="P244" s="254"/>
      <c r="Q244" s="254"/>
      <c r="R244" s="254"/>
      <c r="S244" s="254"/>
      <c r="T244" s="25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6" t="s">
        <v>292</v>
      </c>
      <c r="AU244" s="256" t="s">
        <v>78</v>
      </c>
      <c r="AV244" s="14" t="s">
        <v>288</v>
      </c>
      <c r="AW244" s="14" t="s">
        <v>31</v>
      </c>
      <c r="AX244" s="14" t="s">
        <v>76</v>
      </c>
      <c r="AY244" s="256" t="s">
        <v>281</v>
      </c>
    </row>
    <row r="245" s="12" customFormat="1" ht="22.8" customHeight="1">
      <c r="A245" s="12"/>
      <c r="B245" s="200"/>
      <c r="C245" s="201"/>
      <c r="D245" s="202" t="s">
        <v>68</v>
      </c>
      <c r="E245" s="214" t="s">
        <v>506</v>
      </c>
      <c r="F245" s="214" t="s">
        <v>507</v>
      </c>
      <c r="G245" s="201"/>
      <c r="H245" s="201"/>
      <c r="I245" s="204"/>
      <c r="J245" s="215">
        <f>BK245</f>
        <v>0</v>
      </c>
      <c r="K245" s="201"/>
      <c r="L245" s="206"/>
      <c r="M245" s="207"/>
      <c r="N245" s="208"/>
      <c r="O245" s="208"/>
      <c r="P245" s="209">
        <f>SUM(P246:P252)</f>
        <v>0</v>
      </c>
      <c r="Q245" s="208"/>
      <c r="R245" s="209">
        <f>SUM(R246:R252)</f>
        <v>0</v>
      </c>
      <c r="S245" s="208"/>
      <c r="T245" s="210">
        <f>SUM(T246:T252)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11" t="s">
        <v>76</v>
      </c>
      <c r="AT245" s="212" t="s">
        <v>68</v>
      </c>
      <c r="AU245" s="212" t="s">
        <v>76</v>
      </c>
      <c r="AY245" s="211" t="s">
        <v>281</v>
      </c>
      <c r="BK245" s="213">
        <f>SUM(BK246:BK252)</f>
        <v>0</v>
      </c>
    </row>
    <row r="246" s="2" customFormat="1" ht="37.8" customHeight="1">
      <c r="A246" s="41"/>
      <c r="B246" s="42"/>
      <c r="C246" s="216" t="s">
        <v>529</v>
      </c>
      <c r="D246" s="216" t="s">
        <v>284</v>
      </c>
      <c r="E246" s="217" t="s">
        <v>509</v>
      </c>
      <c r="F246" s="218" t="s">
        <v>510</v>
      </c>
      <c r="G246" s="219" t="s">
        <v>197</v>
      </c>
      <c r="H246" s="220">
        <v>24.969999999999999</v>
      </c>
      <c r="I246" s="221"/>
      <c r="J246" s="222">
        <f>ROUND(I246*H246,2)</f>
        <v>0</v>
      </c>
      <c r="K246" s="218" t="s">
        <v>287</v>
      </c>
      <c r="L246" s="47"/>
      <c r="M246" s="223" t="s">
        <v>19</v>
      </c>
      <c r="N246" s="224" t="s">
        <v>40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288</v>
      </c>
      <c r="AT246" s="227" t="s">
        <v>284</v>
      </c>
      <c r="AU246" s="227" t="s">
        <v>78</v>
      </c>
      <c r="AY246" s="20" t="s">
        <v>281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76</v>
      </c>
      <c r="BK246" s="228">
        <f>ROUND(I246*H246,2)</f>
        <v>0</v>
      </c>
      <c r="BL246" s="20" t="s">
        <v>288</v>
      </c>
      <c r="BM246" s="227" t="s">
        <v>511</v>
      </c>
    </row>
    <row r="247" s="2" customFormat="1">
      <c r="A247" s="41"/>
      <c r="B247" s="42"/>
      <c r="C247" s="43"/>
      <c r="D247" s="229" t="s">
        <v>290</v>
      </c>
      <c r="E247" s="43"/>
      <c r="F247" s="230" t="s">
        <v>512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290</v>
      </c>
      <c r="AU247" s="20" t="s">
        <v>78</v>
      </c>
    </row>
    <row r="248" s="13" customFormat="1">
      <c r="A248" s="13"/>
      <c r="B248" s="234"/>
      <c r="C248" s="235"/>
      <c r="D248" s="236" t="s">
        <v>292</v>
      </c>
      <c r="E248" s="237" t="s">
        <v>19</v>
      </c>
      <c r="F248" s="238" t="s">
        <v>882</v>
      </c>
      <c r="G248" s="235"/>
      <c r="H248" s="239">
        <v>5.0999999999999996</v>
      </c>
      <c r="I248" s="240"/>
      <c r="J248" s="235"/>
      <c r="K248" s="235"/>
      <c r="L248" s="241"/>
      <c r="M248" s="242"/>
      <c r="N248" s="243"/>
      <c r="O248" s="243"/>
      <c r="P248" s="243"/>
      <c r="Q248" s="243"/>
      <c r="R248" s="243"/>
      <c r="S248" s="243"/>
      <c r="T248" s="244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5" t="s">
        <v>292</v>
      </c>
      <c r="AU248" s="245" t="s">
        <v>78</v>
      </c>
      <c r="AV248" s="13" t="s">
        <v>78</v>
      </c>
      <c r="AW248" s="13" t="s">
        <v>31</v>
      </c>
      <c r="AX248" s="13" t="s">
        <v>69</v>
      </c>
      <c r="AY248" s="245" t="s">
        <v>281</v>
      </c>
    </row>
    <row r="249" s="13" customFormat="1">
      <c r="A249" s="13"/>
      <c r="B249" s="234"/>
      <c r="C249" s="235"/>
      <c r="D249" s="236" t="s">
        <v>292</v>
      </c>
      <c r="E249" s="237" t="s">
        <v>19</v>
      </c>
      <c r="F249" s="238" t="s">
        <v>883</v>
      </c>
      <c r="G249" s="235"/>
      <c r="H249" s="239">
        <v>4.5899999999999999</v>
      </c>
      <c r="I249" s="240"/>
      <c r="J249" s="235"/>
      <c r="K249" s="235"/>
      <c r="L249" s="241"/>
      <c r="M249" s="242"/>
      <c r="N249" s="243"/>
      <c r="O249" s="243"/>
      <c r="P249" s="243"/>
      <c r="Q249" s="243"/>
      <c r="R249" s="243"/>
      <c r="S249" s="243"/>
      <c r="T249" s="244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5" t="s">
        <v>292</v>
      </c>
      <c r="AU249" s="245" t="s">
        <v>78</v>
      </c>
      <c r="AV249" s="13" t="s">
        <v>78</v>
      </c>
      <c r="AW249" s="13" t="s">
        <v>31</v>
      </c>
      <c r="AX249" s="13" t="s">
        <v>69</v>
      </c>
      <c r="AY249" s="245" t="s">
        <v>281</v>
      </c>
    </row>
    <row r="250" s="13" customFormat="1">
      <c r="A250" s="13"/>
      <c r="B250" s="234"/>
      <c r="C250" s="235"/>
      <c r="D250" s="236" t="s">
        <v>292</v>
      </c>
      <c r="E250" s="237" t="s">
        <v>19</v>
      </c>
      <c r="F250" s="238" t="s">
        <v>884</v>
      </c>
      <c r="G250" s="235"/>
      <c r="H250" s="239">
        <v>6.7599999999999998</v>
      </c>
      <c r="I250" s="240"/>
      <c r="J250" s="235"/>
      <c r="K250" s="235"/>
      <c r="L250" s="241"/>
      <c r="M250" s="242"/>
      <c r="N250" s="243"/>
      <c r="O250" s="243"/>
      <c r="P250" s="243"/>
      <c r="Q250" s="243"/>
      <c r="R250" s="243"/>
      <c r="S250" s="243"/>
      <c r="T250" s="24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5" t="s">
        <v>292</v>
      </c>
      <c r="AU250" s="245" t="s">
        <v>78</v>
      </c>
      <c r="AV250" s="13" t="s">
        <v>78</v>
      </c>
      <c r="AW250" s="13" t="s">
        <v>31</v>
      </c>
      <c r="AX250" s="13" t="s">
        <v>69</v>
      </c>
      <c r="AY250" s="245" t="s">
        <v>281</v>
      </c>
    </row>
    <row r="251" s="13" customFormat="1">
      <c r="A251" s="13"/>
      <c r="B251" s="234"/>
      <c r="C251" s="235"/>
      <c r="D251" s="236" t="s">
        <v>292</v>
      </c>
      <c r="E251" s="237" t="s">
        <v>19</v>
      </c>
      <c r="F251" s="238" t="s">
        <v>885</v>
      </c>
      <c r="G251" s="235"/>
      <c r="H251" s="239">
        <v>8.5199999999999996</v>
      </c>
      <c r="I251" s="240"/>
      <c r="J251" s="235"/>
      <c r="K251" s="235"/>
      <c r="L251" s="241"/>
      <c r="M251" s="242"/>
      <c r="N251" s="243"/>
      <c r="O251" s="243"/>
      <c r="P251" s="243"/>
      <c r="Q251" s="243"/>
      <c r="R251" s="243"/>
      <c r="S251" s="243"/>
      <c r="T251" s="244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5" t="s">
        <v>292</v>
      </c>
      <c r="AU251" s="245" t="s">
        <v>78</v>
      </c>
      <c r="AV251" s="13" t="s">
        <v>78</v>
      </c>
      <c r="AW251" s="13" t="s">
        <v>31</v>
      </c>
      <c r="AX251" s="13" t="s">
        <v>69</v>
      </c>
      <c r="AY251" s="245" t="s">
        <v>281</v>
      </c>
    </row>
    <row r="252" s="14" customFormat="1">
      <c r="A252" s="14"/>
      <c r="B252" s="246"/>
      <c r="C252" s="247"/>
      <c r="D252" s="236" t="s">
        <v>292</v>
      </c>
      <c r="E252" s="248" t="s">
        <v>19</v>
      </c>
      <c r="F252" s="249" t="s">
        <v>311</v>
      </c>
      <c r="G252" s="247"/>
      <c r="H252" s="250">
        <v>24.969999999999999</v>
      </c>
      <c r="I252" s="251"/>
      <c r="J252" s="247"/>
      <c r="K252" s="247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292</v>
      </c>
      <c r="AU252" s="256" t="s">
        <v>78</v>
      </c>
      <c r="AV252" s="14" t="s">
        <v>288</v>
      </c>
      <c r="AW252" s="14" t="s">
        <v>31</v>
      </c>
      <c r="AX252" s="14" t="s">
        <v>76</v>
      </c>
      <c r="AY252" s="256" t="s">
        <v>281</v>
      </c>
    </row>
    <row r="253" s="12" customFormat="1" ht="22.8" customHeight="1">
      <c r="A253" s="12"/>
      <c r="B253" s="200"/>
      <c r="C253" s="201"/>
      <c r="D253" s="202" t="s">
        <v>68</v>
      </c>
      <c r="E253" s="214" t="s">
        <v>513</v>
      </c>
      <c r="F253" s="214" t="s">
        <v>514</v>
      </c>
      <c r="G253" s="201"/>
      <c r="H253" s="201"/>
      <c r="I253" s="204"/>
      <c r="J253" s="215">
        <f>BK253</f>
        <v>0</v>
      </c>
      <c r="K253" s="201"/>
      <c r="L253" s="206"/>
      <c r="M253" s="207"/>
      <c r="N253" s="208"/>
      <c r="O253" s="208"/>
      <c r="P253" s="209">
        <f>SUM(P254:P255)</f>
        <v>0</v>
      </c>
      <c r="Q253" s="208"/>
      <c r="R253" s="209">
        <f>SUM(R254:R255)</f>
        <v>0</v>
      </c>
      <c r="S253" s="208"/>
      <c r="T253" s="210">
        <f>SUM(T254:T255)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11" t="s">
        <v>76</v>
      </c>
      <c r="AT253" s="212" t="s">
        <v>68</v>
      </c>
      <c r="AU253" s="212" t="s">
        <v>76</v>
      </c>
      <c r="AY253" s="211" t="s">
        <v>281</v>
      </c>
      <c r="BK253" s="213">
        <f>SUM(BK254:BK255)</f>
        <v>0</v>
      </c>
    </row>
    <row r="254" s="2" customFormat="1" ht="55.5" customHeight="1">
      <c r="A254" s="41"/>
      <c r="B254" s="42"/>
      <c r="C254" s="216" t="s">
        <v>534</v>
      </c>
      <c r="D254" s="216" t="s">
        <v>284</v>
      </c>
      <c r="E254" s="217" t="s">
        <v>516</v>
      </c>
      <c r="F254" s="218" t="s">
        <v>517</v>
      </c>
      <c r="G254" s="219" t="s">
        <v>366</v>
      </c>
      <c r="H254" s="220">
        <v>3.5169999999999999</v>
      </c>
      <c r="I254" s="221"/>
      <c r="J254" s="222">
        <f>ROUND(I254*H254,2)</f>
        <v>0</v>
      </c>
      <c r="K254" s="218" t="s">
        <v>287</v>
      </c>
      <c r="L254" s="47"/>
      <c r="M254" s="223" t="s">
        <v>19</v>
      </c>
      <c r="N254" s="224" t="s">
        <v>40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288</v>
      </c>
      <c r="AT254" s="227" t="s">
        <v>284</v>
      </c>
      <c r="AU254" s="227" t="s">
        <v>78</v>
      </c>
      <c r="AY254" s="20" t="s">
        <v>281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76</v>
      </c>
      <c r="BK254" s="228">
        <f>ROUND(I254*H254,2)</f>
        <v>0</v>
      </c>
      <c r="BL254" s="20" t="s">
        <v>288</v>
      </c>
      <c r="BM254" s="227" t="s">
        <v>518</v>
      </c>
    </row>
    <row r="255" s="2" customFormat="1">
      <c r="A255" s="41"/>
      <c r="B255" s="42"/>
      <c r="C255" s="43"/>
      <c r="D255" s="229" t="s">
        <v>290</v>
      </c>
      <c r="E255" s="43"/>
      <c r="F255" s="230" t="s">
        <v>519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290</v>
      </c>
      <c r="AU255" s="20" t="s">
        <v>78</v>
      </c>
    </row>
    <row r="256" s="12" customFormat="1" ht="25.92" customHeight="1">
      <c r="A256" s="12"/>
      <c r="B256" s="200"/>
      <c r="C256" s="201"/>
      <c r="D256" s="202" t="s">
        <v>68</v>
      </c>
      <c r="E256" s="203" t="s">
        <v>520</v>
      </c>
      <c r="F256" s="203" t="s">
        <v>521</v>
      </c>
      <c r="G256" s="201"/>
      <c r="H256" s="201"/>
      <c r="I256" s="204"/>
      <c r="J256" s="205">
        <f>BK256</f>
        <v>0</v>
      </c>
      <c r="K256" s="201"/>
      <c r="L256" s="206"/>
      <c r="M256" s="207"/>
      <c r="N256" s="208"/>
      <c r="O256" s="208"/>
      <c r="P256" s="209">
        <f>P257+P282+P309+P328+P361+P403</f>
        <v>0</v>
      </c>
      <c r="Q256" s="208"/>
      <c r="R256" s="209">
        <f>R257+R282+R309+R328+R361+R403</f>
        <v>3.8756959869999998</v>
      </c>
      <c r="S256" s="208"/>
      <c r="T256" s="210">
        <f>T257+T282+T309+T328+T361+T403</f>
        <v>0.0018853500000000001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1" t="s">
        <v>78</v>
      </c>
      <c r="AT256" s="212" t="s">
        <v>68</v>
      </c>
      <c r="AU256" s="212" t="s">
        <v>69</v>
      </c>
      <c r="AY256" s="211" t="s">
        <v>281</v>
      </c>
      <c r="BK256" s="213">
        <f>BK257+BK282+BK309+BK328+BK361+BK403</f>
        <v>0</v>
      </c>
    </row>
    <row r="257" s="12" customFormat="1" ht="22.8" customHeight="1">
      <c r="A257" s="12"/>
      <c r="B257" s="200"/>
      <c r="C257" s="201"/>
      <c r="D257" s="202" t="s">
        <v>68</v>
      </c>
      <c r="E257" s="214" t="s">
        <v>522</v>
      </c>
      <c r="F257" s="214" t="s">
        <v>523</v>
      </c>
      <c r="G257" s="201"/>
      <c r="H257" s="201"/>
      <c r="I257" s="204"/>
      <c r="J257" s="215">
        <f>BK257</f>
        <v>0</v>
      </c>
      <c r="K257" s="201"/>
      <c r="L257" s="206"/>
      <c r="M257" s="207"/>
      <c r="N257" s="208"/>
      <c r="O257" s="208"/>
      <c r="P257" s="209">
        <f>SUM(P258:P281)</f>
        <v>0</v>
      </c>
      <c r="Q257" s="208"/>
      <c r="R257" s="209">
        <f>SUM(R258:R281)</f>
        <v>0.017432599999999999</v>
      </c>
      <c r="S257" s="208"/>
      <c r="T257" s="210">
        <f>SUM(T258:T281)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11" t="s">
        <v>78</v>
      </c>
      <c r="AT257" s="212" t="s">
        <v>68</v>
      </c>
      <c r="AU257" s="212" t="s">
        <v>76</v>
      </c>
      <c r="AY257" s="211" t="s">
        <v>281</v>
      </c>
      <c r="BK257" s="213">
        <f>SUM(BK258:BK281)</f>
        <v>0</v>
      </c>
    </row>
    <row r="258" s="2" customFormat="1" ht="55.5" customHeight="1">
      <c r="A258" s="41"/>
      <c r="B258" s="42"/>
      <c r="C258" s="216" t="s">
        <v>538</v>
      </c>
      <c r="D258" s="216" t="s">
        <v>284</v>
      </c>
      <c r="E258" s="217" t="s">
        <v>525</v>
      </c>
      <c r="F258" s="218" t="s">
        <v>526</v>
      </c>
      <c r="G258" s="219" t="s">
        <v>366</v>
      </c>
      <c r="H258" s="220">
        <v>0.017000000000000001</v>
      </c>
      <c r="I258" s="221"/>
      <c r="J258" s="222">
        <f>ROUND(I258*H258,2)</f>
        <v>0</v>
      </c>
      <c r="K258" s="218" t="s">
        <v>287</v>
      </c>
      <c r="L258" s="47"/>
      <c r="M258" s="223" t="s">
        <v>19</v>
      </c>
      <c r="N258" s="224" t="s">
        <v>40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305</v>
      </c>
      <c r="AT258" s="227" t="s">
        <v>284</v>
      </c>
      <c r="AU258" s="227" t="s">
        <v>78</v>
      </c>
      <c r="AY258" s="20" t="s">
        <v>281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76</v>
      </c>
      <c r="BK258" s="228">
        <f>ROUND(I258*H258,2)</f>
        <v>0</v>
      </c>
      <c r="BL258" s="20" t="s">
        <v>305</v>
      </c>
      <c r="BM258" s="227" t="s">
        <v>527</v>
      </c>
    </row>
    <row r="259" s="2" customFormat="1">
      <c r="A259" s="41"/>
      <c r="B259" s="42"/>
      <c r="C259" s="43"/>
      <c r="D259" s="229" t="s">
        <v>290</v>
      </c>
      <c r="E259" s="43"/>
      <c r="F259" s="230" t="s">
        <v>528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290</v>
      </c>
      <c r="AU259" s="20" t="s">
        <v>78</v>
      </c>
    </row>
    <row r="260" s="2" customFormat="1" ht="24.15" customHeight="1">
      <c r="A260" s="41"/>
      <c r="B260" s="42"/>
      <c r="C260" s="216" t="s">
        <v>543</v>
      </c>
      <c r="D260" s="216" t="s">
        <v>284</v>
      </c>
      <c r="E260" s="217" t="s">
        <v>530</v>
      </c>
      <c r="F260" s="218" t="s">
        <v>531</v>
      </c>
      <c r="G260" s="219" t="s">
        <v>330</v>
      </c>
      <c r="H260" s="220">
        <v>2</v>
      </c>
      <c r="I260" s="221"/>
      <c r="J260" s="222">
        <f>ROUND(I260*H260,2)</f>
        <v>0</v>
      </c>
      <c r="K260" s="218" t="s">
        <v>287</v>
      </c>
      <c r="L260" s="47"/>
      <c r="M260" s="223" t="s">
        <v>19</v>
      </c>
      <c r="N260" s="224" t="s">
        <v>40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288</v>
      </c>
      <c r="AT260" s="227" t="s">
        <v>284</v>
      </c>
      <c r="AU260" s="227" t="s">
        <v>78</v>
      </c>
      <c r="AY260" s="20" t="s">
        <v>281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76</v>
      </c>
      <c r="BK260" s="228">
        <f>ROUND(I260*H260,2)</f>
        <v>0</v>
      </c>
      <c r="BL260" s="20" t="s">
        <v>288</v>
      </c>
      <c r="BM260" s="227" t="s">
        <v>532</v>
      </c>
    </row>
    <row r="261" s="2" customFormat="1">
      <c r="A261" s="41"/>
      <c r="B261" s="42"/>
      <c r="C261" s="43"/>
      <c r="D261" s="229" t="s">
        <v>290</v>
      </c>
      <c r="E261" s="43"/>
      <c r="F261" s="230" t="s">
        <v>533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290</v>
      </c>
      <c r="AU261" s="20" t="s">
        <v>78</v>
      </c>
    </row>
    <row r="262" s="2" customFormat="1" ht="16.5" customHeight="1">
      <c r="A262" s="41"/>
      <c r="B262" s="42"/>
      <c r="C262" s="267" t="s">
        <v>547</v>
      </c>
      <c r="D262" s="267" t="s">
        <v>396</v>
      </c>
      <c r="E262" s="268" t="s">
        <v>535</v>
      </c>
      <c r="F262" s="269" t="s">
        <v>536</v>
      </c>
      <c r="G262" s="270" t="s">
        <v>330</v>
      </c>
      <c r="H262" s="271">
        <v>2</v>
      </c>
      <c r="I262" s="272"/>
      <c r="J262" s="273">
        <f>ROUND(I262*H262,2)</f>
        <v>0</v>
      </c>
      <c r="K262" s="269" t="s">
        <v>287</v>
      </c>
      <c r="L262" s="274"/>
      <c r="M262" s="275" t="s">
        <v>19</v>
      </c>
      <c r="N262" s="276" t="s">
        <v>40</v>
      </c>
      <c r="O262" s="87"/>
      <c r="P262" s="225">
        <f>O262*H262</f>
        <v>0</v>
      </c>
      <c r="Q262" s="225">
        <v>0.00020000000000000001</v>
      </c>
      <c r="R262" s="225">
        <f>Q262*H262</f>
        <v>0.00040000000000000002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327</v>
      </c>
      <c r="AT262" s="227" t="s">
        <v>396</v>
      </c>
      <c r="AU262" s="227" t="s">
        <v>78</v>
      </c>
      <c r="AY262" s="20" t="s">
        <v>281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76</v>
      </c>
      <c r="BK262" s="228">
        <f>ROUND(I262*H262,2)</f>
        <v>0</v>
      </c>
      <c r="BL262" s="20" t="s">
        <v>288</v>
      </c>
      <c r="BM262" s="227" t="s">
        <v>537</v>
      </c>
    </row>
    <row r="263" s="2" customFormat="1" ht="24.15" customHeight="1">
      <c r="A263" s="41"/>
      <c r="B263" s="42"/>
      <c r="C263" s="216" t="s">
        <v>552</v>
      </c>
      <c r="D263" s="216" t="s">
        <v>284</v>
      </c>
      <c r="E263" s="217" t="s">
        <v>539</v>
      </c>
      <c r="F263" s="218" t="s">
        <v>540</v>
      </c>
      <c r="G263" s="219" t="s">
        <v>330</v>
      </c>
      <c r="H263" s="220">
        <v>3</v>
      </c>
      <c r="I263" s="221"/>
      <c r="J263" s="222">
        <f>ROUND(I263*H263,2)</f>
        <v>0</v>
      </c>
      <c r="K263" s="218" t="s">
        <v>287</v>
      </c>
      <c r="L263" s="47"/>
      <c r="M263" s="223" t="s">
        <v>19</v>
      </c>
      <c r="N263" s="224" t="s">
        <v>40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305</v>
      </c>
      <c r="AT263" s="227" t="s">
        <v>284</v>
      </c>
      <c r="AU263" s="227" t="s">
        <v>78</v>
      </c>
      <c r="AY263" s="20" t="s">
        <v>281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76</v>
      </c>
      <c r="BK263" s="228">
        <f>ROUND(I263*H263,2)</f>
        <v>0</v>
      </c>
      <c r="BL263" s="20" t="s">
        <v>305</v>
      </c>
      <c r="BM263" s="227" t="s">
        <v>541</v>
      </c>
    </row>
    <row r="264" s="2" customFormat="1">
      <c r="A264" s="41"/>
      <c r="B264" s="42"/>
      <c r="C264" s="43"/>
      <c r="D264" s="229" t="s">
        <v>290</v>
      </c>
      <c r="E264" s="43"/>
      <c r="F264" s="230" t="s">
        <v>542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290</v>
      </c>
      <c r="AU264" s="20" t="s">
        <v>78</v>
      </c>
    </row>
    <row r="265" s="2" customFormat="1" ht="21.75" customHeight="1">
      <c r="A265" s="41"/>
      <c r="B265" s="42"/>
      <c r="C265" s="267" t="s">
        <v>556</v>
      </c>
      <c r="D265" s="267" t="s">
        <v>396</v>
      </c>
      <c r="E265" s="268" t="s">
        <v>544</v>
      </c>
      <c r="F265" s="269" t="s">
        <v>545</v>
      </c>
      <c r="G265" s="270" t="s">
        <v>330</v>
      </c>
      <c r="H265" s="271">
        <v>3</v>
      </c>
      <c r="I265" s="272"/>
      <c r="J265" s="273">
        <f>ROUND(I265*H265,2)</f>
        <v>0</v>
      </c>
      <c r="K265" s="269" t="s">
        <v>287</v>
      </c>
      <c r="L265" s="274"/>
      <c r="M265" s="275" t="s">
        <v>19</v>
      </c>
      <c r="N265" s="276" t="s">
        <v>40</v>
      </c>
      <c r="O265" s="87"/>
      <c r="P265" s="225">
        <f>O265*H265</f>
        <v>0</v>
      </c>
      <c r="Q265" s="225">
        <v>0.00050000000000000001</v>
      </c>
      <c r="R265" s="225">
        <f>Q265*H265</f>
        <v>0.0015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483</v>
      </c>
      <c r="AT265" s="227" t="s">
        <v>396</v>
      </c>
      <c r="AU265" s="227" t="s">
        <v>78</v>
      </c>
      <c r="AY265" s="20" t="s">
        <v>281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76</v>
      </c>
      <c r="BK265" s="228">
        <f>ROUND(I265*H265,2)</f>
        <v>0</v>
      </c>
      <c r="BL265" s="20" t="s">
        <v>305</v>
      </c>
      <c r="BM265" s="227" t="s">
        <v>546</v>
      </c>
    </row>
    <row r="266" s="2" customFormat="1" ht="24.15" customHeight="1">
      <c r="A266" s="41"/>
      <c r="B266" s="42"/>
      <c r="C266" s="216" t="s">
        <v>560</v>
      </c>
      <c r="D266" s="216" t="s">
        <v>284</v>
      </c>
      <c r="E266" s="217" t="s">
        <v>548</v>
      </c>
      <c r="F266" s="218" t="s">
        <v>549</v>
      </c>
      <c r="G266" s="219" t="s">
        <v>330</v>
      </c>
      <c r="H266" s="220">
        <v>4</v>
      </c>
      <c r="I266" s="221"/>
      <c r="J266" s="222">
        <f>ROUND(I266*H266,2)</f>
        <v>0</v>
      </c>
      <c r="K266" s="218" t="s">
        <v>287</v>
      </c>
      <c r="L266" s="47"/>
      <c r="M266" s="223" t="s">
        <v>19</v>
      </c>
      <c r="N266" s="224" t="s">
        <v>40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305</v>
      </c>
      <c r="AT266" s="227" t="s">
        <v>284</v>
      </c>
      <c r="AU266" s="227" t="s">
        <v>78</v>
      </c>
      <c r="AY266" s="20" t="s">
        <v>281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76</v>
      </c>
      <c r="BK266" s="228">
        <f>ROUND(I266*H266,2)</f>
        <v>0</v>
      </c>
      <c r="BL266" s="20" t="s">
        <v>305</v>
      </c>
      <c r="BM266" s="227" t="s">
        <v>550</v>
      </c>
    </row>
    <row r="267" s="2" customFormat="1">
      <c r="A267" s="41"/>
      <c r="B267" s="42"/>
      <c r="C267" s="43"/>
      <c r="D267" s="229" t="s">
        <v>290</v>
      </c>
      <c r="E267" s="43"/>
      <c r="F267" s="230" t="s">
        <v>551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290</v>
      </c>
      <c r="AU267" s="20" t="s">
        <v>78</v>
      </c>
    </row>
    <row r="268" s="2" customFormat="1" ht="24.15" customHeight="1">
      <c r="A268" s="41"/>
      <c r="B268" s="42"/>
      <c r="C268" s="267" t="s">
        <v>564</v>
      </c>
      <c r="D268" s="267" t="s">
        <v>396</v>
      </c>
      <c r="E268" s="268" t="s">
        <v>553</v>
      </c>
      <c r="F268" s="269" t="s">
        <v>554</v>
      </c>
      <c r="G268" s="270" t="s">
        <v>330</v>
      </c>
      <c r="H268" s="271">
        <v>4</v>
      </c>
      <c r="I268" s="272"/>
      <c r="J268" s="273">
        <f>ROUND(I268*H268,2)</f>
        <v>0</v>
      </c>
      <c r="K268" s="269" t="s">
        <v>287</v>
      </c>
      <c r="L268" s="274"/>
      <c r="M268" s="275" t="s">
        <v>19</v>
      </c>
      <c r="N268" s="276" t="s">
        <v>40</v>
      </c>
      <c r="O268" s="87"/>
      <c r="P268" s="225">
        <f>O268*H268</f>
        <v>0</v>
      </c>
      <c r="Q268" s="225">
        <v>0.00050000000000000001</v>
      </c>
      <c r="R268" s="225">
        <f>Q268*H268</f>
        <v>0.002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483</v>
      </c>
      <c r="AT268" s="227" t="s">
        <v>396</v>
      </c>
      <c r="AU268" s="227" t="s">
        <v>78</v>
      </c>
      <c r="AY268" s="20" t="s">
        <v>281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76</v>
      </c>
      <c r="BK268" s="228">
        <f>ROUND(I268*H268,2)</f>
        <v>0</v>
      </c>
      <c r="BL268" s="20" t="s">
        <v>305</v>
      </c>
      <c r="BM268" s="227" t="s">
        <v>555</v>
      </c>
    </row>
    <row r="269" s="2" customFormat="1" ht="16.5" customHeight="1">
      <c r="A269" s="41"/>
      <c r="B269" s="42"/>
      <c r="C269" s="216" t="s">
        <v>568</v>
      </c>
      <c r="D269" s="216" t="s">
        <v>284</v>
      </c>
      <c r="E269" s="217" t="s">
        <v>557</v>
      </c>
      <c r="F269" s="218" t="s">
        <v>558</v>
      </c>
      <c r="G269" s="219" t="s">
        <v>321</v>
      </c>
      <c r="H269" s="220">
        <v>4</v>
      </c>
      <c r="I269" s="221"/>
      <c r="J269" s="222">
        <f>ROUND(I269*H269,2)</f>
        <v>0</v>
      </c>
      <c r="K269" s="218" t="s">
        <v>316</v>
      </c>
      <c r="L269" s="47"/>
      <c r="M269" s="223" t="s">
        <v>19</v>
      </c>
      <c r="N269" s="224" t="s">
        <v>40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305</v>
      </c>
      <c r="AT269" s="227" t="s">
        <v>284</v>
      </c>
      <c r="AU269" s="227" t="s">
        <v>78</v>
      </c>
      <c r="AY269" s="20" t="s">
        <v>281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76</v>
      </c>
      <c r="BK269" s="228">
        <f>ROUND(I269*H269,2)</f>
        <v>0</v>
      </c>
      <c r="BL269" s="20" t="s">
        <v>305</v>
      </c>
      <c r="BM269" s="227" t="s">
        <v>559</v>
      </c>
    </row>
    <row r="270" s="2" customFormat="1" ht="24.15" customHeight="1">
      <c r="A270" s="41"/>
      <c r="B270" s="42"/>
      <c r="C270" s="267" t="s">
        <v>572</v>
      </c>
      <c r="D270" s="267" t="s">
        <v>396</v>
      </c>
      <c r="E270" s="268" t="s">
        <v>561</v>
      </c>
      <c r="F270" s="269" t="s">
        <v>562</v>
      </c>
      <c r="G270" s="270" t="s">
        <v>321</v>
      </c>
      <c r="H270" s="271">
        <v>4</v>
      </c>
      <c r="I270" s="272"/>
      <c r="J270" s="273">
        <f>ROUND(I270*H270,2)</f>
        <v>0</v>
      </c>
      <c r="K270" s="269" t="s">
        <v>316</v>
      </c>
      <c r="L270" s="274"/>
      <c r="M270" s="275" t="s">
        <v>19</v>
      </c>
      <c r="N270" s="276" t="s">
        <v>40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483</v>
      </c>
      <c r="AT270" s="227" t="s">
        <v>396</v>
      </c>
      <c r="AU270" s="227" t="s">
        <v>78</v>
      </c>
      <c r="AY270" s="20" t="s">
        <v>281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76</v>
      </c>
      <c r="BK270" s="228">
        <f>ROUND(I270*H270,2)</f>
        <v>0</v>
      </c>
      <c r="BL270" s="20" t="s">
        <v>305</v>
      </c>
      <c r="BM270" s="227" t="s">
        <v>563</v>
      </c>
    </row>
    <row r="271" s="2" customFormat="1" ht="24.15" customHeight="1">
      <c r="A271" s="41"/>
      <c r="B271" s="42"/>
      <c r="C271" s="216" t="s">
        <v>576</v>
      </c>
      <c r="D271" s="216" t="s">
        <v>284</v>
      </c>
      <c r="E271" s="217" t="s">
        <v>565</v>
      </c>
      <c r="F271" s="218" t="s">
        <v>566</v>
      </c>
      <c r="G271" s="219" t="s">
        <v>315</v>
      </c>
      <c r="H271" s="220">
        <v>4</v>
      </c>
      <c r="I271" s="221"/>
      <c r="J271" s="222">
        <f>ROUND(I271*H271,2)</f>
        <v>0</v>
      </c>
      <c r="K271" s="218" t="s">
        <v>316</v>
      </c>
      <c r="L271" s="47"/>
      <c r="M271" s="223" t="s">
        <v>19</v>
      </c>
      <c r="N271" s="224" t="s">
        <v>40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305</v>
      </c>
      <c r="AT271" s="227" t="s">
        <v>284</v>
      </c>
      <c r="AU271" s="227" t="s">
        <v>78</v>
      </c>
      <c r="AY271" s="20" t="s">
        <v>281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76</v>
      </c>
      <c r="BK271" s="228">
        <f>ROUND(I271*H271,2)</f>
        <v>0</v>
      </c>
      <c r="BL271" s="20" t="s">
        <v>305</v>
      </c>
      <c r="BM271" s="227" t="s">
        <v>567</v>
      </c>
    </row>
    <row r="272" s="2" customFormat="1" ht="24.15" customHeight="1">
      <c r="A272" s="41"/>
      <c r="B272" s="42"/>
      <c r="C272" s="216" t="s">
        <v>581</v>
      </c>
      <c r="D272" s="216" t="s">
        <v>284</v>
      </c>
      <c r="E272" s="217" t="s">
        <v>569</v>
      </c>
      <c r="F272" s="218" t="s">
        <v>570</v>
      </c>
      <c r="G272" s="219" t="s">
        <v>315</v>
      </c>
      <c r="H272" s="220">
        <v>4</v>
      </c>
      <c r="I272" s="221"/>
      <c r="J272" s="222">
        <f>ROUND(I272*H272,2)</f>
        <v>0</v>
      </c>
      <c r="K272" s="218" t="s">
        <v>316</v>
      </c>
      <c r="L272" s="47"/>
      <c r="M272" s="223" t="s">
        <v>19</v>
      </c>
      <c r="N272" s="224" t="s">
        <v>40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305</v>
      </c>
      <c r="AT272" s="227" t="s">
        <v>284</v>
      </c>
      <c r="AU272" s="227" t="s">
        <v>78</v>
      </c>
      <c r="AY272" s="20" t="s">
        <v>281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76</v>
      </c>
      <c r="BK272" s="228">
        <f>ROUND(I272*H272,2)</f>
        <v>0</v>
      </c>
      <c r="BL272" s="20" t="s">
        <v>305</v>
      </c>
      <c r="BM272" s="227" t="s">
        <v>571</v>
      </c>
    </row>
    <row r="273" s="2" customFormat="1" ht="24.15" customHeight="1">
      <c r="A273" s="41"/>
      <c r="B273" s="42"/>
      <c r="C273" s="216" t="s">
        <v>587</v>
      </c>
      <c r="D273" s="216" t="s">
        <v>284</v>
      </c>
      <c r="E273" s="217" t="s">
        <v>573</v>
      </c>
      <c r="F273" s="218" t="s">
        <v>574</v>
      </c>
      <c r="G273" s="219" t="s">
        <v>315</v>
      </c>
      <c r="H273" s="220">
        <v>1</v>
      </c>
      <c r="I273" s="221"/>
      <c r="J273" s="222">
        <f>ROUND(I273*H273,2)</f>
        <v>0</v>
      </c>
      <c r="K273" s="218" t="s">
        <v>316</v>
      </c>
      <c r="L273" s="47"/>
      <c r="M273" s="223" t="s">
        <v>19</v>
      </c>
      <c r="N273" s="224" t="s">
        <v>40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305</v>
      </c>
      <c r="AT273" s="227" t="s">
        <v>284</v>
      </c>
      <c r="AU273" s="227" t="s">
        <v>78</v>
      </c>
      <c r="AY273" s="20" t="s">
        <v>281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76</v>
      </c>
      <c r="BK273" s="228">
        <f>ROUND(I273*H273,2)</f>
        <v>0</v>
      </c>
      <c r="BL273" s="20" t="s">
        <v>305</v>
      </c>
      <c r="BM273" s="227" t="s">
        <v>575</v>
      </c>
    </row>
    <row r="274" s="2" customFormat="1" ht="24.15" customHeight="1">
      <c r="A274" s="41"/>
      <c r="B274" s="42"/>
      <c r="C274" s="216" t="s">
        <v>594</v>
      </c>
      <c r="D274" s="216" t="s">
        <v>284</v>
      </c>
      <c r="E274" s="217" t="s">
        <v>577</v>
      </c>
      <c r="F274" s="218" t="s">
        <v>578</v>
      </c>
      <c r="G274" s="219" t="s">
        <v>330</v>
      </c>
      <c r="H274" s="220">
        <v>2</v>
      </c>
      <c r="I274" s="221"/>
      <c r="J274" s="222">
        <f>ROUND(I274*H274,2)</f>
        <v>0</v>
      </c>
      <c r="K274" s="218" t="s">
        <v>287</v>
      </c>
      <c r="L274" s="47"/>
      <c r="M274" s="223" t="s">
        <v>19</v>
      </c>
      <c r="N274" s="224" t="s">
        <v>40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305</v>
      </c>
      <c r="AT274" s="227" t="s">
        <v>284</v>
      </c>
      <c r="AU274" s="227" t="s">
        <v>78</v>
      </c>
      <c r="AY274" s="20" t="s">
        <v>281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76</v>
      </c>
      <c r="BK274" s="228">
        <f>ROUND(I274*H274,2)</f>
        <v>0</v>
      </c>
      <c r="BL274" s="20" t="s">
        <v>305</v>
      </c>
      <c r="BM274" s="227" t="s">
        <v>579</v>
      </c>
    </row>
    <row r="275" s="2" customFormat="1">
      <c r="A275" s="41"/>
      <c r="B275" s="42"/>
      <c r="C275" s="43"/>
      <c r="D275" s="229" t="s">
        <v>290</v>
      </c>
      <c r="E275" s="43"/>
      <c r="F275" s="230" t="s">
        <v>580</v>
      </c>
      <c r="G275" s="43"/>
      <c r="H275" s="43"/>
      <c r="I275" s="231"/>
      <c r="J275" s="43"/>
      <c r="K275" s="43"/>
      <c r="L275" s="47"/>
      <c r="M275" s="232"/>
      <c r="N275" s="233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290</v>
      </c>
      <c r="AU275" s="20" t="s">
        <v>78</v>
      </c>
    </row>
    <row r="276" s="2" customFormat="1" ht="16.5" customHeight="1">
      <c r="A276" s="41"/>
      <c r="B276" s="42"/>
      <c r="C276" s="267" t="s">
        <v>599</v>
      </c>
      <c r="D276" s="267" t="s">
        <v>396</v>
      </c>
      <c r="E276" s="268" t="s">
        <v>582</v>
      </c>
      <c r="F276" s="269" t="s">
        <v>583</v>
      </c>
      <c r="G276" s="270" t="s">
        <v>330</v>
      </c>
      <c r="H276" s="271">
        <v>2</v>
      </c>
      <c r="I276" s="272"/>
      <c r="J276" s="273">
        <f>ROUND(I276*H276,2)</f>
        <v>0</v>
      </c>
      <c r="K276" s="269" t="s">
        <v>287</v>
      </c>
      <c r="L276" s="274"/>
      <c r="M276" s="275" t="s">
        <v>19</v>
      </c>
      <c r="N276" s="276" t="s">
        <v>40</v>
      </c>
      <c r="O276" s="87"/>
      <c r="P276" s="225">
        <f>O276*H276</f>
        <v>0</v>
      </c>
      <c r="Q276" s="225">
        <v>0.0028</v>
      </c>
      <c r="R276" s="225">
        <f>Q276*H276</f>
        <v>0.0055999999999999999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483</v>
      </c>
      <c r="AT276" s="227" t="s">
        <v>396</v>
      </c>
      <c r="AU276" s="227" t="s">
        <v>78</v>
      </c>
      <c r="AY276" s="20" t="s">
        <v>281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76</v>
      </c>
      <c r="BK276" s="228">
        <f>ROUND(I276*H276,2)</f>
        <v>0</v>
      </c>
      <c r="BL276" s="20" t="s">
        <v>305</v>
      </c>
      <c r="BM276" s="227" t="s">
        <v>584</v>
      </c>
    </row>
    <row r="277" s="2" customFormat="1" ht="24.15" customHeight="1">
      <c r="A277" s="41"/>
      <c r="B277" s="42"/>
      <c r="C277" s="216" t="s">
        <v>604</v>
      </c>
      <c r="D277" s="216" t="s">
        <v>284</v>
      </c>
      <c r="E277" s="217" t="s">
        <v>901</v>
      </c>
      <c r="F277" s="218" t="s">
        <v>902</v>
      </c>
      <c r="G277" s="219" t="s">
        <v>197</v>
      </c>
      <c r="H277" s="220">
        <v>0.54000000000000004</v>
      </c>
      <c r="I277" s="221"/>
      <c r="J277" s="222">
        <f>ROUND(I277*H277,2)</f>
        <v>0</v>
      </c>
      <c r="K277" s="218" t="s">
        <v>287</v>
      </c>
      <c r="L277" s="47"/>
      <c r="M277" s="223" t="s">
        <v>19</v>
      </c>
      <c r="N277" s="224" t="s">
        <v>40</v>
      </c>
      <c r="O277" s="87"/>
      <c r="P277" s="225">
        <f>O277*H277</f>
        <v>0</v>
      </c>
      <c r="Q277" s="225">
        <v>0.00149</v>
      </c>
      <c r="R277" s="225">
        <f>Q277*H277</f>
        <v>0.00080460000000000004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305</v>
      </c>
      <c r="AT277" s="227" t="s">
        <v>284</v>
      </c>
      <c r="AU277" s="227" t="s">
        <v>78</v>
      </c>
      <c r="AY277" s="20" t="s">
        <v>281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76</v>
      </c>
      <c r="BK277" s="228">
        <f>ROUND(I277*H277,2)</f>
        <v>0</v>
      </c>
      <c r="BL277" s="20" t="s">
        <v>305</v>
      </c>
      <c r="BM277" s="227" t="s">
        <v>903</v>
      </c>
    </row>
    <row r="278" s="2" customFormat="1">
      <c r="A278" s="41"/>
      <c r="B278" s="42"/>
      <c r="C278" s="43"/>
      <c r="D278" s="229" t="s">
        <v>290</v>
      </c>
      <c r="E278" s="43"/>
      <c r="F278" s="230" t="s">
        <v>904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290</v>
      </c>
      <c r="AU278" s="20" t="s">
        <v>78</v>
      </c>
    </row>
    <row r="279" s="13" customFormat="1">
      <c r="A279" s="13"/>
      <c r="B279" s="234"/>
      <c r="C279" s="235"/>
      <c r="D279" s="236" t="s">
        <v>292</v>
      </c>
      <c r="E279" s="237" t="s">
        <v>19</v>
      </c>
      <c r="F279" s="238" t="s">
        <v>905</v>
      </c>
      <c r="G279" s="235"/>
      <c r="H279" s="239">
        <v>0.54000000000000004</v>
      </c>
      <c r="I279" s="240"/>
      <c r="J279" s="235"/>
      <c r="K279" s="235"/>
      <c r="L279" s="241"/>
      <c r="M279" s="242"/>
      <c r="N279" s="243"/>
      <c r="O279" s="243"/>
      <c r="P279" s="243"/>
      <c r="Q279" s="243"/>
      <c r="R279" s="243"/>
      <c r="S279" s="243"/>
      <c r="T279" s="244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5" t="s">
        <v>292</v>
      </c>
      <c r="AU279" s="245" t="s">
        <v>78</v>
      </c>
      <c r="AV279" s="13" t="s">
        <v>78</v>
      </c>
      <c r="AW279" s="13" t="s">
        <v>31</v>
      </c>
      <c r="AX279" s="13" t="s">
        <v>76</v>
      </c>
      <c r="AY279" s="245" t="s">
        <v>281</v>
      </c>
    </row>
    <row r="280" s="2" customFormat="1" ht="24.15" customHeight="1">
      <c r="A280" s="41"/>
      <c r="B280" s="42"/>
      <c r="C280" s="267" t="s">
        <v>610</v>
      </c>
      <c r="D280" s="267" t="s">
        <v>396</v>
      </c>
      <c r="E280" s="268" t="s">
        <v>906</v>
      </c>
      <c r="F280" s="269" t="s">
        <v>907</v>
      </c>
      <c r="G280" s="270" t="s">
        <v>197</v>
      </c>
      <c r="H280" s="271">
        <v>0.59399999999999997</v>
      </c>
      <c r="I280" s="272"/>
      <c r="J280" s="273">
        <f>ROUND(I280*H280,2)</f>
        <v>0</v>
      </c>
      <c r="K280" s="269" t="s">
        <v>287</v>
      </c>
      <c r="L280" s="274"/>
      <c r="M280" s="275" t="s">
        <v>19</v>
      </c>
      <c r="N280" s="276" t="s">
        <v>40</v>
      </c>
      <c r="O280" s="87"/>
      <c r="P280" s="225">
        <f>O280*H280</f>
        <v>0</v>
      </c>
      <c r="Q280" s="225">
        <v>0.012</v>
      </c>
      <c r="R280" s="225">
        <f>Q280*H280</f>
        <v>0.0071279999999999998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483</v>
      </c>
      <c r="AT280" s="227" t="s">
        <v>396</v>
      </c>
      <c r="AU280" s="227" t="s">
        <v>78</v>
      </c>
      <c r="AY280" s="20" t="s">
        <v>281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76</v>
      </c>
      <c r="BK280" s="228">
        <f>ROUND(I280*H280,2)</f>
        <v>0</v>
      </c>
      <c r="BL280" s="20" t="s">
        <v>305</v>
      </c>
      <c r="BM280" s="227" t="s">
        <v>908</v>
      </c>
    </row>
    <row r="281" s="13" customFormat="1">
      <c r="A281" s="13"/>
      <c r="B281" s="234"/>
      <c r="C281" s="235"/>
      <c r="D281" s="236" t="s">
        <v>292</v>
      </c>
      <c r="E281" s="235"/>
      <c r="F281" s="238" t="s">
        <v>909</v>
      </c>
      <c r="G281" s="235"/>
      <c r="H281" s="239">
        <v>0.59399999999999997</v>
      </c>
      <c r="I281" s="240"/>
      <c r="J281" s="235"/>
      <c r="K281" s="235"/>
      <c r="L281" s="241"/>
      <c r="M281" s="242"/>
      <c r="N281" s="243"/>
      <c r="O281" s="243"/>
      <c r="P281" s="243"/>
      <c r="Q281" s="243"/>
      <c r="R281" s="243"/>
      <c r="S281" s="243"/>
      <c r="T281" s="244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5" t="s">
        <v>292</v>
      </c>
      <c r="AU281" s="245" t="s">
        <v>78</v>
      </c>
      <c r="AV281" s="13" t="s">
        <v>78</v>
      </c>
      <c r="AW281" s="13" t="s">
        <v>4</v>
      </c>
      <c r="AX281" s="13" t="s">
        <v>76</v>
      </c>
      <c r="AY281" s="245" t="s">
        <v>281</v>
      </c>
    </row>
    <row r="282" s="12" customFormat="1" ht="22.8" customHeight="1">
      <c r="A282" s="12"/>
      <c r="B282" s="200"/>
      <c r="C282" s="201"/>
      <c r="D282" s="202" t="s">
        <v>68</v>
      </c>
      <c r="E282" s="214" t="s">
        <v>585</v>
      </c>
      <c r="F282" s="214" t="s">
        <v>586</v>
      </c>
      <c r="G282" s="201"/>
      <c r="H282" s="201"/>
      <c r="I282" s="204"/>
      <c r="J282" s="215">
        <f>BK282</f>
        <v>0</v>
      </c>
      <c r="K282" s="201"/>
      <c r="L282" s="206"/>
      <c r="M282" s="207"/>
      <c r="N282" s="208"/>
      <c r="O282" s="208"/>
      <c r="P282" s="209">
        <f>P283+P284+P285+P301</f>
        <v>0</v>
      </c>
      <c r="Q282" s="208"/>
      <c r="R282" s="209">
        <f>R283+R284+R285+R301</f>
        <v>0.87785167799999997</v>
      </c>
      <c r="S282" s="208"/>
      <c r="T282" s="210">
        <f>T283+T284+T285+T301</f>
        <v>0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R282" s="211" t="s">
        <v>78</v>
      </c>
      <c r="AT282" s="212" t="s">
        <v>68</v>
      </c>
      <c r="AU282" s="212" t="s">
        <v>76</v>
      </c>
      <c r="AY282" s="211" t="s">
        <v>281</v>
      </c>
      <c r="BK282" s="213">
        <f>BK283+BK284+BK285+BK301</f>
        <v>0</v>
      </c>
    </row>
    <row r="283" s="2" customFormat="1" ht="78" customHeight="1">
      <c r="A283" s="41"/>
      <c r="B283" s="42"/>
      <c r="C283" s="216" t="s">
        <v>614</v>
      </c>
      <c r="D283" s="216" t="s">
        <v>284</v>
      </c>
      <c r="E283" s="217" t="s">
        <v>588</v>
      </c>
      <c r="F283" s="218" t="s">
        <v>589</v>
      </c>
      <c r="G283" s="219" t="s">
        <v>366</v>
      </c>
      <c r="H283" s="220">
        <v>0.878</v>
      </c>
      <c r="I283" s="221"/>
      <c r="J283" s="222">
        <f>ROUND(I283*H283,2)</f>
        <v>0</v>
      </c>
      <c r="K283" s="218" t="s">
        <v>287</v>
      </c>
      <c r="L283" s="47"/>
      <c r="M283" s="223" t="s">
        <v>19</v>
      </c>
      <c r="N283" s="224" t="s">
        <v>40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305</v>
      </c>
      <c r="AT283" s="227" t="s">
        <v>284</v>
      </c>
      <c r="AU283" s="227" t="s">
        <v>78</v>
      </c>
      <c r="AY283" s="20" t="s">
        <v>281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76</v>
      </c>
      <c r="BK283" s="228">
        <f>ROUND(I283*H283,2)</f>
        <v>0</v>
      </c>
      <c r="BL283" s="20" t="s">
        <v>305</v>
      </c>
      <c r="BM283" s="227" t="s">
        <v>590</v>
      </c>
    </row>
    <row r="284" s="2" customFormat="1">
      <c r="A284" s="41"/>
      <c r="B284" s="42"/>
      <c r="C284" s="43"/>
      <c r="D284" s="229" t="s">
        <v>290</v>
      </c>
      <c r="E284" s="43"/>
      <c r="F284" s="230" t="s">
        <v>591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290</v>
      </c>
      <c r="AU284" s="20" t="s">
        <v>78</v>
      </c>
    </row>
    <row r="285" s="12" customFormat="1" ht="20.88" customHeight="1">
      <c r="A285" s="12"/>
      <c r="B285" s="200"/>
      <c r="C285" s="201"/>
      <c r="D285" s="202" t="s">
        <v>68</v>
      </c>
      <c r="E285" s="214" t="s">
        <v>592</v>
      </c>
      <c r="F285" s="214" t="s">
        <v>593</v>
      </c>
      <c r="G285" s="201"/>
      <c r="H285" s="201"/>
      <c r="I285" s="204"/>
      <c r="J285" s="215">
        <f>BK285</f>
        <v>0</v>
      </c>
      <c r="K285" s="201"/>
      <c r="L285" s="206"/>
      <c r="M285" s="207"/>
      <c r="N285" s="208"/>
      <c r="O285" s="208"/>
      <c r="P285" s="209">
        <f>SUM(P286:P300)</f>
        <v>0</v>
      </c>
      <c r="Q285" s="208"/>
      <c r="R285" s="209">
        <f>SUM(R286:R300)</f>
        <v>0.32055474100000003</v>
      </c>
      <c r="S285" s="208"/>
      <c r="T285" s="210">
        <f>SUM(T286:T300)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11" t="s">
        <v>78</v>
      </c>
      <c r="AT285" s="212" t="s">
        <v>68</v>
      </c>
      <c r="AU285" s="212" t="s">
        <v>78</v>
      </c>
      <c r="AY285" s="211" t="s">
        <v>281</v>
      </c>
      <c r="BK285" s="213">
        <f>SUM(BK286:BK300)</f>
        <v>0</v>
      </c>
    </row>
    <row r="286" s="2" customFormat="1" ht="49.05" customHeight="1">
      <c r="A286" s="41"/>
      <c r="B286" s="42"/>
      <c r="C286" s="216" t="s">
        <v>620</v>
      </c>
      <c r="D286" s="216" t="s">
        <v>284</v>
      </c>
      <c r="E286" s="217" t="s">
        <v>595</v>
      </c>
      <c r="F286" s="218" t="s">
        <v>596</v>
      </c>
      <c r="G286" s="219" t="s">
        <v>197</v>
      </c>
      <c r="H286" s="220">
        <v>24.550000000000001</v>
      </c>
      <c r="I286" s="221"/>
      <c r="J286" s="222">
        <f>ROUND(I286*H286,2)</f>
        <v>0</v>
      </c>
      <c r="K286" s="218" t="s">
        <v>287</v>
      </c>
      <c r="L286" s="47"/>
      <c r="M286" s="223" t="s">
        <v>19</v>
      </c>
      <c r="N286" s="224" t="s">
        <v>40</v>
      </c>
      <c r="O286" s="87"/>
      <c r="P286" s="225">
        <f>O286*H286</f>
        <v>0</v>
      </c>
      <c r="Q286" s="225">
        <v>0.01259502</v>
      </c>
      <c r="R286" s="225">
        <f>Q286*H286</f>
        <v>0.30920774100000004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305</v>
      </c>
      <c r="AT286" s="227" t="s">
        <v>284</v>
      </c>
      <c r="AU286" s="227" t="s">
        <v>199</v>
      </c>
      <c r="AY286" s="20" t="s">
        <v>281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76</v>
      </c>
      <c r="BK286" s="228">
        <f>ROUND(I286*H286,2)</f>
        <v>0</v>
      </c>
      <c r="BL286" s="20" t="s">
        <v>305</v>
      </c>
      <c r="BM286" s="227" t="s">
        <v>597</v>
      </c>
    </row>
    <row r="287" s="2" customFormat="1">
      <c r="A287" s="41"/>
      <c r="B287" s="42"/>
      <c r="C287" s="43"/>
      <c r="D287" s="229" t="s">
        <v>290</v>
      </c>
      <c r="E287" s="43"/>
      <c r="F287" s="230" t="s">
        <v>598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290</v>
      </c>
      <c r="AU287" s="20" t="s">
        <v>199</v>
      </c>
    </row>
    <row r="288" s="13" customFormat="1">
      <c r="A288" s="13"/>
      <c r="B288" s="234"/>
      <c r="C288" s="235"/>
      <c r="D288" s="236" t="s">
        <v>292</v>
      </c>
      <c r="E288" s="237" t="s">
        <v>19</v>
      </c>
      <c r="F288" s="238" t="s">
        <v>235</v>
      </c>
      <c r="G288" s="235"/>
      <c r="H288" s="239">
        <v>24.550000000000001</v>
      </c>
      <c r="I288" s="240"/>
      <c r="J288" s="235"/>
      <c r="K288" s="235"/>
      <c r="L288" s="241"/>
      <c r="M288" s="242"/>
      <c r="N288" s="243"/>
      <c r="O288" s="243"/>
      <c r="P288" s="243"/>
      <c r="Q288" s="243"/>
      <c r="R288" s="243"/>
      <c r="S288" s="243"/>
      <c r="T288" s="244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5" t="s">
        <v>292</v>
      </c>
      <c r="AU288" s="245" t="s">
        <v>199</v>
      </c>
      <c r="AV288" s="13" t="s">
        <v>78</v>
      </c>
      <c r="AW288" s="13" t="s">
        <v>31</v>
      </c>
      <c r="AX288" s="13" t="s">
        <v>76</v>
      </c>
      <c r="AY288" s="245" t="s">
        <v>281</v>
      </c>
    </row>
    <row r="289" s="2" customFormat="1" ht="37.8" customHeight="1">
      <c r="A289" s="41"/>
      <c r="B289" s="42"/>
      <c r="C289" s="216" t="s">
        <v>626</v>
      </c>
      <c r="D289" s="216" t="s">
        <v>284</v>
      </c>
      <c r="E289" s="217" t="s">
        <v>600</v>
      </c>
      <c r="F289" s="218" t="s">
        <v>601</v>
      </c>
      <c r="G289" s="219" t="s">
        <v>197</v>
      </c>
      <c r="H289" s="220">
        <v>24.550000000000001</v>
      </c>
      <c r="I289" s="221"/>
      <c r="J289" s="222">
        <f>ROUND(I289*H289,2)</f>
        <v>0</v>
      </c>
      <c r="K289" s="218" t="s">
        <v>287</v>
      </c>
      <c r="L289" s="47"/>
      <c r="M289" s="223" t="s">
        <v>19</v>
      </c>
      <c r="N289" s="224" t="s">
        <v>40</v>
      </c>
      <c r="O289" s="87"/>
      <c r="P289" s="225">
        <f>O289*H289</f>
        <v>0</v>
      </c>
      <c r="Q289" s="225">
        <v>0.00010000000000000001</v>
      </c>
      <c r="R289" s="225">
        <f>Q289*H289</f>
        <v>0.0024550000000000002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305</v>
      </c>
      <c r="AT289" s="227" t="s">
        <v>284</v>
      </c>
      <c r="AU289" s="227" t="s">
        <v>199</v>
      </c>
      <c r="AY289" s="20" t="s">
        <v>281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76</v>
      </c>
      <c r="BK289" s="228">
        <f>ROUND(I289*H289,2)</f>
        <v>0</v>
      </c>
      <c r="BL289" s="20" t="s">
        <v>305</v>
      </c>
      <c r="BM289" s="227" t="s">
        <v>602</v>
      </c>
    </row>
    <row r="290" s="2" customFormat="1">
      <c r="A290" s="41"/>
      <c r="B290" s="42"/>
      <c r="C290" s="43"/>
      <c r="D290" s="229" t="s">
        <v>290</v>
      </c>
      <c r="E290" s="43"/>
      <c r="F290" s="230" t="s">
        <v>603</v>
      </c>
      <c r="G290" s="43"/>
      <c r="H290" s="43"/>
      <c r="I290" s="231"/>
      <c r="J290" s="43"/>
      <c r="K290" s="43"/>
      <c r="L290" s="47"/>
      <c r="M290" s="232"/>
      <c r="N290" s="233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290</v>
      </c>
      <c r="AU290" s="20" t="s">
        <v>199</v>
      </c>
    </row>
    <row r="291" s="13" customFormat="1">
      <c r="A291" s="13"/>
      <c r="B291" s="234"/>
      <c r="C291" s="235"/>
      <c r="D291" s="236" t="s">
        <v>292</v>
      </c>
      <c r="E291" s="237" t="s">
        <v>19</v>
      </c>
      <c r="F291" s="238" t="s">
        <v>235</v>
      </c>
      <c r="G291" s="235"/>
      <c r="H291" s="239">
        <v>24.550000000000001</v>
      </c>
      <c r="I291" s="240"/>
      <c r="J291" s="235"/>
      <c r="K291" s="235"/>
      <c r="L291" s="241"/>
      <c r="M291" s="242"/>
      <c r="N291" s="243"/>
      <c r="O291" s="243"/>
      <c r="P291" s="243"/>
      <c r="Q291" s="243"/>
      <c r="R291" s="243"/>
      <c r="S291" s="243"/>
      <c r="T291" s="244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5" t="s">
        <v>292</v>
      </c>
      <c r="AU291" s="245" t="s">
        <v>199</v>
      </c>
      <c r="AV291" s="13" t="s">
        <v>78</v>
      </c>
      <c r="AW291" s="13" t="s">
        <v>31</v>
      </c>
      <c r="AX291" s="13" t="s">
        <v>69</v>
      </c>
      <c r="AY291" s="245" t="s">
        <v>281</v>
      </c>
    </row>
    <row r="292" s="14" customFormat="1">
      <c r="A292" s="14"/>
      <c r="B292" s="246"/>
      <c r="C292" s="247"/>
      <c r="D292" s="236" t="s">
        <v>292</v>
      </c>
      <c r="E292" s="248" t="s">
        <v>19</v>
      </c>
      <c r="F292" s="249" t="s">
        <v>311</v>
      </c>
      <c r="G292" s="247"/>
      <c r="H292" s="250">
        <v>24.550000000000001</v>
      </c>
      <c r="I292" s="251"/>
      <c r="J292" s="247"/>
      <c r="K292" s="247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292</v>
      </c>
      <c r="AU292" s="256" t="s">
        <v>199</v>
      </c>
      <c r="AV292" s="14" t="s">
        <v>288</v>
      </c>
      <c r="AW292" s="14" t="s">
        <v>31</v>
      </c>
      <c r="AX292" s="14" t="s">
        <v>76</v>
      </c>
      <c r="AY292" s="256" t="s">
        <v>281</v>
      </c>
    </row>
    <row r="293" s="2" customFormat="1" ht="37.8" customHeight="1">
      <c r="A293" s="41"/>
      <c r="B293" s="42"/>
      <c r="C293" s="216" t="s">
        <v>633</v>
      </c>
      <c r="D293" s="216" t="s">
        <v>284</v>
      </c>
      <c r="E293" s="217" t="s">
        <v>615</v>
      </c>
      <c r="F293" s="218" t="s">
        <v>616</v>
      </c>
      <c r="G293" s="219" t="s">
        <v>330</v>
      </c>
      <c r="H293" s="220">
        <v>1</v>
      </c>
      <c r="I293" s="221"/>
      <c r="J293" s="222">
        <f>ROUND(I293*H293,2)</f>
        <v>0</v>
      </c>
      <c r="K293" s="218" t="s">
        <v>287</v>
      </c>
      <c r="L293" s="47"/>
      <c r="M293" s="223" t="s">
        <v>19</v>
      </c>
      <c r="N293" s="224" t="s">
        <v>40</v>
      </c>
      <c r="O293" s="87"/>
      <c r="P293" s="225">
        <f>O293*H293</f>
        <v>0</v>
      </c>
      <c r="Q293" s="225">
        <v>3.1999999999999999E-05</v>
      </c>
      <c r="R293" s="225">
        <f>Q293*H293</f>
        <v>3.1999999999999999E-05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305</v>
      </c>
      <c r="AT293" s="227" t="s">
        <v>284</v>
      </c>
      <c r="AU293" s="227" t="s">
        <v>199</v>
      </c>
      <c r="AY293" s="20" t="s">
        <v>281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76</v>
      </c>
      <c r="BK293" s="228">
        <f>ROUND(I293*H293,2)</f>
        <v>0</v>
      </c>
      <c r="BL293" s="20" t="s">
        <v>305</v>
      </c>
      <c r="BM293" s="227" t="s">
        <v>952</v>
      </c>
    </row>
    <row r="294" s="2" customFormat="1">
      <c r="A294" s="41"/>
      <c r="B294" s="42"/>
      <c r="C294" s="43"/>
      <c r="D294" s="229" t="s">
        <v>290</v>
      </c>
      <c r="E294" s="43"/>
      <c r="F294" s="230" t="s">
        <v>618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290</v>
      </c>
      <c r="AU294" s="20" t="s">
        <v>199</v>
      </c>
    </row>
    <row r="295" s="13" customFormat="1">
      <c r="A295" s="13"/>
      <c r="B295" s="234"/>
      <c r="C295" s="235"/>
      <c r="D295" s="236" t="s">
        <v>292</v>
      </c>
      <c r="E295" s="237" t="s">
        <v>19</v>
      </c>
      <c r="F295" s="238" t="s">
        <v>619</v>
      </c>
      <c r="G295" s="235"/>
      <c r="H295" s="239">
        <v>1</v>
      </c>
      <c r="I295" s="240"/>
      <c r="J295" s="235"/>
      <c r="K295" s="235"/>
      <c r="L295" s="241"/>
      <c r="M295" s="242"/>
      <c r="N295" s="243"/>
      <c r="O295" s="243"/>
      <c r="P295" s="243"/>
      <c r="Q295" s="243"/>
      <c r="R295" s="243"/>
      <c r="S295" s="243"/>
      <c r="T295" s="244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5" t="s">
        <v>292</v>
      </c>
      <c r="AU295" s="245" t="s">
        <v>199</v>
      </c>
      <c r="AV295" s="13" t="s">
        <v>78</v>
      </c>
      <c r="AW295" s="13" t="s">
        <v>31</v>
      </c>
      <c r="AX295" s="13" t="s">
        <v>76</v>
      </c>
      <c r="AY295" s="245" t="s">
        <v>281</v>
      </c>
    </row>
    <row r="296" s="2" customFormat="1" ht="24.15" customHeight="1">
      <c r="A296" s="41"/>
      <c r="B296" s="42"/>
      <c r="C296" s="267" t="s">
        <v>388</v>
      </c>
      <c r="D296" s="267" t="s">
        <v>396</v>
      </c>
      <c r="E296" s="268" t="s">
        <v>621</v>
      </c>
      <c r="F296" s="269" t="s">
        <v>622</v>
      </c>
      <c r="G296" s="270" t="s">
        <v>330</v>
      </c>
      <c r="H296" s="271">
        <v>1</v>
      </c>
      <c r="I296" s="272"/>
      <c r="J296" s="273">
        <f>ROUND(I296*H296,2)</f>
        <v>0</v>
      </c>
      <c r="K296" s="269" t="s">
        <v>287</v>
      </c>
      <c r="L296" s="274"/>
      <c r="M296" s="275" t="s">
        <v>19</v>
      </c>
      <c r="N296" s="276" t="s">
        <v>40</v>
      </c>
      <c r="O296" s="87"/>
      <c r="P296" s="225">
        <f>O296*H296</f>
        <v>0</v>
      </c>
      <c r="Q296" s="225">
        <v>0.0022000000000000001</v>
      </c>
      <c r="R296" s="225">
        <f>Q296*H296</f>
        <v>0.0022000000000000001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483</v>
      </c>
      <c r="AT296" s="227" t="s">
        <v>396</v>
      </c>
      <c r="AU296" s="227" t="s">
        <v>199</v>
      </c>
      <c r="AY296" s="20" t="s">
        <v>281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76</v>
      </c>
      <c r="BK296" s="228">
        <f>ROUND(I296*H296,2)</f>
        <v>0</v>
      </c>
      <c r="BL296" s="20" t="s">
        <v>305</v>
      </c>
      <c r="BM296" s="227" t="s">
        <v>953</v>
      </c>
    </row>
    <row r="297" s="2" customFormat="1" ht="37.8" customHeight="1">
      <c r="A297" s="41"/>
      <c r="B297" s="42"/>
      <c r="C297" s="216" t="s">
        <v>644</v>
      </c>
      <c r="D297" s="216" t="s">
        <v>284</v>
      </c>
      <c r="E297" s="217" t="s">
        <v>605</v>
      </c>
      <c r="F297" s="218" t="s">
        <v>606</v>
      </c>
      <c r="G297" s="219" t="s">
        <v>330</v>
      </c>
      <c r="H297" s="220">
        <v>2</v>
      </c>
      <c r="I297" s="221"/>
      <c r="J297" s="222">
        <f>ROUND(I297*H297,2)</f>
        <v>0</v>
      </c>
      <c r="K297" s="218" t="s">
        <v>287</v>
      </c>
      <c r="L297" s="47"/>
      <c r="M297" s="223" t="s">
        <v>19</v>
      </c>
      <c r="N297" s="224" t="s">
        <v>40</v>
      </c>
      <c r="O297" s="87"/>
      <c r="P297" s="225">
        <f>O297*H297</f>
        <v>0</v>
      </c>
      <c r="Q297" s="225">
        <v>3.0000000000000001E-05</v>
      </c>
      <c r="R297" s="225">
        <f>Q297*H297</f>
        <v>6.0000000000000002E-05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305</v>
      </c>
      <c r="AT297" s="227" t="s">
        <v>284</v>
      </c>
      <c r="AU297" s="227" t="s">
        <v>199</v>
      </c>
      <c r="AY297" s="20" t="s">
        <v>281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76</v>
      </c>
      <c r="BK297" s="228">
        <f>ROUND(I297*H297,2)</f>
        <v>0</v>
      </c>
      <c r="BL297" s="20" t="s">
        <v>305</v>
      </c>
      <c r="BM297" s="227" t="s">
        <v>954</v>
      </c>
    </row>
    <row r="298" s="2" customFormat="1">
      <c r="A298" s="41"/>
      <c r="B298" s="42"/>
      <c r="C298" s="43"/>
      <c r="D298" s="229" t="s">
        <v>290</v>
      </c>
      <c r="E298" s="43"/>
      <c r="F298" s="230" t="s">
        <v>608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290</v>
      </c>
      <c r="AU298" s="20" t="s">
        <v>199</v>
      </c>
    </row>
    <row r="299" s="13" customFormat="1">
      <c r="A299" s="13"/>
      <c r="B299" s="234"/>
      <c r="C299" s="235"/>
      <c r="D299" s="236" t="s">
        <v>292</v>
      </c>
      <c r="E299" s="237" t="s">
        <v>19</v>
      </c>
      <c r="F299" s="238" t="s">
        <v>955</v>
      </c>
      <c r="G299" s="235"/>
      <c r="H299" s="239">
        <v>2</v>
      </c>
      <c r="I299" s="240"/>
      <c r="J299" s="235"/>
      <c r="K299" s="235"/>
      <c r="L299" s="241"/>
      <c r="M299" s="242"/>
      <c r="N299" s="243"/>
      <c r="O299" s="243"/>
      <c r="P299" s="243"/>
      <c r="Q299" s="243"/>
      <c r="R299" s="243"/>
      <c r="S299" s="243"/>
      <c r="T299" s="244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5" t="s">
        <v>292</v>
      </c>
      <c r="AU299" s="245" t="s">
        <v>199</v>
      </c>
      <c r="AV299" s="13" t="s">
        <v>78</v>
      </c>
      <c r="AW299" s="13" t="s">
        <v>31</v>
      </c>
      <c r="AX299" s="13" t="s">
        <v>76</v>
      </c>
      <c r="AY299" s="245" t="s">
        <v>281</v>
      </c>
    </row>
    <row r="300" s="2" customFormat="1" ht="24.15" customHeight="1">
      <c r="A300" s="41"/>
      <c r="B300" s="42"/>
      <c r="C300" s="267" t="s">
        <v>452</v>
      </c>
      <c r="D300" s="267" t="s">
        <v>396</v>
      </c>
      <c r="E300" s="268" t="s">
        <v>611</v>
      </c>
      <c r="F300" s="269" t="s">
        <v>612</v>
      </c>
      <c r="G300" s="270" t="s">
        <v>330</v>
      </c>
      <c r="H300" s="271">
        <v>2</v>
      </c>
      <c r="I300" s="272"/>
      <c r="J300" s="273">
        <f>ROUND(I300*H300,2)</f>
        <v>0</v>
      </c>
      <c r="K300" s="269" t="s">
        <v>287</v>
      </c>
      <c r="L300" s="274"/>
      <c r="M300" s="275" t="s">
        <v>19</v>
      </c>
      <c r="N300" s="276" t="s">
        <v>40</v>
      </c>
      <c r="O300" s="87"/>
      <c r="P300" s="225">
        <f>O300*H300</f>
        <v>0</v>
      </c>
      <c r="Q300" s="225">
        <v>0.0033</v>
      </c>
      <c r="R300" s="225">
        <f>Q300*H300</f>
        <v>0.0066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483</v>
      </c>
      <c r="AT300" s="227" t="s">
        <v>396</v>
      </c>
      <c r="AU300" s="227" t="s">
        <v>199</v>
      </c>
      <c r="AY300" s="20" t="s">
        <v>281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76</v>
      </c>
      <c r="BK300" s="228">
        <f>ROUND(I300*H300,2)</f>
        <v>0</v>
      </c>
      <c r="BL300" s="20" t="s">
        <v>305</v>
      </c>
      <c r="BM300" s="227" t="s">
        <v>956</v>
      </c>
    </row>
    <row r="301" s="12" customFormat="1" ht="20.88" customHeight="1">
      <c r="A301" s="12"/>
      <c r="B301" s="200"/>
      <c r="C301" s="201"/>
      <c r="D301" s="202" t="s">
        <v>68</v>
      </c>
      <c r="E301" s="214" t="s">
        <v>624</v>
      </c>
      <c r="F301" s="214" t="s">
        <v>625</v>
      </c>
      <c r="G301" s="201"/>
      <c r="H301" s="201"/>
      <c r="I301" s="204"/>
      <c r="J301" s="215">
        <f>BK301</f>
        <v>0</v>
      </c>
      <c r="K301" s="201"/>
      <c r="L301" s="206"/>
      <c r="M301" s="207"/>
      <c r="N301" s="208"/>
      <c r="O301" s="208"/>
      <c r="P301" s="209">
        <f>SUM(P302:P308)</f>
        <v>0</v>
      </c>
      <c r="Q301" s="208"/>
      <c r="R301" s="209">
        <f>SUM(R302:R308)</f>
        <v>0.55729693699999994</v>
      </c>
      <c r="S301" s="208"/>
      <c r="T301" s="210">
        <f>SUM(T302:T308)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11" t="s">
        <v>78</v>
      </c>
      <c r="AT301" s="212" t="s">
        <v>68</v>
      </c>
      <c r="AU301" s="212" t="s">
        <v>78</v>
      </c>
      <c r="AY301" s="211" t="s">
        <v>281</v>
      </c>
      <c r="BK301" s="213">
        <f>SUM(BK302:BK308)</f>
        <v>0</v>
      </c>
    </row>
    <row r="302" s="2" customFormat="1" ht="49.05" customHeight="1">
      <c r="A302" s="41"/>
      <c r="B302" s="42"/>
      <c r="C302" s="216" t="s">
        <v>465</v>
      </c>
      <c r="D302" s="216" t="s">
        <v>284</v>
      </c>
      <c r="E302" s="217" t="s">
        <v>627</v>
      </c>
      <c r="F302" s="218" t="s">
        <v>628</v>
      </c>
      <c r="G302" s="219" t="s">
        <v>197</v>
      </c>
      <c r="H302" s="220">
        <v>7.3099999999999996</v>
      </c>
      <c r="I302" s="221"/>
      <c r="J302" s="222">
        <f>ROUND(I302*H302,2)</f>
        <v>0</v>
      </c>
      <c r="K302" s="218" t="s">
        <v>287</v>
      </c>
      <c r="L302" s="47"/>
      <c r="M302" s="223" t="s">
        <v>19</v>
      </c>
      <c r="N302" s="224" t="s">
        <v>40</v>
      </c>
      <c r="O302" s="87"/>
      <c r="P302" s="225">
        <f>O302*H302</f>
        <v>0</v>
      </c>
      <c r="Q302" s="225">
        <v>0.054012699999999997</v>
      </c>
      <c r="R302" s="225">
        <f>Q302*H302</f>
        <v>0.39483283699999994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305</v>
      </c>
      <c r="AT302" s="227" t="s">
        <v>284</v>
      </c>
      <c r="AU302" s="227" t="s">
        <v>199</v>
      </c>
      <c r="AY302" s="20" t="s">
        <v>281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76</v>
      </c>
      <c r="BK302" s="228">
        <f>ROUND(I302*H302,2)</f>
        <v>0</v>
      </c>
      <c r="BL302" s="20" t="s">
        <v>305</v>
      </c>
      <c r="BM302" s="227" t="s">
        <v>629</v>
      </c>
    </row>
    <row r="303" s="2" customFormat="1">
      <c r="A303" s="41"/>
      <c r="B303" s="42"/>
      <c r="C303" s="43"/>
      <c r="D303" s="229" t="s">
        <v>290</v>
      </c>
      <c r="E303" s="43"/>
      <c r="F303" s="230" t="s">
        <v>630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290</v>
      </c>
      <c r="AU303" s="20" t="s">
        <v>199</v>
      </c>
    </row>
    <row r="304" s="13" customFormat="1">
      <c r="A304" s="13"/>
      <c r="B304" s="234"/>
      <c r="C304" s="235"/>
      <c r="D304" s="236" t="s">
        <v>292</v>
      </c>
      <c r="E304" s="237" t="s">
        <v>19</v>
      </c>
      <c r="F304" s="238" t="s">
        <v>912</v>
      </c>
      <c r="G304" s="235"/>
      <c r="H304" s="239">
        <v>11.51</v>
      </c>
      <c r="I304" s="240"/>
      <c r="J304" s="235"/>
      <c r="K304" s="235"/>
      <c r="L304" s="241"/>
      <c r="M304" s="242"/>
      <c r="N304" s="243"/>
      <c r="O304" s="243"/>
      <c r="P304" s="243"/>
      <c r="Q304" s="243"/>
      <c r="R304" s="243"/>
      <c r="S304" s="243"/>
      <c r="T304" s="24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5" t="s">
        <v>292</v>
      </c>
      <c r="AU304" s="245" t="s">
        <v>199</v>
      </c>
      <c r="AV304" s="13" t="s">
        <v>78</v>
      </c>
      <c r="AW304" s="13" t="s">
        <v>31</v>
      </c>
      <c r="AX304" s="13" t="s">
        <v>69</v>
      </c>
      <c r="AY304" s="245" t="s">
        <v>281</v>
      </c>
    </row>
    <row r="305" s="13" customFormat="1">
      <c r="A305" s="13"/>
      <c r="B305" s="234"/>
      <c r="C305" s="235"/>
      <c r="D305" s="236" t="s">
        <v>292</v>
      </c>
      <c r="E305" s="237" t="s">
        <v>19</v>
      </c>
      <c r="F305" s="238" t="s">
        <v>632</v>
      </c>
      <c r="G305" s="235"/>
      <c r="H305" s="239">
        <v>-4.2000000000000002</v>
      </c>
      <c r="I305" s="240"/>
      <c r="J305" s="235"/>
      <c r="K305" s="235"/>
      <c r="L305" s="241"/>
      <c r="M305" s="242"/>
      <c r="N305" s="243"/>
      <c r="O305" s="243"/>
      <c r="P305" s="243"/>
      <c r="Q305" s="243"/>
      <c r="R305" s="243"/>
      <c r="S305" s="243"/>
      <c r="T305" s="244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5" t="s">
        <v>292</v>
      </c>
      <c r="AU305" s="245" t="s">
        <v>199</v>
      </c>
      <c r="AV305" s="13" t="s">
        <v>78</v>
      </c>
      <c r="AW305" s="13" t="s">
        <v>31</v>
      </c>
      <c r="AX305" s="13" t="s">
        <v>69</v>
      </c>
      <c r="AY305" s="245" t="s">
        <v>281</v>
      </c>
    </row>
    <row r="306" s="14" customFormat="1">
      <c r="A306" s="14"/>
      <c r="B306" s="246"/>
      <c r="C306" s="247"/>
      <c r="D306" s="236" t="s">
        <v>292</v>
      </c>
      <c r="E306" s="248" t="s">
        <v>19</v>
      </c>
      <c r="F306" s="249" t="s">
        <v>311</v>
      </c>
      <c r="G306" s="247"/>
      <c r="H306" s="250">
        <v>7.3099999999999996</v>
      </c>
      <c r="I306" s="251"/>
      <c r="J306" s="247"/>
      <c r="K306" s="247"/>
      <c r="L306" s="252"/>
      <c r="M306" s="253"/>
      <c r="N306" s="254"/>
      <c r="O306" s="254"/>
      <c r="P306" s="254"/>
      <c r="Q306" s="254"/>
      <c r="R306" s="254"/>
      <c r="S306" s="254"/>
      <c r="T306" s="25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6" t="s">
        <v>292</v>
      </c>
      <c r="AU306" s="256" t="s">
        <v>199</v>
      </c>
      <c r="AV306" s="14" t="s">
        <v>288</v>
      </c>
      <c r="AW306" s="14" t="s">
        <v>31</v>
      </c>
      <c r="AX306" s="14" t="s">
        <v>76</v>
      </c>
      <c r="AY306" s="256" t="s">
        <v>281</v>
      </c>
    </row>
    <row r="307" s="2" customFormat="1" ht="62.7" customHeight="1">
      <c r="A307" s="41"/>
      <c r="B307" s="42"/>
      <c r="C307" s="216" t="s">
        <v>657</v>
      </c>
      <c r="D307" s="216" t="s">
        <v>284</v>
      </c>
      <c r="E307" s="217" t="s">
        <v>634</v>
      </c>
      <c r="F307" s="218" t="s">
        <v>957</v>
      </c>
      <c r="G307" s="219" t="s">
        <v>330</v>
      </c>
      <c r="H307" s="220">
        <v>3</v>
      </c>
      <c r="I307" s="221"/>
      <c r="J307" s="222">
        <f>ROUND(I307*H307,2)</f>
        <v>0</v>
      </c>
      <c r="K307" s="218" t="s">
        <v>287</v>
      </c>
      <c r="L307" s="47"/>
      <c r="M307" s="223" t="s">
        <v>19</v>
      </c>
      <c r="N307" s="224" t="s">
        <v>40</v>
      </c>
      <c r="O307" s="87"/>
      <c r="P307" s="225">
        <f>O307*H307</f>
        <v>0</v>
      </c>
      <c r="Q307" s="225">
        <v>0.0541547</v>
      </c>
      <c r="R307" s="225">
        <f>Q307*H307</f>
        <v>0.1624641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305</v>
      </c>
      <c r="AT307" s="227" t="s">
        <v>284</v>
      </c>
      <c r="AU307" s="227" t="s">
        <v>199</v>
      </c>
      <c r="AY307" s="20" t="s">
        <v>281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76</v>
      </c>
      <c r="BK307" s="228">
        <f>ROUND(I307*H307,2)</f>
        <v>0</v>
      </c>
      <c r="BL307" s="20" t="s">
        <v>305</v>
      </c>
      <c r="BM307" s="227" t="s">
        <v>636</v>
      </c>
    </row>
    <row r="308" s="2" customFormat="1">
      <c r="A308" s="41"/>
      <c r="B308" s="42"/>
      <c r="C308" s="43"/>
      <c r="D308" s="229" t="s">
        <v>290</v>
      </c>
      <c r="E308" s="43"/>
      <c r="F308" s="230" t="s">
        <v>637</v>
      </c>
      <c r="G308" s="43"/>
      <c r="H308" s="43"/>
      <c r="I308" s="231"/>
      <c r="J308" s="43"/>
      <c r="K308" s="43"/>
      <c r="L308" s="47"/>
      <c r="M308" s="232"/>
      <c r="N308" s="233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290</v>
      </c>
      <c r="AU308" s="20" t="s">
        <v>199</v>
      </c>
    </row>
    <row r="309" s="12" customFormat="1" ht="22.8" customHeight="1">
      <c r="A309" s="12"/>
      <c r="B309" s="200"/>
      <c r="C309" s="201"/>
      <c r="D309" s="202" t="s">
        <v>68</v>
      </c>
      <c r="E309" s="214" t="s">
        <v>638</v>
      </c>
      <c r="F309" s="214" t="s">
        <v>639</v>
      </c>
      <c r="G309" s="201"/>
      <c r="H309" s="201"/>
      <c r="I309" s="204"/>
      <c r="J309" s="215">
        <f>BK309</f>
        <v>0</v>
      </c>
      <c r="K309" s="201"/>
      <c r="L309" s="206"/>
      <c r="M309" s="207"/>
      <c r="N309" s="208"/>
      <c r="O309" s="208"/>
      <c r="P309" s="209">
        <f>SUM(P310:P327)</f>
        <v>0</v>
      </c>
      <c r="Q309" s="208"/>
      <c r="R309" s="209">
        <f>SUM(R310:R327)</f>
        <v>0.067549999999999985</v>
      </c>
      <c r="S309" s="208"/>
      <c r="T309" s="210">
        <f>SUM(T310:T327)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211" t="s">
        <v>78</v>
      </c>
      <c r="AT309" s="212" t="s">
        <v>68</v>
      </c>
      <c r="AU309" s="212" t="s">
        <v>76</v>
      </c>
      <c r="AY309" s="211" t="s">
        <v>281</v>
      </c>
      <c r="BK309" s="213">
        <f>SUM(BK310:BK327)</f>
        <v>0</v>
      </c>
    </row>
    <row r="310" s="2" customFormat="1" ht="55.5" customHeight="1">
      <c r="A310" s="41"/>
      <c r="B310" s="42"/>
      <c r="C310" s="216" t="s">
        <v>661</v>
      </c>
      <c r="D310" s="216" t="s">
        <v>284</v>
      </c>
      <c r="E310" s="217" t="s">
        <v>640</v>
      </c>
      <c r="F310" s="218" t="s">
        <v>641</v>
      </c>
      <c r="G310" s="219" t="s">
        <v>366</v>
      </c>
      <c r="H310" s="220">
        <v>0.068000000000000005</v>
      </c>
      <c r="I310" s="221"/>
      <c r="J310" s="222">
        <f>ROUND(I310*H310,2)</f>
        <v>0</v>
      </c>
      <c r="K310" s="218" t="s">
        <v>287</v>
      </c>
      <c r="L310" s="47"/>
      <c r="M310" s="223" t="s">
        <v>19</v>
      </c>
      <c r="N310" s="224" t="s">
        <v>40</v>
      </c>
      <c r="O310" s="87"/>
      <c r="P310" s="225">
        <f>O310*H310</f>
        <v>0</v>
      </c>
      <c r="Q310" s="225">
        <v>0</v>
      </c>
      <c r="R310" s="225">
        <f>Q310*H310</f>
        <v>0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305</v>
      </c>
      <c r="AT310" s="227" t="s">
        <v>284</v>
      </c>
      <c r="AU310" s="227" t="s">
        <v>78</v>
      </c>
      <c r="AY310" s="20" t="s">
        <v>281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76</v>
      </c>
      <c r="BK310" s="228">
        <f>ROUND(I310*H310,2)</f>
        <v>0</v>
      </c>
      <c r="BL310" s="20" t="s">
        <v>305</v>
      </c>
      <c r="BM310" s="227" t="s">
        <v>642</v>
      </c>
    </row>
    <row r="311" s="2" customFormat="1">
      <c r="A311" s="41"/>
      <c r="B311" s="42"/>
      <c r="C311" s="43"/>
      <c r="D311" s="229" t="s">
        <v>290</v>
      </c>
      <c r="E311" s="43"/>
      <c r="F311" s="230" t="s">
        <v>643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290</v>
      </c>
      <c r="AU311" s="20" t="s">
        <v>78</v>
      </c>
    </row>
    <row r="312" s="2" customFormat="1" ht="37.8" customHeight="1">
      <c r="A312" s="41"/>
      <c r="B312" s="42"/>
      <c r="C312" s="216" t="s">
        <v>666</v>
      </c>
      <c r="D312" s="216" t="s">
        <v>284</v>
      </c>
      <c r="E312" s="217" t="s">
        <v>913</v>
      </c>
      <c r="F312" s="218" t="s">
        <v>914</v>
      </c>
      <c r="G312" s="219" t="s">
        <v>330</v>
      </c>
      <c r="H312" s="220">
        <v>2</v>
      </c>
      <c r="I312" s="221"/>
      <c r="J312" s="222">
        <f>ROUND(I312*H312,2)</f>
        <v>0</v>
      </c>
      <c r="K312" s="218" t="s">
        <v>287</v>
      </c>
      <c r="L312" s="47"/>
      <c r="M312" s="223" t="s">
        <v>19</v>
      </c>
      <c r="N312" s="224" t="s">
        <v>40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305</v>
      </c>
      <c r="AT312" s="227" t="s">
        <v>284</v>
      </c>
      <c r="AU312" s="227" t="s">
        <v>78</v>
      </c>
      <c r="AY312" s="20" t="s">
        <v>281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76</v>
      </c>
      <c r="BK312" s="228">
        <f>ROUND(I312*H312,2)</f>
        <v>0</v>
      </c>
      <c r="BL312" s="20" t="s">
        <v>305</v>
      </c>
      <c r="BM312" s="227" t="s">
        <v>915</v>
      </c>
    </row>
    <row r="313" s="2" customFormat="1">
      <c r="A313" s="41"/>
      <c r="B313" s="42"/>
      <c r="C313" s="43"/>
      <c r="D313" s="229" t="s">
        <v>290</v>
      </c>
      <c r="E313" s="43"/>
      <c r="F313" s="230" t="s">
        <v>916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290</v>
      </c>
      <c r="AU313" s="20" t="s">
        <v>78</v>
      </c>
    </row>
    <row r="314" s="13" customFormat="1">
      <c r="A314" s="13"/>
      <c r="B314" s="234"/>
      <c r="C314" s="235"/>
      <c r="D314" s="236" t="s">
        <v>292</v>
      </c>
      <c r="E314" s="237" t="s">
        <v>19</v>
      </c>
      <c r="F314" s="238" t="s">
        <v>880</v>
      </c>
      <c r="G314" s="235"/>
      <c r="H314" s="239">
        <v>2</v>
      </c>
      <c r="I314" s="240"/>
      <c r="J314" s="235"/>
      <c r="K314" s="235"/>
      <c r="L314" s="241"/>
      <c r="M314" s="242"/>
      <c r="N314" s="243"/>
      <c r="O314" s="243"/>
      <c r="P314" s="243"/>
      <c r="Q314" s="243"/>
      <c r="R314" s="243"/>
      <c r="S314" s="243"/>
      <c r="T314" s="244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5" t="s">
        <v>292</v>
      </c>
      <c r="AU314" s="245" t="s">
        <v>78</v>
      </c>
      <c r="AV314" s="13" t="s">
        <v>78</v>
      </c>
      <c r="AW314" s="13" t="s">
        <v>31</v>
      </c>
      <c r="AX314" s="13" t="s">
        <v>76</v>
      </c>
      <c r="AY314" s="245" t="s">
        <v>281</v>
      </c>
    </row>
    <row r="315" s="2" customFormat="1" ht="24.15" customHeight="1">
      <c r="A315" s="41"/>
      <c r="B315" s="42"/>
      <c r="C315" s="267" t="s">
        <v>672</v>
      </c>
      <c r="D315" s="267" t="s">
        <v>396</v>
      </c>
      <c r="E315" s="268" t="s">
        <v>917</v>
      </c>
      <c r="F315" s="269" t="s">
        <v>918</v>
      </c>
      <c r="G315" s="270" t="s">
        <v>330</v>
      </c>
      <c r="H315" s="271">
        <v>2</v>
      </c>
      <c r="I315" s="272"/>
      <c r="J315" s="273">
        <f>ROUND(I315*H315,2)</f>
        <v>0</v>
      </c>
      <c r="K315" s="269" t="s">
        <v>895</v>
      </c>
      <c r="L315" s="274"/>
      <c r="M315" s="275" t="s">
        <v>19</v>
      </c>
      <c r="N315" s="276" t="s">
        <v>40</v>
      </c>
      <c r="O315" s="87"/>
      <c r="P315" s="225">
        <f>O315*H315</f>
        <v>0</v>
      </c>
      <c r="Q315" s="225">
        <v>0.020500000000000001</v>
      </c>
      <c r="R315" s="225">
        <f>Q315*H315</f>
        <v>0.041000000000000002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483</v>
      </c>
      <c r="AT315" s="227" t="s">
        <v>396</v>
      </c>
      <c r="AU315" s="227" t="s">
        <v>78</v>
      </c>
      <c r="AY315" s="20" t="s">
        <v>281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76</v>
      </c>
      <c r="BK315" s="228">
        <f>ROUND(I315*H315,2)</f>
        <v>0</v>
      </c>
      <c r="BL315" s="20" t="s">
        <v>305</v>
      </c>
      <c r="BM315" s="227" t="s">
        <v>919</v>
      </c>
    </row>
    <row r="316" s="2" customFormat="1" ht="37.8" customHeight="1">
      <c r="A316" s="41"/>
      <c r="B316" s="42"/>
      <c r="C316" s="216" t="s">
        <v>677</v>
      </c>
      <c r="D316" s="216" t="s">
        <v>284</v>
      </c>
      <c r="E316" s="217" t="s">
        <v>645</v>
      </c>
      <c r="F316" s="218" t="s">
        <v>646</v>
      </c>
      <c r="G316" s="219" t="s">
        <v>330</v>
      </c>
      <c r="H316" s="220">
        <v>1</v>
      </c>
      <c r="I316" s="221"/>
      <c r="J316" s="222">
        <f>ROUND(I316*H316,2)</f>
        <v>0</v>
      </c>
      <c r="K316" s="218" t="s">
        <v>287</v>
      </c>
      <c r="L316" s="47"/>
      <c r="M316" s="223" t="s">
        <v>19</v>
      </c>
      <c r="N316" s="224" t="s">
        <v>40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305</v>
      </c>
      <c r="AT316" s="227" t="s">
        <v>284</v>
      </c>
      <c r="AU316" s="227" t="s">
        <v>78</v>
      </c>
      <c r="AY316" s="20" t="s">
        <v>281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76</v>
      </c>
      <c r="BK316" s="228">
        <f>ROUND(I316*H316,2)</f>
        <v>0</v>
      </c>
      <c r="BL316" s="20" t="s">
        <v>305</v>
      </c>
      <c r="BM316" s="227" t="s">
        <v>647</v>
      </c>
    </row>
    <row r="317" s="2" customFormat="1">
      <c r="A317" s="41"/>
      <c r="B317" s="42"/>
      <c r="C317" s="43"/>
      <c r="D317" s="229" t="s">
        <v>290</v>
      </c>
      <c r="E317" s="43"/>
      <c r="F317" s="230" t="s">
        <v>648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290</v>
      </c>
      <c r="AU317" s="20" t="s">
        <v>78</v>
      </c>
    </row>
    <row r="318" s="13" customFormat="1">
      <c r="A318" s="13"/>
      <c r="B318" s="234"/>
      <c r="C318" s="235"/>
      <c r="D318" s="236" t="s">
        <v>292</v>
      </c>
      <c r="E318" s="237" t="s">
        <v>19</v>
      </c>
      <c r="F318" s="238" t="s">
        <v>958</v>
      </c>
      <c r="G318" s="235"/>
      <c r="H318" s="239">
        <v>1</v>
      </c>
      <c r="I318" s="240"/>
      <c r="J318" s="235"/>
      <c r="K318" s="235"/>
      <c r="L318" s="241"/>
      <c r="M318" s="242"/>
      <c r="N318" s="243"/>
      <c r="O318" s="243"/>
      <c r="P318" s="243"/>
      <c r="Q318" s="243"/>
      <c r="R318" s="243"/>
      <c r="S318" s="243"/>
      <c r="T318" s="244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5" t="s">
        <v>292</v>
      </c>
      <c r="AU318" s="245" t="s">
        <v>78</v>
      </c>
      <c r="AV318" s="13" t="s">
        <v>78</v>
      </c>
      <c r="AW318" s="13" t="s">
        <v>31</v>
      </c>
      <c r="AX318" s="13" t="s">
        <v>76</v>
      </c>
      <c r="AY318" s="245" t="s">
        <v>281</v>
      </c>
    </row>
    <row r="319" s="2" customFormat="1" ht="24.15" customHeight="1">
      <c r="A319" s="41"/>
      <c r="B319" s="42"/>
      <c r="C319" s="267" t="s">
        <v>679</v>
      </c>
      <c r="D319" s="267" t="s">
        <v>396</v>
      </c>
      <c r="E319" s="268" t="s">
        <v>650</v>
      </c>
      <c r="F319" s="269" t="s">
        <v>651</v>
      </c>
      <c r="G319" s="270" t="s">
        <v>330</v>
      </c>
      <c r="H319" s="271">
        <v>1</v>
      </c>
      <c r="I319" s="272"/>
      <c r="J319" s="273">
        <f>ROUND(I319*H319,2)</f>
        <v>0</v>
      </c>
      <c r="K319" s="269" t="s">
        <v>287</v>
      </c>
      <c r="L319" s="274"/>
      <c r="M319" s="275" t="s">
        <v>19</v>
      </c>
      <c r="N319" s="276" t="s">
        <v>40</v>
      </c>
      <c r="O319" s="87"/>
      <c r="P319" s="225">
        <f>O319*H319</f>
        <v>0</v>
      </c>
      <c r="Q319" s="225">
        <v>0.0195</v>
      </c>
      <c r="R319" s="225">
        <f>Q319*H319</f>
        <v>0.0195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483</v>
      </c>
      <c r="AT319" s="227" t="s">
        <v>396</v>
      </c>
      <c r="AU319" s="227" t="s">
        <v>78</v>
      </c>
      <c r="AY319" s="20" t="s">
        <v>281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76</v>
      </c>
      <c r="BK319" s="228">
        <f>ROUND(I319*H319,2)</f>
        <v>0</v>
      </c>
      <c r="BL319" s="20" t="s">
        <v>305</v>
      </c>
      <c r="BM319" s="227" t="s">
        <v>652</v>
      </c>
    </row>
    <row r="320" s="2" customFormat="1" ht="24.15" customHeight="1">
      <c r="A320" s="41"/>
      <c r="B320" s="42"/>
      <c r="C320" s="216" t="s">
        <v>684</v>
      </c>
      <c r="D320" s="216" t="s">
        <v>284</v>
      </c>
      <c r="E320" s="217" t="s">
        <v>653</v>
      </c>
      <c r="F320" s="218" t="s">
        <v>654</v>
      </c>
      <c r="G320" s="219" t="s">
        <v>330</v>
      </c>
      <c r="H320" s="220">
        <v>3</v>
      </c>
      <c r="I320" s="221"/>
      <c r="J320" s="222">
        <f>ROUND(I320*H320,2)</f>
        <v>0</v>
      </c>
      <c r="K320" s="218" t="s">
        <v>287</v>
      </c>
      <c r="L320" s="47"/>
      <c r="M320" s="223" t="s">
        <v>19</v>
      </c>
      <c r="N320" s="224" t="s">
        <v>40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305</v>
      </c>
      <c r="AT320" s="227" t="s">
        <v>284</v>
      </c>
      <c r="AU320" s="227" t="s">
        <v>78</v>
      </c>
      <c r="AY320" s="20" t="s">
        <v>281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76</v>
      </c>
      <c r="BK320" s="228">
        <f>ROUND(I320*H320,2)</f>
        <v>0</v>
      </c>
      <c r="BL320" s="20" t="s">
        <v>305</v>
      </c>
      <c r="BM320" s="227" t="s">
        <v>655</v>
      </c>
    </row>
    <row r="321" s="2" customFormat="1">
      <c r="A321" s="41"/>
      <c r="B321" s="42"/>
      <c r="C321" s="43"/>
      <c r="D321" s="229" t="s">
        <v>290</v>
      </c>
      <c r="E321" s="43"/>
      <c r="F321" s="230" t="s">
        <v>656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290</v>
      </c>
      <c r="AU321" s="20" t="s">
        <v>78</v>
      </c>
    </row>
    <row r="322" s="2" customFormat="1" ht="24.15" customHeight="1">
      <c r="A322" s="41"/>
      <c r="B322" s="42"/>
      <c r="C322" s="267" t="s">
        <v>689</v>
      </c>
      <c r="D322" s="267" t="s">
        <v>396</v>
      </c>
      <c r="E322" s="268" t="s">
        <v>658</v>
      </c>
      <c r="F322" s="269" t="s">
        <v>659</v>
      </c>
      <c r="G322" s="270" t="s">
        <v>330</v>
      </c>
      <c r="H322" s="271">
        <v>2</v>
      </c>
      <c r="I322" s="272"/>
      <c r="J322" s="273">
        <f>ROUND(I322*H322,2)</f>
        <v>0</v>
      </c>
      <c r="K322" s="269" t="s">
        <v>287</v>
      </c>
      <c r="L322" s="274"/>
      <c r="M322" s="275" t="s">
        <v>19</v>
      </c>
      <c r="N322" s="276" t="s">
        <v>40</v>
      </c>
      <c r="O322" s="87"/>
      <c r="P322" s="225">
        <f>O322*H322</f>
        <v>0</v>
      </c>
      <c r="Q322" s="225">
        <v>0.00014999999999999999</v>
      </c>
      <c r="R322" s="225">
        <f>Q322*H322</f>
        <v>0.00029999999999999997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483</v>
      </c>
      <c r="AT322" s="227" t="s">
        <v>396</v>
      </c>
      <c r="AU322" s="227" t="s">
        <v>78</v>
      </c>
      <c r="AY322" s="20" t="s">
        <v>281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76</v>
      </c>
      <c r="BK322" s="228">
        <f>ROUND(I322*H322,2)</f>
        <v>0</v>
      </c>
      <c r="BL322" s="20" t="s">
        <v>305</v>
      </c>
      <c r="BM322" s="227" t="s">
        <v>660</v>
      </c>
    </row>
    <row r="323" s="2" customFormat="1" ht="24.15" customHeight="1">
      <c r="A323" s="41"/>
      <c r="B323" s="42"/>
      <c r="C323" s="267" t="s">
        <v>696</v>
      </c>
      <c r="D323" s="267" t="s">
        <v>396</v>
      </c>
      <c r="E323" s="268" t="s">
        <v>920</v>
      </c>
      <c r="F323" s="269" t="s">
        <v>921</v>
      </c>
      <c r="G323" s="270" t="s">
        <v>330</v>
      </c>
      <c r="H323" s="271">
        <v>1</v>
      </c>
      <c r="I323" s="272"/>
      <c r="J323" s="273">
        <f>ROUND(I323*H323,2)</f>
        <v>0</v>
      </c>
      <c r="K323" s="269" t="s">
        <v>287</v>
      </c>
      <c r="L323" s="274"/>
      <c r="M323" s="275" t="s">
        <v>19</v>
      </c>
      <c r="N323" s="276" t="s">
        <v>40</v>
      </c>
      <c r="O323" s="87"/>
      <c r="P323" s="225">
        <f>O323*H323</f>
        <v>0</v>
      </c>
      <c r="Q323" s="225">
        <v>0.00014999999999999999</v>
      </c>
      <c r="R323" s="225">
        <f>Q323*H323</f>
        <v>0.00014999999999999999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483</v>
      </c>
      <c r="AT323" s="227" t="s">
        <v>396</v>
      </c>
      <c r="AU323" s="227" t="s">
        <v>78</v>
      </c>
      <c r="AY323" s="20" t="s">
        <v>281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76</v>
      </c>
      <c r="BK323" s="228">
        <f>ROUND(I323*H323,2)</f>
        <v>0</v>
      </c>
      <c r="BL323" s="20" t="s">
        <v>305</v>
      </c>
      <c r="BM323" s="227" t="s">
        <v>922</v>
      </c>
    </row>
    <row r="324" s="2" customFormat="1" ht="24.15" customHeight="1">
      <c r="A324" s="41"/>
      <c r="B324" s="42"/>
      <c r="C324" s="216" t="s">
        <v>701</v>
      </c>
      <c r="D324" s="216" t="s">
        <v>284</v>
      </c>
      <c r="E324" s="217" t="s">
        <v>662</v>
      </c>
      <c r="F324" s="218" t="s">
        <v>663</v>
      </c>
      <c r="G324" s="219" t="s">
        <v>330</v>
      </c>
      <c r="H324" s="220">
        <v>3</v>
      </c>
      <c r="I324" s="221"/>
      <c r="J324" s="222">
        <f>ROUND(I324*H324,2)</f>
        <v>0</v>
      </c>
      <c r="K324" s="218" t="s">
        <v>287</v>
      </c>
      <c r="L324" s="47"/>
      <c r="M324" s="223" t="s">
        <v>19</v>
      </c>
      <c r="N324" s="224" t="s">
        <v>40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305</v>
      </c>
      <c r="AT324" s="227" t="s">
        <v>284</v>
      </c>
      <c r="AU324" s="227" t="s">
        <v>78</v>
      </c>
      <c r="AY324" s="20" t="s">
        <v>281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76</v>
      </c>
      <c r="BK324" s="228">
        <f>ROUND(I324*H324,2)</f>
        <v>0</v>
      </c>
      <c r="BL324" s="20" t="s">
        <v>305</v>
      </c>
      <c r="BM324" s="227" t="s">
        <v>664</v>
      </c>
    </row>
    <row r="325" s="2" customFormat="1">
      <c r="A325" s="41"/>
      <c r="B325" s="42"/>
      <c r="C325" s="43"/>
      <c r="D325" s="229" t="s">
        <v>290</v>
      </c>
      <c r="E325" s="43"/>
      <c r="F325" s="230" t="s">
        <v>665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290</v>
      </c>
      <c r="AU325" s="20" t="s">
        <v>78</v>
      </c>
    </row>
    <row r="326" s="2" customFormat="1" ht="16.5" customHeight="1">
      <c r="A326" s="41"/>
      <c r="B326" s="42"/>
      <c r="C326" s="267" t="s">
        <v>707</v>
      </c>
      <c r="D326" s="267" t="s">
        <v>396</v>
      </c>
      <c r="E326" s="268" t="s">
        <v>667</v>
      </c>
      <c r="F326" s="269" t="s">
        <v>668</v>
      </c>
      <c r="G326" s="270" t="s">
        <v>330</v>
      </c>
      <c r="H326" s="271">
        <v>2</v>
      </c>
      <c r="I326" s="272"/>
      <c r="J326" s="273">
        <f>ROUND(I326*H326,2)</f>
        <v>0</v>
      </c>
      <c r="K326" s="269" t="s">
        <v>287</v>
      </c>
      <c r="L326" s="274"/>
      <c r="M326" s="275" t="s">
        <v>19</v>
      </c>
      <c r="N326" s="276" t="s">
        <v>40</v>
      </c>
      <c r="O326" s="87"/>
      <c r="P326" s="225">
        <f>O326*H326</f>
        <v>0</v>
      </c>
      <c r="Q326" s="225">
        <v>0.0022000000000000001</v>
      </c>
      <c r="R326" s="225">
        <f>Q326*H326</f>
        <v>0.0044000000000000003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483</v>
      </c>
      <c r="AT326" s="227" t="s">
        <v>396</v>
      </c>
      <c r="AU326" s="227" t="s">
        <v>78</v>
      </c>
      <c r="AY326" s="20" t="s">
        <v>281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76</v>
      </c>
      <c r="BK326" s="228">
        <f>ROUND(I326*H326,2)</f>
        <v>0</v>
      </c>
      <c r="BL326" s="20" t="s">
        <v>305</v>
      </c>
      <c r="BM326" s="227" t="s">
        <v>669</v>
      </c>
    </row>
    <row r="327" s="2" customFormat="1" ht="16.5" customHeight="1">
      <c r="A327" s="41"/>
      <c r="B327" s="42"/>
      <c r="C327" s="267" t="s">
        <v>715</v>
      </c>
      <c r="D327" s="267" t="s">
        <v>396</v>
      </c>
      <c r="E327" s="268" t="s">
        <v>923</v>
      </c>
      <c r="F327" s="269" t="s">
        <v>924</v>
      </c>
      <c r="G327" s="270" t="s">
        <v>330</v>
      </c>
      <c r="H327" s="271">
        <v>1</v>
      </c>
      <c r="I327" s="272"/>
      <c r="J327" s="273">
        <f>ROUND(I327*H327,2)</f>
        <v>0</v>
      </c>
      <c r="K327" s="269" t="s">
        <v>287</v>
      </c>
      <c r="L327" s="274"/>
      <c r="M327" s="275" t="s">
        <v>19</v>
      </c>
      <c r="N327" s="276" t="s">
        <v>40</v>
      </c>
      <c r="O327" s="87"/>
      <c r="P327" s="225">
        <f>O327*H327</f>
        <v>0</v>
      </c>
      <c r="Q327" s="225">
        <v>0.0022000000000000001</v>
      </c>
      <c r="R327" s="225">
        <f>Q327*H327</f>
        <v>0.0022000000000000001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483</v>
      </c>
      <c r="AT327" s="227" t="s">
        <v>396</v>
      </c>
      <c r="AU327" s="227" t="s">
        <v>78</v>
      </c>
      <c r="AY327" s="20" t="s">
        <v>281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76</v>
      </c>
      <c r="BK327" s="228">
        <f>ROUND(I327*H327,2)</f>
        <v>0</v>
      </c>
      <c r="BL327" s="20" t="s">
        <v>305</v>
      </c>
      <c r="BM327" s="227" t="s">
        <v>925</v>
      </c>
    </row>
    <row r="328" s="12" customFormat="1" ht="22.8" customHeight="1">
      <c r="A328" s="12"/>
      <c r="B328" s="200"/>
      <c r="C328" s="201"/>
      <c r="D328" s="202" t="s">
        <v>68</v>
      </c>
      <c r="E328" s="214" t="s">
        <v>670</v>
      </c>
      <c r="F328" s="214" t="s">
        <v>671</v>
      </c>
      <c r="G328" s="201"/>
      <c r="H328" s="201"/>
      <c r="I328" s="204"/>
      <c r="J328" s="215">
        <f>BK328</f>
        <v>0</v>
      </c>
      <c r="K328" s="201"/>
      <c r="L328" s="206"/>
      <c r="M328" s="207"/>
      <c r="N328" s="208"/>
      <c r="O328" s="208"/>
      <c r="P328" s="209">
        <f>P329+SUM(P330:P342)</f>
        <v>0</v>
      </c>
      <c r="Q328" s="208"/>
      <c r="R328" s="209">
        <f>R329+SUM(R330:R342)</f>
        <v>0.88746976999999982</v>
      </c>
      <c r="S328" s="208"/>
      <c r="T328" s="210">
        <f>T329+SUM(T330:T342)</f>
        <v>0</v>
      </c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R328" s="211" t="s">
        <v>78</v>
      </c>
      <c r="AT328" s="212" t="s">
        <v>68</v>
      </c>
      <c r="AU328" s="212" t="s">
        <v>76</v>
      </c>
      <c r="AY328" s="211" t="s">
        <v>281</v>
      </c>
      <c r="BK328" s="213">
        <f>BK329+SUM(BK330:BK342)</f>
        <v>0</v>
      </c>
    </row>
    <row r="329" s="2" customFormat="1" ht="24.15" customHeight="1">
      <c r="A329" s="41"/>
      <c r="B329" s="42"/>
      <c r="C329" s="216" t="s">
        <v>721</v>
      </c>
      <c r="D329" s="216" t="s">
        <v>284</v>
      </c>
      <c r="E329" s="217" t="s">
        <v>673</v>
      </c>
      <c r="F329" s="218" t="s">
        <v>674</v>
      </c>
      <c r="G329" s="219" t="s">
        <v>197</v>
      </c>
      <c r="H329" s="220">
        <v>26.02</v>
      </c>
      <c r="I329" s="221"/>
      <c r="J329" s="222">
        <f>ROUND(I329*H329,2)</f>
        <v>0</v>
      </c>
      <c r="K329" s="218" t="s">
        <v>287</v>
      </c>
      <c r="L329" s="47"/>
      <c r="M329" s="223" t="s">
        <v>19</v>
      </c>
      <c r="N329" s="224" t="s">
        <v>40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305</v>
      </c>
      <c r="AT329" s="227" t="s">
        <v>284</v>
      </c>
      <c r="AU329" s="227" t="s">
        <v>78</v>
      </c>
      <c r="AY329" s="20" t="s">
        <v>281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76</v>
      </c>
      <c r="BK329" s="228">
        <f>ROUND(I329*H329,2)</f>
        <v>0</v>
      </c>
      <c r="BL329" s="20" t="s">
        <v>305</v>
      </c>
      <c r="BM329" s="227" t="s">
        <v>675</v>
      </c>
    </row>
    <row r="330" s="2" customFormat="1">
      <c r="A330" s="41"/>
      <c r="B330" s="42"/>
      <c r="C330" s="43"/>
      <c r="D330" s="229" t="s">
        <v>290</v>
      </c>
      <c r="E330" s="43"/>
      <c r="F330" s="230" t="s">
        <v>676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290</v>
      </c>
      <c r="AU330" s="20" t="s">
        <v>78</v>
      </c>
    </row>
    <row r="331" s="13" customFormat="1">
      <c r="A331" s="13"/>
      <c r="B331" s="234"/>
      <c r="C331" s="235"/>
      <c r="D331" s="236" t="s">
        <v>292</v>
      </c>
      <c r="E331" s="237" t="s">
        <v>19</v>
      </c>
      <c r="F331" s="238" t="s">
        <v>200</v>
      </c>
      <c r="G331" s="235"/>
      <c r="H331" s="239">
        <v>26.02</v>
      </c>
      <c r="I331" s="240"/>
      <c r="J331" s="235"/>
      <c r="K331" s="235"/>
      <c r="L331" s="241"/>
      <c r="M331" s="242"/>
      <c r="N331" s="243"/>
      <c r="O331" s="243"/>
      <c r="P331" s="243"/>
      <c r="Q331" s="243"/>
      <c r="R331" s="243"/>
      <c r="S331" s="243"/>
      <c r="T331" s="244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5" t="s">
        <v>292</v>
      </c>
      <c r="AU331" s="245" t="s">
        <v>78</v>
      </c>
      <c r="AV331" s="13" t="s">
        <v>78</v>
      </c>
      <c r="AW331" s="13" t="s">
        <v>31</v>
      </c>
      <c r="AX331" s="13" t="s">
        <v>76</v>
      </c>
      <c r="AY331" s="245" t="s">
        <v>281</v>
      </c>
    </row>
    <row r="332" s="2" customFormat="1" ht="16.5" customHeight="1">
      <c r="A332" s="41"/>
      <c r="B332" s="42"/>
      <c r="C332" s="216" t="s">
        <v>729</v>
      </c>
      <c r="D332" s="216" t="s">
        <v>284</v>
      </c>
      <c r="E332" s="217" t="s">
        <v>461</v>
      </c>
      <c r="F332" s="218" t="s">
        <v>462</v>
      </c>
      <c r="G332" s="219" t="s">
        <v>197</v>
      </c>
      <c r="H332" s="220">
        <v>26.02</v>
      </c>
      <c r="I332" s="221"/>
      <c r="J332" s="222">
        <f>ROUND(I332*H332,2)</f>
        <v>0</v>
      </c>
      <c r="K332" s="218" t="s">
        <v>287</v>
      </c>
      <c r="L332" s="47"/>
      <c r="M332" s="223" t="s">
        <v>19</v>
      </c>
      <c r="N332" s="224" t="s">
        <v>40</v>
      </c>
      <c r="O332" s="87"/>
      <c r="P332" s="225">
        <f>O332*H332</f>
        <v>0</v>
      </c>
      <c r="Q332" s="225">
        <v>0.00029999999999999997</v>
      </c>
      <c r="R332" s="225">
        <f>Q332*H332</f>
        <v>0.0078059999999999996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305</v>
      </c>
      <c r="AT332" s="227" t="s">
        <v>284</v>
      </c>
      <c r="AU332" s="227" t="s">
        <v>78</v>
      </c>
      <c r="AY332" s="20" t="s">
        <v>281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76</v>
      </c>
      <c r="BK332" s="228">
        <f>ROUND(I332*H332,2)</f>
        <v>0</v>
      </c>
      <c r="BL332" s="20" t="s">
        <v>305</v>
      </c>
      <c r="BM332" s="227" t="s">
        <v>678</v>
      </c>
    </row>
    <row r="333" s="2" customFormat="1">
      <c r="A333" s="41"/>
      <c r="B333" s="42"/>
      <c r="C333" s="43"/>
      <c r="D333" s="229" t="s">
        <v>290</v>
      </c>
      <c r="E333" s="43"/>
      <c r="F333" s="230" t="s">
        <v>464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290</v>
      </c>
      <c r="AU333" s="20" t="s">
        <v>78</v>
      </c>
    </row>
    <row r="334" s="13" customFormat="1">
      <c r="A334" s="13"/>
      <c r="B334" s="234"/>
      <c r="C334" s="235"/>
      <c r="D334" s="236" t="s">
        <v>292</v>
      </c>
      <c r="E334" s="237" t="s">
        <v>19</v>
      </c>
      <c r="F334" s="238" t="s">
        <v>200</v>
      </c>
      <c r="G334" s="235"/>
      <c r="H334" s="239">
        <v>26.02</v>
      </c>
      <c r="I334" s="240"/>
      <c r="J334" s="235"/>
      <c r="K334" s="235"/>
      <c r="L334" s="241"/>
      <c r="M334" s="242"/>
      <c r="N334" s="243"/>
      <c r="O334" s="243"/>
      <c r="P334" s="243"/>
      <c r="Q334" s="243"/>
      <c r="R334" s="243"/>
      <c r="S334" s="243"/>
      <c r="T334" s="244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5" t="s">
        <v>292</v>
      </c>
      <c r="AU334" s="245" t="s">
        <v>78</v>
      </c>
      <c r="AV334" s="13" t="s">
        <v>78</v>
      </c>
      <c r="AW334" s="13" t="s">
        <v>31</v>
      </c>
      <c r="AX334" s="13" t="s">
        <v>69</v>
      </c>
      <c r="AY334" s="245" t="s">
        <v>281</v>
      </c>
    </row>
    <row r="335" s="14" customFormat="1">
      <c r="A335" s="14"/>
      <c r="B335" s="246"/>
      <c r="C335" s="247"/>
      <c r="D335" s="236" t="s">
        <v>292</v>
      </c>
      <c r="E335" s="248" t="s">
        <v>19</v>
      </c>
      <c r="F335" s="249" t="s">
        <v>311</v>
      </c>
      <c r="G335" s="247"/>
      <c r="H335" s="250">
        <v>26.02</v>
      </c>
      <c r="I335" s="251"/>
      <c r="J335" s="247"/>
      <c r="K335" s="247"/>
      <c r="L335" s="252"/>
      <c r="M335" s="253"/>
      <c r="N335" s="254"/>
      <c r="O335" s="254"/>
      <c r="P335" s="254"/>
      <c r="Q335" s="254"/>
      <c r="R335" s="254"/>
      <c r="S335" s="254"/>
      <c r="T335" s="25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6" t="s">
        <v>292</v>
      </c>
      <c r="AU335" s="256" t="s">
        <v>78</v>
      </c>
      <c r="AV335" s="14" t="s">
        <v>288</v>
      </c>
      <c r="AW335" s="14" t="s">
        <v>31</v>
      </c>
      <c r="AX335" s="14" t="s">
        <v>76</v>
      </c>
      <c r="AY335" s="256" t="s">
        <v>281</v>
      </c>
    </row>
    <row r="336" s="2" customFormat="1" ht="37.8" customHeight="1">
      <c r="A336" s="41"/>
      <c r="B336" s="42"/>
      <c r="C336" s="216" t="s">
        <v>734</v>
      </c>
      <c r="D336" s="216" t="s">
        <v>284</v>
      </c>
      <c r="E336" s="217" t="s">
        <v>680</v>
      </c>
      <c r="F336" s="218" t="s">
        <v>681</v>
      </c>
      <c r="G336" s="219" t="s">
        <v>197</v>
      </c>
      <c r="H336" s="220">
        <v>26.02</v>
      </c>
      <c r="I336" s="221"/>
      <c r="J336" s="222">
        <f>ROUND(I336*H336,2)</f>
        <v>0</v>
      </c>
      <c r="K336" s="218" t="s">
        <v>287</v>
      </c>
      <c r="L336" s="47"/>
      <c r="M336" s="223" t="s">
        <v>19</v>
      </c>
      <c r="N336" s="224" t="s">
        <v>40</v>
      </c>
      <c r="O336" s="87"/>
      <c r="P336" s="225">
        <f>O336*H336</f>
        <v>0</v>
      </c>
      <c r="Q336" s="225">
        <v>0.0059959999999999996</v>
      </c>
      <c r="R336" s="225">
        <f>Q336*H336</f>
        <v>0.15601591999999998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305</v>
      </c>
      <c r="AT336" s="227" t="s">
        <v>284</v>
      </c>
      <c r="AU336" s="227" t="s">
        <v>78</v>
      </c>
      <c r="AY336" s="20" t="s">
        <v>281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76</v>
      </c>
      <c r="BK336" s="228">
        <f>ROUND(I336*H336,2)</f>
        <v>0</v>
      </c>
      <c r="BL336" s="20" t="s">
        <v>305</v>
      </c>
      <c r="BM336" s="227" t="s">
        <v>682</v>
      </c>
    </row>
    <row r="337" s="2" customFormat="1">
      <c r="A337" s="41"/>
      <c r="B337" s="42"/>
      <c r="C337" s="43"/>
      <c r="D337" s="229" t="s">
        <v>290</v>
      </c>
      <c r="E337" s="43"/>
      <c r="F337" s="230" t="s">
        <v>683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290</v>
      </c>
      <c r="AU337" s="20" t="s">
        <v>78</v>
      </c>
    </row>
    <row r="338" s="2" customFormat="1" ht="33" customHeight="1">
      <c r="A338" s="41"/>
      <c r="B338" s="42"/>
      <c r="C338" s="267" t="s">
        <v>739</v>
      </c>
      <c r="D338" s="267" t="s">
        <v>396</v>
      </c>
      <c r="E338" s="268" t="s">
        <v>685</v>
      </c>
      <c r="F338" s="269" t="s">
        <v>686</v>
      </c>
      <c r="G338" s="270" t="s">
        <v>197</v>
      </c>
      <c r="H338" s="271">
        <v>28.622</v>
      </c>
      <c r="I338" s="272"/>
      <c r="J338" s="273">
        <f>ROUND(I338*H338,2)</f>
        <v>0</v>
      </c>
      <c r="K338" s="269" t="s">
        <v>287</v>
      </c>
      <c r="L338" s="274"/>
      <c r="M338" s="275" t="s">
        <v>19</v>
      </c>
      <c r="N338" s="276" t="s">
        <v>40</v>
      </c>
      <c r="O338" s="87"/>
      <c r="P338" s="225">
        <f>O338*H338</f>
        <v>0</v>
      </c>
      <c r="Q338" s="225">
        <v>0.021999999999999999</v>
      </c>
      <c r="R338" s="225">
        <f>Q338*H338</f>
        <v>0.62968399999999991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483</v>
      </c>
      <c r="AT338" s="227" t="s">
        <v>396</v>
      </c>
      <c r="AU338" s="227" t="s">
        <v>78</v>
      </c>
      <c r="AY338" s="20" t="s">
        <v>281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76</v>
      </c>
      <c r="BK338" s="228">
        <f>ROUND(I338*H338,2)</f>
        <v>0</v>
      </c>
      <c r="BL338" s="20" t="s">
        <v>305</v>
      </c>
      <c r="BM338" s="227" t="s">
        <v>687</v>
      </c>
    </row>
    <row r="339" s="13" customFormat="1">
      <c r="A339" s="13"/>
      <c r="B339" s="234"/>
      <c r="C339" s="235"/>
      <c r="D339" s="236" t="s">
        <v>292</v>
      </c>
      <c r="E339" s="235"/>
      <c r="F339" s="238" t="s">
        <v>959</v>
      </c>
      <c r="G339" s="235"/>
      <c r="H339" s="239">
        <v>28.622</v>
      </c>
      <c r="I339" s="240"/>
      <c r="J339" s="235"/>
      <c r="K339" s="235"/>
      <c r="L339" s="241"/>
      <c r="M339" s="242"/>
      <c r="N339" s="243"/>
      <c r="O339" s="243"/>
      <c r="P339" s="243"/>
      <c r="Q339" s="243"/>
      <c r="R339" s="243"/>
      <c r="S339" s="243"/>
      <c r="T339" s="244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5" t="s">
        <v>292</v>
      </c>
      <c r="AU339" s="245" t="s">
        <v>78</v>
      </c>
      <c r="AV339" s="13" t="s">
        <v>78</v>
      </c>
      <c r="AW339" s="13" t="s">
        <v>4</v>
      </c>
      <c r="AX339" s="13" t="s">
        <v>76</v>
      </c>
      <c r="AY339" s="245" t="s">
        <v>281</v>
      </c>
    </row>
    <row r="340" s="2" customFormat="1" ht="55.5" customHeight="1">
      <c r="A340" s="41"/>
      <c r="B340" s="42"/>
      <c r="C340" s="216" t="s">
        <v>744</v>
      </c>
      <c r="D340" s="216" t="s">
        <v>284</v>
      </c>
      <c r="E340" s="217" t="s">
        <v>690</v>
      </c>
      <c r="F340" s="218" t="s">
        <v>691</v>
      </c>
      <c r="G340" s="219" t="s">
        <v>366</v>
      </c>
      <c r="H340" s="220">
        <v>0.88700000000000001</v>
      </c>
      <c r="I340" s="221"/>
      <c r="J340" s="222">
        <f>ROUND(I340*H340,2)</f>
        <v>0</v>
      </c>
      <c r="K340" s="218" t="s">
        <v>287</v>
      </c>
      <c r="L340" s="47"/>
      <c r="M340" s="223" t="s">
        <v>19</v>
      </c>
      <c r="N340" s="224" t="s">
        <v>40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305</v>
      </c>
      <c r="AT340" s="227" t="s">
        <v>284</v>
      </c>
      <c r="AU340" s="227" t="s">
        <v>78</v>
      </c>
      <c r="AY340" s="20" t="s">
        <v>281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76</v>
      </c>
      <c r="BK340" s="228">
        <f>ROUND(I340*H340,2)</f>
        <v>0</v>
      </c>
      <c r="BL340" s="20" t="s">
        <v>305</v>
      </c>
      <c r="BM340" s="227" t="s">
        <v>692</v>
      </c>
    </row>
    <row r="341" s="2" customFormat="1">
      <c r="A341" s="41"/>
      <c r="B341" s="42"/>
      <c r="C341" s="43"/>
      <c r="D341" s="229" t="s">
        <v>290</v>
      </c>
      <c r="E341" s="43"/>
      <c r="F341" s="230" t="s">
        <v>693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290</v>
      </c>
      <c r="AU341" s="20" t="s">
        <v>78</v>
      </c>
    </row>
    <row r="342" s="12" customFormat="1" ht="20.88" customHeight="1">
      <c r="A342" s="12"/>
      <c r="B342" s="200"/>
      <c r="C342" s="201"/>
      <c r="D342" s="202" t="s">
        <v>68</v>
      </c>
      <c r="E342" s="214" t="s">
        <v>694</v>
      </c>
      <c r="F342" s="214" t="s">
        <v>695</v>
      </c>
      <c r="G342" s="201"/>
      <c r="H342" s="201"/>
      <c r="I342" s="204"/>
      <c r="J342" s="215">
        <f>BK342</f>
        <v>0</v>
      </c>
      <c r="K342" s="201"/>
      <c r="L342" s="206"/>
      <c r="M342" s="207"/>
      <c r="N342" s="208"/>
      <c r="O342" s="208"/>
      <c r="P342" s="209">
        <f>SUM(P343:P360)</f>
        <v>0</v>
      </c>
      <c r="Q342" s="208"/>
      <c r="R342" s="209">
        <f>SUM(R343:R360)</f>
        <v>0.093963849999999988</v>
      </c>
      <c r="S342" s="208"/>
      <c r="T342" s="210">
        <f>SUM(T343:T360)</f>
        <v>0</v>
      </c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R342" s="211" t="s">
        <v>78</v>
      </c>
      <c r="AT342" s="212" t="s">
        <v>68</v>
      </c>
      <c r="AU342" s="212" t="s">
        <v>78</v>
      </c>
      <c r="AY342" s="211" t="s">
        <v>281</v>
      </c>
      <c r="BK342" s="213">
        <f>SUM(BK343:BK360)</f>
        <v>0</v>
      </c>
    </row>
    <row r="343" s="2" customFormat="1" ht="24.15" customHeight="1">
      <c r="A343" s="41"/>
      <c r="B343" s="42"/>
      <c r="C343" s="216" t="s">
        <v>753</v>
      </c>
      <c r="D343" s="216" t="s">
        <v>284</v>
      </c>
      <c r="E343" s="217" t="s">
        <v>697</v>
      </c>
      <c r="F343" s="218" t="s">
        <v>698</v>
      </c>
      <c r="G343" s="219" t="s">
        <v>197</v>
      </c>
      <c r="H343" s="220">
        <v>26.02</v>
      </c>
      <c r="I343" s="221"/>
      <c r="J343" s="222">
        <f>ROUND(I343*H343,2)</f>
        <v>0</v>
      </c>
      <c r="K343" s="218" t="s">
        <v>287</v>
      </c>
      <c r="L343" s="47"/>
      <c r="M343" s="223" t="s">
        <v>19</v>
      </c>
      <c r="N343" s="224" t="s">
        <v>40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305</v>
      </c>
      <c r="AT343" s="227" t="s">
        <v>284</v>
      </c>
      <c r="AU343" s="227" t="s">
        <v>199</v>
      </c>
      <c r="AY343" s="20" t="s">
        <v>281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76</v>
      </c>
      <c r="BK343" s="228">
        <f>ROUND(I343*H343,2)</f>
        <v>0</v>
      </c>
      <c r="BL343" s="20" t="s">
        <v>305</v>
      </c>
      <c r="BM343" s="227" t="s">
        <v>699</v>
      </c>
    </row>
    <row r="344" s="2" customFormat="1">
      <c r="A344" s="41"/>
      <c r="B344" s="42"/>
      <c r="C344" s="43"/>
      <c r="D344" s="229" t="s">
        <v>290</v>
      </c>
      <c r="E344" s="43"/>
      <c r="F344" s="230" t="s">
        <v>700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290</v>
      </c>
      <c r="AU344" s="20" t="s">
        <v>199</v>
      </c>
    </row>
    <row r="345" s="13" customFormat="1">
      <c r="A345" s="13"/>
      <c r="B345" s="234"/>
      <c r="C345" s="235"/>
      <c r="D345" s="236" t="s">
        <v>292</v>
      </c>
      <c r="E345" s="237" t="s">
        <v>19</v>
      </c>
      <c r="F345" s="238" t="s">
        <v>200</v>
      </c>
      <c r="G345" s="235"/>
      <c r="H345" s="239">
        <v>26.02</v>
      </c>
      <c r="I345" s="240"/>
      <c r="J345" s="235"/>
      <c r="K345" s="235"/>
      <c r="L345" s="241"/>
      <c r="M345" s="242"/>
      <c r="N345" s="243"/>
      <c r="O345" s="243"/>
      <c r="P345" s="243"/>
      <c r="Q345" s="243"/>
      <c r="R345" s="243"/>
      <c r="S345" s="243"/>
      <c r="T345" s="244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5" t="s">
        <v>292</v>
      </c>
      <c r="AU345" s="245" t="s">
        <v>199</v>
      </c>
      <c r="AV345" s="13" t="s">
        <v>78</v>
      </c>
      <c r="AW345" s="13" t="s">
        <v>31</v>
      </c>
      <c r="AX345" s="13" t="s">
        <v>76</v>
      </c>
      <c r="AY345" s="245" t="s">
        <v>281</v>
      </c>
    </row>
    <row r="346" s="2" customFormat="1" ht="24.15" customHeight="1">
      <c r="A346" s="41"/>
      <c r="B346" s="42"/>
      <c r="C346" s="216" t="s">
        <v>758</v>
      </c>
      <c r="D346" s="216" t="s">
        <v>284</v>
      </c>
      <c r="E346" s="217" t="s">
        <v>702</v>
      </c>
      <c r="F346" s="218" t="s">
        <v>703</v>
      </c>
      <c r="G346" s="219" t="s">
        <v>197</v>
      </c>
      <c r="H346" s="220">
        <v>5.9029999999999996</v>
      </c>
      <c r="I346" s="221"/>
      <c r="J346" s="222">
        <f>ROUND(I346*H346,2)</f>
        <v>0</v>
      </c>
      <c r="K346" s="218" t="s">
        <v>287</v>
      </c>
      <c r="L346" s="47"/>
      <c r="M346" s="223" t="s">
        <v>19</v>
      </c>
      <c r="N346" s="224" t="s">
        <v>40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305</v>
      </c>
      <c r="AT346" s="227" t="s">
        <v>284</v>
      </c>
      <c r="AU346" s="227" t="s">
        <v>199</v>
      </c>
      <c r="AY346" s="20" t="s">
        <v>281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76</v>
      </c>
      <c r="BK346" s="228">
        <f>ROUND(I346*H346,2)</f>
        <v>0</v>
      </c>
      <c r="BL346" s="20" t="s">
        <v>305</v>
      </c>
      <c r="BM346" s="227" t="s">
        <v>704</v>
      </c>
    </row>
    <row r="347" s="2" customFormat="1">
      <c r="A347" s="41"/>
      <c r="B347" s="42"/>
      <c r="C347" s="43"/>
      <c r="D347" s="229" t="s">
        <v>290</v>
      </c>
      <c r="E347" s="43"/>
      <c r="F347" s="230" t="s">
        <v>705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290</v>
      </c>
      <c r="AU347" s="20" t="s">
        <v>199</v>
      </c>
    </row>
    <row r="348" s="13" customFormat="1">
      <c r="A348" s="13"/>
      <c r="B348" s="234"/>
      <c r="C348" s="235"/>
      <c r="D348" s="236" t="s">
        <v>292</v>
      </c>
      <c r="E348" s="237" t="s">
        <v>19</v>
      </c>
      <c r="F348" s="238" t="s">
        <v>706</v>
      </c>
      <c r="G348" s="235"/>
      <c r="H348" s="239">
        <v>5.9029999999999996</v>
      </c>
      <c r="I348" s="240"/>
      <c r="J348" s="235"/>
      <c r="K348" s="235"/>
      <c r="L348" s="241"/>
      <c r="M348" s="242"/>
      <c r="N348" s="243"/>
      <c r="O348" s="243"/>
      <c r="P348" s="243"/>
      <c r="Q348" s="243"/>
      <c r="R348" s="243"/>
      <c r="S348" s="243"/>
      <c r="T348" s="244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5" t="s">
        <v>292</v>
      </c>
      <c r="AU348" s="245" t="s">
        <v>199</v>
      </c>
      <c r="AV348" s="13" t="s">
        <v>78</v>
      </c>
      <c r="AW348" s="13" t="s">
        <v>31</v>
      </c>
      <c r="AX348" s="13" t="s">
        <v>69</v>
      </c>
      <c r="AY348" s="245" t="s">
        <v>281</v>
      </c>
    </row>
    <row r="349" s="14" customFormat="1">
      <c r="A349" s="14"/>
      <c r="B349" s="246"/>
      <c r="C349" s="247"/>
      <c r="D349" s="236" t="s">
        <v>292</v>
      </c>
      <c r="E349" s="248" t="s">
        <v>19</v>
      </c>
      <c r="F349" s="249" t="s">
        <v>311</v>
      </c>
      <c r="G349" s="247"/>
      <c r="H349" s="250">
        <v>5.9029999999999996</v>
      </c>
      <c r="I349" s="251"/>
      <c r="J349" s="247"/>
      <c r="K349" s="247"/>
      <c r="L349" s="252"/>
      <c r="M349" s="253"/>
      <c r="N349" s="254"/>
      <c r="O349" s="254"/>
      <c r="P349" s="254"/>
      <c r="Q349" s="254"/>
      <c r="R349" s="254"/>
      <c r="S349" s="254"/>
      <c r="T349" s="255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6" t="s">
        <v>292</v>
      </c>
      <c r="AU349" s="256" t="s">
        <v>199</v>
      </c>
      <c r="AV349" s="14" t="s">
        <v>288</v>
      </c>
      <c r="AW349" s="14" t="s">
        <v>31</v>
      </c>
      <c r="AX349" s="14" t="s">
        <v>76</v>
      </c>
      <c r="AY349" s="256" t="s">
        <v>281</v>
      </c>
    </row>
    <row r="350" s="2" customFormat="1" ht="24.15" customHeight="1">
      <c r="A350" s="41"/>
      <c r="B350" s="42"/>
      <c r="C350" s="267" t="s">
        <v>764</v>
      </c>
      <c r="D350" s="267" t="s">
        <v>396</v>
      </c>
      <c r="E350" s="268" t="s">
        <v>708</v>
      </c>
      <c r="F350" s="269" t="s">
        <v>709</v>
      </c>
      <c r="G350" s="270" t="s">
        <v>710</v>
      </c>
      <c r="H350" s="271">
        <v>47.884999999999998</v>
      </c>
      <c r="I350" s="272"/>
      <c r="J350" s="273">
        <f>ROUND(I350*H350,2)</f>
        <v>0</v>
      </c>
      <c r="K350" s="269" t="s">
        <v>287</v>
      </c>
      <c r="L350" s="274"/>
      <c r="M350" s="275" t="s">
        <v>19</v>
      </c>
      <c r="N350" s="276" t="s">
        <v>40</v>
      </c>
      <c r="O350" s="87"/>
      <c r="P350" s="225">
        <f>O350*H350</f>
        <v>0</v>
      </c>
      <c r="Q350" s="225">
        <v>0.001</v>
      </c>
      <c r="R350" s="225">
        <f>Q350*H350</f>
        <v>0.047884999999999997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483</v>
      </c>
      <c r="AT350" s="227" t="s">
        <v>396</v>
      </c>
      <c r="AU350" s="227" t="s">
        <v>199</v>
      </c>
      <c r="AY350" s="20" t="s">
        <v>281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76</v>
      </c>
      <c r="BK350" s="228">
        <f>ROUND(I350*H350,2)</f>
        <v>0</v>
      </c>
      <c r="BL350" s="20" t="s">
        <v>305</v>
      </c>
      <c r="BM350" s="227" t="s">
        <v>711</v>
      </c>
    </row>
    <row r="351" s="2" customFormat="1">
      <c r="A351" s="41"/>
      <c r="B351" s="42"/>
      <c r="C351" s="43"/>
      <c r="D351" s="236" t="s">
        <v>712</v>
      </c>
      <c r="E351" s="43"/>
      <c r="F351" s="290" t="s">
        <v>713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712</v>
      </c>
      <c r="AU351" s="20" t="s">
        <v>199</v>
      </c>
    </row>
    <row r="352" s="13" customFormat="1">
      <c r="A352" s="13"/>
      <c r="B352" s="234"/>
      <c r="C352" s="235"/>
      <c r="D352" s="236" t="s">
        <v>292</v>
      </c>
      <c r="E352" s="235"/>
      <c r="F352" s="238" t="s">
        <v>960</v>
      </c>
      <c r="G352" s="235"/>
      <c r="H352" s="239">
        <v>47.884999999999998</v>
      </c>
      <c r="I352" s="240"/>
      <c r="J352" s="235"/>
      <c r="K352" s="235"/>
      <c r="L352" s="241"/>
      <c r="M352" s="242"/>
      <c r="N352" s="243"/>
      <c r="O352" s="243"/>
      <c r="P352" s="243"/>
      <c r="Q352" s="243"/>
      <c r="R352" s="243"/>
      <c r="S352" s="243"/>
      <c r="T352" s="244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5" t="s">
        <v>292</v>
      </c>
      <c r="AU352" s="245" t="s">
        <v>199</v>
      </c>
      <c r="AV352" s="13" t="s">
        <v>78</v>
      </c>
      <c r="AW352" s="13" t="s">
        <v>4</v>
      </c>
      <c r="AX352" s="13" t="s">
        <v>76</v>
      </c>
      <c r="AY352" s="245" t="s">
        <v>281</v>
      </c>
    </row>
    <row r="353" s="2" customFormat="1" ht="24.15" customHeight="1">
      <c r="A353" s="41"/>
      <c r="B353" s="42"/>
      <c r="C353" s="216" t="s">
        <v>771</v>
      </c>
      <c r="D353" s="216" t="s">
        <v>284</v>
      </c>
      <c r="E353" s="217" t="s">
        <v>716</v>
      </c>
      <c r="F353" s="218" t="s">
        <v>717</v>
      </c>
      <c r="G353" s="219" t="s">
        <v>392</v>
      </c>
      <c r="H353" s="220">
        <v>39.350000000000001</v>
      </c>
      <c r="I353" s="221"/>
      <c r="J353" s="222">
        <f>ROUND(I353*H353,2)</f>
        <v>0</v>
      </c>
      <c r="K353" s="218" t="s">
        <v>287</v>
      </c>
      <c r="L353" s="47"/>
      <c r="M353" s="223" t="s">
        <v>19</v>
      </c>
      <c r="N353" s="224" t="s">
        <v>40</v>
      </c>
      <c r="O353" s="87"/>
      <c r="P353" s="225">
        <f>O353*H353</f>
        <v>0</v>
      </c>
      <c r="Q353" s="225">
        <v>0.00017000000000000001</v>
      </c>
      <c r="R353" s="225">
        <f>Q353*H353</f>
        <v>0.006689500000000001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305</v>
      </c>
      <c r="AT353" s="227" t="s">
        <v>284</v>
      </c>
      <c r="AU353" s="227" t="s">
        <v>199</v>
      </c>
      <c r="AY353" s="20" t="s">
        <v>281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76</v>
      </c>
      <c r="BK353" s="228">
        <f>ROUND(I353*H353,2)</f>
        <v>0</v>
      </c>
      <c r="BL353" s="20" t="s">
        <v>305</v>
      </c>
      <c r="BM353" s="227" t="s">
        <v>718</v>
      </c>
    </row>
    <row r="354" s="2" customFormat="1">
      <c r="A354" s="41"/>
      <c r="B354" s="42"/>
      <c r="C354" s="43"/>
      <c r="D354" s="229" t="s">
        <v>290</v>
      </c>
      <c r="E354" s="43"/>
      <c r="F354" s="230" t="s">
        <v>719</v>
      </c>
      <c r="G354" s="43"/>
      <c r="H354" s="43"/>
      <c r="I354" s="231"/>
      <c r="J354" s="43"/>
      <c r="K354" s="43"/>
      <c r="L354" s="47"/>
      <c r="M354" s="232"/>
      <c r="N354" s="233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290</v>
      </c>
      <c r="AU354" s="20" t="s">
        <v>199</v>
      </c>
    </row>
    <row r="355" s="15" customFormat="1">
      <c r="A355" s="15"/>
      <c r="B355" s="257"/>
      <c r="C355" s="258"/>
      <c r="D355" s="236" t="s">
        <v>292</v>
      </c>
      <c r="E355" s="259" t="s">
        <v>19</v>
      </c>
      <c r="F355" s="260" t="s">
        <v>720</v>
      </c>
      <c r="G355" s="258"/>
      <c r="H355" s="259" t="s">
        <v>19</v>
      </c>
      <c r="I355" s="261"/>
      <c r="J355" s="258"/>
      <c r="K355" s="258"/>
      <c r="L355" s="262"/>
      <c r="M355" s="263"/>
      <c r="N355" s="264"/>
      <c r="O355" s="264"/>
      <c r="P355" s="264"/>
      <c r="Q355" s="264"/>
      <c r="R355" s="264"/>
      <c r="S355" s="264"/>
      <c r="T355" s="26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6" t="s">
        <v>292</v>
      </c>
      <c r="AU355" s="266" t="s">
        <v>199</v>
      </c>
      <c r="AV355" s="15" t="s">
        <v>76</v>
      </c>
      <c r="AW355" s="15" t="s">
        <v>31</v>
      </c>
      <c r="AX355" s="15" t="s">
        <v>69</v>
      </c>
      <c r="AY355" s="266" t="s">
        <v>281</v>
      </c>
    </row>
    <row r="356" s="13" customFormat="1">
      <c r="A356" s="13"/>
      <c r="B356" s="234"/>
      <c r="C356" s="235"/>
      <c r="D356" s="236" t="s">
        <v>292</v>
      </c>
      <c r="E356" s="237" t="s">
        <v>19</v>
      </c>
      <c r="F356" s="238" t="s">
        <v>214</v>
      </c>
      <c r="G356" s="235"/>
      <c r="H356" s="239">
        <v>39.350000000000001</v>
      </c>
      <c r="I356" s="240"/>
      <c r="J356" s="235"/>
      <c r="K356" s="235"/>
      <c r="L356" s="241"/>
      <c r="M356" s="242"/>
      <c r="N356" s="243"/>
      <c r="O356" s="243"/>
      <c r="P356" s="243"/>
      <c r="Q356" s="243"/>
      <c r="R356" s="243"/>
      <c r="S356" s="243"/>
      <c r="T356" s="244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5" t="s">
        <v>292</v>
      </c>
      <c r="AU356" s="245" t="s">
        <v>199</v>
      </c>
      <c r="AV356" s="13" t="s">
        <v>78</v>
      </c>
      <c r="AW356" s="13" t="s">
        <v>31</v>
      </c>
      <c r="AX356" s="13" t="s">
        <v>69</v>
      </c>
      <c r="AY356" s="245" t="s">
        <v>281</v>
      </c>
    </row>
    <row r="357" s="14" customFormat="1">
      <c r="A357" s="14"/>
      <c r="B357" s="246"/>
      <c r="C357" s="247"/>
      <c r="D357" s="236" t="s">
        <v>292</v>
      </c>
      <c r="E357" s="248" t="s">
        <v>19</v>
      </c>
      <c r="F357" s="249" t="s">
        <v>311</v>
      </c>
      <c r="G357" s="247"/>
      <c r="H357" s="250">
        <v>39.350000000000001</v>
      </c>
      <c r="I357" s="251"/>
      <c r="J357" s="247"/>
      <c r="K357" s="247"/>
      <c r="L357" s="252"/>
      <c r="M357" s="253"/>
      <c r="N357" s="254"/>
      <c r="O357" s="254"/>
      <c r="P357" s="254"/>
      <c r="Q357" s="254"/>
      <c r="R357" s="254"/>
      <c r="S357" s="254"/>
      <c r="T357" s="25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6" t="s">
        <v>292</v>
      </c>
      <c r="AU357" s="256" t="s">
        <v>199</v>
      </c>
      <c r="AV357" s="14" t="s">
        <v>288</v>
      </c>
      <c r="AW357" s="14" t="s">
        <v>31</v>
      </c>
      <c r="AX357" s="14" t="s">
        <v>76</v>
      </c>
      <c r="AY357" s="256" t="s">
        <v>281</v>
      </c>
    </row>
    <row r="358" s="2" customFormat="1" ht="16.5" customHeight="1">
      <c r="A358" s="41"/>
      <c r="B358" s="42"/>
      <c r="C358" s="267" t="s">
        <v>777</v>
      </c>
      <c r="D358" s="267" t="s">
        <v>396</v>
      </c>
      <c r="E358" s="268" t="s">
        <v>722</v>
      </c>
      <c r="F358" s="269" t="s">
        <v>723</v>
      </c>
      <c r="G358" s="270" t="s">
        <v>392</v>
      </c>
      <c r="H358" s="271">
        <v>43.284999999999997</v>
      </c>
      <c r="I358" s="272"/>
      <c r="J358" s="273">
        <f>ROUND(I358*H358,2)</f>
        <v>0</v>
      </c>
      <c r="K358" s="269" t="s">
        <v>287</v>
      </c>
      <c r="L358" s="274"/>
      <c r="M358" s="275" t="s">
        <v>19</v>
      </c>
      <c r="N358" s="276" t="s">
        <v>40</v>
      </c>
      <c r="O358" s="87"/>
      <c r="P358" s="225">
        <f>O358*H358</f>
        <v>0</v>
      </c>
      <c r="Q358" s="225">
        <v>0.00091</v>
      </c>
      <c r="R358" s="225">
        <f>Q358*H358</f>
        <v>0.039389349999999997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483</v>
      </c>
      <c r="AT358" s="227" t="s">
        <v>396</v>
      </c>
      <c r="AU358" s="227" t="s">
        <v>199</v>
      </c>
      <c r="AY358" s="20" t="s">
        <v>281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76</v>
      </c>
      <c r="BK358" s="228">
        <f>ROUND(I358*H358,2)</f>
        <v>0</v>
      </c>
      <c r="BL358" s="20" t="s">
        <v>305</v>
      </c>
      <c r="BM358" s="227" t="s">
        <v>724</v>
      </c>
    </row>
    <row r="359" s="2" customFormat="1">
      <c r="A359" s="41"/>
      <c r="B359" s="42"/>
      <c r="C359" s="43"/>
      <c r="D359" s="236" t="s">
        <v>712</v>
      </c>
      <c r="E359" s="43"/>
      <c r="F359" s="290" t="s">
        <v>725</v>
      </c>
      <c r="G359" s="43"/>
      <c r="H359" s="43"/>
      <c r="I359" s="231"/>
      <c r="J359" s="43"/>
      <c r="K359" s="43"/>
      <c r="L359" s="47"/>
      <c r="M359" s="232"/>
      <c r="N359" s="233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712</v>
      </c>
      <c r="AU359" s="20" t="s">
        <v>199</v>
      </c>
    </row>
    <row r="360" s="13" customFormat="1">
      <c r="A360" s="13"/>
      <c r="B360" s="234"/>
      <c r="C360" s="235"/>
      <c r="D360" s="236" t="s">
        <v>292</v>
      </c>
      <c r="E360" s="235"/>
      <c r="F360" s="238" t="s">
        <v>928</v>
      </c>
      <c r="G360" s="235"/>
      <c r="H360" s="239">
        <v>43.284999999999997</v>
      </c>
      <c r="I360" s="240"/>
      <c r="J360" s="235"/>
      <c r="K360" s="235"/>
      <c r="L360" s="241"/>
      <c r="M360" s="242"/>
      <c r="N360" s="243"/>
      <c r="O360" s="243"/>
      <c r="P360" s="243"/>
      <c r="Q360" s="243"/>
      <c r="R360" s="243"/>
      <c r="S360" s="243"/>
      <c r="T360" s="244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5" t="s">
        <v>292</v>
      </c>
      <c r="AU360" s="245" t="s">
        <v>199</v>
      </c>
      <c r="AV360" s="13" t="s">
        <v>78</v>
      </c>
      <c r="AW360" s="13" t="s">
        <v>4</v>
      </c>
      <c r="AX360" s="13" t="s">
        <v>76</v>
      </c>
      <c r="AY360" s="245" t="s">
        <v>281</v>
      </c>
    </row>
    <row r="361" s="12" customFormat="1" ht="22.8" customHeight="1">
      <c r="A361" s="12"/>
      <c r="B361" s="200"/>
      <c r="C361" s="201"/>
      <c r="D361" s="202" t="s">
        <v>68</v>
      </c>
      <c r="E361" s="214" t="s">
        <v>727</v>
      </c>
      <c r="F361" s="214" t="s">
        <v>728</v>
      </c>
      <c r="G361" s="201"/>
      <c r="H361" s="201"/>
      <c r="I361" s="204"/>
      <c r="J361" s="215">
        <f>BK361</f>
        <v>0</v>
      </c>
      <c r="K361" s="201"/>
      <c r="L361" s="206"/>
      <c r="M361" s="207"/>
      <c r="N361" s="208"/>
      <c r="O361" s="208"/>
      <c r="P361" s="209">
        <f>SUM(P362:P402)</f>
        <v>0</v>
      </c>
      <c r="Q361" s="208"/>
      <c r="R361" s="209">
        <f>SUM(R362:R402)</f>
        <v>1.9782289799999999</v>
      </c>
      <c r="S361" s="208"/>
      <c r="T361" s="210">
        <f>SUM(T362:T402)</f>
        <v>0</v>
      </c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R361" s="211" t="s">
        <v>78</v>
      </c>
      <c r="AT361" s="212" t="s">
        <v>68</v>
      </c>
      <c r="AU361" s="212" t="s">
        <v>76</v>
      </c>
      <c r="AY361" s="211" t="s">
        <v>281</v>
      </c>
      <c r="BK361" s="213">
        <f>SUM(BK362:BK402)</f>
        <v>0</v>
      </c>
    </row>
    <row r="362" s="2" customFormat="1" ht="24.15" customHeight="1">
      <c r="A362" s="41"/>
      <c r="B362" s="42"/>
      <c r="C362" s="216" t="s">
        <v>782</v>
      </c>
      <c r="D362" s="216" t="s">
        <v>284</v>
      </c>
      <c r="E362" s="217" t="s">
        <v>730</v>
      </c>
      <c r="F362" s="218" t="s">
        <v>731</v>
      </c>
      <c r="G362" s="219" t="s">
        <v>197</v>
      </c>
      <c r="H362" s="220">
        <v>88.350999999999999</v>
      </c>
      <c r="I362" s="221"/>
      <c r="J362" s="222">
        <f>ROUND(I362*H362,2)</f>
        <v>0</v>
      </c>
      <c r="K362" s="218" t="s">
        <v>287</v>
      </c>
      <c r="L362" s="47"/>
      <c r="M362" s="223" t="s">
        <v>19</v>
      </c>
      <c r="N362" s="224" t="s">
        <v>40</v>
      </c>
      <c r="O362" s="87"/>
      <c r="P362" s="225">
        <f>O362*H362</f>
        <v>0</v>
      </c>
      <c r="Q362" s="225">
        <v>0.00029999999999999997</v>
      </c>
      <c r="R362" s="225">
        <f>Q362*H362</f>
        <v>0.026505299999999999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305</v>
      </c>
      <c r="AT362" s="227" t="s">
        <v>284</v>
      </c>
      <c r="AU362" s="227" t="s">
        <v>78</v>
      </c>
      <c r="AY362" s="20" t="s">
        <v>281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76</v>
      </c>
      <c r="BK362" s="228">
        <f>ROUND(I362*H362,2)</f>
        <v>0</v>
      </c>
      <c r="BL362" s="20" t="s">
        <v>305</v>
      </c>
      <c r="BM362" s="227" t="s">
        <v>732</v>
      </c>
    </row>
    <row r="363" s="2" customFormat="1">
      <c r="A363" s="41"/>
      <c r="B363" s="42"/>
      <c r="C363" s="43"/>
      <c r="D363" s="229" t="s">
        <v>290</v>
      </c>
      <c r="E363" s="43"/>
      <c r="F363" s="230" t="s">
        <v>733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290</v>
      </c>
      <c r="AU363" s="20" t="s">
        <v>78</v>
      </c>
    </row>
    <row r="364" s="13" customFormat="1">
      <c r="A364" s="13"/>
      <c r="B364" s="234"/>
      <c r="C364" s="235"/>
      <c r="D364" s="236" t="s">
        <v>292</v>
      </c>
      <c r="E364" s="237" t="s">
        <v>19</v>
      </c>
      <c r="F364" s="238" t="s">
        <v>208</v>
      </c>
      <c r="G364" s="235"/>
      <c r="H364" s="239">
        <v>88.350999999999999</v>
      </c>
      <c r="I364" s="240"/>
      <c r="J364" s="235"/>
      <c r="K364" s="235"/>
      <c r="L364" s="241"/>
      <c r="M364" s="242"/>
      <c r="N364" s="243"/>
      <c r="O364" s="243"/>
      <c r="P364" s="243"/>
      <c r="Q364" s="243"/>
      <c r="R364" s="243"/>
      <c r="S364" s="243"/>
      <c r="T364" s="244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5" t="s">
        <v>292</v>
      </c>
      <c r="AU364" s="245" t="s">
        <v>78</v>
      </c>
      <c r="AV364" s="13" t="s">
        <v>78</v>
      </c>
      <c r="AW364" s="13" t="s">
        <v>31</v>
      </c>
      <c r="AX364" s="13" t="s">
        <v>76</v>
      </c>
      <c r="AY364" s="245" t="s">
        <v>281</v>
      </c>
    </row>
    <row r="365" s="2" customFormat="1" ht="37.8" customHeight="1">
      <c r="A365" s="41"/>
      <c r="B365" s="42"/>
      <c r="C365" s="216" t="s">
        <v>787</v>
      </c>
      <c r="D365" s="216" t="s">
        <v>284</v>
      </c>
      <c r="E365" s="217" t="s">
        <v>735</v>
      </c>
      <c r="F365" s="218" t="s">
        <v>736</v>
      </c>
      <c r="G365" s="219" t="s">
        <v>197</v>
      </c>
      <c r="H365" s="220">
        <v>88.350999999999999</v>
      </c>
      <c r="I365" s="221"/>
      <c r="J365" s="222">
        <f>ROUND(I365*H365,2)</f>
        <v>0</v>
      </c>
      <c r="K365" s="218" t="s">
        <v>287</v>
      </c>
      <c r="L365" s="47"/>
      <c r="M365" s="223" t="s">
        <v>19</v>
      </c>
      <c r="N365" s="224" t="s">
        <v>40</v>
      </c>
      <c r="O365" s="87"/>
      <c r="P365" s="225">
        <f>O365*H365</f>
        <v>0</v>
      </c>
      <c r="Q365" s="225">
        <v>0.0055799999999999999</v>
      </c>
      <c r="R365" s="225">
        <f>Q365*H365</f>
        <v>0.49299857999999996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305</v>
      </c>
      <c r="AT365" s="227" t="s">
        <v>284</v>
      </c>
      <c r="AU365" s="227" t="s">
        <v>78</v>
      </c>
      <c r="AY365" s="20" t="s">
        <v>281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76</v>
      </c>
      <c r="BK365" s="228">
        <f>ROUND(I365*H365,2)</f>
        <v>0</v>
      </c>
      <c r="BL365" s="20" t="s">
        <v>305</v>
      </c>
      <c r="BM365" s="227" t="s">
        <v>737</v>
      </c>
    </row>
    <row r="366" s="2" customFormat="1">
      <c r="A366" s="41"/>
      <c r="B366" s="42"/>
      <c r="C366" s="43"/>
      <c r="D366" s="229" t="s">
        <v>290</v>
      </c>
      <c r="E366" s="43"/>
      <c r="F366" s="230" t="s">
        <v>738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290</v>
      </c>
      <c r="AU366" s="20" t="s">
        <v>78</v>
      </c>
    </row>
    <row r="367" s="2" customFormat="1" ht="33" customHeight="1">
      <c r="A367" s="41"/>
      <c r="B367" s="42"/>
      <c r="C367" s="267" t="s">
        <v>791</v>
      </c>
      <c r="D367" s="267" t="s">
        <v>396</v>
      </c>
      <c r="E367" s="268" t="s">
        <v>740</v>
      </c>
      <c r="F367" s="269" t="s">
        <v>741</v>
      </c>
      <c r="G367" s="270" t="s">
        <v>197</v>
      </c>
      <c r="H367" s="271">
        <v>97.186000000000007</v>
      </c>
      <c r="I367" s="272"/>
      <c r="J367" s="273">
        <f>ROUND(I367*H367,2)</f>
        <v>0</v>
      </c>
      <c r="K367" s="269" t="s">
        <v>287</v>
      </c>
      <c r="L367" s="274"/>
      <c r="M367" s="275" t="s">
        <v>19</v>
      </c>
      <c r="N367" s="276" t="s">
        <v>40</v>
      </c>
      <c r="O367" s="87"/>
      <c r="P367" s="225">
        <f>O367*H367</f>
        <v>0</v>
      </c>
      <c r="Q367" s="225">
        <v>0.014290000000000001</v>
      </c>
      <c r="R367" s="225">
        <f>Q367*H367</f>
        <v>1.3887879400000001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483</v>
      </c>
      <c r="AT367" s="227" t="s">
        <v>396</v>
      </c>
      <c r="AU367" s="227" t="s">
        <v>78</v>
      </c>
      <c r="AY367" s="20" t="s">
        <v>281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76</v>
      </c>
      <c r="BK367" s="228">
        <f>ROUND(I367*H367,2)</f>
        <v>0</v>
      </c>
      <c r="BL367" s="20" t="s">
        <v>305</v>
      </c>
      <c r="BM367" s="227" t="s">
        <v>742</v>
      </c>
    </row>
    <row r="368" s="13" customFormat="1">
      <c r="A368" s="13"/>
      <c r="B368" s="234"/>
      <c r="C368" s="235"/>
      <c r="D368" s="236" t="s">
        <v>292</v>
      </c>
      <c r="E368" s="235"/>
      <c r="F368" s="238" t="s">
        <v>929</v>
      </c>
      <c r="G368" s="235"/>
      <c r="H368" s="239">
        <v>97.186000000000007</v>
      </c>
      <c r="I368" s="240"/>
      <c r="J368" s="235"/>
      <c r="K368" s="235"/>
      <c r="L368" s="241"/>
      <c r="M368" s="242"/>
      <c r="N368" s="243"/>
      <c r="O368" s="243"/>
      <c r="P368" s="243"/>
      <c r="Q368" s="243"/>
      <c r="R368" s="243"/>
      <c r="S368" s="243"/>
      <c r="T368" s="244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5" t="s">
        <v>292</v>
      </c>
      <c r="AU368" s="245" t="s">
        <v>78</v>
      </c>
      <c r="AV368" s="13" t="s">
        <v>78</v>
      </c>
      <c r="AW368" s="13" t="s">
        <v>4</v>
      </c>
      <c r="AX368" s="13" t="s">
        <v>76</v>
      </c>
      <c r="AY368" s="245" t="s">
        <v>281</v>
      </c>
    </row>
    <row r="369" s="2" customFormat="1" ht="33" customHeight="1">
      <c r="A369" s="41"/>
      <c r="B369" s="42"/>
      <c r="C369" s="216" t="s">
        <v>795</v>
      </c>
      <c r="D369" s="216" t="s">
        <v>284</v>
      </c>
      <c r="E369" s="217" t="s">
        <v>745</v>
      </c>
      <c r="F369" s="218" t="s">
        <v>746</v>
      </c>
      <c r="G369" s="219" t="s">
        <v>392</v>
      </c>
      <c r="H369" s="220">
        <v>24.885000000000002</v>
      </c>
      <c r="I369" s="221"/>
      <c r="J369" s="222">
        <f>ROUND(I369*H369,2)</f>
        <v>0</v>
      </c>
      <c r="K369" s="218" t="s">
        <v>287</v>
      </c>
      <c r="L369" s="47"/>
      <c r="M369" s="223" t="s">
        <v>19</v>
      </c>
      <c r="N369" s="224" t="s">
        <v>40</v>
      </c>
      <c r="O369" s="87"/>
      <c r="P369" s="225">
        <f>O369*H369</f>
        <v>0</v>
      </c>
      <c r="Q369" s="225">
        <v>0.00020000000000000001</v>
      </c>
      <c r="R369" s="225">
        <f>Q369*H369</f>
        <v>0.0049770000000000005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305</v>
      </c>
      <c r="AT369" s="227" t="s">
        <v>284</v>
      </c>
      <c r="AU369" s="227" t="s">
        <v>78</v>
      </c>
      <c r="AY369" s="20" t="s">
        <v>281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76</v>
      </c>
      <c r="BK369" s="228">
        <f>ROUND(I369*H369,2)</f>
        <v>0</v>
      </c>
      <c r="BL369" s="20" t="s">
        <v>305</v>
      </c>
      <c r="BM369" s="227" t="s">
        <v>747</v>
      </c>
    </row>
    <row r="370" s="2" customFormat="1">
      <c r="A370" s="41"/>
      <c r="B370" s="42"/>
      <c r="C370" s="43"/>
      <c r="D370" s="229" t="s">
        <v>290</v>
      </c>
      <c r="E370" s="43"/>
      <c r="F370" s="230" t="s">
        <v>748</v>
      </c>
      <c r="G370" s="43"/>
      <c r="H370" s="43"/>
      <c r="I370" s="231"/>
      <c r="J370" s="43"/>
      <c r="K370" s="43"/>
      <c r="L370" s="47"/>
      <c r="M370" s="232"/>
      <c r="N370" s="233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290</v>
      </c>
      <c r="AU370" s="20" t="s">
        <v>78</v>
      </c>
    </row>
    <row r="371" s="15" customFormat="1">
      <c r="A371" s="15"/>
      <c r="B371" s="257"/>
      <c r="C371" s="258"/>
      <c r="D371" s="236" t="s">
        <v>292</v>
      </c>
      <c r="E371" s="259" t="s">
        <v>19</v>
      </c>
      <c r="F371" s="260" t="s">
        <v>749</v>
      </c>
      <c r="G371" s="258"/>
      <c r="H371" s="259" t="s">
        <v>19</v>
      </c>
      <c r="I371" s="261"/>
      <c r="J371" s="258"/>
      <c r="K371" s="258"/>
      <c r="L371" s="262"/>
      <c r="M371" s="263"/>
      <c r="N371" s="264"/>
      <c r="O371" s="264"/>
      <c r="P371" s="264"/>
      <c r="Q371" s="264"/>
      <c r="R371" s="264"/>
      <c r="S371" s="264"/>
      <c r="T371" s="26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66" t="s">
        <v>292</v>
      </c>
      <c r="AU371" s="266" t="s">
        <v>78</v>
      </c>
      <c r="AV371" s="15" t="s">
        <v>76</v>
      </c>
      <c r="AW371" s="15" t="s">
        <v>31</v>
      </c>
      <c r="AX371" s="15" t="s">
        <v>69</v>
      </c>
      <c r="AY371" s="266" t="s">
        <v>281</v>
      </c>
    </row>
    <row r="372" s="13" customFormat="1">
      <c r="A372" s="13"/>
      <c r="B372" s="234"/>
      <c r="C372" s="235"/>
      <c r="D372" s="236" t="s">
        <v>292</v>
      </c>
      <c r="E372" s="237" t="s">
        <v>19</v>
      </c>
      <c r="F372" s="238" t="s">
        <v>226</v>
      </c>
      <c r="G372" s="235"/>
      <c r="H372" s="239">
        <v>5.4950000000000001</v>
      </c>
      <c r="I372" s="240"/>
      <c r="J372" s="235"/>
      <c r="K372" s="235"/>
      <c r="L372" s="241"/>
      <c r="M372" s="242"/>
      <c r="N372" s="243"/>
      <c r="O372" s="243"/>
      <c r="P372" s="243"/>
      <c r="Q372" s="243"/>
      <c r="R372" s="243"/>
      <c r="S372" s="243"/>
      <c r="T372" s="244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5" t="s">
        <v>292</v>
      </c>
      <c r="AU372" s="245" t="s">
        <v>78</v>
      </c>
      <c r="AV372" s="13" t="s">
        <v>78</v>
      </c>
      <c r="AW372" s="13" t="s">
        <v>31</v>
      </c>
      <c r="AX372" s="13" t="s">
        <v>69</v>
      </c>
      <c r="AY372" s="245" t="s">
        <v>281</v>
      </c>
    </row>
    <row r="373" s="15" customFormat="1">
      <c r="A373" s="15"/>
      <c r="B373" s="257"/>
      <c r="C373" s="258"/>
      <c r="D373" s="236" t="s">
        <v>292</v>
      </c>
      <c r="E373" s="259" t="s">
        <v>19</v>
      </c>
      <c r="F373" s="260" t="s">
        <v>750</v>
      </c>
      <c r="G373" s="258"/>
      <c r="H373" s="259" t="s">
        <v>19</v>
      </c>
      <c r="I373" s="261"/>
      <c r="J373" s="258"/>
      <c r="K373" s="258"/>
      <c r="L373" s="262"/>
      <c r="M373" s="263"/>
      <c r="N373" s="264"/>
      <c r="O373" s="264"/>
      <c r="P373" s="264"/>
      <c r="Q373" s="264"/>
      <c r="R373" s="264"/>
      <c r="S373" s="264"/>
      <c r="T373" s="26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6" t="s">
        <v>292</v>
      </c>
      <c r="AU373" s="266" t="s">
        <v>78</v>
      </c>
      <c r="AV373" s="15" t="s">
        <v>76</v>
      </c>
      <c r="AW373" s="15" t="s">
        <v>31</v>
      </c>
      <c r="AX373" s="15" t="s">
        <v>69</v>
      </c>
      <c r="AY373" s="266" t="s">
        <v>281</v>
      </c>
    </row>
    <row r="374" s="13" customFormat="1">
      <c r="A374" s="13"/>
      <c r="B374" s="234"/>
      <c r="C374" s="235"/>
      <c r="D374" s="236" t="s">
        <v>292</v>
      </c>
      <c r="E374" s="237" t="s">
        <v>19</v>
      </c>
      <c r="F374" s="238" t="s">
        <v>207</v>
      </c>
      <c r="G374" s="235"/>
      <c r="H374" s="239">
        <v>2.25</v>
      </c>
      <c r="I374" s="240"/>
      <c r="J374" s="235"/>
      <c r="K374" s="235"/>
      <c r="L374" s="241"/>
      <c r="M374" s="242"/>
      <c r="N374" s="243"/>
      <c r="O374" s="243"/>
      <c r="P374" s="243"/>
      <c r="Q374" s="243"/>
      <c r="R374" s="243"/>
      <c r="S374" s="243"/>
      <c r="T374" s="244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5" t="s">
        <v>292</v>
      </c>
      <c r="AU374" s="245" t="s">
        <v>78</v>
      </c>
      <c r="AV374" s="13" t="s">
        <v>78</v>
      </c>
      <c r="AW374" s="13" t="s">
        <v>31</v>
      </c>
      <c r="AX374" s="13" t="s">
        <v>69</v>
      </c>
      <c r="AY374" s="245" t="s">
        <v>281</v>
      </c>
    </row>
    <row r="375" s="15" customFormat="1">
      <c r="A375" s="15"/>
      <c r="B375" s="257"/>
      <c r="C375" s="258"/>
      <c r="D375" s="236" t="s">
        <v>292</v>
      </c>
      <c r="E375" s="259" t="s">
        <v>19</v>
      </c>
      <c r="F375" s="260" t="s">
        <v>751</v>
      </c>
      <c r="G375" s="258"/>
      <c r="H375" s="259" t="s">
        <v>19</v>
      </c>
      <c r="I375" s="261"/>
      <c r="J375" s="258"/>
      <c r="K375" s="258"/>
      <c r="L375" s="262"/>
      <c r="M375" s="263"/>
      <c r="N375" s="264"/>
      <c r="O375" s="264"/>
      <c r="P375" s="264"/>
      <c r="Q375" s="264"/>
      <c r="R375" s="264"/>
      <c r="S375" s="264"/>
      <c r="T375" s="26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66" t="s">
        <v>292</v>
      </c>
      <c r="AU375" s="266" t="s">
        <v>78</v>
      </c>
      <c r="AV375" s="15" t="s">
        <v>76</v>
      </c>
      <c r="AW375" s="15" t="s">
        <v>31</v>
      </c>
      <c r="AX375" s="15" t="s">
        <v>69</v>
      </c>
      <c r="AY375" s="266" t="s">
        <v>281</v>
      </c>
    </row>
    <row r="376" s="13" customFormat="1">
      <c r="A376" s="13"/>
      <c r="B376" s="234"/>
      <c r="C376" s="235"/>
      <c r="D376" s="236" t="s">
        <v>292</v>
      </c>
      <c r="E376" s="237" t="s">
        <v>19</v>
      </c>
      <c r="F376" s="238" t="s">
        <v>930</v>
      </c>
      <c r="G376" s="235"/>
      <c r="H376" s="239">
        <v>17.140000000000001</v>
      </c>
      <c r="I376" s="240"/>
      <c r="J376" s="235"/>
      <c r="K376" s="235"/>
      <c r="L376" s="241"/>
      <c r="M376" s="242"/>
      <c r="N376" s="243"/>
      <c r="O376" s="243"/>
      <c r="P376" s="243"/>
      <c r="Q376" s="243"/>
      <c r="R376" s="243"/>
      <c r="S376" s="243"/>
      <c r="T376" s="244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5" t="s">
        <v>292</v>
      </c>
      <c r="AU376" s="245" t="s">
        <v>78</v>
      </c>
      <c r="AV376" s="13" t="s">
        <v>78</v>
      </c>
      <c r="AW376" s="13" t="s">
        <v>31</v>
      </c>
      <c r="AX376" s="13" t="s">
        <v>69</v>
      </c>
      <c r="AY376" s="245" t="s">
        <v>281</v>
      </c>
    </row>
    <row r="377" s="14" customFormat="1">
      <c r="A377" s="14"/>
      <c r="B377" s="246"/>
      <c r="C377" s="247"/>
      <c r="D377" s="236" t="s">
        <v>292</v>
      </c>
      <c r="E377" s="248" t="s">
        <v>19</v>
      </c>
      <c r="F377" s="249" t="s">
        <v>311</v>
      </c>
      <c r="G377" s="247"/>
      <c r="H377" s="250">
        <v>24.885000000000002</v>
      </c>
      <c r="I377" s="251"/>
      <c r="J377" s="247"/>
      <c r="K377" s="247"/>
      <c r="L377" s="252"/>
      <c r="M377" s="253"/>
      <c r="N377" s="254"/>
      <c r="O377" s="254"/>
      <c r="P377" s="254"/>
      <c r="Q377" s="254"/>
      <c r="R377" s="254"/>
      <c r="S377" s="254"/>
      <c r="T377" s="255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6" t="s">
        <v>292</v>
      </c>
      <c r="AU377" s="256" t="s">
        <v>78</v>
      </c>
      <c r="AV377" s="14" t="s">
        <v>288</v>
      </c>
      <c r="AW377" s="14" t="s">
        <v>31</v>
      </c>
      <c r="AX377" s="14" t="s">
        <v>76</v>
      </c>
      <c r="AY377" s="256" t="s">
        <v>281</v>
      </c>
    </row>
    <row r="378" s="2" customFormat="1" ht="24.15" customHeight="1">
      <c r="A378" s="41"/>
      <c r="B378" s="42"/>
      <c r="C378" s="267" t="s">
        <v>798</v>
      </c>
      <c r="D378" s="267" t="s">
        <v>396</v>
      </c>
      <c r="E378" s="268" t="s">
        <v>754</v>
      </c>
      <c r="F378" s="269" t="s">
        <v>755</v>
      </c>
      <c r="G378" s="270" t="s">
        <v>392</v>
      </c>
      <c r="H378" s="271">
        <v>27.373999999999999</v>
      </c>
      <c r="I378" s="272"/>
      <c r="J378" s="273">
        <f>ROUND(I378*H378,2)</f>
        <v>0</v>
      </c>
      <c r="K378" s="269" t="s">
        <v>287</v>
      </c>
      <c r="L378" s="274"/>
      <c r="M378" s="275" t="s">
        <v>19</v>
      </c>
      <c r="N378" s="276" t="s">
        <v>40</v>
      </c>
      <c r="O378" s="87"/>
      <c r="P378" s="225">
        <f>O378*H378</f>
        <v>0</v>
      </c>
      <c r="Q378" s="225">
        <v>0.00025999999999999998</v>
      </c>
      <c r="R378" s="225">
        <f>Q378*H378</f>
        <v>0.0071172399999999986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483</v>
      </c>
      <c r="AT378" s="227" t="s">
        <v>396</v>
      </c>
      <c r="AU378" s="227" t="s">
        <v>78</v>
      </c>
      <c r="AY378" s="20" t="s">
        <v>281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76</v>
      </c>
      <c r="BK378" s="228">
        <f>ROUND(I378*H378,2)</f>
        <v>0</v>
      </c>
      <c r="BL378" s="20" t="s">
        <v>305</v>
      </c>
      <c r="BM378" s="227" t="s">
        <v>756</v>
      </c>
    </row>
    <row r="379" s="13" customFormat="1">
      <c r="A379" s="13"/>
      <c r="B379" s="234"/>
      <c r="C379" s="235"/>
      <c r="D379" s="236" t="s">
        <v>292</v>
      </c>
      <c r="E379" s="235"/>
      <c r="F379" s="238" t="s">
        <v>931</v>
      </c>
      <c r="G379" s="235"/>
      <c r="H379" s="239">
        <v>27.373999999999999</v>
      </c>
      <c r="I379" s="240"/>
      <c r="J379" s="235"/>
      <c r="K379" s="235"/>
      <c r="L379" s="241"/>
      <c r="M379" s="242"/>
      <c r="N379" s="243"/>
      <c r="O379" s="243"/>
      <c r="P379" s="243"/>
      <c r="Q379" s="243"/>
      <c r="R379" s="243"/>
      <c r="S379" s="243"/>
      <c r="T379" s="244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5" t="s">
        <v>292</v>
      </c>
      <c r="AU379" s="245" t="s">
        <v>78</v>
      </c>
      <c r="AV379" s="13" t="s">
        <v>78</v>
      </c>
      <c r="AW379" s="13" t="s">
        <v>4</v>
      </c>
      <c r="AX379" s="13" t="s">
        <v>76</v>
      </c>
      <c r="AY379" s="245" t="s">
        <v>281</v>
      </c>
    </row>
    <row r="380" s="2" customFormat="1" ht="24.15" customHeight="1">
      <c r="A380" s="41"/>
      <c r="B380" s="42"/>
      <c r="C380" s="216" t="s">
        <v>805</v>
      </c>
      <c r="D380" s="216" t="s">
        <v>284</v>
      </c>
      <c r="E380" s="217" t="s">
        <v>783</v>
      </c>
      <c r="F380" s="218" t="s">
        <v>784</v>
      </c>
      <c r="G380" s="219" t="s">
        <v>330</v>
      </c>
      <c r="H380" s="220">
        <v>3</v>
      </c>
      <c r="I380" s="221"/>
      <c r="J380" s="222">
        <f>ROUND(I380*H380,2)</f>
        <v>0</v>
      </c>
      <c r="K380" s="218" t="s">
        <v>316</v>
      </c>
      <c r="L380" s="47"/>
      <c r="M380" s="223" t="s">
        <v>19</v>
      </c>
      <c r="N380" s="224" t="s">
        <v>40</v>
      </c>
      <c r="O380" s="87"/>
      <c r="P380" s="225">
        <f>O380*H380</f>
        <v>0</v>
      </c>
      <c r="Q380" s="225">
        <v>0.00020000000000000001</v>
      </c>
      <c r="R380" s="225">
        <f>Q380*H380</f>
        <v>0.00060000000000000006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305</v>
      </c>
      <c r="AT380" s="227" t="s">
        <v>284</v>
      </c>
      <c r="AU380" s="227" t="s">
        <v>78</v>
      </c>
      <c r="AY380" s="20" t="s">
        <v>281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76</v>
      </c>
      <c r="BK380" s="228">
        <f>ROUND(I380*H380,2)</f>
        <v>0</v>
      </c>
      <c r="BL380" s="20" t="s">
        <v>305</v>
      </c>
      <c r="BM380" s="227" t="s">
        <v>961</v>
      </c>
    </row>
    <row r="381" s="13" customFormat="1">
      <c r="A381" s="13"/>
      <c r="B381" s="234"/>
      <c r="C381" s="235"/>
      <c r="D381" s="236" t="s">
        <v>292</v>
      </c>
      <c r="E381" s="237" t="s">
        <v>19</v>
      </c>
      <c r="F381" s="238" t="s">
        <v>962</v>
      </c>
      <c r="G381" s="235"/>
      <c r="H381" s="239">
        <v>3</v>
      </c>
      <c r="I381" s="240"/>
      <c r="J381" s="235"/>
      <c r="K381" s="235"/>
      <c r="L381" s="241"/>
      <c r="M381" s="242"/>
      <c r="N381" s="243"/>
      <c r="O381" s="243"/>
      <c r="P381" s="243"/>
      <c r="Q381" s="243"/>
      <c r="R381" s="243"/>
      <c r="S381" s="243"/>
      <c r="T381" s="244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5" t="s">
        <v>292</v>
      </c>
      <c r="AU381" s="245" t="s">
        <v>78</v>
      </c>
      <c r="AV381" s="13" t="s">
        <v>78</v>
      </c>
      <c r="AW381" s="13" t="s">
        <v>31</v>
      </c>
      <c r="AX381" s="13" t="s">
        <v>76</v>
      </c>
      <c r="AY381" s="245" t="s">
        <v>281</v>
      </c>
    </row>
    <row r="382" s="2" customFormat="1" ht="16.5" customHeight="1">
      <c r="A382" s="41"/>
      <c r="B382" s="42"/>
      <c r="C382" s="267" t="s">
        <v>812</v>
      </c>
      <c r="D382" s="267" t="s">
        <v>396</v>
      </c>
      <c r="E382" s="268" t="s">
        <v>788</v>
      </c>
      <c r="F382" s="269" t="s">
        <v>789</v>
      </c>
      <c r="G382" s="270" t="s">
        <v>330</v>
      </c>
      <c r="H382" s="271">
        <v>3</v>
      </c>
      <c r="I382" s="272"/>
      <c r="J382" s="273">
        <f>ROUND(I382*H382,2)</f>
        <v>0</v>
      </c>
      <c r="K382" s="269" t="s">
        <v>316</v>
      </c>
      <c r="L382" s="274"/>
      <c r="M382" s="275" t="s">
        <v>19</v>
      </c>
      <c r="N382" s="276" t="s">
        <v>40</v>
      </c>
      <c r="O382" s="87"/>
      <c r="P382" s="225">
        <f>O382*H382</f>
        <v>0</v>
      </c>
      <c r="Q382" s="225">
        <v>0</v>
      </c>
      <c r="R382" s="225">
        <f>Q382*H382</f>
        <v>0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483</v>
      </c>
      <c r="AT382" s="227" t="s">
        <v>396</v>
      </c>
      <c r="AU382" s="227" t="s">
        <v>78</v>
      </c>
      <c r="AY382" s="20" t="s">
        <v>281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76</v>
      </c>
      <c r="BK382" s="228">
        <f>ROUND(I382*H382,2)</f>
        <v>0</v>
      </c>
      <c r="BL382" s="20" t="s">
        <v>305</v>
      </c>
      <c r="BM382" s="227" t="s">
        <v>963</v>
      </c>
    </row>
    <row r="383" s="2" customFormat="1" ht="24.15" customHeight="1">
      <c r="A383" s="41"/>
      <c r="B383" s="42"/>
      <c r="C383" s="216" t="s">
        <v>506</v>
      </c>
      <c r="D383" s="216" t="s">
        <v>284</v>
      </c>
      <c r="E383" s="217" t="s">
        <v>759</v>
      </c>
      <c r="F383" s="218" t="s">
        <v>760</v>
      </c>
      <c r="G383" s="219" t="s">
        <v>392</v>
      </c>
      <c r="H383" s="220">
        <v>77.599999999999994</v>
      </c>
      <c r="I383" s="221"/>
      <c r="J383" s="222">
        <f>ROUND(I383*H383,2)</f>
        <v>0</v>
      </c>
      <c r="K383" s="218" t="s">
        <v>287</v>
      </c>
      <c r="L383" s="47"/>
      <c r="M383" s="223" t="s">
        <v>19</v>
      </c>
      <c r="N383" s="224" t="s">
        <v>40</v>
      </c>
      <c r="O383" s="87"/>
      <c r="P383" s="225">
        <f>O383*H383</f>
        <v>0</v>
      </c>
      <c r="Q383" s="225">
        <v>9.0000000000000006E-05</v>
      </c>
      <c r="R383" s="225">
        <f>Q383*H383</f>
        <v>0.0069839999999999998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305</v>
      </c>
      <c r="AT383" s="227" t="s">
        <v>284</v>
      </c>
      <c r="AU383" s="227" t="s">
        <v>78</v>
      </c>
      <c r="AY383" s="20" t="s">
        <v>281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76</v>
      </c>
      <c r="BK383" s="228">
        <f>ROUND(I383*H383,2)</f>
        <v>0</v>
      </c>
      <c r="BL383" s="20" t="s">
        <v>305</v>
      </c>
      <c r="BM383" s="227" t="s">
        <v>761</v>
      </c>
    </row>
    <row r="384" s="2" customFormat="1">
      <c r="A384" s="41"/>
      <c r="B384" s="42"/>
      <c r="C384" s="43"/>
      <c r="D384" s="229" t="s">
        <v>290</v>
      </c>
      <c r="E384" s="43"/>
      <c r="F384" s="230" t="s">
        <v>762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290</v>
      </c>
      <c r="AU384" s="20" t="s">
        <v>78</v>
      </c>
    </row>
    <row r="385" s="13" customFormat="1">
      <c r="A385" s="13"/>
      <c r="B385" s="234"/>
      <c r="C385" s="235"/>
      <c r="D385" s="236" t="s">
        <v>292</v>
      </c>
      <c r="E385" s="237" t="s">
        <v>19</v>
      </c>
      <c r="F385" s="238" t="s">
        <v>214</v>
      </c>
      <c r="G385" s="235"/>
      <c r="H385" s="239">
        <v>39.350000000000001</v>
      </c>
      <c r="I385" s="240"/>
      <c r="J385" s="235"/>
      <c r="K385" s="235"/>
      <c r="L385" s="241"/>
      <c r="M385" s="242"/>
      <c r="N385" s="243"/>
      <c r="O385" s="243"/>
      <c r="P385" s="243"/>
      <c r="Q385" s="243"/>
      <c r="R385" s="243"/>
      <c r="S385" s="243"/>
      <c r="T385" s="244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5" t="s">
        <v>292</v>
      </c>
      <c r="AU385" s="245" t="s">
        <v>78</v>
      </c>
      <c r="AV385" s="13" t="s">
        <v>78</v>
      </c>
      <c r="AW385" s="13" t="s">
        <v>31</v>
      </c>
      <c r="AX385" s="13" t="s">
        <v>69</v>
      </c>
      <c r="AY385" s="245" t="s">
        <v>281</v>
      </c>
    </row>
    <row r="386" s="13" customFormat="1">
      <c r="A386" s="13"/>
      <c r="B386" s="234"/>
      <c r="C386" s="235"/>
      <c r="D386" s="236" t="s">
        <v>292</v>
      </c>
      <c r="E386" s="237" t="s">
        <v>19</v>
      </c>
      <c r="F386" s="238" t="s">
        <v>932</v>
      </c>
      <c r="G386" s="235"/>
      <c r="H386" s="239">
        <v>38.25</v>
      </c>
      <c r="I386" s="240"/>
      <c r="J386" s="235"/>
      <c r="K386" s="235"/>
      <c r="L386" s="241"/>
      <c r="M386" s="242"/>
      <c r="N386" s="243"/>
      <c r="O386" s="243"/>
      <c r="P386" s="243"/>
      <c r="Q386" s="243"/>
      <c r="R386" s="243"/>
      <c r="S386" s="243"/>
      <c r="T386" s="244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5" t="s">
        <v>292</v>
      </c>
      <c r="AU386" s="245" t="s">
        <v>78</v>
      </c>
      <c r="AV386" s="13" t="s">
        <v>78</v>
      </c>
      <c r="AW386" s="13" t="s">
        <v>31</v>
      </c>
      <c r="AX386" s="13" t="s">
        <v>69</v>
      </c>
      <c r="AY386" s="245" t="s">
        <v>281</v>
      </c>
    </row>
    <row r="387" s="14" customFormat="1">
      <c r="A387" s="14"/>
      <c r="B387" s="246"/>
      <c r="C387" s="247"/>
      <c r="D387" s="236" t="s">
        <v>292</v>
      </c>
      <c r="E387" s="248" t="s">
        <v>19</v>
      </c>
      <c r="F387" s="249" t="s">
        <v>311</v>
      </c>
      <c r="G387" s="247"/>
      <c r="H387" s="250">
        <v>77.599999999999994</v>
      </c>
      <c r="I387" s="251"/>
      <c r="J387" s="247"/>
      <c r="K387" s="247"/>
      <c r="L387" s="252"/>
      <c r="M387" s="253"/>
      <c r="N387" s="254"/>
      <c r="O387" s="254"/>
      <c r="P387" s="254"/>
      <c r="Q387" s="254"/>
      <c r="R387" s="254"/>
      <c r="S387" s="254"/>
      <c r="T387" s="255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6" t="s">
        <v>292</v>
      </c>
      <c r="AU387" s="256" t="s">
        <v>78</v>
      </c>
      <c r="AV387" s="14" t="s">
        <v>288</v>
      </c>
      <c r="AW387" s="14" t="s">
        <v>31</v>
      </c>
      <c r="AX387" s="14" t="s">
        <v>76</v>
      </c>
      <c r="AY387" s="256" t="s">
        <v>281</v>
      </c>
    </row>
    <row r="388" s="2" customFormat="1" ht="24.15" customHeight="1">
      <c r="A388" s="41"/>
      <c r="B388" s="42"/>
      <c r="C388" s="216" t="s">
        <v>820</v>
      </c>
      <c r="D388" s="216" t="s">
        <v>284</v>
      </c>
      <c r="E388" s="217" t="s">
        <v>765</v>
      </c>
      <c r="F388" s="218" t="s">
        <v>766</v>
      </c>
      <c r="G388" s="219" t="s">
        <v>330</v>
      </c>
      <c r="H388" s="220">
        <v>16</v>
      </c>
      <c r="I388" s="221"/>
      <c r="J388" s="222">
        <f>ROUND(I388*H388,2)</f>
        <v>0</v>
      </c>
      <c r="K388" s="218" t="s">
        <v>287</v>
      </c>
      <c r="L388" s="47"/>
      <c r="M388" s="223" t="s">
        <v>19</v>
      </c>
      <c r="N388" s="224" t="s">
        <v>40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305</v>
      </c>
      <c r="AT388" s="227" t="s">
        <v>284</v>
      </c>
      <c r="AU388" s="227" t="s">
        <v>78</v>
      </c>
      <c r="AY388" s="20" t="s">
        <v>281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76</v>
      </c>
      <c r="BK388" s="228">
        <f>ROUND(I388*H388,2)</f>
        <v>0</v>
      </c>
      <c r="BL388" s="20" t="s">
        <v>305</v>
      </c>
      <c r="BM388" s="227" t="s">
        <v>767</v>
      </c>
    </row>
    <row r="389" s="2" customFormat="1">
      <c r="A389" s="41"/>
      <c r="B389" s="42"/>
      <c r="C389" s="43"/>
      <c r="D389" s="229" t="s">
        <v>290</v>
      </c>
      <c r="E389" s="43"/>
      <c r="F389" s="230" t="s">
        <v>768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290</v>
      </c>
      <c r="AU389" s="20" t="s">
        <v>78</v>
      </c>
    </row>
    <row r="390" s="13" customFormat="1">
      <c r="A390" s="13"/>
      <c r="B390" s="234"/>
      <c r="C390" s="235"/>
      <c r="D390" s="236" t="s">
        <v>292</v>
      </c>
      <c r="E390" s="237" t="s">
        <v>19</v>
      </c>
      <c r="F390" s="238" t="s">
        <v>933</v>
      </c>
      <c r="G390" s="235"/>
      <c r="H390" s="239">
        <v>9</v>
      </c>
      <c r="I390" s="240"/>
      <c r="J390" s="235"/>
      <c r="K390" s="235"/>
      <c r="L390" s="241"/>
      <c r="M390" s="242"/>
      <c r="N390" s="243"/>
      <c r="O390" s="243"/>
      <c r="P390" s="243"/>
      <c r="Q390" s="243"/>
      <c r="R390" s="243"/>
      <c r="S390" s="243"/>
      <c r="T390" s="244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5" t="s">
        <v>292</v>
      </c>
      <c r="AU390" s="245" t="s">
        <v>78</v>
      </c>
      <c r="AV390" s="13" t="s">
        <v>78</v>
      </c>
      <c r="AW390" s="13" t="s">
        <v>31</v>
      </c>
      <c r="AX390" s="13" t="s">
        <v>69</v>
      </c>
      <c r="AY390" s="245" t="s">
        <v>281</v>
      </c>
    </row>
    <row r="391" s="13" customFormat="1">
      <c r="A391" s="13"/>
      <c r="B391" s="234"/>
      <c r="C391" s="235"/>
      <c r="D391" s="236" t="s">
        <v>292</v>
      </c>
      <c r="E391" s="237" t="s">
        <v>19</v>
      </c>
      <c r="F391" s="238" t="s">
        <v>964</v>
      </c>
      <c r="G391" s="235"/>
      <c r="H391" s="239">
        <v>7</v>
      </c>
      <c r="I391" s="240"/>
      <c r="J391" s="235"/>
      <c r="K391" s="235"/>
      <c r="L391" s="241"/>
      <c r="M391" s="242"/>
      <c r="N391" s="243"/>
      <c r="O391" s="243"/>
      <c r="P391" s="243"/>
      <c r="Q391" s="243"/>
      <c r="R391" s="243"/>
      <c r="S391" s="243"/>
      <c r="T391" s="244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5" t="s">
        <v>292</v>
      </c>
      <c r="AU391" s="245" t="s">
        <v>78</v>
      </c>
      <c r="AV391" s="13" t="s">
        <v>78</v>
      </c>
      <c r="AW391" s="13" t="s">
        <v>31</v>
      </c>
      <c r="AX391" s="13" t="s">
        <v>69</v>
      </c>
      <c r="AY391" s="245" t="s">
        <v>281</v>
      </c>
    </row>
    <row r="392" s="14" customFormat="1">
      <c r="A392" s="14"/>
      <c r="B392" s="246"/>
      <c r="C392" s="247"/>
      <c r="D392" s="236" t="s">
        <v>292</v>
      </c>
      <c r="E392" s="248" t="s">
        <v>19</v>
      </c>
      <c r="F392" s="249" t="s">
        <v>311</v>
      </c>
      <c r="G392" s="247"/>
      <c r="H392" s="250">
        <v>16</v>
      </c>
      <c r="I392" s="251"/>
      <c r="J392" s="247"/>
      <c r="K392" s="247"/>
      <c r="L392" s="252"/>
      <c r="M392" s="253"/>
      <c r="N392" s="254"/>
      <c r="O392" s="254"/>
      <c r="P392" s="254"/>
      <c r="Q392" s="254"/>
      <c r="R392" s="254"/>
      <c r="S392" s="254"/>
      <c r="T392" s="255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6" t="s">
        <v>292</v>
      </c>
      <c r="AU392" s="256" t="s">
        <v>78</v>
      </c>
      <c r="AV392" s="14" t="s">
        <v>288</v>
      </c>
      <c r="AW392" s="14" t="s">
        <v>31</v>
      </c>
      <c r="AX392" s="14" t="s">
        <v>76</v>
      </c>
      <c r="AY392" s="256" t="s">
        <v>281</v>
      </c>
    </row>
    <row r="393" s="2" customFormat="1" ht="24.15" customHeight="1">
      <c r="A393" s="41"/>
      <c r="B393" s="42"/>
      <c r="C393" s="216" t="s">
        <v>827</v>
      </c>
      <c r="D393" s="216" t="s">
        <v>284</v>
      </c>
      <c r="E393" s="217" t="s">
        <v>772</v>
      </c>
      <c r="F393" s="218" t="s">
        <v>773</v>
      </c>
      <c r="G393" s="219" t="s">
        <v>330</v>
      </c>
      <c r="H393" s="220">
        <v>4</v>
      </c>
      <c r="I393" s="221"/>
      <c r="J393" s="222">
        <f>ROUND(I393*H393,2)</f>
        <v>0</v>
      </c>
      <c r="K393" s="218" t="s">
        <v>287</v>
      </c>
      <c r="L393" s="47"/>
      <c r="M393" s="223" t="s">
        <v>19</v>
      </c>
      <c r="N393" s="224" t="s">
        <v>40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305</v>
      </c>
      <c r="AT393" s="227" t="s">
        <v>284</v>
      </c>
      <c r="AU393" s="227" t="s">
        <v>78</v>
      </c>
      <c r="AY393" s="20" t="s">
        <v>281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76</v>
      </c>
      <c r="BK393" s="228">
        <f>ROUND(I393*H393,2)</f>
        <v>0</v>
      </c>
      <c r="BL393" s="20" t="s">
        <v>305</v>
      </c>
      <c r="BM393" s="227" t="s">
        <v>774</v>
      </c>
    </row>
    <row r="394" s="2" customFormat="1">
      <c r="A394" s="41"/>
      <c r="B394" s="42"/>
      <c r="C394" s="43"/>
      <c r="D394" s="229" t="s">
        <v>290</v>
      </c>
      <c r="E394" s="43"/>
      <c r="F394" s="230" t="s">
        <v>775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290</v>
      </c>
      <c r="AU394" s="20" t="s">
        <v>78</v>
      </c>
    </row>
    <row r="395" s="13" customFormat="1">
      <c r="A395" s="13"/>
      <c r="B395" s="234"/>
      <c r="C395" s="235"/>
      <c r="D395" s="236" t="s">
        <v>292</v>
      </c>
      <c r="E395" s="237" t="s">
        <v>19</v>
      </c>
      <c r="F395" s="238" t="s">
        <v>934</v>
      </c>
      <c r="G395" s="235"/>
      <c r="H395" s="239">
        <v>4</v>
      </c>
      <c r="I395" s="240"/>
      <c r="J395" s="235"/>
      <c r="K395" s="235"/>
      <c r="L395" s="241"/>
      <c r="M395" s="242"/>
      <c r="N395" s="243"/>
      <c r="O395" s="243"/>
      <c r="P395" s="243"/>
      <c r="Q395" s="243"/>
      <c r="R395" s="243"/>
      <c r="S395" s="243"/>
      <c r="T395" s="244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5" t="s">
        <v>292</v>
      </c>
      <c r="AU395" s="245" t="s">
        <v>78</v>
      </c>
      <c r="AV395" s="13" t="s">
        <v>78</v>
      </c>
      <c r="AW395" s="13" t="s">
        <v>31</v>
      </c>
      <c r="AX395" s="13" t="s">
        <v>76</v>
      </c>
      <c r="AY395" s="245" t="s">
        <v>281</v>
      </c>
    </row>
    <row r="396" s="2" customFormat="1" ht="37.8" customHeight="1">
      <c r="A396" s="41"/>
      <c r="B396" s="42"/>
      <c r="C396" s="216" t="s">
        <v>830</v>
      </c>
      <c r="D396" s="216" t="s">
        <v>284</v>
      </c>
      <c r="E396" s="217" t="s">
        <v>778</v>
      </c>
      <c r="F396" s="218" t="s">
        <v>779</v>
      </c>
      <c r="G396" s="219" t="s">
        <v>392</v>
      </c>
      <c r="H396" s="220">
        <v>5.4950000000000001</v>
      </c>
      <c r="I396" s="221"/>
      <c r="J396" s="222">
        <f>ROUND(I396*H396,2)</f>
        <v>0</v>
      </c>
      <c r="K396" s="218" t="s">
        <v>287</v>
      </c>
      <c r="L396" s="47"/>
      <c r="M396" s="223" t="s">
        <v>19</v>
      </c>
      <c r="N396" s="224" t="s">
        <v>40</v>
      </c>
      <c r="O396" s="87"/>
      <c r="P396" s="225">
        <f>O396*H396</f>
        <v>0</v>
      </c>
      <c r="Q396" s="225">
        <v>0.002</v>
      </c>
      <c r="R396" s="225">
        <f>Q396*H396</f>
        <v>0.01099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305</v>
      </c>
      <c r="AT396" s="227" t="s">
        <v>284</v>
      </c>
      <c r="AU396" s="227" t="s">
        <v>78</v>
      </c>
      <c r="AY396" s="20" t="s">
        <v>281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76</v>
      </c>
      <c r="BK396" s="228">
        <f>ROUND(I396*H396,2)</f>
        <v>0</v>
      </c>
      <c r="BL396" s="20" t="s">
        <v>305</v>
      </c>
      <c r="BM396" s="227" t="s">
        <v>780</v>
      </c>
    </row>
    <row r="397" s="2" customFormat="1">
      <c r="A397" s="41"/>
      <c r="B397" s="42"/>
      <c r="C397" s="43"/>
      <c r="D397" s="229" t="s">
        <v>290</v>
      </c>
      <c r="E397" s="43"/>
      <c r="F397" s="230" t="s">
        <v>781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290</v>
      </c>
      <c r="AU397" s="20" t="s">
        <v>78</v>
      </c>
    </row>
    <row r="398" s="13" customFormat="1">
      <c r="A398" s="13"/>
      <c r="B398" s="234"/>
      <c r="C398" s="235"/>
      <c r="D398" s="236" t="s">
        <v>292</v>
      </c>
      <c r="E398" s="237" t="s">
        <v>19</v>
      </c>
      <c r="F398" s="238" t="s">
        <v>226</v>
      </c>
      <c r="G398" s="235"/>
      <c r="H398" s="239">
        <v>5.4950000000000001</v>
      </c>
      <c r="I398" s="240"/>
      <c r="J398" s="235"/>
      <c r="K398" s="235"/>
      <c r="L398" s="241"/>
      <c r="M398" s="242"/>
      <c r="N398" s="243"/>
      <c r="O398" s="243"/>
      <c r="P398" s="243"/>
      <c r="Q398" s="243"/>
      <c r="R398" s="243"/>
      <c r="S398" s="243"/>
      <c r="T398" s="244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5" t="s">
        <v>292</v>
      </c>
      <c r="AU398" s="245" t="s">
        <v>78</v>
      </c>
      <c r="AV398" s="13" t="s">
        <v>78</v>
      </c>
      <c r="AW398" s="13" t="s">
        <v>31</v>
      </c>
      <c r="AX398" s="13" t="s">
        <v>76</v>
      </c>
      <c r="AY398" s="245" t="s">
        <v>281</v>
      </c>
    </row>
    <row r="399" s="2" customFormat="1" ht="33" customHeight="1">
      <c r="A399" s="41"/>
      <c r="B399" s="42"/>
      <c r="C399" s="267" t="s">
        <v>835</v>
      </c>
      <c r="D399" s="267" t="s">
        <v>396</v>
      </c>
      <c r="E399" s="268" t="s">
        <v>740</v>
      </c>
      <c r="F399" s="269" t="s">
        <v>741</v>
      </c>
      <c r="G399" s="270" t="s">
        <v>197</v>
      </c>
      <c r="H399" s="271">
        <v>2.7480000000000002</v>
      </c>
      <c r="I399" s="272"/>
      <c r="J399" s="273">
        <f>ROUND(I399*H399,2)</f>
        <v>0</v>
      </c>
      <c r="K399" s="269" t="s">
        <v>287</v>
      </c>
      <c r="L399" s="274"/>
      <c r="M399" s="275" t="s">
        <v>19</v>
      </c>
      <c r="N399" s="276" t="s">
        <v>40</v>
      </c>
      <c r="O399" s="87"/>
      <c r="P399" s="225">
        <f>O399*H399</f>
        <v>0</v>
      </c>
      <c r="Q399" s="225">
        <v>0.014290000000000001</v>
      </c>
      <c r="R399" s="225">
        <f>Q399*H399</f>
        <v>0.039268920000000006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483</v>
      </c>
      <c r="AT399" s="227" t="s">
        <v>396</v>
      </c>
      <c r="AU399" s="227" t="s">
        <v>78</v>
      </c>
      <c r="AY399" s="20" t="s">
        <v>281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76</v>
      </c>
      <c r="BK399" s="228">
        <f>ROUND(I399*H399,2)</f>
        <v>0</v>
      </c>
      <c r="BL399" s="20" t="s">
        <v>305</v>
      </c>
      <c r="BM399" s="227" t="s">
        <v>796</v>
      </c>
    </row>
    <row r="400" s="13" customFormat="1">
      <c r="A400" s="13"/>
      <c r="B400" s="234"/>
      <c r="C400" s="235"/>
      <c r="D400" s="236" t="s">
        <v>292</v>
      </c>
      <c r="E400" s="235"/>
      <c r="F400" s="238" t="s">
        <v>937</v>
      </c>
      <c r="G400" s="235"/>
      <c r="H400" s="239">
        <v>2.7480000000000002</v>
      </c>
      <c r="I400" s="240"/>
      <c r="J400" s="235"/>
      <c r="K400" s="235"/>
      <c r="L400" s="241"/>
      <c r="M400" s="242"/>
      <c r="N400" s="243"/>
      <c r="O400" s="243"/>
      <c r="P400" s="243"/>
      <c r="Q400" s="243"/>
      <c r="R400" s="243"/>
      <c r="S400" s="243"/>
      <c r="T400" s="244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5" t="s">
        <v>292</v>
      </c>
      <c r="AU400" s="245" t="s">
        <v>78</v>
      </c>
      <c r="AV400" s="13" t="s">
        <v>78</v>
      </c>
      <c r="AW400" s="13" t="s">
        <v>4</v>
      </c>
      <c r="AX400" s="13" t="s">
        <v>76</v>
      </c>
      <c r="AY400" s="245" t="s">
        <v>281</v>
      </c>
    </row>
    <row r="401" s="2" customFormat="1" ht="55.5" customHeight="1">
      <c r="A401" s="41"/>
      <c r="B401" s="42"/>
      <c r="C401" s="216" t="s">
        <v>935</v>
      </c>
      <c r="D401" s="216" t="s">
        <v>284</v>
      </c>
      <c r="E401" s="217" t="s">
        <v>799</v>
      </c>
      <c r="F401" s="218" t="s">
        <v>800</v>
      </c>
      <c r="G401" s="219" t="s">
        <v>366</v>
      </c>
      <c r="H401" s="220">
        <v>1.978</v>
      </c>
      <c r="I401" s="221"/>
      <c r="J401" s="222">
        <f>ROUND(I401*H401,2)</f>
        <v>0</v>
      </c>
      <c r="K401" s="218" t="s">
        <v>287</v>
      </c>
      <c r="L401" s="47"/>
      <c r="M401" s="223" t="s">
        <v>19</v>
      </c>
      <c r="N401" s="224" t="s">
        <v>40</v>
      </c>
      <c r="O401" s="87"/>
      <c r="P401" s="225">
        <f>O401*H401</f>
        <v>0</v>
      </c>
      <c r="Q401" s="225">
        <v>0</v>
      </c>
      <c r="R401" s="225">
        <f>Q401*H401</f>
        <v>0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305</v>
      </c>
      <c r="AT401" s="227" t="s">
        <v>284</v>
      </c>
      <c r="AU401" s="227" t="s">
        <v>78</v>
      </c>
      <c r="AY401" s="20" t="s">
        <v>281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76</v>
      </c>
      <c r="BK401" s="228">
        <f>ROUND(I401*H401,2)</f>
        <v>0</v>
      </c>
      <c r="BL401" s="20" t="s">
        <v>305</v>
      </c>
      <c r="BM401" s="227" t="s">
        <v>801</v>
      </c>
    </row>
    <row r="402" s="2" customFormat="1">
      <c r="A402" s="41"/>
      <c r="B402" s="42"/>
      <c r="C402" s="43"/>
      <c r="D402" s="229" t="s">
        <v>290</v>
      </c>
      <c r="E402" s="43"/>
      <c r="F402" s="230" t="s">
        <v>802</v>
      </c>
      <c r="G402" s="43"/>
      <c r="H402" s="43"/>
      <c r="I402" s="231"/>
      <c r="J402" s="43"/>
      <c r="K402" s="43"/>
      <c r="L402" s="47"/>
      <c r="M402" s="232"/>
      <c r="N402" s="233"/>
      <c r="O402" s="87"/>
      <c r="P402" s="87"/>
      <c r="Q402" s="87"/>
      <c r="R402" s="87"/>
      <c r="S402" s="87"/>
      <c r="T402" s="88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T402" s="20" t="s">
        <v>290</v>
      </c>
      <c r="AU402" s="20" t="s">
        <v>78</v>
      </c>
    </row>
    <row r="403" s="12" customFormat="1" ht="22.8" customHeight="1">
      <c r="A403" s="12"/>
      <c r="B403" s="200"/>
      <c r="C403" s="201"/>
      <c r="D403" s="202" t="s">
        <v>68</v>
      </c>
      <c r="E403" s="214" t="s">
        <v>803</v>
      </c>
      <c r="F403" s="214" t="s">
        <v>804</v>
      </c>
      <c r="G403" s="201"/>
      <c r="H403" s="201"/>
      <c r="I403" s="204"/>
      <c r="J403" s="215">
        <f>BK403</f>
        <v>0</v>
      </c>
      <c r="K403" s="201"/>
      <c r="L403" s="206"/>
      <c r="M403" s="207"/>
      <c r="N403" s="208"/>
      <c r="O403" s="208"/>
      <c r="P403" s="209">
        <f>SUM(P404:P424)</f>
        <v>0</v>
      </c>
      <c r="Q403" s="208"/>
      <c r="R403" s="209">
        <f>SUM(R404:R424)</f>
        <v>0.047162958999999997</v>
      </c>
      <c r="S403" s="208"/>
      <c r="T403" s="210">
        <f>SUM(T404:T424)</f>
        <v>0.0018853500000000001</v>
      </c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R403" s="211" t="s">
        <v>78</v>
      </c>
      <c r="AT403" s="212" t="s">
        <v>68</v>
      </c>
      <c r="AU403" s="212" t="s">
        <v>76</v>
      </c>
      <c r="AY403" s="211" t="s">
        <v>281</v>
      </c>
      <c r="BK403" s="213">
        <f>SUM(BK404:BK424)</f>
        <v>0</v>
      </c>
    </row>
    <row r="404" s="2" customFormat="1" ht="24.15" customHeight="1">
      <c r="A404" s="41"/>
      <c r="B404" s="42"/>
      <c r="C404" s="216" t="s">
        <v>936</v>
      </c>
      <c r="D404" s="216" t="s">
        <v>284</v>
      </c>
      <c r="E404" s="217" t="s">
        <v>806</v>
      </c>
      <c r="F404" s="218" t="s">
        <v>807</v>
      </c>
      <c r="G404" s="219" t="s">
        <v>197</v>
      </c>
      <c r="H404" s="220">
        <v>94.263000000000005</v>
      </c>
      <c r="I404" s="221"/>
      <c r="J404" s="222">
        <f>ROUND(I404*H404,2)</f>
        <v>0</v>
      </c>
      <c r="K404" s="218" t="s">
        <v>287</v>
      </c>
      <c r="L404" s="47"/>
      <c r="M404" s="223" t="s">
        <v>19</v>
      </c>
      <c r="N404" s="224" t="s">
        <v>40</v>
      </c>
      <c r="O404" s="87"/>
      <c r="P404" s="225">
        <f>O404*H404</f>
        <v>0</v>
      </c>
      <c r="Q404" s="225">
        <v>0</v>
      </c>
      <c r="R404" s="225">
        <f>Q404*H404</f>
        <v>0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305</v>
      </c>
      <c r="AT404" s="227" t="s">
        <v>284</v>
      </c>
      <c r="AU404" s="227" t="s">
        <v>78</v>
      </c>
      <c r="AY404" s="20" t="s">
        <v>281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76</v>
      </c>
      <c r="BK404" s="228">
        <f>ROUND(I404*H404,2)</f>
        <v>0</v>
      </c>
      <c r="BL404" s="20" t="s">
        <v>305</v>
      </c>
      <c r="BM404" s="227" t="s">
        <v>808</v>
      </c>
    </row>
    <row r="405" s="2" customFormat="1">
      <c r="A405" s="41"/>
      <c r="B405" s="42"/>
      <c r="C405" s="43"/>
      <c r="D405" s="229" t="s">
        <v>290</v>
      </c>
      <c r="E405" s="43"/>
      <c r="F405" s="230" t="s">
        <v>809</v>
      </c>
      <c r="G405" s="43"/>
      <c r="H405" s="43"/>
      <c r="I405" s="231"/>
      <c r="J405" s="43"/>
      <c r="K405" s="43"/>
      <c r="L405" s="47"/>
      <c r="M405" s="232"/>
      <c r="N405" s="233"/>
      <c r="O405" s="87"/>
      <c r="P405" s="87"/>
      <c r="Q405" s="87"/>
      <c r="R405" s="87"/>
      <c r="S405" s="87"/>
      <c r="T405" s="88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T405" s="20" t="s">
        <v>290</v>
      </c>
      <c r="AU405" s="20" t="s">
        <v>78</v>
      </c>
    </row>
    <row r="406" s="13" customFormat="1">
      <c r="A406" s="13"/>
      <c r="B406" s="234"/>
      <c r="C406" s="235"/>
      <c r="D406" s="236" t="s">
        <v>292</v>
      </c>
      <c r="E406" s="237" t="s">
        <v>19</v>
      </c>
      <c r="F406" s="238" t="s">
        <v>235</v>
      </c>
      <c r="G406" s="235"/>
      <c r="H406" s="239">
        <v>24.550000000000001</v>
      </c>
      <c r="I406" s="240"/>
      <c r="J406" s="235"/>
      <c r="K406" s="235"/>
      <c r="L406" s="241"/>
      <c r="M406" s="242"/>
      <c r="N406" s="243"/>
      <c r="O406" s="243"/>
      <c r="P406" s="243"/>
      <c r="Q406" s="243"/>
      <c r="R406" s="243"/>
      <c r="S406" s="243"/>
      <c r="T406" s="244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5" t="s">
        <v>292</v>
      </c>
      <c r="AU406" s="245" t="s">
        <v>78</v>
      </c>
      <c r="AV406" s="13" t="s">
        <v>78</v>
      </c>
      <c r="AW406" s="13" t="s">
        <v>31</v>
      </c>
      <c r="AX406" s="13" t="s">
        <v>69</v>
      </c>
      <c r="AY406" s="245" t="s">
        <v>281</v>
      </c>
    </row>
    <row r="407" s="13" customFormat="1">
      <c r="A407" s="13"/>
      <c r="B407" s="234"/>
      <c r="C407" s="235"/>
      <c r="D407" s="236" t="s">
        <v>292</v>
      </c>
      <c r="E407" s="237" t="s">
        <v>19</v>
      </c>
      <c r="F407" s="238" t="s">
        <v>810</v>
      </c>
      <c r="G407" s="235"/>
      <c r="H407" s="239">
        <v>49.713000000000001</v>
      </c>
      <c r="I407" s="240"/>
      <c r="J407" s="235"/>
      <c r="K407" s="235"/>
      <c r="L407" s="241"/>
      <c r="M407" s="242"/>
      <c r="N407" s="243"/>
      <c r="O407" s="243"/>
      <c r="P407" s="243"/>
      <c r="Q407" s="243"/>
      <c r="R407" s="243"/>
      <c r="S407" s="243"/>
      <c r="T407" s="244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5" t="s">
        <v>292</v>
      </c>
      <c r="AU407" s="245" t="s">
        <v>78</v>
      </c>
      <c r="AV407" s="13" t="s">
        <v>78</v>
      </c>
      <c r="AW407" s="13" t="s">
        <v>31</v>
      </c>
      <c r="AX407" s="13" t="s">
        <v>69</v>
      </c>
      <c r="AY407" s="245" t="s">
        <v>281</v>
      </c>
    </row>
    <row r="408" s="13" customFormat="1">
      <c r="A408" s="13"/>
      <c r="B408" s="234"/>
      <c r="C408" s="235"/>
      <c r="D408" s="236" t="s">
        <v>292</v>
      </c>
      <c r="E408" s="237" t="s">
        <v>19</v>
      </c>
      <c r="F408" s="238" t="s">
        <v>811</v>
      </c>
      <c r="G408" s="235"/>
      <c r="H408" s="239">
        <v>20</v>
      </c>
      <c r="I408" s="240"/>
      <c r="J408" s="235"/>
      <c r="K408" s="235"/>
      <c r="L408" s="241"/>
      <c r="M408" s="242"/>
      <c r="N408" s="243"/>
      <c r="O408" s="243"/>
      <c r="P408" s="243"/>
      <c r="Q408" s="243"/>
      <c r="R408" s="243"/>
      <c r="S408" s="243"/>
      <c r="T408" s="244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5" t="s">
        <v>292</v>
      </c>
      <c r="AU408" s="245" t="s">
        <v>78</v>
      </c>
      <c r="AV408" s="13" t="s">
        <v>78</v>
      </c>
      <c r="AW408" s="13" t="s">
        <v>31</v>
      </c>
      <c r="AX408" s="13" t="s">
        <v>69</v>
      </c>
      <c r="AY408" s="245" t="s">
        <v>281</v>
      </c>
    </row>
    <row r="409" s="14" customFormat="1">
      <c r="A409" s="14"/>
      <c r="B409" s="246"/>
      <c r="C409" s="247"/>
      <c r="D409" s="236" t="s">
        <v>292</v>
      </c>
      <c r="E409" s="248" t="s">
        <v>19</v>
      </c>
      <c r="F409" s="249" t="s">
        <v>311</v>
      </c>
      <c r="G409" s="247"/>
      <c r="H409" s="250">
        <v>94.263000000000005</v>
      </c>
      <c r="I409" s="251"/>
      <c r="J409" s="247"/>
      <c r="K409" s="247"/>
      <c r="L409" s="252"/>
      <c r="M409" s="253"/>
      <c r="N409" s="254"/>
      <c r="O409" s="254"/>
      <c r="P409" s="254"/>
      <c r="Q409" s="254"/>
      <c r="R409" s="254"/>
      <c r="S409" s="254"/>
      <c r="T409" s="255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6" t="s">
        <v>292</v>
      </c>
      <c r="AU409" s="256" t="s">
        <v>78</v>
      </c>
      <c r="AV409" s="14" t="s">
        <v>288</v>
      </c>
      <c r="AW409" s="14" t="s">
        <v>31</v>
      </c>
      <c r="AX409" s="14" t="s">
        <v>76</v>
      </c>
      <c r="AY409" s="256" t="s">
        <v>281</v>
      </c>
    </row>
    <row r="410" s="2" customFormat="1" ht="24.15" customHeight="1">
      <c r="A410" s="41"/>
      <c r="B410" s="42"/>
      <c r="C410" s="216" t="s">
        <v>938</v>
      </c>
      <c r="D410" s="216" t="s">
        <v>284</v>
      </c>
      <c r="E410" s="217" t="s">
        <v>813</v>
      </c>
      <c r="F410" s="218" t="s">
        <v>814</v>
      </c>
      <c r="G410" s="219" t="s">
        <v>197</v>
      </c>
      <c r="H410" s="220">
        <v>26.02</v>
      </c>
      <c r="I410" s="221"/>
      <c r="J410" s="222">
        <f>ROUND(I410*H410,2)</f>
        <v>0</v>
      </c>
      <c r="K410" s="218" t="s">
        <v>287</v>
      </c>
      <c r="L410" s="47"/>
      <c r="M410" s="223" t="s">
        <v>19</v>
      </c>
      <c r="N410" s="224" t="s">
        <v>40</v>
      </c>
      <c r="O410" s="87"/>
      <c r="P410" s="225">
        <f>O410*H410</f>
        <v>0</v>
      </c>
      <c r="Q410" s="225">
        <v>0</v>
      </c>
      <c r="R410" s="225">
        <f>Q410*H410</f>
        <v>0</v>
      </c>
      <c r="S410" s="225">
        <v>3.0000000000000001E-05</v>
      </c>
      <c r="T410" s="226">
        <f>S410*H410</f>
        <v>0.0007806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305</v>
      </c>
      <c r="AT410" s="227" t="s">
        <v>284</v>
      </c>
      <c r="AU410" s="227" t="s">
        <v>78</v>
      </c>
      <c r="AY410" s="20" t="s">
        <v>281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76</v>
      </c>
      <c r="BK410" s="228">
        <f>ROUND(I410*H410,2)</f>
        <v>0</v>
      </c>
      <c r="BL410" s="20" t="s">
        <v>305</v>
      </c>
      <c r="BM410" s="227" t="s">
        <v>815</v>
      </c>
    </row>
    <row r="411" s="2" customFormat="1">
      <c r="A411" s="41"/>
      <c r="B411" s="42"/>
      <c r="C411" s="43"/>
      <c r="D411" s="229" t="s">
        <v>290</v>
      </c>
      <c r="E411" s="43"/>
      <c r="F411" s="230" t="s">
        <v>816</v>
      </c>
      <c r="G411" s="43"/>
      <c r="H411" s="43"/>
      <c r="I411" s="231"/>
      <c r="J411" s="43"/>
      <c r="K411" s="43"/>
      <c r="L411" s="47"/>
      <c r="M411" s="232"/>
      <c r="N411" s="233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290</v>
      </c>
      <c r="AU411" s="20" t="s">
        <v>78</v>
      </c>
    </row>
    <row r="412" s="13" customFormat="1">
      <c r="A412" s="13"/>
      <c r="B412" s="234"/>
      <c r="C412" s="235"/>
      <c r="D412" s="236" t="s">
        <v>292</v>
      </c>
      <c r="E412" s="237" t="s">
        <v>19</v>
      </c>
      <c r="F412" s="238" t="s">
        <v>200</v>
      </c>
      <c r="G412" s="235"/>
      <c r="H412" s="239">
        <v>26.02</v>
      </c>
      <c r="I412" s="240"/>
      <c r="J412" s="235"/>
      <c r="K412" s="235"/>
      <c r="L412" s="241"/>
      <c r="M412" s="242"/>
      <c r="N412" s="243"/>
      <c r="O412" s="243"/>
      <c r="P412" s="243"/>
      <c r="Q412" s="243"/>
      <c r="R412" s="243"/>
      <c r="S412" s="243"/>
      <c r="T412" s="244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5" t="s">
        <v>292</v>
      </c>
      <c r="AU412" s="245" t="s">
        <v>78</v>
      </c>
      <c r="AV412" s="13" t="s">
        <v>78</v>
      </c>
      <c r="AW412" s="13" t="s">
        <v>31</v>
      </c>
      <c r="AX412" s="13" t="s">
        <v>76</v>
      </c>
      <c r="AY412" s="245" t="s">
        <v>281</v>
      </c>
    </row>
    <row r="413" s="2" customFormat="1" ht="16.5" customHeight="1">
      <c r="A413" s="41"/>
      <c r="B413" s="42"/>
      <c r="C413" s="267" t="s">
        <v>939</v>
      </c>
      <c r="D413" s="267" t="s">
        <v>396</v>
      </c>
      <c r="E413" s="268" t="s">
        <v>817</v>
      </c>
      <c r="F413" s="269" t="s">
        <v>818</v>
      </c>
      <c r="G413" s="270" t="s">
        <v>197</v>
      </c>
      <c r="H413" s="271">
        <v>28.622</v>
      </c>
      <c r="I413" s="272"/>
      <c r="J413" s="273">
        <f>ROUND(I413*H413,2)</f>
        <v>0</v>
      </c>
      <c r="K413" s="269" t="s">
        <v>287</v>
      </c>
      <c r="L413" s="274"/>
      <c r="M413" s="275" t="s">
        <v>19</v>
      </c>
      <c r="N413" s="276" t="s">
        <v>40</v>
      </c>
      <c r="O413" s="87"/>
      <c r="P413" s="225">
        <f>O413*H413</f>
        <v>0</v>
      </c>
      <c r="Q413" s="225">
        <v>1.0000000000000001E-05</v>
      </c>
      <c r="R413" s="225">
        <f>Q413*H413</f>
        <v>0.00028622000000000001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483</v>
      </c>
      <c r="AT413" s="227" t="s">
        <v>396</v>
      </c>
      <c r="AU413" s="227" t="s">
        <v>78</v>
      </c>
      <c r="AY413" s="20" t="s">
        <v>281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76</v>
      </c>
      <c r="BK413" s="228">
        <f>ROUND(I413*H413,2)</f>
        <v>0</v>
      </c>
      <c r="BL413" s="20" t="s">
        <v>305</v>
      </c>
      <c r="BM413" s="227" t="s">
        <v>819</v>
      </c>
    </row>
    <row r="414" s="13" customFormat="1">
      <c r="A414" s="13"/>
      <c r="B414" s="234"/>
      <c r="C414" s="235"/>
      <c r="D414" s="236" t="s">
        <v>292</v>
      </c>
      <c r="E414" s="235"/>
      <c r="F414" s="238" t="s">
        <v>959</v>
      </c>
      <c r="G414" s="235"/>
      <c r="H414" s="239">
        <v>28.622</v>
      </c>
      <c r="I414" s="240"/>
      <c r="J414" s="235"/>
      <c r="K414" s="235"/>
      <c r="L414" s="241"/>
      <c r="M414" s="242"/>
      <c r="N414" s="243"/>
      <c r="O414" s="243"/>
      <c r="P414" s="243"/>
      <c r="Q414" s="243"/>
      <c r="R414" s="243"/>
      <c r="S414" s="243"/>
      <c r="T414" s="244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5" t="s">
        <v>292</v>
      </c>
      <c r="AU414" s="245" t="s">
        <v>78</v>
      </c>
      <c r="AV414" s="13" t="s">
        <v>78</v>
      </c>
      <c r="AW414" s="13" t="s">
        <v>4</v>
      </c>
      <c r="AX414" s="13" t="s">
        <v>76</v>
      </c>
      <c r="AY414" s="245" t="s">
        <v>281</v>
      </c>
    </row>
    <row r="415" s="2" customFormat="1" ht="55.5" customHeight="1">
      <c r="A415" s="41"/>
      <c r="B415" s="42"/>
      <c r="C415" s="216" t="s">
        <v>940</v>
      </c>
      <c r="D415" s="216" t="s">
        <v>284</v>
      </c>
      <c r="E415" s="217" t="s">
        <v>821</v>
      </c>
      <c r="F415" s="218" t="s">
        <v>822</v>
      </c>
      <c r="G415" s="219" t="s">
        <v>197</v>
      </c>
      <c r="H415" s="220">
        <v>36.825000000000003</v>
      </c>
      <c r="I415" s="221"/>
      <c r="J415" s="222">
        <f>ROUND(I415*H415,2)</f>
        <v>0</v>
      </c>
      <c r="K415" s="218" t="s">
        <v>287</v>
      </c>
      <c r="L415" s="47"/>
      <c r="M415" s="223" t="s">
        <v>19</v>
      </c>
      <c r="N415" s="224" t="s">
        <v>40</v>
      </c>
      <c r="O415" s="87"/>
      <c r="P415" s="225">
        <f>O415*H415</f>
        <v>0</v>
      </c>
      <c r="Q415" s="225">
        <v>0</v>
      </c>
      <c r="R415" s="225">
        <f>Q415*H415</f>
        <v>0</v>
      </c>
      <c r="S415" s="225">
        <v>3.0000000000000001E-05</v>
      </c>
      <c r="T415" s="226">
        <f>S415*H415</f>
        <v>0.0011047500000000001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7" t="s">
        <v>305</v>
      </c>
      <c r="AT415" s="227" t="s">
        <v>284</v>
      </c>
      <c r="AU415" s="227" t="s">
        <v>78</v>
      </c>
      <c r="AY415" s="20" t="s">
        <v>281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20" t="s">
        <v>76</v>
      </c>
      <c r="BK415" s="228">
        <f>ROUND(I415*H415,2)</f>
        <v>0</v>
      </c>
      <c r="BL415" s="20" t="s">
        <v>305</v>
      </c>
      <c r="BM415" s="227" t="s">
        <v>823</v>
      </c>
    </row>
    <row r="416" s="2" customFormat="1">
      <c r="A416" s="41"/>
      <c r="B416" s="42"/>
      <c r="C416" s="43"/>
      <c r="D416" s="229" t="s">
        <v>290</v>
      </c>
      <c r="E416" s="43"/>
      <c r="F416" s="230" t="s">
        <v>824</v>
      </c>
      <c r="G416" s="43"/>
      <c r="H416" s="43"/>
      <c r="I416" s="231"/>
      <c r="J416" s="43"/>
      <c r="K416" s="43"/>
      <c r="L416" s="47"/>
      <c r="M416" s="232"/>
      <c r="N416" s="233"/>
      <c r="O416" s="87"/>
      <c r="P416" s="87"/>
      <c r="Q416" s="87"/>
      <c r="R416" s="87"/>
      <c r="S416" s="87"/>
      <c r="T416" s="88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T416" s="20" t="s">
        <v>290</v>
      </c>
      <c r="AU416" s="20" t="s">
        <v>78</v>
      </c>
    </row>
    <row r="417" s="15" customFormat="1">
      <c r="A417" s="15"/>
      <c r="B417" s="257"/>
      <c r="C417" s="258"/>
      <c r="D417" s="236" t="s">
        <v>292</v>
      </c>
      <c r="E417" s="259" t="s">
        <v>19</v>
      </c>
      <c r="F417" s="260" t="s">
        <v>825</v>
      </c>
      <c r="G417" s="258"/>
      <c r="H417" s="259" t="s">
        <v>19</v>
      </c>
      <c r="I417" s="261"/>
      <c r="J417" s="258"/>
      <c r="K417" s="258"/>
      <c r="L417" s="262"/>
      <c r="M417" s="263"/>
      <c r="N417" s="264"/>
      <c r="O417" s="264"/>
      <c r="P417" s="264"/>
      <c r="Q417" s="264"/>
      <c r="R417" s="264"/>
      <c r="S417" s="264"/>
      <c r="T417" s="26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T417" s="266" t="s">
        <v>292</v>
      </c>
      <c r="AU417" s="266" t="s">
        <v>78</v>
      </c>
      <c r="AV417" s="15" t="s">
        <v>76</v>
      </c>
      <c r="AW417" s="15" t="s">
        <v>31</v>
      </c>
      <c r="AX417" s="15" t="s">
        <v>69</v>
      </c>
      <c r="AY417" s="266" t="s">
        <v>281</v>
      </c>
    </row>
    <row r="418" s="13" customFormat="1">
      <c r="A418" s="13"/>
      <c r="B418" s="234"/>
      <c r="C418" s="235"/>
      <c r="D418" s="236" t="s">
        <v>292</v>
      </c>
      <c r="E418" s="237" t="s">
        <v>19</v>
      </c>
      <c r="F418" s="238" t="s">
        <v>826</v>
      </c>
      <c r="G418" s="235"/>
      <c r="H418" s="239">
        <v>36.825000000000003</v>
      </c>
      <c r="I418" s="240"/>
      <c r="J418" s="235"/>
      <c r="K418" s="235"/>
      <c r="L418" s="241"/>
      <c r="M418" s="242"/>
      <c r="N418" s="243"/>
      <c r="O418" s="243"/>
      <c r="P418" s="243"/>
      <c r="Q418" s="243"/>
      <c r="R418" s="243"/>
      <c r="S418" s="243"/>
      <c r="T418" s="244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5" t="s">
        <v>292</v>
      </c>
      <c r="AU418" s="245" t="s">
        <v>78</v>
      </c>
      <c r="AV418" s="13" t="s">
        <v>78</v>
      </c>
      <c r="AW418" s="13" t="s">
        <v>31</v>
      </c>
      <c r="AX418" s="13" t="s">
        <v>76</v>
      </c>
      <c r="AY418" s="245" t="s">
        <v>281</v>
      </c>
    </row>
    <row r="419" s="2" customFormat="1" ht="16.5" customHeight="1">
      <c r="A419" s="41"/>
      <c r="B419" s="42"/>
      <c r="C419" s="267" t="s">
        <v>941</v>
      </c>
      <c r="D419" s="267" t="s">
        <v>396</v>
      </c>
      <c r="E419" s="268" t="s">
        <v>817</v>
      </c>
      <c r="F419" s="269" t="s">
        <v>818</v>
      </c>
      <c r="G419" s="270" t="s">
        <v>197</v>
      </c>
      <c r="H419" s="271">
        <v>40.508000000000003</v>
      </c>
      <c r="I419" s="272"/>
      <c r="J419" s="273">
        <f>ROUND(I419*H419,2)</f>
        <v>0</v>
      </c>
      <c r="K419" s="269" t="s">
        <v>287</v>
      </c>
      <c r="L419" s="274"/>
      <c r="M419" s="275" t="s">
        <v>19</v>
      </c>
      <c r="N419" s="276" t="s">
        <v>40</v>
      </c>
      <c r="O419" s="87"/>
      <c r="P419" s="225">
        <f>O419*H419</f>
        <v>0</v>
      </c>
      <c r="Q419" s="225">
        <v>1.0000000000000001E-05</v>
      </c>
      <c r="R419" s="225">
        <f>Q419*H419</f>
        <v>0.00040508000000000005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483</v>
      </c>
      <c r="AT419" s="227" t="s">
        <v>396</v>
      </c>
      <c r="AU419" s="227" t="s">
        <v>78</v>
      </c>
      <c r="AY419" s="20" t="s">
        <v>281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76</v>
      </c>
      <c r="BK419" s="228">
        <f>ROUND(I419*H419,2)</f>
        <v>0</v>
      </c>
      <c r="BL419" s="20" t="s">
        <v>305</v>
      </c>
      <c r="BM419" s="227" t="s">
        <v>828</v>
      </c>
    </row>
    <row r="420" s="13" customFormat="1">
      <c r="A420" s="13"/>
      <c r="B420" s="234"/>
      <c r="C420" s="235"/>
      <c r="D420" s="236" t="s">
        <v>292</v>
      </c>
      <c r="E420" s="235"/>
      <c r="F420" s="238" t="s">
        <v>965</v>
      </c>
      <c r="G420" s="235"/>
      <c r="H420" s="239">
        <v>40.508000000000003</v>
      </c>
      <c r="I420" s="240"/>
      <c r="J420" s="235"/>
      <c r="K420" s="235"/>
      <c r="L420" s="241"/>
      <c r="M420" s="242"/>
      <c r="N420" s="243"/>
      <c r="O420" s="243"/>
      <c r="P420" s="243"/>
      <c r="Q420" s="243"/>
      <c r="R420" s="243"/>
      <c r="S420" s="243"/>
      <c r="T420" s="244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5" t="s">
        <v>292</v>
      </c>
      <c r="AU420" s="245" t="s">
        <v>78</v>
      </c>
      <c r="AV420" s="13" t="s">
        <v>78</v>
      </c>
      <c r="AW420" s="13" t="s">
        <v>4</v>
      </c>
      <c r="AX420" s="13" t="s">
        <v>76</v>
      </c>
      <c r="AY420" s="245" t="s">
        <v>281</v>
      </c>
    </row>
    <row r="421" s="2" customFormat="1" ht="33" customHeight="1">
      <c r="A421" s="41"/>
      <c r="B421" s="42"/>
      <c r="C421" s="216" t="s">
        <v>942</v>
      </c>
      <c r="D421" s="216" t="s">
        <v>284</v>
      </c>
      <c r="E421" s="217" t="s">
        <v>831</v>
      </c>
      <c r="F421" s="218" t="s">
        <v>832</v>
      </c>
      <c r="G421" s="219" t="s">
        <v>197</v>
      </c>
      <c r="H421" s="220">
        <v>94.263000000000005</v>
      </c>
      <c r="I421" s="221"/>
      <c r="J421" s="222">
        <f>ROUND(I421*H421,2)</f>
        <v>0</v>
      </c>
      <c r="K421" s="218" t="s">
        <v>287</v>
      </c>
      <c r="L421" s="47"/>
      <c r="M421" s="223" t="s">
        <v>19</v>
      </c>
      <c r="N421" s="224" t="s">
        <v>40</v>
      </c>
      <c r="O421" s="87"/>
      <c r="P421" s="225">
        <f>O421*H421</f>
        <v>0</v>
      </c>
      <c r="Q421" s="225">
        <v>0.00020799999999999999</v>
      </c>
      <c r="R421" s="225">
        <f>Q421*H421</f>
        <v>0.019606703999999999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305</v>
      </c>
      <c r="AT421" s="227" t="s">
        <v>284</v>
      </c>
      <c r="AU421" s="227" t="s">
        <v>78</v>
      </c>
      <c r="AY421" s="20" t="s">
        <v>281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76</v>
      </c>
      <c r="BK421" s="228">
        <f>ROUND(I421*H421,2)</f>
        <v>0</v>
      </c>
      <c r="BL421" s="20" t="s">
        <v>305</v>
      </c>
      <c r="BM421" s="227" t="s">
        <v>833</v>
      </c>
    </row>
    <row r="422" s="2" customFormat="1">
      <c r="A422" s="41"/>
      <c r="B422" s="42"/>
      <c r="C422" s="43"/>
      <c r="D422" s="229" t="s">
        <v>290</v>
      </c>
      <c r="E422" s="43"/>
      <c r="F422" s="230" t="s">
        <v>834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290</v>
      </c>
      <c r="AU422" s="20" t="s">
        <v>78</v>
      </c>
    </row>
    <row r="423" s="2" customFormat="1" ht="37.8" customHeight="1">
      <c r="A423" s="41"/>
      <c r="B423" s="42"/>
      <c r="C423" s="216" t="s">
        <v>943</v>
      </c>
      <c r="D423" s="216" t="s">
        <v>284</v>
      </c>
      <c r="E423" s="217" t="s">
        <v>836</v>
      </c>
      <c r="F423" s="218" t="s">
        <v>837</v>
      </c>
      <c r="G423" s="219" t="s">
        <v>197</v>
      </c>
      <c r="H423" s="220">
        <v>94.263000000000005</v>
      </c>
      <c r="I423" s="221"/>
      <c r="J423" s="222">
        <f>ROUND(I423*H423,2)</f>
        <v>0</v>
      </c>
      <c r="K423" s="218" t="s">
        <v>287</v>
      </c>
      <c r="L423" s="47"/>
      <c r="M423" s="223" t="s">
        <v>19</v>
      </c>
      <c r="N423" s="224" t="s">
        <v>40</v>
      </c>
      <c r="O423" s="87"/>
      <c r="P423" s="225">
        <f>O423*H423</f>
        <v>0</v>
      </c>
      <c r="Q423" s="225">
        <v>0.00028499999999999999</v>
      </c>
      <c r="R423" s="225">
        <f>Q423*H423</f>
        <v>0.026864954999999999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305</v>
      </c>
      <c r="AT423" s="227" t="s">
        <v>284</v>
      </c>
      <c r="AU423" s="227" t="s">
        <v>78</v>
      </c>
      <c r="AY423" s="20" t="s">
        <v>281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76</v>
      </c>
      <c r="BK423" s="228">
        <f>ROUND(I423*H423,2)</f>
        <v>0</v>
      </c>
      <c r="BL423" s="20" t="s">
        <v>305</v>
      </c>
      <c r="BM423" s="227" t="s">
        <v>838</v>
      </c>
    </row>
    <row r="424" s="2" customFormat="1">
      <c r="A424" s="41"/>
      <c r="B424" s="42"/>
      <c r="C424" s="43"/>
      <c r="D424" s="229" t="s">
        <v>290</v>
      </c>
      <c r="E424" s="43"/>
      <c r="F424" s="230" t="s">
        <v>839</v>
      </c>
      <c r="G424" s="43"/>
      <c r="H424" s="43"/>
      <c r="I424" s="231"/>
      <c r="J424" s="43"/>
      <c r="K424" s="43"/>
      <c r="L424" s="47"/>
      <c r="M424" s="291"/>
      <c r="N424" s="292"/>
      <c r="O424" s="293"/>
      <c r="P424" s="293"/>
      <c r="Q424" s="293"/>
      <c r="R424" s="293"/>
      <c r="S424" s="293"/>
      <c r="T424" s="294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T424" s="20" t="s">
        <v>290</v>
      </c>
      <c r="AU424" s="20" t="s">
        <v>78</v>
      </c>
    </row>
    <row r="425" s="2" customFormat="1" ht="6.96" customHeight="1">
      <c r="A425" s="41"/>
      <c r="B425" s="62"/>
      <c r="C425" s="63"/>
      <c r="D425" s="63"/>
      <c r="E425" s="63"/>
      <c r="F425" s="63"/>
      <c r="G425" s="63"/>
      <c r="H425" s="63"/>
      <c r="I425" s="63"/>
      <c r="J425" s="63"/>
      <c r="K425" s="63"/>
      <c r="L425" s="47"/>
      <c r="M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</row>
  </sheetData>
  <sheetProtection sheet="1" autoFilter="0" formatColumns="0" formatRows="0" objects="1" scenarios="1" spinCount="100000" saltValue="MfuPjVp0RJ9O2Vy14QopWe67CpkLt9BS2Yr+4B4uc1ir6By26qlX+ie80PyY6qGsZvZlK0+Wabqw5dytMacwfg==" hashValue="YSJIKU50e5Jx9N6/QSKONokSYWBXcKzVpdIYfZo26BjfhmAYOrzUjY52BqoikE2CmypGTKOvdF537wZqS5QERg==" algorithmName="SHA-512" password="DDA6"/>
  <autoFilter ref="C109:K42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8:H98"/>
    <mergeCell ref="E100:H100"/>
    <mergeCell ref="E102:H102"/>
    <mergeCell ref="L2:V2"/>
  </mergeCells>
  <hyperlinks>
    <hyperlink ref="F114" r:id="rId1" display="https://podminky.urs.cz/item/CS_URS_2025_01/965081213"/>
    <hyperlink ref="F117" r:id="rId2" display="https://podminky.urs.cz/item/CS_URS_2025_01/965046111"/>
    <hyperlink ref="F120" r:id="rId3" display="https://podminky.urs.cz/item/CS_URS_2025_01/965046119"/>
    <hyperlink ref="F123" r:id="rId4" display="https://podminky.urs.cz/item/CS_URS_2025_01/968072455"/>
    <hyperlink ref="F133" r:id="rId5" display="https://podminky.urs.cz/item/CS_URS_2025_01/751398821"/>
    <hyperlink ref="F137" r:id="rId6" display="https://podminky.urs.cz/item/CS_URS_2025_01/978013191"/>
    <hyperlink ref="F146" r:id="rId7" display="https://podminky.urs.cz/item/CS_URS_2025_01/978059541"/>
    <hyperlink ref="F152" r:id="rId8" display="https://podminky.urs.cz/item/CS_URS_2025_01/962031132"/>
    <hyperlink ref="F157" r:id="rId9" display="https://podminky.urs.cz/item/CS_URS_2025_01/962081131"/>
    <hyperlink ref="F160" r:id="rId10" display="https://podminky.urs.cz/item/CS_URS_2025_01/962032253"/>
    <hyperlink ref="F164" r:id="rId11" display="https://podminky.urs.cz/item/CS_URS_2025_01/997013212"/>
    <hyperlink ref="F166" r:id="rId12" display="https://podminky.urs.cz/item/CS_URS_2025_01/997013501"/>
    <hyperlink ref="F168" r:id="rId13" display="https://podminky.urs.cz/item/CS_URS_2025_01/997013509"/>
    <hyperlink ref="F171" r:id="rId14" display="https://podminky.urs.cz/item/CS_URS_2025_01/997013631"/>
    <hyperlink ref="F176" r:id="rId15" display="https://podminky.urs.cz/item/CS_URS_2025_01/622143004"/>
    <hyperlink ref="F183" r:id="rId16" display="https://podminky.urs.cz/item/CS_URS_2025_01/622143005"/>
    <hyperlink ref="F191" r:id="rId17" display="https://podminky.urs.cz/item/CS_URS_2025_01/629991012"/>
    <hyperlink ref="F196" r:id="rId18" display="https://podminky.urs.cz/item/CS_URS_2025_01/619995001"/>
    <hyperlink ref="F199" r:id="rId19" display="https://podminky.urs.cz/item/CS_URS_2025_01/612321111"/>
    <hyperlink ref="F205" r:id="rId20" display="https://podminky.urs.cz/item/CS_URS_2025_01/612321191"/>
    <hyperlink ref="F207" r:id="rId21" display="https://podminky.urs.cz/item/CS_URS_2025_01/612131121"/>
    <hyperlink ref="F210" r:id="rId22" display="https://podminky.urs.cz/item/CS_URS_2025_01/612341121"/>
    <hyperlink ref="F213" r:id="rId23" display="https://podminky.urs.cz/item/CS_URS_2025_01/612341191"/>
    <hyperlink ref="F216" r:id="rId24" display="https://podminky.urs.cz/item/CS_URS_2025_01/632451101"/>
    <hyperlink ref="F220" r:id="rId25" display="https://podminky.urs.cz/item/CS_URS_2025_01/771121011"/>
    <hyperlink ref="F223" r:id="rId26" display="https://podminky.urs.cz/item/CS_URS_2025_01/642944121"/>
    <hyperlink ref="F229" r:id="rId27" display="https://podminky.urs.cz/item/CS_URS_2025_01/783301313"/>
    <hyperlink ref="F234" r:id="rId28" display="https://podminky.urs.cz/item/CS_URS_2025_01/783314101"/>
    <hyperlink ref="F236" r:id="rId29" display="https://podminky.urs.cz/item/CS_URS_2025_01/783315101"/>
    <hyperlink ref="F238" r:id="rId30" display="https://podminky.urs.cz/item/CS_URS_2025_01/783317101"/>
    <hyperlink ref="F241" r:id="rId31" display="https://podminky.urs.cz/item/CS_URS_2025_01/952901111"/>
    <hyperlink ref="F247" r:id="rId32" display="https://podminky.urs.cz/item/CS_URS_2025_01/949101111"/>
    <hyperlink ref="F255" r:id="rId33" display="https://podminky.urs.cz/item/CS_URS_2025_01/998018002"/>
    <hyperlink ref="F259" r:id="rId34" display="https://podminky.urs.cz/item/CS_URS_2025_01/998725122"/>
    <hyperlink ref="F261" r:id="rId35" display="https://podminky.urs.cz/item/CS_URS_2025_01/725291667"/>
    <hyperlink ref="F264" r:id="rId36" display="https://podminky.urs.cz/item/CS_URS_2025_01/725291652"/>
    <hyperlink ref="F267" r:id="rId37" display="https://podminky.urs.cz/item/CS_URS_2025_01/725291653"/>
    <hyperlink ref="F275" r:id="rId38" display="https://podminky.urs.cz/item/CS_URS_2025_01/725291680"/>
    <hyperlink ref="F278" r:id="rId39" display="https://podminky.urs.cz/item/CS_URS_2025_01/781491011"/>
    <hyperlink ref="F284" r:id="rId40" display="https://podminky.urs.cz/item/CS_URS_2025_01/998763332"/>
    <hyperlink ref="F287" r:id="rId41" display="https://podminky.urs.cz/item/CS_URS_2025_01/763131451"/>
    <hyperlink ref="F290" r:id="rId42" display="https://podminky.urs.cz/item/CS_URS_2025_01/763131714"/>
    <hyperlink ref="F294" r:id="rId43" display="https://podminky.urs.cz/item/CS_URS_2025_01/763172353"/>
    <hyperlink ref="F298" r:id="rId44" display="https://podminky.urs.cz/item/CS_URS_2025_01/763172355"/>
    <hyperlink ref="F303" r:id="rId45" display="https://podminky.urs.cz/item/CS_URS_2025_01/763412114"/>
    <hyperlink ref="F308" r:id="rId46" display="https://podminky.urs.cz/item/CS_URS_2025_01/763412124"/>
    <hyperlink ref="F311" r:id="rId47" display="https://podminky.urs.cz/item/CS_URS_2025_01/998766122"/>
    <hyperlink ref="F313" r:id="rId48" display="https://podminky.urs.cz/item/CS_URS_2025_01/766660002"/>
    <hyperlink ref="F317" r:id="rId49" display="https://podminky.urs.cz/item/CS_URS_2025_01/766660001"/>
    <hyperlink ref="F321" r:id="rId50" display="https://podminky.urs.cz/item/CS_URS_2025_01/766660728"/>
    <hyperlink ref="F325" r:id="rId51" display="https://podminky.urs.cz/item/CS_URS_2025_01/766660729"/>
    <hyperlink ref="F330" r:id="rId52" display="https://podminky.urs.cz/item/CS_URS_2025_01/771111011"/>
    <hyperlink ref="F333" r:id="rId53" display="https://podminky.urs.cz/item/CS_URS_2025_01/771121011"/>
    <hyperlink ref="F337" r:id="rId54" display="https://podminky.urs.cz/item/CS_URS_2025_01/771574416"/>
    <hyperlink ref="F341" r:id="rId55" display="https://podminky.urs.cz/item/CS_URS_2025_01/998771122"/>
    <hyperlink ref="F344" r:id="rId56" display="https://podminky.urs.cz/item/CS_URS_2025_01/771591207"/>
    <hyperlink ref="F347" r:id="rId57" display="https://podminky.urs.cz/item/CS_URS_2025_01/781131207"/>
    <hyperlink ref="F354" r:id="rId58" display="https://podminky.urs.cz/item/CS_URS_2025_01/781131237"/>
    <hyperlink ref="F363" r:id="rId59" display="https://podminky.urs.cz/item/CS_URS_2025_01/781121011"/>
    <hyperlink ref="F366" r:id="rId60" display="https://podminky.urs.cz/item/CS_URS_2025_01/781472221"/>
    <hyperlink ref="F370" r:id="rId61" display="https://podminky.urs.cz/item/CS_URS_2025_01/781492211"/>
    <hyperlink ref="F384" r:id="rId62" display="https://podminky.urs.cz/item/CS_URS_2025_01/781495115"/>
    <hyperlink ref="F389" r:id="rId63" display="https://podminky.urs.cz/item/CS_URS_2025_01/781495142"/>
    <hyperlink ref="F394" r:id="rId64" display="https://podminky.urs.cz/item/CS_URS_2025_01/781495143"/>
    <hyperlink ref="F397" r:id="rId65" display="https://podminky.urs.cz/item/CS_URS_2025_01/781571121"/>
    <hyperlink ref="F402" r:id="rId66" display="https://podminky.urs.cz/item/CS_URS_2025_01/998781122"/>
    <hyperlink ref="F405" r:id="rId67" display="https://podminky.urs.cz/item/CS_URS_2025_01/784111001"/>
    <hyperlink ref="F411" r:id="rId68" display="https://podminky.urs.cz/item/CS_URS_2025_01/784171101"/>
    <hyperlink ref="F416" r:id="rId69" display="https://podminky.urs.cz/item/CS_URS_2025_01/784171121"/>
    <hyperlink ref="F422" r:id="rId70" display="https://podminky.urs.cz/item/CS_URS_2025_01/784181101"/>
    <hyperlink ref="F424" r:id="rId71" display="https://podminky.urs.cz/item/CS_URS_2025_01/7842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72"/>
</worksheet>
</file>

<file path=xl/worksheets/sheet4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2521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2685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ROUND((SUM(BE87:BE95)),  2)</f>
        <v>0</v>
      </c>
      <c r="G35" s="41"/>
      <c r="H35" s="41"/>
      <c r="I35" s="161">
        <v>0.20999999999999999</v>
      </c>
      <c r="J35" s="160">
        <f>ROUND(((SUM(BE87:BE95))*I35),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ROUND((SUM(BF87:BF95)),  2)</f>
        <v>0</v>
      </c>
      <c r="G36" s="41"/>
      <c r="H36" s="41"/>
      <c r="I36" s="161">
        <v>0.12</v>
      </c>
      <c r="J36" s="160">
        <f>ROUND(((SUM(BF87:BF95))*I36),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ROUND((SUM(BG87:BG95)),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ROUND((SUM(BH87:BH95)),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ROUND((SUM(BI87:BI95)),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2521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 xml:space="preserve">E7 - Doplnění 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1390</v>
      </c>
      <c r="E64" s="181"/>
      <c r="F64" s="181"/>
      <c r="G64" s="181"/>
      <c r="H64" s="181"/>
      <c r="I64" s="181"/>
      <c r="J64" s="182">
        <f>J88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2686</v>
      </c>
      <c r="E65" s="186"/>
      <c r="F65" s="186"/>
      <c r="G65" s="186"/>
      <c r="H65" s="186"/>
      <c r="I65" s="186"/>
      <c r="J65" s="187">
        <f>J89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65"/>
      <c r="J71" s="65"/>
      <c r="K71" s="65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266</v>
      </c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</v>
      </c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173" t="str">
        <f>E7</f>
        <v>Rekonstrukce sociálního zařízení včetně rozvodů vody a kanalizace</v>
      </c>
      <c r="F75" s="35"/>
      <c r="G75" s="35"/>
      <c r="H75" s="35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1" customFormat="1" ht="12" customHeight="1">
      <c r="B76" s="24"/>
      <c r="C76" s="35" t="s">
        <v>217</v>
      </c>
      <c r="D76" s="25"/>
      <c r="E76" s="25"/>
      <c r="F76" s="25"/>
      <c r="G76" s="25"/>
      <c r="H76" s="25"/>
      <c r="I76" s="25"/>
      <c r="J76" s="25"/>
      <c r="K76" s="25"/>
      <c r="L76" s="23"/>
    </row>
    <row r="77" s="2" customFormat="1" ht="16.5" customHeight="1">
      <c r="A77" s="41"/>
      <c r="B77" s="42"/>
      <c r="C77" s="43"/>
      <c r="D77" s="43"/>
      <c r="E77" s="173" t="s">
        <v>2521</v>
      </c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225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E11</f>
        <v xml:space="preserve">E7 - Doplnění </v>
      </c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21</v>
      </c>
      <c r="D81" s="43"/>
      <c r="E81" s="43"/>
      <c r="F81" s="30" t="str">
        <f>F14</f>
        <v xml:space="preserve"> </v>
      </c>
      <c r="G81" s="43"/>
      <c r="H81" s="43"/>
      <c r="I81" s="35" t="s">
        <v>23</v>
      </c>
      <c r="J81" s="75" t="str">
        <f>IF(J14="","",J14)</f>
        <v>6. 6. 2025</v>
      </c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25</v>
      </c>
      <c r="D83" s="43"/>
      <c r="E83" s="43"/>
      <c r="F83" s="30" t="str">
        <f>E17</f>
        <v xml:space="preserve"> </v>
      </c>
      <c r="G83" s="43"/>
      <c r="H83" s="43"/>
      <c r="I83" s="35" t="s">
        <v>30</v>
      </c>
      <c r="J83" s="39" t="str">
        <f>E23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28</v>
      </c>
      <c r="D84" s="43"/>
      <c r="E84" s="43"/>
      <c r="F84" s="30" t="str">
        <f>IF(E20="","",E20)</f>
        <v>Vyplň údaj</v>
      </c>
      <c r="G84" s="43"/>
      <c r="H84" s="43"/>
      <c r="I84" s="35" t="s">
        <v>32</v>
      </c>
      <c r="J84" s="39" t="str">
        <f>E26</f>
        <v xml:space="preserve"> 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1" customFormat="1" ht="29.28" customHeight="1">
      <c r="A86" s="189"/>
      <c r="B86" s="190"/>
      <c r="C86" s="191" t="s">
        <v>267</v>
      </c>
      <c r="D86" s="192" t="s">
        <v>54</v>
      </c>
      <c r="E86" s="192" t="s">
        <v>50</v>
      </c>
      <c r="F86" s="192" t="s">
        <v>51</v>
      </c>
      <c r="G86" s="192" t="s">
        <v>268</v>
      </c>
      <c r="H86" s="192" t="s">
        <v>269</v>
      </c>
      <c r="I86" s="192" t="s">
        <v>270</v>
      </c>
      <c r="J86" s="192" t="s">
        <v>239</v>
      </c>
      <c r="K86" s="193" t="s">
        <v>271</v>
      </c>
      <c r="L86" s="194"/>
      <c r="M86" s="95" t="s">
        <v>19</v>
      </c>
      <c r="N86" s="96" t="s">
        <v>39</v>
      </c>
      <c r="O86" s="96" t="s">
        <v>272</v>
      </c>
      <c r="P86" s="96" t="s">
        <v>273</v>
      </c>
      <c r="Q86" s="96" t="s">
        <v>274</v>
      </c>
      <c r="R86" s="96" t="s">
        <v>275</v>
      </c>
      <c r="S86" s="96" t="s">
        <v>276</v>
      </c>
      <c r="T86" s="97" t="s">
        <v>277</v>
      </c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</row>
    <row r="87" s="2" customFormat="1" ht="22.8" customHeight="1">
      <c r="A87" s="41"/>
      <c r="B87" s="42"/>
      <c r="C87" s="102" t="s">
        <v>278</v>
      </c>
      <c r="D87" s="43"/>
      <c r="E87" s="43"/>
      <c r="F87" s="43"/>
      <c r="G87" s="43"/>
      <c r="H87" s="43"/>
      <c r="I87" s="43"/>
      <c r="J87" s="195">
        <f>BK87</f>
        <v>0</v>
      </c>
      <c r="K87" s="43"/>
      <c r="L87" s="47"/>
      <c r="M87" s="98"/>
      <c r="N87" s="196"/>
      <c r="O87" s="99"/>
      <c r="P87" s="197">
        <f>P88</f>
        <v>0</v>
      </c>
      <c r="Q87" s="99"/>
      <c r="R87" s="197">
        <f>R88</f>
        <v>0</v>
      </c>
      <c r="S87" s="99"/>
      <c r="T87" s="198">
        <f>T88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68</v>
      </c>
      <c r="AU87" s="20" t="s">
        <v>240</v>
      </c>
      <c r="BK87" s="199">
        <f>BK88</f>
        <v>0</v>
      </c>
    </row>
    <row r="88" s="12" customFormat="1" ht="25.92" customHeight="1">
      <c r="A88" s="12"/>
      <c r="B88" s="200"/>
      <c r="C88" s="201"/>
      <c r="D88" s="202" t="s">
        <v>68</v>
      </c>
      <c r="E88" s="203" t="s">
        <v>1394</v>
      </c>
      <c r="F88" s="203" t="s">
        <v>1395</v>
      </c>
      <c r="G88" s="201"/>
      <c r="H88" s="201"/>
      <c r="I88" s="204"/>
      <c r="J88" s="205">
        <f>BK88</f>
        <v>0</v>
      </c>
      <c r="K88" s="201"/>
      <c r="L88" s="206"/>
      <c r="M88" s="207"/>
      <c r="N88" s="208"/>
      <c r="O88" s="208"/>
      <c r="P88" s="209">
        <f>P89</f>
        <v>0</v>
      </c>
      <c r="Q88" s="208"/>
      <c r="R88" s="209">
        <f>R89</f>
        <v>0</v>
      </c>
      <c r="S88" s="208"/>
      <c r="T88" s="210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1" t="s">
        <v>288</v>
      </c>
      <c r="AT88" s="212" t="s">
        <v>68</v>
      </c>
      <c r="AU88" s="212" t="s">
        <v>69</v>
      </c>
      <c r="AY88" s="211" t="s">
        <v>281</v>
      </c>
      <c r="BK88" s="213">
        <f>BK89</f>
        <v>0</v>
      </c>
    </row>
    <row r="89" s="12" customFormat="1" ht="22.8" customHeight="1">
      <c r="A89" s="12"/>
      <c r="B89" s="200"/>
      <c r="C89" s="201"/>
      <c r="D89" s="202" t="s">
        <v>68</v>
      </c>
      <c r="E89" s="214" t="s">
        <v>76</v>
      </c>
      <c r="F89" s="214" t="s">
        <v>2687</v>
      </c>
      <c r="G89" s="201"/>
      <c r="H89" s="201"/>
      <c r="I89" s="204"/>
      <c r="J89" s="215">
        <f>BK89</f>
        <v>0</v>
      </c>
      <c r="K89" s="201"/>
      <c r="L89" s="206"/>
      <c r="M89" s="207"/>
      <c r="N89" s="208"/>
      <c r="O89" s="208"/>
      <c r="P89" s="209">
        <f>SUM(P90:P95)</f>
        <v>0</v>
      </c>
      <c r="Q89" s="208"/>
      <c r="R89" s="209">
        <f>SUM(R90:R95)</f>
        <v>0</v>
      </c>
      <c r="S89" s="208"/>
      <c r="T89" s="210">
        <f>SUM(T90:T95)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288</v>
      </c>
      <c r="AT89" s="212" t="s">
        <v>68</v>
      </c>
      <c r="AU89" s="212" t="s">
        <v>76</v>
      </c>
      <c r="AY89" s="211" t="s">
        <v>281</v>
      </c>
      <c r="BK89" s="213">
        <f>SUM(BK90:BK95)</f>
        <v>0</v>
      </c>
    </row>
    <row r="90" s="2" customFormat="1" ht="37.8" customHeight="1">
      <c r="A90" s="41"/>
      <c r="B90" s="42"/>
      <c r="C90" s="216" t="s">
        <v>76</v>
      </c>
      <c r="D90" s="216" t="s">
        <v>284</v>
      </c>
      <c r="E90" s="217" t="s">
        <v>1402</v>
      </c>
      <c r="F90" s="218" t="s">
        <v>1403</v>
      </c>
      <c r="G90" s="219" t="s">
        <v>197</v>
      </c>
      <c r="H90" s="220">
        <v>2.0710000000000002</v>
      </c>
      <c r="I90" s="221"/>
      <c r="J90" s="222">
        <f>ROUND(I90*H90,2)</f>
        <v>0</v>
      </c>
      <c r="K90" s="218" t="s">
        <v>287</v>
      </c>
      <c r="L90" s="47"/>
      <c r="M90" s="223" t="s">
        <v>19</v>
      </c>
      <c r="N90" s="224" t="s">
        <v>40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1111</v>
      </c>
      <c r="AT90" s="227" t="s">
        <v>284</v>
      </c>
      <c r="AU90" s="227" t="s">
        <v>78</v>
      </c>
      <c r="AY90" s="20" t="s">
        <v>281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76</v>
      </c>
      <c r="BK90" s="228">
        <f>ROUND(I90*H90,2)</f>
        <v>0</v>
      </c>
      <c r="BL90" s="20" t="s">
        <v>1111</v>
      </c>
      <c r="BM90" s="227" t="s">
        <v>1871</v>
      </c>
    </row>
    <row r="91" s="2" customFormat="1">
      <c r="A91" s="41"/>
      <c r="B91" s="42"/>
      <c r="C91" s="43"/>
      <c r="D91" s="229" t="s">
        <v>290</v>
      </c>
      <c r="E91" s="43"/>
      <c r="F91" s="230" t="s">
        <v>1405</v>
      </c>
      <c r="G91" s="43"/>
      <c r="H91" s="43"/>
      <c r="I91" s="231"/>
      <c r="J91" s="43"/>
      <c r="K91" s="43"/>
      <c r="L91" s="47"/>
      <c r="M91" s="232"/>
      <c r="N91" s="233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290</v>
      </c>
      <c r="AU91" s="20" t="s">
        <v>78</v>
      </c>
    </row>
    <row r="92" s="13" customFormat="1">
      <c r="A92" s="13"/>
      <c r="B92" s="234"/>
      <c r="C92" s="235"/>
      <c r="D92" s="236" t="s">
        <v>292</v>
      </c>
      <c r="E92" s="237" t="s">
        <v>19</v>
      </c>
      <c r="F92" s="238" t="s">
        <v>2688</v>
      </c>
      <c r="G92" s="235"/>
      <c r="H92" s="239">
        <v>2.0710000000000002</v>
      </c>
      <c r="I92" s="240"/>
      <c r="J92" s="235"/>
      <c r="K92" s="235"/>
      <c r="L92" s="241"/>
      <c r="M92" s="242"/>
      <c r="N92" s="243"/>
      <c r="O92" s="243"/>
      <c r="P92" s="243"/>
      <c r="Q92" s="243"/>
      <c r="R92" s="243"/>
      <c r="S92" s="243"/>
      <c r="T92" s="244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45" t="s">
        <v>292</v>
      </c>
      <c r="AU92" s="245" t="s">
        <v>78</v>
      </c>
      <c r="AV92" s="13" t="s">
        <v>78</v>
      </c>
      <c r="AW92" s="13" t="s">
        <v>31</v>
      </c>
      <c r="AX92" s="13" t="s">
        <v>76</v>
      </c>
      <c r="AY92" s="245" t="s">
        <v>281</v>
      </c>
    </row>
    <row r="93" s="2" customFormat="1" ht="37.8" customHeight="1">
      <c r="A93" s="41"/>
      <c r="B93" s="42"/>
      <c r="C93" s="216" t="s">
        <v>78</v>
      </c>
      <c r="D93" s="216" t="s">
        <v>284</v>
      </c>
      <c r="E93" s="217" t="s">
        <v>1397</v>
      </c>
      <c r="F93" s="218" t="s">
        <v>1398</v>
      </c>
      <c r="G93" s="219" t="s">
        <v>197</v>
      </c>
      <c r="H93" s="220">
        <v>57.899999999999999</v>
      </c>
      <c r="I93" s="221"/>
      <c r="J93" s="222">
        <f>ROUND(I93*H93,2)</f>
        <v>0</v>
      </c>
      <c r="K93" s="218" t="s">
        <v>287</v>
      </c>
      <c r="L93" s="47"/>
      <c r="M93" s="223" t="s">
        <v>19</v>
      </c>
      <c r="N93" s="224" t="s">
        <v>40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1111</v>
      </c>
      <c r="AT93" s="227" t="s">
        <v>284</v>
      </c>
      <c r="AU93" s="227" t="s">
        <v>78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1111</v>
      </c>
      <c r="BM93" s="227" t="s">
        <v>1399</v>
      </c>
    </row>
    <row r="94" s="2" customFormat="1">
      <c r="A94" s="41"/>
      <c r="B94" s="42"/>
      <c r="C94" s="43"/>
      <c r="D94" s="229" t="s">
        <v>290</v>
      </c>
      <c r="E94" s="43"/>
      <c r="F94" s="230" t="s">
        <v>1400</v>
      </c>
      <c r="G94" s="43"/>
      <c r="H94" s="43"/>
      <c r="I94" s="231"/>
      <c r="J94" s="43"/>
      <c r="K94" s="43"/>
      <c r="L94" s="47"/>
      <c r="M94" s="232"/>
      <c r="N94" s="233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290</v>
      </c>
      <c r="AU94" s="20" t="s">
        <v>78</v>
      </c>
    </row>
    <row r="95" s="13" customFormat="1">
      <c r="A95" s="13"/>
      <c r="B95" s="234"/>
      <c r="C95" s="235"/>
      <c r="D95" s="236" t="s">
        <v>292</v>
      </c>
      <c r="E95" s="237" t="s">
        <v>19</v>
      </c>
      <c r="F95" s="238" t="s">
        <v>2689</v>
      </c>
      <c r="G95" s="235"/>
      <c r="H95" s="239">
        <v>57.899999999999999</v>
      </c>
      <c r="I95" s="240"/>
      <c r="J95" s="235"/>
      <c r="K95" s="235"/>
      <c r="L95" s="241"/>
      <c r="M95" s="299"/>
      <c r="N95" s="300"/>
      <c r="O95" s="300"/>
      <c r="P95" s="300"/>
      <c r="Q95" s="300"/>
      <c r="R95" s="300"/>
      <c r="S95" s="300"/>
      <c r="T95" s="301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5" t="s">
        <v>292</v>
      </c>
      <c r="AU95" s="245" t="s">
        <v>78</v>
      </c>
      <c r="AV95" s="13" t="s">
        <v>78</v>
      </c>
      <c r="AW95" s="13" t="s">
        <v>31</v>
      </c>
      <c r="AX95" s="13" t="s">
        <v>76</v>
      </c>
      <c r="AY95" s="245" t="s">
        <v>281</v>
      </c>
    </row>
    <row r="96" s="2" customFormat="1" ht="6.96" customHeight="1">
      <c r="A96" s="41"/>
      <c r="B96" s="62"/>
      <c r="C96" s="63"/>
      <c r="D96" s="63"/>
      <c r="E96" s="63"/>
      <c r="F96" s="63"/>
      <c r="G96" s="63"/>
      <c r="H96" s="63"/>
      <c r="I96" s="63"/>
      <c r="J96" s="63"/>
      <c r="K96" s="63"/>
      <c r="L96" s="47"/>
      <c r="M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</sheetData>
  <sheetProtection sheet="1" autoFilter="0" formatColumns="0" formatRows="0" objects="1" scenarios="1" spinCount="100000" saltValue="r/XUCdUUxZMKK24zPB2a1wdZM7B4HtnLKpgS6ytS5fuOW76OUOMkZW9bgplXu5BetaYpTzBKOcTIh2SnaJ/dtQ==" hashValue="KU5/kwf/BQNbIe4a8fTDYIWf4Ww+hvXKN67klb0tcLhvUr6rHXCaxytEY6GCvvTXov91wpC7GAWy5ZRVbQwAAw==" algorithmName="SHA-512" password="DDA6"/>
  <autoFilter ref="C86:K9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hyperlinks>
    <hyperlink ref="F91" r:id="rId1" display="https://podminky.urs.cz/item/CS_URS_2025_01/771577211"/>
    <hyperlink ref="F94" r:id="rId2" display="https://podminky.urs.cz/item/CS_URS_2025_01/78147229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"/>
</worksheet>
</file>

<file path=xl/worksheets/sheet4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2"/>
      <c r="C3" s="143"/>
      <c r="D3" s="143"/>
      <c r="E3" s="143"/>
      <c r="F3" s="143"/>
      <c r="G3" s="143"/>
      <c r="H3" s="23"/>
    </row>
    <row r="4" s="1" customFormat="1" ht="24.96" customHeight="1">
      <c r="B4" s="23"/>
      <c r="C4" s="144" t="s">
        <v>2690</v>
      </c>
      <c r="H4" s="23"/>
    </row>
    <row r="5" s="1" customFormat="1" ht="12" customHeight="1">
      <c r="B5" s="23"/>
      <c r="C5" s="304" t="s">
        <v>13</v>
      </c>
      <c r="D5" s="153" t="s">
        <v>14</v>
      </c>
      <c r="E5" s="1"/>
      <c r="F5" s="1"/>
      <c r="H5" s="23"/>
    </row>
    <row r="6" s="1" customFormat="1" ht="36.96" customHeight="1">
      <c r="B6" s="23"/>
      <c r="C6" s="305" t="s">
        <v>16</v>
      </c>
      <c r="D6" s="306" t="s">
        <v>17</v>
      </c>
      <c r="E6" s="1"/>
      <c r="F6" s="1"/>
      <c r="H6" s="23"/>
    </row>
    <row r="7" s="1" customFormat="1" ht="16.5" customHeight="1">
      <c r="B7" s="23"/>
      <c r="C7" s="146" t="s">
        <v>23</v>
      </c>
      <c r="D7" s="150" t="str">
        <f>'Rekapitulace stavby'!AN8</f>
        <v>6. 6. 2025</v>
      </c>
      <c r="H7" s="23"/>
    </row>
    <row r="8" s="2" customFormat="1" ht="10.8" customHeight="1">
      <c r="A8" s="41"/>
      <c r="B8" s="47"/>
      <c r="C8" s="41"/>
      <c r="D8" s="41"/>
      <c r="E8" s="41"/>
      <c r="F8" s="41"/>
      <c r="G8" s="41"/>
      <c r="H8" s="47"/>
    </row>
    <row r="9" s="11" customFormat="1" ht="29.28" customHeight="1">
      <c r="A9" s="189"/>
      <c r="B9" s="307"/>
      <c r="C9" s="308" t="s">
        <v>50</v>
      </c>
      <c r="D9" s="309" t="s">
        <v>51</v>
      </c>
      <c r="E9" s="309" t="s">
        <v>268</v>
      </c>
      <c r="F9" s="310" t="s">
        <v>2691</v>
      </c>
      <c r="G9" s="189"/>
      <c r="H9" s="307"/>
    </row>
    <row r="10" s="2" customFormat="1" ht="26.4" customHeight="1">
      <c r="A10" s="41"/>
      <c r="B10" s="47"/>
      <c r="C10" s="311" t="s">
        <v>2692</v>
      </c>
      <c r="D10" s="311" t="s">
        <v>81</v>
      </c>
      <c r="E10" s="41"/>
      <c r="F10" s="41"/>
      <c r="G10" s="41"/>
      <c r="H10" s="47"/>
    </row>
    <row r="11" s="2" customFormat="1" ht="16.8" customHeight="1">
      <c r="A11" s="41"/>
      <c r="B11" s="47"/>
      <c r="C11" s="312" t="s">
        <v>195</v>
      </c>
      <c r="D11" s="313" t="s">
        <v>196</v>
      </c>
      <c r="E11" s="314" t="s">
        <v>197</v>
      </c>
      <c r="F11" s="315">
        <v>17.52</v>
      </c>
      <c r="G11" s="41"/>
      <c r="H11" s="47"/>
    </row>
    <row r="12" s="2" customFormat="1" ht="16.8" customHeight="1">
      <c r="A12" s="41"/>
      <c r="B12" s="47"/>
      <c r="C12" s="316" t="s">
        <v>19</v>
      </c>
      <c r="D12" s="316" t="s">
        <v>2693</v>
      </c>
      <c r="E12" s="20" t="s">
        <v>19</v>
      </c>
      <c r="F12" s="317">
        <v>9.2300000000000004</v>
      </c>
      <c r="G12" s="41"/>
      <c r="H12" s="47"/>
    </row>
    <row r="13" s="2" customFormat="1" ht="16.8" customHeight="1">
      <c r="A13" s="41"/>
      <c r="B13" s="47"/>
      <c r="C13" s="316" t="s">
        <v>19</v>
      </c>
      <c r="D13" s="316" t="s">
        <v>2694</v>
      </c>
      <c r="E13" s="20" t="s">
        <v>19</v>
      </c>
      <c r="F13" s="317">
        <v>8.2899999999999991</v>
      </c>
      <c r="G13" s="41"/>
      <c r="H13" s="47"/>
    </row>
    <row r="14" s="2" customFormat="1" ht="16.8" customHeight="1">
      <c r="A14" s="41"/>
      <c r="B14" s="47"/>
      <c r="C14" s="316" t="s">
        <v>19</v>
      </c>
      <c r="D14" s="316" t="s">
        <v>311</v>
      </c>
      <c r="E14" s="20" t="s">
        <v>19</v>
      </c>
      <c r="F14" s="317">
        <v>17.52</v>
      </c>
      <c r="G14" s="41"/>
      <c r="H14" s="47"/>
    </row>
    <row r="15" s="2" customFormat="1" ht="16.8" customHeight="1">
      <c r="A15" s="41"/>
      <c r="B15" s="47"/>
      <c r="C15" s="318" t="s">
        <v>2695</v>
      </c>
      <c r="D15" s="41"/>
      <c r="E15" s="41"/>
      <c r="F15" s="41"/>
      <c r="G15" s="41"/>
      <c r="H15" s="47"/>
    </row>
    <row r="16" s="2" customFormat="1" ht="16.8" customHeight="1">
      <c r="A16" s="41"/>
      <c r="B16" s="47"/>
      <c r="C16" s="316" t="s">
        <v>821</v>
      </c>
      <c r="D16" s="316" t="s">
        <v>2696</v>
      </c>
      <c r="E16" s="20" t="s">
        <v>197</v>
      </c>
      <c r="F16" s="317">
        <v>26.280000000000001</v>
      </c>
      <c r="G16" s="41"/>
      <c r="H16" s="47"/>
    </row>
    <row r="17" s="2" customFormat="1">
      <c r="A17" s="41"/>
      <c r="B17" s="47"/>
      <c r="C17" s="316" t="s">
        <v>509</v>
      </c>
      <c r="D17" s="316" t="s">
        <v>2697</v>
      </c>
      <c r="E17" s="20" t="s">
        <v>197</v>
      </c>
      <c r="F17" s="317">
        <v>17.52</v>
      </c>
      <c r="G17" s="41"/>
      <c r="H17" s="47"/>
    </row>
    <row r="18" s="2" customFormat="1" ht="16.8" customHeight="1">
      <c r="A18" s="41"/>
      <c r="B18" s="47"/>
      <c r="C18" s="316" t="s">
        <v>500</v>
      </c>
      <c r="D18" s="316" t="s">
        <v>2698</v>
      </c>
      <c r="E18" s="20" t="s">
        <v>197</v>
      </c>
      <c r="F18" s="317">
        <v>47.520000000000003</v>
      </c>
      <c r="G18" s="41"/>
      <c r="H18" s="47"/>
    </row>
    <row r="19" s="2" customFormat="1" ht="16.8" customHeight="1">
      <c r="A19" s="41"/>
      <c r="B19" s="47"/>
      <c r="C19" s="312" t="s">
        <v>200</v>
      </c>
      <c r="D19" s="313" t="s">
        <v>201</v>
      </c>
      <c r="E19" s="314" t="s">
        <v>197</v>
      </c>
      <c r="F19" s="315">
        <v>18.638000000000002</v>
      </c>
      <c r="G19" s="41"/>
      <c r="H19" s="47"/>
    </row>
    <row r="20" s="2" customFormat="1" ht="16.8" customHeight="1">
      <c r="A20" s="41"/>
      <c r="B20" s="47"/>
      <c r="C20" s="316" t="s">
        <v>19</v>
      </c>
      <c r="D20" s="316" t="s">
        <v>2699</v>
      </c>
      <c r="E20" s="20" t="s">
        <v>19</v>
      </c>
      <c r="F20" s="317">
        <v>9.2300000000000004</v>
      </c>
      <c r="G20" s="41"/>
      <c r="H20" s="47"/>
    </row>
    <row r="21" s="2" customFormat="1" ht="16.8" customHeight="1">
      <c r="A21" s="41"/>
      <c r="B21" s="47"/>
      <c r="C21" s="316" t="s">
        <v>19</v>
      </c>
      <c r="D21" s="316" t="s">
        <v>2700</v>
      </c>
      <c r="E21" s="20" t="s">
        <v>19</v>
      </c>
      <c r="F21" s="317">
        <v>8.2899999999999991</v>
      </c>
      <c r="G21" s="41"/>
      <c r="H21" s="47"/>
    </row>
    <row r="22" s="2" customFormat="1" ht="16.8" customHeight="1">
      <c r="A22" s="41"/>
      <c r="B22" s="47"/>
      <c r="C22" s="316" t="s">
        <v>19</v>
      </c>
      <c r="D22" s="316" t="s">
        <v>2701</v>
      </c>
      <c r="E22" s="20" t="s">
        <v>19</v>
      </c>
      <c r="F22" s="317">
        <v>17.52</v>
      </c>
      <c r="G22" s="41"/>
      <c r="H22" s="47"/>
    </row>
    <row r="23" s="2" customFormat="1" ht="16.8" customHeight="1">
      <c r="A23" s="41"/>
      <c r="B23" s="47"/>
      <c r="C23" s="316" t="s">
        <v>19</v>
      </c>
      <c r="D23" s="316" t="s">
        <v>2702</v>
      </c>
      <c r="E23" s="20" t="s">
        <v>19</v>
      </c>
      <c r="F23" s="317">
        <v>0</v>
      </c>
      <c r="G23" s="41"/>
      <c r="H23" s="47"/>
    </row>
    <row r="24" s="2" customFormat="1" ht="16.8" customHeight="1">
      <c r="A24" s="41"/>
      <c r="B24" s="47"/>
      <c r="C24" s="316" t="s">
        <v>19</v>
      </c>
      <c r="D24" s="316" t="s">
        <v>2703</v>
      </c>
      <c r="E24" s="20" t="s">
        <v>19</v>
      </c>
      <c r="F24" s="317">
        <v>0.998</v>
      </c>
      <c r="G24" s="41"/>
      <c r="H24" s="47"/>
    </row>
    <row r="25" s="2" customFormat="1" ht="16.8" customHeight="1">
      <c r="A25" s="41"/>
      <c r="B25" s="47"/>
      <c r="C25" s="316" t="s">
        <v>19</v>
      </c>
      <c r="D25" s="316" t="s">
        <v>2704</v>
      </c>
      <c r="E25" s="20" t="s">
        <v>19</v>
      </c>
      <c r="F25" s="317">
        <v>0.12</v>
      </c>
      <c r="G25" s="41"/>
      <c r="H25" s="47"/>
    </row>
    <row r="26" s="2" customFormat="1" ht="16.8" customHeight="1">
      <c r="A26" s="41"/>
      <c r="B26" s="47"/>
      <c r="C26" s="316" t="s">
        <v>19</v>
      </c>
      <c r="D26" s="316" t="s">
        <v>2701</v>
      </c>
      <c r="E26" s="20" t="s">
        <v>19</v>
      </c>
      <c r="F26" s="317">
        <v>1.1180000000000001</v>
      </c>
      <c r="G26" s="41"/>
      <c r="H26" s="47"/>
    </row>
    <row r="27" s="2" customFormat="1" ht="16.8" customHeight="1">
      <c r="A27" s="41"/>
      <c r="B27" s="47"/>
      <c r="C27" s="316" t="s">
        <v>19</v>
      </c>
      <c r="D27" s="316" t="s">
        <v>311</v>
      </c>
      <c r="E27" s="20" t="s">
        <v>19</v>
      </c>
      <c r="F27" s="317">
        <v>18.638000000000002</v>
      </c>
      <c r="G27" s="41"/>
      <c r="H27" s="47"/>
    </row>
    <row r="28" s="2" customFormat="1" ht="16.8" customHeight="1">
      <c r="A28" s="41"/>
      <c r="B28" s="47"/>
      <c r="C28" s="318" t="s">
        <v>2695</v>
      </c>
      <c r="D28" s="41"/>
      <c r="E28" s="41"/>
      <c r="F28" s="41"/>
      <c r="G28" s="41"/>
      <c r="H28" s="47"/>
    </row>
    <row r="29" s="2" customFormat="1" ht="16.8" customHeight="1">
      <c r="A29" s="41"/>
      <c r="B29" s="47"/>
      <c r="C29" s="316" t="s">
        <v>455</v>
      </c>
      <c r="D29" s="316" t="s">
        <v>2705</v>
      </c>
      <c r="E29" s="20" t="s">
        <v>197</v>
      </c>
      <c r="F29" s="317">
        <v>18.638000000000002</v>
      </c>
      <c r="G29" s="41"/>
      <c r="H29" s="47"/>
    </row>
    <row r="30" s="2" customFormat="1" ht="16.8" customHeight="1">
      <c r="A30" s="41"/>
      <c r="B30" s="47"/>
      <c r="C30" s="316" t="s">
        <v>673</v>
      </c>
      <c r="D30" s="316" t="s">
        <v>2706</v>
      </c>
      <c r="E30" s="20" t="s">
        <v>197</v>
      </c>
      <c r="F30" s="317">
        <v>18.638000000000002</v>
      </c>
      <c r="G30" s="41"/>
      <c r="H30" s="47"/>
    </row>
    <row r="31" s="2" customFormat="1" ht="16.8" customHeight="1">
      <c r="A31" s="41"/>
      <c r="B31" s="47"/>
      <c r="C31" s="316" t="s">
        <v>461</v>
      </c>
      <c r="D31" s="316" t="s">
        <v>2707</v>
      </c>
      <c r="E31" s="20" t="s">
        <v>197</v>
      </c>
      <c r="F31" s="317">
        <v>18.638000000000002</v>
      </c>
      <c r="G31" s="41"/>
      <c r="H31" s="47"/>
    </row>
    <row r="32" s="2" customFormat="1">
      <c r="A32" s="41"/>
      <c r="B32" s="47"/>
      <c r="C32" s="316" t="s">
        <v>680</v>
      </c>
      <c r="D32" s="316" t="s">
        <v>2708</v>
      </c>
      <c r="E32" s="20" t="s">
        <v>197</v>
      </c>
      <c r="F32" s="317">
        <v>18.638000000000002</v>
      </c>
      <c r="G32" s="41"/>
      <c r="H32" s="47"/>
    </row>
    <row r="33" s="2" customFormat="1" ht="16.8" customHeight="1">
      <c r="A33" s="41"/>
      <c r="B33" s="47"/>
      <c r="C33" s="316" t="s">
        <v>697</v>
      </c>
      <c r="D33" s="316" t="s">
        <v>2709</v>
      </c>
      <c r="E33" s="20" t="s">
        <v>197</v>
      </c>
      <c r="F33" s="317">
        <v>18.638000000000002</v>
      </c>
      <c r="G33" s="41"/>
      <c r="H33" s="47"/>
    </row>
    <row r="34" s="2" customFormat="1" ht="16.8" customHeight="1">
      <c r="A34" s="41"/>
      <c r="B34" s="47"/>
      <c r="C34" s="316" t="s">
        <v>813</v>
      </c>
      <c r="D34" s="316" t="s">
        <v>2710</v>
      </c>
      <c r="E34" s="20" t="s">
        <v>197</v>
      </c>
      <c r="F34" s="317">
        <v>18.638000000000002</v>
      </c>
      <c r="G34" s="41"/>
      <c r="H34" s="47"/>
    </row>
    <row r="35" s="2" customFormat="1" ht="16.8" customHeight="1">
      <c r="A35" s="41"/>
      <c r="B35" s="47"/>
      <c r="C35" s="316" t="s">
        <v>293</v>
      </c>
      <c r="D35" s="316" t="s">
        <v>294</v>
      </c>
      <c r="E35" s="20" t="s">
        <v>197</v>
      </c>
      <c r="F35" s="317">
        <v>18.638000000000002</v>
      </c>
      <c r="G35" s="41"/>
      <c r="H35" s="47"/>
    </row>
    <row r="36" s="2" customFormat="1" ht="16.8" customHeight="1">
      <c r="A36" s="41"/>
      <c r="B36" s="47"/>
      <c r="C36" s="316" t="s">
        <v>285</v>
      </c>
      <c r="D36" s="316" t="s">
        <v>2711</v>
      </c>
      <c r="E36" s="20" t="s">
        <v>197</v>
      </c>
      <c r="F36" s="317">
        <v>18.638000000000002</v>
      </c>
      <c r="G36" s="41"/>
      <c r="H36" s="47"/>
    </row>
    <row r="37" s="2" customFormat="1" ht="16.8" customHeight="1">
      <c r="A37" s="41"/>
      <c r="B37" s="47"/>
      <c r="C37" s="312" t="s">
        <v>204</v>
      </c>
      <c r="D37" s="313" t="s">
        <v>205</v>
      </c>
      <c r="E37" s="314" t="s">
        <v>206</v>
      </c>
      <c r="F37" s="315">
        <v>2.25</v>
      </c>
      <c r="G37" s="41"/>
      <c r="H37" s="47"/>
    </row>
    <row r="38" s="2" customFormat="1" ht="16.8" customHeight="1">
      <c r="A38" s="41"/>
      <c r="B38" s="47"/>
      <c r="C38" s="316" t="s">
        <v>19</v>
      </c>
      <c r="D38" s="316" t="s">
        <v>2712</v>
      </c>
      <c r="E38" s="20" t="s">
        <v>19</v>
      </c>
      <c r="F38" s="317">
        <v>2.25</v>
      </c>
      <c r="G38" s="41"/>
      <c r="H38" s="47"/>
    </row>
    <row r="39" s="2" customFormat="1" ht="16.8" customHeight="1">
      <c r="A39" s="41"/>
      <c r="B39" s="47"/>
      <c r="C39" s="318" t="s">
        <v>2695</v>
      </c>
      <c r="D39" s="41"/>
      <c r="E39" s="41"/>
      <c r="F39" s="41"/>
      <c r="G39" s="41"/>
      <c r="H39" s="47"/>
    </row>
    <row r="40" s="2" customFormat="1" ht="16.8" customHeight="1">
      <c r="A40" s="41"/>
      <c r="B40" s="47"/>
      <c r="C40" s="316" t="s">
        <v>390</v>
      </c>
      <c r="D40" s="316" t="s">
        <v>2713</v>
      </c>
      <c r="E40" s="20" t="s">
        <v>392</v>
      </c>
      <c r="F40" s="317">
        <v>4.46</v>
      </c>
      <c r="G40" s="41"/>
      <c r="H40" s="47"/>
    </row>
    <row r="41" s="2" customFormat="1" ht="16.8" customHeight="1">
      <c r="A41" s="41"/>
      <c r="B41" s="47"/>
      <c r="C41" s="316" t="s">
        <v>407</v>
      </c>
      <c r="D41" s="316" t="s">
        <v>408</v>
      </c>
      <c r="E41" s="20" t="s">
        <v>392</v>
      </c>
      <c r="F41" s="317">
        <v>17.533999999999999</v>
      </c>
      <c r="G41" s="41"/>
      <c r="H41" s="47"/>
    </row>
    <row r="42" s="2" customFormat="1" ht="16.8" customHeight="1">
      <c r="A42" s="41"/>
      <c r="B42" s="47"/>
      <c r="C42" s="312" t="s">
        <v>208</v>
      </c>
      <c r="D42" s="313" t="s">
        <v>209</v>
      </c>
      <c r="E42" s="314" t="s">
        <v>197</v>
      </c>
      <c r="F42" s="315">
        <v>49.026000000000003</v>
      </c>
      <c r="G42" s="41"/>
      <c r="H42" s="47"/>
    </row>
    <row r="43" s="2" customFormat="1" ht="16.8" customHeight="1">
      <c r="A43" s="41"/>
      <c r="B43" s="47"/>
      <c r="C43" s="316" t="s">
        <v>19</v>
      </c>
      <c r="D43" s="316" t="s">
        <v>2714</v>
      </c>
      <c r="E43" s="20" t="s">
        <v>19</v>
      </c>
      <c r="F43" s="317">
        <v>53.055</v>
      </c>
      <c r="G43" s="41"/>
      <c r="H43" s="47"/>
    </row>
    <row r="44" s="2" customFormat="1" ht="16.8" customHeight="1">
      <c r="A44" s="41"/>
      <c r="B44" s="47"/>
      <c r="C44" s="316" t="s">
        <v>19</v>
      </c>
      <c r="D44" s="316" t="s">
        <v>2715</v>
      </c>
      <c r="E44" s="20" t="s">
        <v>19</v>
      </c>
      <c r="F44" s="317">
        <v>0</v>
      </c>
      <c r="G44" s="41"/>
      <c r="H44" s="47"/>
    </row>
    <row r="45" s="2" customFormat="1" ht="16.8" customHeight="1">
      <c r="A45" s="41"/>
      <c r="B45" s="47"/>
      <c r="C45" s="316" t="s">
        <v>19</v>
      </c>
      <c r="D45" s="316" t="s">
        <v>2716</v>
      </c>
      <c r="E45" s="20" t="s">
        <v>19</v>
      </c>
      <c r="F45" s="317">
        <v>-3.5910000000000002</v>
      </c>
      <c r="G45" s="41"/>
      <c r="H45" s="47"/>
    </row>
    <row r="46" s="2" customFormat="1" ht="16.8" customHeight="1">
      <c r="A46" s="41"/>
      <c r="B46" s="47"/>
      <c r="C46" s="316" t="s">
        <v>19</v>
      </c>
      <c r="D46" s="316" t="s">
        <v>2717</v>
      </c>
      <c r="E46" s="20" t="s">
        <v>19</v>
      </c>
      <c r="F46" s="317">
        <v>-1.7989999999999999</v>
      </c>
      <c r="G46" s="41"/>
      <c r="H46" s="47"/>
    </row>
    <row r="47" s="2" customFormat="1" ht="16.8" customHeight="1">
      <c r="A47" s="41"/>
      <c r="B47" s="47"/>
      <c r="C47" s="316" t="s">
        <v>19</v>
      </c>
      <c r="D47" s="316" t="s">
        <v>2718</v>
      </c>
      <c r="E47" s="20" t="s">
        <v>19</v>
      </c>
      <c r="F47" s="317">
        <v>-2.3090000000000002</v>
      </c>
      <c r="G47" s="41"/>
      <c r="H47" s="47"/>
    </row>
    <row r="48" s="2" customFormat="1" ht="16.8" customHeight="1">
      <c r="A48" s="41"/>
      <c r="B48" s="47"/>
      <c r="C48" s="316" t="s">
        <v>19</v>
      </c>
      <c r="D48" s="316" t="s">
        <v>2719</v>
      </c>
      <c r="E48" s="20" t="s">
        <v>19</v>
      </c>
      <c r="F48" s="317">
        <v>0</v>
      </c>
      <c r="G48" s="41"/>
      <c r="H48" s="47"/>
    </row>
    <row r="49" s="2" customFormat="1" ht="16.8" customHeight="1">
      <c r="A49" s="41"/>
      <c r="B49" s="47"/>
      <c r="C49" s="316" t="s">
        <v>19</v>
      </c>
      <c r="D49" s="316" t="s">
        <v>2720</v>
      </c>
      <c r="E49" s="20" t="s">
        <v>19</v>
      </c>
      <c r="F49" s="317">
        <v>3.6699999999999999</v>
      </c>
      <c r="G49" s="41"/>
      <c r="H49" s="47"/>
    </row>
    <row r="50" s="2" customFormat="1" ht="16.8" customHeight="1">
      <c r="A50" s="41"/>
      <c r="B50" s="47"/>
      <c r="C50" s="316" t="s">
        <v>19</v>
      </c>
      <c r="D50" s="316" t="s">
        <v>311</v>
      </c>
      <c r="E50" s="20" t="s">
        <v>19</v>
      </c>
      <c r="F50" s="317">
        <v>49.026000000000003</v>
      </c>
      <c r="G50" s="41"/>
      <c r="H50" s="47"/>
    </row>
    <row r="51" s="2" customFormat="1" ht="16.8" customHeight="1">
      <c r="A51" s="41"/>
      <c r="B51" s="47"/>
      <c r="C51" s="318" t="s">
        <v>2695</v>
      </c>
      <c r="D51" s="41"/>
      <c r="E51" s="41"/>
      <c r="F51" s="41"/>
      <c r="G51" s="41"/>
      <c r="H51" s="47"/>
    </row>
    <row r="52" s="2" customFormat="1" ht="16.8" customHeight="1">
      <c r="A52" s="41"/>
      <c r="B52" s="47"/>
      <c r="C52" s="316" t="s">
        <v>437</v>
      </c>
      <c r="D52" s="316" t="s">
        <v>2721</v>
      </c>
      <c r="E52" s="20" t="s">
        <v>197</v>
      </c>
      <c r="F52" s="317">
        <v>60.662999999999997</v>
      </c>
      <c r="G52" s="41"/>
      <c r="H52" s="47"/>
    </row>
    <row r="53" s="2" customFormat="1" ht="16.8" customHeight="1">
      <c r="A53" s="41"/>
      <c r="B53" s="47"/>
      <c r="C53" s="316" t="s">
        <v>425</v>
      </c>
      <c r="D53" s="316" t="s">
        <v>2722</v>
      </c>
      <c r="E53" s="20" t="s">
        <v>197</v>
      </c>
      <c r="F53" s="317">
        <v>50.740000000000002</v>
      </c>
      <c r="G53" s="41"/>
      <c r="H53" s="47"/>
    </row>
    <row r="54" s="2" customFormat="1" ht="16.8" customHeight="1">
      <c r="A54" s="41"/>
      <c r="B54" s="47"/>
      <c r="C54" s="316" t="s">
        <v>730</v>
      </c>
      <c r="D54" s="316" t="s">
        <v>2723</v>
      </c>
      <c r="E54" s="20" t="s">
        <v>197</v>
      </c>
      <c r="F54" s="317">
        <v>49.026000000000003</v>
      </c>
      <c r="G54" s="41"/>
      <c r="H54" s="47"/>
    </row>
    <row r="55" s="2" customFormat="1" ht="16.8" customHeight="1">
      <c r="A55" s="41"/>
      <c r="B55" s="47"/>
      <c r="C55" s="312" t="s">
        <v>211</v>
      </c>
      <c r="D55" s="313" t="s">
        <v>212</v>
      </c>
      <c r="E55" s="314" t="s">
        <v>197</v>
      </c>
      <c r="F55" s="315">
        <v>54.847000000000001</v>
      </c>
      <c r="G55" s="41"/>
      <c r="H55" s="47"/>
    </row>
    <row r="56" s="2" customFormat="1" ht="16.8" customHeight="1">
      <c r="A56" s="41"/>
      <c r="B56" s="47"/>
      <c r="C56" s="316" t="s">
        <v>19</v>
      </c>
      <c r="D56" s="316" t="s">
        <v>2724</v>
      </c>
      <c r="E56" s="20" t="s">
        <v>19</v>
      </c>
      <c r="F56" s="317">
        <v>0</v>
      </c>
      <c r="G56" s="41"/>
      <c r="H56" s="47"/>
    </row>
    <row r="57" s="2" customFormat="1" ht="16.8" customHeight="1">
      <c r="A57" s="41"/>
      <c r="B57" s="47"/>
      <c r="C57" s="316" t="s">
        <v>19</v>
      </c>
      <c r="D57" s="316" t="s">
        <v>2725</v>
      </c>
      <c r="E57" s="20" t="s">
        <v>19</v>
      </c>
      <c r="F57" s="317">
        <v>25.745999999999999</v>
      </c>
      <c r="G57" s="41"/>
      <c r="H57" s="47"/>
    </row>
    <row r="58" s="2" customFormat="1" ht="16.8" customHeight="1">
      <c r="A58" s="41"/>
      <c r="B58" s="47"/>
      <c r="C58" s="316" t="s">
        <v>19</v>
      </c>
      <c r="D58" s="316" t="s">
        <v>19</v>
      </c>
      <c r="E58" s="20" t="s">
        <v>19</v>
      </c>
      <c r="F58" s="317">
        <v>0</v>
      </c>
      <c r="G58" s="41"/>
      <c r="H58" s="47"/>
    </row>
    <row r="59" s="2" customFormat="1" ht="16.8" customHeight="1">
      <c r="A59" s="41"/>
      <c r="B59" s="47"/>
      <c r="C59" s="316" t="s">
        <v>19</v>
      </c>
      <c r="D59" s="316" t="s">
        <v>19</v>
      </c>
      <c r="E59" s="20" t="s">
        <v>19</v>
      </c>
      <c r="F59" s="317">
        <v>0</v>
      </c>
      <c r="G59" s="41"/>
      <c r="H59" s="47"/>
    </row>
    <row r="60" s="2" customFormat="1" ht="16.8" customHeight="1">
      <c r="A60" s="41"/>
      <c r="B60" s="47"/>
      <c r="C60" s="316" t="s">
        <v>19</v>
      </c>
      <c r="D60" s="316" t="s">
        <v>2726</v>
      </c>
      <c r="E60" s="20" t="s">
        <v>19</v>
      </c>
      <c r="F60" s="317">
        <v>0</v>
      </c>
      <c r="G60" s="41"/>
      <c r="H60" s="47"/>
    </row>
    <row r="61" s="2" customFormat="1" ht="16.8" customHeight="1">
      <c r="A61" s="41"/>
      <c r="B61" s="47"/>
      <c r="C61" s="316" t="s">
        <v>19</v>
      </c>
      <c r="D61" s="316" t="s">
        <v>2727</v>
      </c>
      <c r="E61" s="20" t="s">
        <v>19</v>
      </c>
      <c r="F61" s="317">
        <v>26.312999999999999</v>
      </c>
      <c r="G61" s="41"/>
      <c r="H61" s="47"/>
    </row>
    <row r="62" s="2" customFormat="1" ht="16.8" customHeight="1">
      <c r="A62" s="41"/>
      <c r="B62" s="47"/>
      <c r="C62" s="316" t="s">
        <v>19</v>
      </c>
      <c r="D62" s="316" t="s">
        <v>2728</v>
      </c>
      <c r="E62" s="20" t="s">
        <v>19</v>
      </c>
      <c r="F62" s="317">
        <v>17.829000000000001</v>
      </c>
      <c r="G62" s="41"/>
      <c r="H62" s="47"/>
    </row>
    <row r="63" s="2" customFormat="1" ht="16.8" customHeight="1">
      <c r="A63" s="41"/>
      <c r="B63" s="47"/>
      <c r="C63" s="316" t="s">
        <v>19</v>
      </c>
      <c r="D63" s="316" t="s">
        <v>2729</v>
      </c>
      <c r="E63" s="20" t="s">
        <v>19</v>
      </c>
      <c r="F63" s="317">
        <v>1.2569999999999999</v>
      </c>
      <c r="G63" s="41"/>
      <c r="H63" s="47"/>
    </row>
    <row r="64" s="2" customFormat="1" ht="16.8" customHeight="1">
      <c r="A64" s="41"/>
      <c r="B64" s="47"/>
      <c r="C64" s="316" t="s">
        <v>19</v>
      </c>
      <c r="D64" s="316" t="s">
        <v>2115</v>
      </c>
      <c r="E64" s="20" t="s">
        <v>19</v>
      </c>
      <c r="F64" s="317">
        <v>0</v>
      </c>
      <c r="G64" s="41"/>
      <c r="H64" s="47"/>
    </row>
    <row r="65" s="2" customFormat="1" ht="16.8" customHeight="1">
      <c r="A65" s="41"/>
      <c r="B65" s="47"/>
      <c r="C65" s="316" t="s">
        <v>19</v>
      </c>
      <c r="D65" s="316" t="s">
        <v>2730</v>
      </c>
      <c r="E65" s="20" t="s">
        <v>19</v>
      </c>
      <c r="F65" s="317">
        <v>-8.484</v>
      </c>
      <c r="G65" s="41"/>
      <c r="H65" s="47"/>
    </row>
    <row r="66" s="2" customFormat="1" ht="16.8" customHeight="1">
      <c r="A66" s="41"/>
      <c r="B66" s="47"/>
      <c r="C66" s="316" t="s">
        <v>19</v>
      </c>
      <c r="D66" s="316" t="s">
        <v>2716</v>
      </c>
      <c r="E66" s="20" t="s">
        <v>19</v>
      </c>
      <c r="F66" s="317">
        <v>-3.5910000000000002</v>
      </c>
      <c r="G66" s="41"/>
      <c r="H66" s="47"/>
    </row>
    <row r="67" s="2" customFormat="1" ht="16.8" customHeight="1">
      <c r="A67" s="41"/>
      <c r="B67" s="47"/>
      <c r="C67" s="316" t="s">
        <v>19</v>
      </c>
      <c r="D67" s="316" t="s">
        <v>2731</v>
      </c>
      <c r="E67" s="20" t="s">
        <v>19</v>
      </c>
      <c r="F67" s="317">
        <v>-1.7809999999999999</v>
      </c>
      <c r="G67" s="41"/>
      <c r="H67" s="47"/>
    </row>
    <row r="68" s="2" customFormat="1" ht="16.8" customHeight="1">
      <c r="A68" s="41"/>
      <c r="B68" s="47"/>
      <c r="C68" s="316" t="s">
        <v>19</v>
      </c>
      <c r="D68" s="316" t="s">
        <v>343</v>
      </c>
      <c r="E68" s="20" t="s">
        <v>19</v>
      </c>
      <c r="F68" s="317">
        <v>0</v>
      </c>
      <c r="G68" s="41"/>
      <c r="H68" s="47"/>
    </row>
    <row r="69" s="2" customFormat="1" ht="16.8" customHeight="1">
      <c r="A69" s="41"/>
      <c r="B69" s="47"/>
      <c r="C69" s="316" t="s">
        <v>19</v>
      </c>
      <c r="D69" s="316" t="s">
        <v>2732</v>
      </c>
      <c r="E69" s="20" t="s">
        <v>19</v>
      </c>
      <c r="F69" s="317">
        <v>-2.4420000000000002</v>
      </c>
      <c r="G69" s="41"/>
      <c r="H69" s="47"/>
    </row>
    <row r="70" s="2" customFormat="1" ht="16.8" customHeight="1">
      <c r="A70" s="41"/>
      <c r="B70" s="47"/>
      <c r="C70" s="316" t="s">
        <v>19</v>
      </c>
      <c r="D70" s="316" t="s">
        <v>19</v>
      </c>
      <c r="E70" s="20" t="s">
        <v>19</v>
      </c>
      <c r="F70" s="317">
        <v>0</v>
      </c>
      <c r="G70" s="41"/>
      <c r="H70" s="47"/>
    </row>
    <row r="71" s="2" customFormat="1" ht="16.8" customHeight="1">
      <c r="A71" s="41"/>
      <c r="B71" s="47"/>
      <c r="C71" s="316" t="s">
        <v>19</v>
      </c>
      <c r="D71" s="316" t="s">
        <v>311</v>
      </c>
      <c r="E71" s="20" t="s">
        <v>19</v>
      </c>
      <c r="F71" s="317">
        <v>54.847000000000001</v>
      </c>
      <c r="G71" s="41"/>
      <c r="H71" s="47"/>
    </row>
    <row r="72" s="2" customFormat="1" ht="16.8" customHeight="1">
      <c r="A72" s="41"/>
      <c r="B72" s="47"/>
      <c r="C72" s="318" t="s">
        <v>2695</v>
      </c>
      <c r="D72" s="41"/>
      <c r="E72" s="41"/>
      <c r="F72" s="41"/>
      <c r="G72" s="41"/>
      <c r="H72" s="47"/>
    </row>
    <row r="73" s="2" customFormat="1" ht="16.8" customHeight="1">
      <c r="A73" s="41"/>
      <c r="B73" s="47"/>
      <c r="C73" s="316" t="s">
        <v>348</v>
      </c>
      <c r="D73" s="316" t="s">
        <v>2733</v>
      </c>
      <c r="E73" s="20" t="s">
        <v>197</v>
      </c>
      <c r="F73" s="317">
        <v>55.722999999999999</v>
      </c>
      <c r="G73" s="41"/>
      <c r="H73" s="47"/>
    </row>
    <row r="74" s="2" customFormat="1" ht="16.8" customHeight="1">
      <c r="A74" s="41"/>
      <c r="B74" s="47"/>
      <c r="C74" s="312" t="s">
        <v>214</v>
      </c>
      <c r="D74" s="313" t="s">
        <v>215</v>
      </c>
      <c r="E74" s="314" t="s">
        <v>206</v>
      </c>
      <c r="F74" s="315">
        <v>23.579999999999998</v>
      </c>
      <c r="G74" s="41"/>
      <c r="H74" s="47"/>
    </row>
    <row r="75" s="2" customFormat="1" ht="16.8" customHeight="1">
      <c r="A75" s="41"/>
      <c r="B75" s="47"/>
      <c r="C75" s="316" t="s">
        <v>19</v>
      </c>
      <c r="D75" s="316" t="s">
        <v>2734</v>
      </c>
      <c r="E75" s="20" t="s">
        <v>19</v>
      </c>
      <c r="F75" s="317">
        <v>12.26</v>
      </c>
      <c r="G75" s="41"/>
      <c r="H75" s="47"/>
    </row>
    <row r="76" s="2" customFormat="1" ht="16.8" customHeight="1">
      <c r="A76" s="41"/>
      <c r="B76" s="47"/>
      <c r="C76" s="316" t="s">
        <v>19</v>
      </c>
      <c r="D76" s="316" t="s">
        <v>2735</v>
      </c>
      <c r="E76" s="20" t="s">
        <v>19</v>
      </c>
      <c r="F76" s="317">
        <v>11.32</v>
      </c>
      <c r="G76" s="41"/>
      <c r="H76" s="47"/>
    </row>
    <row r="77" s="2" customFormat="1" ht="16.8" customHeight="1">
      <c r="A77" s="41"/>
      <c r="B77" s="47"/>
      <c r="C77" s="316" t="s">
        <v>19</v>
      </c>
      <c r="D77" s="316" t="s">
        <v>311</v>
      </c>
      <c r="E77" s="20" t="s">
        <v>19</v>
      </c>
      <c r="F77" s="317">
        <v>23.579999999999998</v>
      </c>
      <c r="G77" s="41"/>
      <c r="H77" s="47"/>
    </row>
    <row r="78" s="2" customFormat="1" ht="16.8" customHeight="1">
      <c r="A78" s="41"/>
      <c r="B78" s="47"/>
      <c r="C78" s="318" t="s">
        <v>2695</v>
      </c>
      <c r="D78" s="41"/>
      <c r="E78" s="41"/>
      <c r="F78" s="41"/>
      <c r="G78" s="41"/>
      <c r="H78" s="47"/>
    </row>
    <row r="79" s="2" customFormat="1" ht="16.8" customHeight="1">
      <c r="A79" s="41"/>
      <c r="B79" s="47"/>
      <c r="C79" s="316" t="s">
        <v>702</v>
      </c>
      <c r="D79" s="316" t="s">
        <v>2736</v>
      </c>
      <c r="E79" s="20" t="s">
        <v>197</v>
      </c>
      <c r="F79" s="317">
        <v>3.5369999999999999</v>
      </c>
      <c r="G79" s="41"/>
      <c r="H79" s="47"/>
    </row>
    <row r="80" s="2" customFormat="1" ht="16.8" customHeight="1">
      <c r="A80" s="41"/>
      <c r="B80" s="47"/>
      <c r="C80" s="316" t="s">
        <v>716</v>
      </c>
      <c r="D80" s="316" t="s">
        <v>2737</v>
      </c>
      <c r="E80" s="20" t="s">
        <v>392</v>
      </c>
      <c r="F80" s="317">
        <v>23.579999999999998</v>
      </c>
      <c r="G80" s="41"/>
      <c r="H80" s="47"/>
    </row>
    <row r="81" s="2" customFormat="1" ht="16.8" customHeight="1">
      <c r="A81" s="41"/>
      <c r="B81" s="47"/>
      <c r="C81" s="316" t="s">
        <v>759</v>
      </c>
      <c r="D81" s="316" t="s">
        <v>2738</v>
      </c>
      <c r="E81" s="20" t="s">
        <v>392</v>
      </c>
      <c r="F81" s="317">
        <v>43.829999999999998</v>
      </c>
      <c r="G81" s="41"/>
      <c r="H81" s="47"/>
    </row>
    <row r="82" s="2" customFormat="1">
      <c r="A82" s="41"/>
      <c r="B82" s="47"/>
      <c r="C82" s="316" t="s">
        <v>337</v>
      </c>
      <c r="D82" s="316" t="s">
        <v>2739</v>
      </c>
      <c r="E82" s="20" t="s">
        <v>197</v>
      </c>
      <c r="F82" s="317">
        <v>15.446999999999999</v>
      </c>
      <c r="G82" s="41"/>
      <c r="H82" s="47"/>
    </row>
    <row r="83" s="2" customFormat="1" ht="16.8" customHeight="1">
      <c r="A83" s="41"/>
      <c r="B83" s="47"/>
      <c r="C83" s="312" t="s">
        <v>2740</v>
      </c>
      <c r="D83" s="313" t="s">
        <v>2741</v>
      </c>
      <c r="E83" s="314" t="s">
        <v>206</v>
      </c>
      <c r="F83" s="315">
        <v>23.579999999999998</v>
      </c>
      <c r="G83" s="41"/>
      <c r="H83" s="47"/>
    </row>
    <row r="84" s="2" customFormat="1" ht="16.8" customHeight="1">
      <c r="A84" s="41"/>
      <c r="B84" s="47"/>
      <c r="C84" s="316" t="s">
        <v>19</v>
      </c>
      <c r="D84" s="316" t="s">
        <v>69</v>
      </c>
      <c r="E84" s="20" t="s">
        <v>19</v>
      </c>
      <c r="F84" s="317">
        <v>0</v>
      </c>
      <c r="G84" s="41"/>
      <c r="H84" s="47"/>
    </row>
    <row r="85" s="2" customFormat="1" ht="16.8" customHeight="1">
      <c r="A85" s="41"/>
      <c r="B85" s="47"/>
      <c r="C85" s="316" t="s">
        <v>19</v>
      </c>
      <c r="D85" s="316" t="s">
        <v>2742</v>
      </c>
      <c r="E85" s="20" t="s">
        <v>19</v>
      </c>
      <c r="F85" s="317">
        <v>0</v>
      </c>
      <c r="G85" s="41"/>
      <c r="H85" s="47"/>
    </row>
    <row r="86" s="2" customFormat="1" ht="16.8" customHeight="1">
      <c r="A86" s="41"/>
      <c r="B86" s="47"/>
      <c r="C86" s="316" t="s">
        <v>19</v>
      </c>
      <c r="D86" s="316" t="s">
        <v>2743</v>
      </c>
      <c r="E86" s="20" t="s">
        <v>19</v>
      </c>
      <c r="F86" s="317">
        <v>0</v>
      </c>
      <c r="G86" s="41"/>
      <c r="H86" s="47"/>
    </row>
    <row r="87" s="2" customFormat="1" ht="16.8" customHeight="1">
      <c r="A87" s="41"/>
      <c r="B87" s="47"/>
      <c r="C87" s="316" t="s">
        <v>19</v>
      </c>
      <c r="D87" s="316" t="s">
        <v>2744</v>
      </c>
      <c r="E87" s="20" t="s">
        <v>19</v>
      </c>
      <c r="F87" s="317">
        <v>0</v>
      </c>
      <c r="G87" s="41"/>
      <c r="H87" s="47"/>
    </row>
    <row r="88" s="2" customFormat="1" ht="16.8" customHeight="1">
      <c r="A88" s="41"/>
      <c r="B88" s="47"/>
      <c r="C88" s="316" t="s">
        <v>19</v>
      </c>
      <c r="D88" s="316" t="s">
        <v>214</v>
      </c>
      <c r="E88" s="20" t="s">
        <v>19</v>
      </c>
      <c r="F88" s="317">
        <v>23.579999999999998</v>
      </c>
      <c r="G88" s="41"/>
      <c r="H88" s="47"/>
    </row>
    <row r="89" s="2" customFormat="1" ht="16.8" customHeight="1">
      <c r="A89" s="41"/>
      <c r="B89" s="47"/>
      <c r="C89" s="316" t="s">
        <v>19</v>
      </c>
      <c r="D89" s="316" t="s">
        <v>2745</v>
      </c>
      <c r="E89" s="20" t="s">
        <v>19</v>
      </c>
      <c r="F89" s="317">
        <v>0</v>
      </c>
      <c r="G89" s="41"/>
      <c r="H89" s="47"/>
    </row>
    <row r="90" s="2" customFormat="1" ht="16.8" customHeight="1">
      <c r="A90" s="41"/>
      <c r="B90" s="47"/>
      <c r="C90" s="316" t="s">
        <v>19</v>
      </c>
      <c r="D90" s="316" t="s">
        <v>311</v>
      </c>
      <c r="E90" s="20" t="s">
        <v>19</v>
      </c>
      <c r="F90" s="317">
        <v>23.579999999999998</v>
      </c>
      <c r="G90" s="41"/>
      <c r="H90" s="47"/>
    </row>
    <row r="91" s="2" customFormat="1" ht="16.8" customHeight="1">
      <c r="A91" s="41"/>
      <c r="B91" s="47"/>
      <c r="C91" s="312" t="s">
        <v>218</v>
      </c>
      <c r="D91" s="313" t="s">
        <v>219</v>
      </c>
      <c r="E91" s="314" t="s">
        <v>197</v>
      </c>
      <c r="F91" s="315">
        <v>2.21</v>
      </c>
      <c r="G91" s="41"/>
      <c r="H91" s="47"/>
    </row>
    <row r="92" s="2" customFormat="1" ht="16.8" customHeight="1">
      <c r="A92" s="41"/>
      <c r="B92" s="47"/>
      <c r="C92" s="316" t="s">
        <v>19</v>
      </c>
      <c r="D92" s="316" t="s">
        <v>2746</v>
      </c>
      <c r="E92" s="20" t="s">
        <v>19</v>
      </c>
      <c r="F92" s="317">
        <v>2.21</v>
      </c>
      <c r="G92" s="41"/>
      <c r="H92" s="47"/>
    </row>
    <row r="93" s="2" customFormat="1" ht="16.8" customHeight="1">
      <c r="A93" s="41"/>
      <c r="B93" s="47"/>
      <c r="C93" s="316" t="s">
        <v>19</v>
      </c>
      <c r="D93" s="316" t="s">
        <v>311</v>
      </c>
      <c r="E93" s="20" t="s">
        <v>19</v>
      </c>
      <c r="F93" s="317">
        <v>2.21</v>
      </c>
      <c r="G93" s="41"/>
      <c r="H93" s="47"/>
    </row>
    <row r="94" s="2" customFormat="1" ht="16.8" customHeight="1">
      <c r="A94" s="41"/>
      <c r="B94" s="47"/>
      <c r="C94" s="316" t="s">
        <v>19</v>
      </c>
      <c r="D94" s="316" t="s">
        <v>19</v>
      </c>
      <c r="E94" s="20" t="s">
        <v>19</v>
      </c>
      <c r="F94" s="317">
        <v>0</v>
      </c>
      <c r="G94" s="41"/>
      <c r="H94" s="47"/>
    </row>
    <row r="95" s="2" customFormat="1" ht="16.8" customHeight="1">
      <c r="A95" s="41"/>
      <c r="B95" s="47"/>
      <c r="C95" s="316" t="s">
        <v>19</v>
      </c>
      <c r="D95" s="316" t="s">
        <v>19</v>
      </c>
      <c r="E95" s="20" t="s">
        <v>19</v>
      </c>
      <c r="F95" s="317">
        <v>0</v>
      </c>
      <c r="G95" s="41"/>
      <c r="H95" s="47"/>
    </row>
    <row r="96" s="2" customFormat="1" ht="16.8" customHeight="1">
      <c r="A96" s="41"/>
      <c r="B96" s="47"/>
      <c r="C96" s="316" t="s">
        <v>19</v>
      </c>
      <c r="D96" s="316" t="s">
        <v>19</v>
      </c>
      <c r="E96" s="20" t="s">
        <v>19</v>
      </c>
      <c r="F96" s="317">
        <v>0</v>
      </c>
      <c r="G96" s="41"/>
      <c r="H96" s="47"/>
    </row>
    <row r="97" s="2" customFormat="1" ht="16.8" customHeight="1">
      <c r="A97" s="41"/>
      <c r="B97" s="47"/>
      <c r="C97" s="316" t="s">
        <v>19</v>
      </c>
      <c r="D97" s="316" t="s">
        <v>19</v>
      </c>
      <c r="E97" s="20" t="s">
        <v>19</v>
      </c>
      <c r="F97" s="317">
        <v>0</v>
      </c>
      <c r="G97" s="41"/>
      <c r="H97" s="47"/>
    </row>
    <row r="98" s="2" customFormat="1" ht="16.8" customHeight="1">
      <c r="A98" s="41"/>
      <c r="B98" s="47"/>
      <c r="C98" s="316" t="s">
        <v>19</v>
      </c>
      <c r="D98" s="316" t="s">
        <v>19</v>
      </c>
      <c r="E98" s="20" t="s">
        <v>19</v>
      </c>
      <c r="F98" s="317">
        <v>0</v>
      </c>
      <c r="G98" s="41"/>
      <c r="H98" s="47"/>
    </row>
    <row r="99" s="2" customFormat="1" ht="16.8" customHeight="1">
      <c r="A99" s="41"/>
      <c r="B99" s="47"/>
      <c r="C99" s="316" t="s">
        <v>19</v>
      </c>
      <c r="D99" s="316" t="s">
        <v>19</v>
      </c>
      <c r="E99" s="20" t="s">
        <v>19</v>
      </c>
      <c r="F99" s="317">
        <v>0</v>
      </c>
      <c r="G99" s="41"/>
      <c r="H99" s="47"/>
    </row>
    <row r="100" s="2" customFormat="1" ht="16.8" customHeight="1">
      <c r="A100" s="41"/>
      <c r="B100" s="47"/>
      <c r="C100" s="316" t="s">
        <v>19</v>
      </c>
      <c r="D100" s="316" t="s">
        <v>69</v>
      </c>
      <c r="E100" s="20" t="s">
        <v>19</v>
      </c>
      <c r="F100" s="317">
        <v>0</v>
      </c>
      <c r="G100" s="41"/>
      <c r="H100" s="47"/>
    </row>
    <row r="101" s="2" customFormat="1" ht="16.8" customHeight="1">
      <c r="A101" s="41"/>
      <c r="B101" s="47"/>
      <c r="C101" s="318" t="s">
        <v>2695</v>
      </c>
      <c r="D101" s="41"/>
      <c r="E101" s="41"/>
      <c r="F101" s="41"/>
      <c r="G101" s="41"/>
      <c r="H101" s="47"/>
    </row>
    <row r="102" s="2" customFormat="1" ht="16.8" customHeight="1">
      <c r="A102" s="41"/>
      <c r="B102" s="47"/>
      <c r="C102" s="316" t="s">
        <v>413</v>
      </c>
      <c r="D102" s="316" t="s">
        <v>2747</v>
      </c>
      <c r="E102" s="20" t="s">
        <v>197</v>
      </c>
      <c r="F102" s="317">
        <v>2.21</v>
      </c>
      <c r="G102" s="41"/>
      <c r="H102" s="47"/>
    </row>
    <row r="103" s="2" customFormat="1" ht="16.8" customHeight="1">
      <c r="A103" s="41"/>
      <c r="B103" s="47"/>
      <c r="C103" s="312" t="s">
        <v>222</v>
      </c>
      <c r="D103" s="313" t="s">
        <v>223</v>
      </c>
      <c r="E103" s="314" t="s">
        <v>197</v>
      </c>
      <c r="F103" s="315">
        <v>11.637000000000001</v>
      </c>
      <c r="G103" s="41"/>
      <c r="H103" s="47"/>
    </row>
    <row r="104" s="2" customFormat="1" ht="16.8" customHeight="1">
      <c r="A104" s="41"/>
      <c r="B104" s="47"/>
      <c r="C104" s="316" t="s">
        <v>19</v>
      </c>
      <c r="D104" s="316" t="s">
        <v>2748</v>
      </c>
      <c r="E104" s="20" t="s">
        <v>19</v>
      </c>
      <c r="F104" s="317">
        <v>0</v>
      </c>
      <c r="G104" s="41"/>
      <c r="H104" s="47"/>
    </row>
    <row r="105" s="2" customFormat="1" ht="16.8" customHeight="1">
      <c r="A105" s="41"/>
      <c r="B105" s="47"/>
      <c r="C105" s="316" t="s">
        <v>19</v>
      </c>
      <c r="D105" s="316" t="s">
        <v>2749</v>
      </c>
      <c r="E105" s="20" t="s">
        <v>19</v>
      </c>
      <c r="F105" s="317">
        <v>10.611000000000001</v>
      </c>
      <c r="G105" s="41"/>
      <c r="H105" s="47"/>
    </row>
    <row r="106" s="2" customFormat="1" ht="16.8" customHeight="1">
      <c r="A106" s="41"/>
      <c r="B106" s="47"/>
      <c r="C106" s="316" t="s">
        <v>19</v>
      </c>
      <c r="D106" s="316" t="s">
        <v>2750</v>
      </c>
      <c r="E106" s="20" t="s">
        <v>19</v>
      </c>
      <c r="F106" s="317">
        <v>1.026</v>
      </c>
      <c r="G106" s="41"/>
      <c r="H106" s="47"/>
    </row>
    <row r="107" s="2" customFormat="1" ht="16.8" customHeight="1">
      <c r="A107" s="41"/>
      <c r="B107" s="47"/>
      <c r="C107" s="316" t="s">
        <v>19</v>
      </c>
      <c r="D107" s="316" t="s">
        <v>19</v>
      </c>
      <c r="E107" s="20" t="s">
        <v>19</v>
      </c>
      <c r="F107" s="317">
        <v>0</v>
      </c>
      <c r="G107" s="41"/>
      <c r="H107" s="47"/>
    </row>
    <row r="108" s="2" customFormat="1" ht="16.8" customHeight="1">
      <c r="A108" s="41"/>
      <c r="B108" s="47"/>
      <c r="C108" s="316" t="s">
        <v>19</v>
      </c>
      <c r="D108" s="316" t="s">
        <v>311</v>
      </c>
      <c r="E108" s="20" t="s">
        <v>19</v>
      </c>
      <c r="F108" s="317">
        <v>11.637000000000001</v>
      </c>
      <c r="G108" s="41"/>
      <c r="H108" s="47"/>
    </row>
    <row r="109" s="2" customFormat="1" ht="16.8" customHeight="1">
      <c r="A109" s="41"/>
      <c r="B109" s="47"/>
      <c r="C109" s="318" t="s">
        <v>2695</v>
      </c>
      <c r="D109" s="41"/>
      <c r="E109" s="41"/>
      <c r="F109" s="41"/>
      <c r="G109" s="41"/>
      <c r="H109" s="47"/>
    </row>
    <row r="110" s="2" customFormat="1" ht="16.8" customHeight="1">
      <c r="A110" s="41"/>
      <c r="B110" s="47"/>
      <c r="C110" s="316" t="s">
        <v>437</v>
      </c>
      <c r="D110" s="316" t="s">
        <v>2721</v>
      </c>
      <c r="E110" s="20" t="s">
        <v>197</v>
      </c>
      <c r="F110" s="317">
        <v>60.662999999999997</v>
      </c>
      <c r="G110" s="41"/>
      <c r="H110" s="47"/>
    </row>
    <row r="111" s="2" customFormat="1" ht="16.8" customHeight="1">
      <c r="A111" s="41"/>
      <c r="B111" s="47"/>
      <c r="C111" s="316" t="s">
        <v>443</v>
      </c>
      <c r="D111" s="316" t="s">
        <v>2751</v>
      </c>
      <c r="E111" s="20" t="s">
        <v>197</v>
      </c>
      <c r="F111" s="317">
        <v>11.637000000000001</v>
      </c>
      <c r="G111" s="41"/>
      <c r="H111" s="47"/>
    </row>
    <row r="112" s="2" customFormat="1" ht="16.8" customHeight="1">
      <c r="A112" s="41"/>
      <c r="B112" s="47"/>
      <c r="C112" s="316" t="s">
        <v>806</v>
      </c>
      <c r="D112" s="316" t="s">
        <v>2752</v>
      </c>
      <c r="E112" s="20" t="s">
        <v>197</v>
      </c>
      <c r="F112" s="317">
        <v>49.156999999999996</v>
      </c>
      <c r="G112" s="41"/>
      <c r="H112" s="47"/>
    </row>
    <row r="113" s="2" customFormat="1" ht="16.8" customHeight="1">
      <c r="A113" s="41"/>
      <c r="B113" s="47"/>
      <c r="C113" s="312" t="s">
        <v>226</v>
      </c>
      <c r="D113" s="313" t="s">
        <v>227</v>
      </c>
      <c r="E113" s="314" t="s">
        <v>206</v>
      </c>
      <c r="F113" s="315">
        <v>4.1100000000000003</v>
      </c>
      <c r="G113" s="41"/>
      <c r="H113" s="47"/>
    </row>
    <row r="114" s="2" customFormat="1" ht="16.8" customHeight="1">
      <c r="A114" s="41"/>
      <c r="B114" s="47"/>
      <c r="C114" s="316" t="s">
        <v>19</v>
      </c>
      <c r="D114" s="316" t="s">
        <v>2753</v>
      </c>
      <c r="E114" s="20" t="s">
        <v>19</v>
      </c>
      <c r="F114" s="317">
        <v>1.99</v>
      </c>
      <c r="G114" s="41"/>
      <c r="H114" s="47"/>
    </row>
    <row r="115" s="2" customFormat="1" ht="16.8" customHeight="1">
      <c r="A115" s="41"/>
      <c r="B115" s="47"/>
      <c r="C115" s="316" t="s">
        <v>19</v>
      </c>
      <c r="D115" s="316" t="s">
        <v>2754</v>
      </c>
      <c r="E115" s="20" t="s">
        <v>19</v>
      </c>
      <c r="F115" s="317">
        <v>2.1200000000000001</v>
      </c>
      <c r="G115" s="41"/>
      <c r="H115" s="47"/>
    </row>
    <row r="116" s="2" customFormat="1" ht="16.8" customHeight="1">
      <c r="A116" s="41"/>
      <c r="B116" s="47"/>
      <c r="C116" s="316" t="s">
        <v>19</v>
      </c>
      <c r="D116" s="316" t="s">
        <v>311</v>
      </c>
      <c r="E116" s="20" t="s">
        <v>19</v>
      </c>
      <c r="F116" s="317">
        <v>4.1100000000000003</v>
      </c>
      <c r="G116" s="41"/>
      <c r="H116" s="47"/>
    </row>
    <row r="117" s="2" customFormat="1" ht="16.8" customHeight="1">
      <c r="A117" s="41"/>
      <c r="B117" s="47"/>
      <c r="C117" s="318" t="s">
        <v>2695</v>
      </c>
      <c r="D117" s="41"/>
      <c r="E117" s="41"/>
      <c r="F117" s="41"/>
      <c r="G117" s="41"/>
      <c r="H117" s="47"/>
    </row>
    <row r="118" s="2" customFormat="1" ht="16.8" customHeight="1">
      <c r="A118" s="41"/>
      <c r="B118" s="47"/>
      <c r="C118" s="316" t="s">
        <v>425</v>
      </c>
      <c r="D118" s="316" t="s">
        <v>2722</v>
      </c>
      <c r="E118" s="20" t="s">
        <v>197</v>
      </c>
      <c r="F118" s="317">
        <v>50.740000000000002</v>
      </c>
      <c r="G118" s="41"/>
      <c r="H118" s="47"/>
    </row>
    <row r="119" s="2" customFormat="1" ht="16.8" customHeight="1">
      <c r="A119" s="41"/>
      <c r="B119" s="47"/>
      <c r="C119" s="316" t="s">
        <v>745</v>
      </c>
      <c r="D119" s="316" t="s">
        <v>2755</v>
      </c>
      <c r="E119" s="20" t="s">
        <v>392</v>
      </c>
      <c r="F119" s="317">
        <v>15.359999999999999</v>
      </c>
      <c r="G119" s="41"/>
      <c r="H119" s="47"/>
    </row>
    <row r="120" s="2" customFormat="1" ht="16.8" customHeight="1">
      <c r="A120" s="41"/>
      <c r="B120" s="47"/>
      <c r="C120" s="316" t="s">
        <v>778</v>
      </c>
      <c r="D120" s="316" t="s">
        <v>2756</v>
      </c>
      <c r="E120" s="20" t="s">
        <v>392</v>
      </c>
      <c r="F120" s="317">
        <v>4.1100000000000003</v>
      </c>
      <c r="G120" s="41"/>
      <c r="H120" s="47"/>
    </row>
    <row r="121" s="2" customFormat="1" ht="16.8" customHeight="1">
      <c r="A121" s="41"/>
      <c r="B121" s="47"/>
      <c r="C121" s="312" t="s">
        <v>230</v>
      </c>
      <c r="D121" s="313" t="s">
        <v>231</v>
      </c>
      <c r="E121" s="314" t="s">
        <v>206</v>
      </c>
      <c r="F121" s="315">
        <v>2.21</v>
      </c>
      <c r="G121" s="41"/>
      <c r="H121" s="47"/>
    </row>
    <row r="122" s="2" customFormat="1" ht="16.8" customHeight="1">
      <c r="A122" s="41"/>
      <c r="B122" s="47"/>
      <c r="C122" s="316" t="s">
        <v>19</v>
      </c>
      <c r="D122" s="316" t="s">
        <v>2746</v>
      </c>
      <c r="E122" s="20" t="s">
        <v>19</v>
      </c>
      <c r="F122" s="317">
        <v>2.21</v>
      </c>
      <c r="G122" s="41"/>
      <c r="H122" s="47"/>
    </row>
    <row r="123" s="2" customFormat="1" ht="16.8" customHeight="1">
      <c r="A123" s="41"/>
      <c r="B123" s="47"/>
      <c r="C123" s="318" t="s">
        <v>2695</v>
      </c>
      <c r="D123" s="41"/>
      <c r="E123" s="41"/>
      <c r="F123" s="41"/>
      <c r="G123" s="41"/>
      <c r="H123" s="47"/>
    </row>
    <row r="124" s="2" customFormat="1" ht="16.8" customHeight="1">
      <c r="A124" s="41"/>
      <c r="B124" s="47"/>
      <c r="C124" s="316" t="s">
        <v>390</v>
      </c>
      <c r="D124" s="316" t="s">
        <v>2713</v>
      </c>
      <c r="E124" s="20" t="s">
        <v>392</v>
      </c>
      <c r="F124" s="317">
        <v>4.46</v>
      </c>
      <c r="G124" s="41"/>
      <c r="H124" s="47"/>
    </row>
    <row r="125" s="2" customFormat="1" ht="16.8" customHeight="1">
      <c r="A125" s="41"/>
      <c r="B125" s="47"/>
      <c r="C125" s="316" t="s">
        <v>407</v>
      </c>
      <c r="D125" s="316" t="s">
        <v>408</v>
      </c>
      <c r="E125" s="20" t="s">
        <v>392</v>
      </c>
      <c r="F125" s="317">
        <v>17.533999999999999</v>
      </c>
      <c r="G125" s="41"/>
      <c r="H125" s="47"/>
    </row>
    <row r="126" s="2" customFormat="1" ht="16.8" customHeight="1">
      <c r="A126" s="41"/>
      <c r="B126" s="47"/>
      <c r="C126" s="312" t="s">
        <v>232</v>
      </c>
      <c r="D126" s="313" t="s">
        <v>233</v>
      </c>
      <c r="E126" s="314" t="s">
        <v>206</v>
      </c>
      <c r="F126" s="315">
        <v>2.1099999999999999</v>
      </c>
      <c r="G126" s="41"/>
      <c r="H126" s="47"/>
    </row>
    <row r="127" s="2" customFormat="1" ht="16.8" customHeight="1">
      <c r="A127" s="41"/>
      <c r="B127" s="47"/>
      <c r="C127" s="316" t="s">
        <v>19</v>
      </c>
      <c r="D127" s="316" t="s">
        <v>2757</v>
      </c>
      <c r="E127" s="20" t="s">
        <v>19</v>
      </c>
      <c r="F127" s="317">
        <v>2.1099999999999999</v>
      </c>
      <c r="G127" s="41"/>
      <c r="H127" s="47"/>
    </row>
    <row r="128" s="2" customFormat="1" ht="16.8" customHeight="1">
      <c r="A128" s="41"/>
      <c r="B128" s="47"/>
      <c r="C128" s="318" t="s">
        <v>2695</v>
      </c>
      <c r="D128" s="41"/>
      <c r="E128" s="41"/>
      <c r="F128" s="41"/>
      <c r="G128" s="41"/>
      <c r="H128" s="47"/>
    </row>
    <row r="129" s="2" customFormat="1" ht="16.8" customHeight="1">
      <c r="A129" s="41"/>
      <c r="B129" s="47"/>
      <c r="C129" s="316" t="s">
        <v>348</v>
      </c>
      <c r="D129" s="316" t="s">
        <v>2733</v>
      </c>
      <c r="E129" s="20" t="s">
        <v>197</v>
      </c>
      <c r="F129" s="317">
        <v>55.722999999999999</v>
      </c>
      <c r="G129" s="41"/>
      <c r="H129" s="47"/>
    </row>
    <row r="130" s="2" customFormat="1" ht="16.8" customHeight="1">
      <c r="A130" s="41"/>
      <c r="B130" s="47"/>
      <c r="C130" s="312" t="s">
        <v>235</v>
      </c>
      <c r="D130" s="313" t="s">
        <v>236</v>
      </c>
      <c r="E130" s="314" t="s">
        <v>197</v>
      </c>
      <c r="F130" s="315">
        <v>17.52</v>
      </c>
      <c r="G130" s="41"/>
      <c r="H130" s="47"/>
    </row>
    <row r="131" s="2" customFormat="1" ht="16.8" customHeight="1">
      <c r="A131" s="41"/>
      <c r="B131" s="47"/>
      <c r="C131" s="316" t="s">
        <v>19</v>
      </c>
      <c r="D131" s="316" t="s">
        <v>2693</v>
      </c>
      <c r="E131" s="20" t="s">
        <v>19</v>
      </c>
      <c r="F131" s="317">
        <v>9.2300000000000004</v>
      </c>
      <c r="G131" s="41"/>
      <c r="H131" s="47"/>
    </row>
    <row r="132" s="2" customFormat="1" ht="16.8" customHeight="1">
      <c r="A132" s="41"/>
      <c r="B132" s="47"/>
      <c r="C132" s="316" t="s">
        <v>19</v>
      </c>
      <c r="D132" s="316" t="s">
        <v>2694</v>
      </c>
      <c r="E132" s="20" t="s">
        <v>19</v>
      </c>
      <c r="F132" s="317">
        <v>8.2899999999999991</v>
      </c>
      <c r="G132" s="41"/>
      <c r="H132" s="47"/>
    </row>
    <row r="133" s="2" customFormat="1" ht="16.8" customHeight="1">
      <c r="A133" s="41"/>
      <c r="B133" s="47"/>
      <c r="C133" s="316" t="s">
        <v>19</v>
      </c>
      <c r="D133" s="316" t="s">
        <v>311</v>
      </c>
      <c r="E133" s="20" t="s">
        <v>19</v>
      </c>
      <c r="F133" s="317">
        <v>17.52</v>
      </c>
      <c r="G133" s="41"/>
      <c r="H133" s="47"/>
    </row>
    <row r="134" s="2" customFormat="1" ht="16.8" customHeight="1">
      <c r="A134" s="41"/>
      <c r="B134" s="47"/>
      <c r="C134" s="318" t="s">
        <v>2695</v>
      </c>
      <c r="D134" s="41"/>
      <c r="E134" s="41"/>
      <c r="F134" s="41"/>
      <c r="G134" s="41"/>
      <c r="H134" s="47"/>
    </row>
    <row r="135" s="2" customFormat="1" ht="16.8" customHeight="1">
      <c r="A135" s="41"/>
      <c r="B135" s="47"/>
      <c r="C135" s="316" t="s">
        <v>595</v>
      </c>
      <c r="D135" s="316" t="s">
        <v>2758</v>
      </c>
      <c r="E135" s="20" t="s">
        <v>197</v>
      </c>
      <c r="F135" s="317">
        <v>17.52</v>
      </c>
      <c r="G135" s="41"/>
      <c r="H135" s="47"/>
    </row>
    <row r="136" s="2" customFormat="1" ht="16.8" customHeight="1">
      <c r="A136" s="41"/>
      <c r="B136" s="47"/>
      <c r="C136" s="316" t="s">
        <v>600</v>
      </c>
      <c r="D136" s="316" t="s">
        <v>2759</v>
      </c>
      <c r="E136" s="20" t="s">
        <v>197</v>
      </c>
      <c r="F136" s="317">
        <v>17.52</v>
      </c>
      <c r="G136" s="41"/>
      <c r="H136" s="47"/>
    </row>
    <row r="137" s="2" customFormat="1" ht="16.8" customHeight="1">
      <c r="A137" s="41"/>
      <c r="B137" s="47"/>
      <c r="C137" s="316" t="s">
        <v>806</v>
      </c>
      <c r="D137" s="316" t="s">
        <v>2752</v>
      </c>
      <c r="E137" s="20" t="s">
        <v>197</v>
      </c>
      <c r="F137" s="317">
        <v>49.156999999999996</v>
      </c>
      <c r="G137" s="41"/>
      <c r="H137" s="47"/>
    </row>
    <row r="138" s="2" customFormat="1" ht="26.4" customHeight="1">
      <c r="A138" s="41"/>
      <c r="B138" s="47"/>
      <c r="C138" s="311" t="s">
        <v>2760</v>
      </c>
      <c r="D138" s="311" t="s">
        <v>85</v>
      </c>
      <c r="E138" s="41"/>
      <c r="F138" s="41"/>
      <c r="G138" s="41"/>
      <c r="H138" s="47"/>
    </row>
    <row r="139" s="2" customFormat="1" ht="16.8" customHeight="1">
      <c r="A139" s="41"/>
      <c r="B139" s="47"/>
      <c r="C139" s="312" t="s">
        <v>195</v>
      </c>
      <c r="D139" s="313" t="s">
        <v>196</v>
      </c>
      <c r="E139" s="314" t="s">
        <v>197</v>
      </c>
      <c r="F139" s="315">
        <v>24.969999999999999</v>
      </c>
      <c r="G139" s="41"/>
      <c r="H139" s="47"/>
    </row>
    <row r="140" s="2" customFormat="1" ht="16.8" customHeight="1">
      <c r="A140" s="41"/>
      <c r="B140" s="47"/>
      <c r="C140" s="316" t="s">
        <v>19</v>
      </c>
      <c r="D140" s="316" t="s">
        <v>882</v>
      </c>
      <c r="E140" s="20" t="s">
        <v>19</v>
      </c>
      <c r="F140" s="317">
        <v>5.0999999999999996</v>
      </c>
      <c r="G140" s="41"/>
      <c r="H140" s="47"/>
    </row>
    <row r="141" s="2" customFormat="1" ht="16.8" customHeight="1">
      <c r="A141" s="41"/>
      <c r="B141" s="47"/>
      <c r="C141" s="316" t="s">
        <v>19</v>
      </c>
      <c r="D141" s="316" t="s">
        <v>883</v>
      </c>
      <c r="E141" s="20" t="s">
        <v>19</v>
      </c>
      <c r="F141" s="317">
        <v>4.5899999999999999</v>
      </c>
      <c r="G141" s="41"/>
      <c r="H141" s="47"/>
    </row>
    <row r="142" s="2" customFormat="1" ht="16.8" customHeight="1">
      <c r="A142" s="41"/>
      <c r="B142" s="47"/>
      <c r="C142" s="316" t="s">
        <v>19</v>
      </c>
      <c r="D142" s="316" t="s">
        <v>884</v>
      </c>
      <c r="E142" s="20" t="s">
        <v>19</v>
      </c>
      <c r="F142" s="317">
        <v>6.7599999999999998</v>
      </c>
      <c r="G142" s="41"/>
      <c r="H142" s="47"/>
    </row>
    <row r="143" s="2" customFormat="1" ht="16.8" customHeight="1">
      <c r="A143" s="41"/>
      <c r="B143" s="47"/>
      <c r="C143" s="316" t="s">
        <v>19</v>
      </c>
      <c r="D143" s="316" t="s">
        <v>885</v>
      </c>
      <c r="E143" s="20" t="s">
        <v>19</v>
      </c>
      <c r="F143" s="317">
        <v>8.5199999999999996</v>
      </c>
      <c r="G143" s="41"/>
      <c r="H143" s="47"/>
    </row>
    <row r="144" s="2" customFormat="1" ht="16.8" customHeight="1">
      <c r="A144" s="41"/>
      <c r="B144" s="47"/>
      <c r="C144" s="316" t="s">
        <v>19</v>
      </c>
      <c r="D144" s="316" t="s">
        <v>311</v>
      </c>
      <c r="E144" s="20" t="s">
        <v>19</v>
      </c>
      <c r="F144" s="317">
        <v>24.969999999999999</v>
      </c>
      <c r="G144" s="41"/>
      <c r="H144" s="47"/>
    </row>
    <row r="145" s="2" customFormat="1" ht="16.8" customHeight="1">
      <c r="A145" s="41"/>
      <c r="B145" s="47"/>
      <c r="C145" s="318" t="s">
        <v>2695</v>
      </c>
      <c r="D145" s="41"/>
      <c r="E145" s="41"/>
      <c r="F145" s="41"/>
      <c r="G145" s="41"/>
      <c r="H145" s="47"/>
    </row>
    <row r="146" s="2" customFormat="1" ht="16.8" customHeight="1">
      <c r="A146" s="41"/>
      <c r="B146" s="47"/>
      <c r="C146" s="316" t="s">
        <v>821</v>
      </c>
      <c r="D146" s="316" t="s">
        <v>2696</v>
      </c>
      <c r="E146" s="20" t="s">
        <v>197</v>
      </c>
      <c r="F146" s="317">
        <v>37.454999999999998</v>
      </c>
      <c r="G146" s="41"/>
      <c r="H146" s="47"/>
    </row>
    <row r="147" s="2" customFormat="1" ht="16.8" customHeight="1">
      <c r="A147" s="41"/>
      <c r="B147" s="47"/>
      <c r="C147" s="316" t="s">
        <v>500</v>
      </c>
      <c r="D147" s="316" t="s">
        <v>2698</v>
      </c>
      <c r="E147" s="20" t="s">
        <v>197</v>
      </c>
      <c r="F147" s="317">
        <v>54.969999999999999</v>
      </c>
      <c r="G147" s="41"/>
      <c r="H147" s="47"/>
    </row>
    <row r="148" s="2" customFormat="1" ht="16.8" customHeight="1">
      <c r="A148" s="41"/>
      <c r="B148" s="47"/>
      <c r="C148" s="312" t="s">
        <v>200</v>
      </c>
      <c r="D148" s="313" t="s">
        <v>201</v>
      </c>
      <c r="E148" s="314" t="s">
        <v>197</v>
      </c>
      <c r="F148" s="315">
        <v>26.440000000000001</v>
      </c>
      <c r="G148" s="41"/>
      <c r="H148" s="47"/>
    </row>
    <row r="149" s="2" customFormat="1" ht="16.8" customHeight="1">
      <c r="A149" s="41"/>
      <c r="B149" s="47"/>
      <c r="C149" s="316" t="s">
        <v>19</v>
      </c>
      <c r="D149" s="316" t="s">
        <v>882</v>
      </c>
      <c r="E149" s="20" t="s">
        <v>19</v>
      </c>
      <c r="F149" s="317">
        <v>5.0999999999999996</v>
      </c>
      <c r="G149" s="41"/>
      <c r="H149" s="47"/>
    </row>
    <row r="150" s="2" customFormat="1" ht="16.8" customHeight="1">
      <c r="A150" s="41"/>
      <c r="B150" s="47"/>
      <c r="C150" s="316" t="s">
        <v>19</v>
      </c>
      <c r="D150" s="316" t="s">
        <v>883</v>
      </c>
      <c r="E150" s="20" t="s">
        <v>19</v>
      </c>
      <c r="F150" s="317">
        <v>4.5899999999999999</v>
      </c>
      <c r="G150" s="41"/>
      <c r="H150" s="47"/>
    </row>
    <row r="151" s="2" customFormat="1" ht="16.8" customHeight="1">
      <c r="A151" s="41"/>
      <c r="B151" s="47"/>
      <c r="C151" s="316" t="s">
        <v>19</v>
      </c>
      <c r="D151" s="316" t="s">
        <v>884</v>
      </c>
      <c r="E151" s="20" t="s">
        <v>19</v>
      </c>
      <c r="F151" s="317">
        <v>6.7599999999999998</v>
      </c>
      <c r="G151" s="41"/>
      <c r="H151" s="47"/>
    </row>
    <row r="152" s="2" customFormat="1" ht="16.8" customHeight="1">
      <c r="A152" s="41"/>
      <c r="B152" s="47"/>
      <c r="C152" s="316" t="s">
        <v>19</v>
      </c>
      <c r="D152" s="316" t="s">
        <v>885</v>
      </c>
      <c r="E152" s="20" t="s">
        <v>19</v>
      </c>
      <c r="F152" s="317">
        <v>8.5199999999999996</v>
      </c>
      <c r="G152" s="41"/>
      <c r="H152" s="47"/>
    </row>
    <row r="153" s="2" customFormat="1" ht="16.8" customHeight="1">
      <c r="A153" s="41"/>
      <c r="B153" s="47"/>
      <c r="C153" s="316" t="s">
        <v>19</v>
      </c>
      <c r="D153" s="316" t="s">
        <v>2761</v>
      </c>
      <c r="E153" s="20" t="s">
        <v>19</v>
      </c>
      <c r="F153" s="317">
        <v>0</v>
      </c>
      <c r="G153" s="41"/>
      <c r="H153" s="47"/>
    </row>
    <row r="154" s="2" customFormat="1" ht="16.8" customHeight="1">
      <c r="A154" s="41"/>
      <c r="B154" s="47"/>
      <c r="C154" s="316" t="s">
        <v>19</v>
      </c>
      <c r="D154" s="316" t="s">
        <v>2762</v>
      </c>
      <c r="E154" s="20" t="s">
        <v>19</v>
      </c>
      <c r="F154" s="317">
        <v>0.85499999999999998</v>
      </c>
      <c r="G154" s="41"/>
      <c r="H154" s="47"/>
    </row>
    <row r="155" s="2" customFormat="1" ht="16.8" customHeight="1">
      <c r="A155" s="41"/>
      <c r="B155" s="47"/>
      <c r="C155" s="316" t="s">
        <v>19</v>
      </c>
      <c r="D155" s="316" t="s">
        <v>2763</v>
      </c>
      <c r="E155" s="20" t="s">
        <v>19</v>
      </c>
      <c r="F155" s="317">
        <v>0.35999999999999999</v>
      </c>
      <c r="G155" s="41"/>
      <c r="H155" s="47"/>
    </row>
    <row r="156" s="2" customFormat="1" ht="16.8" customHeight="1">
      <c r="A156" s="41"/>
      <c r="B156" s="47"/>
      <c r="C156" s="316" t="s">
        <v>19</v>
      </c>
      <c r="D156" s="316" t="s">
        <v>2764</v>
      </c>
      <c r="E156" s="20" t="s">
        <v>19</v>
      </c>
      <c r="F156" s="317">
        <v>0.13500000000000001</v>
      </c>
      <c r="G156" s="41"/>
      <c r="H156" s="47"/>
    </row>
    <row r="157" s="2" customFormat="1" ht="16.8" customHeight="1">
      <c r="A157" s="41"/>
      <c r="B157" s="47"/>
      <c r="C157" s="316" t="s">
        <v>19</v>
      </c>
      <c r="D157" s="316" t="s">
        <v>2704</v>
      </c>
      <c r="E157" s="20" t="s">
        <v>19</v>
      </c>
      <c r="F157" s="317">
        <v>0.12</v>
      </c>
      <c r="G157" s="41"/>
      <c r="H157" s="47"/>
    </row>
    <row r="158" s="2" customFormat="1" ht="16.8" customHeight="1">
      <c r="A158" s="41"/>
      <c r="B158" s="47"/>
      <c r="C158" s="316" t="s">
        <v>19</v>
      </c>
      <c r="D158" s="316" t="s">
        <v>311</v>
      </c>
      <c r="E158" s="20" t="s">
        <v>19</v>
      </c>
      <c r="F158" s="317">
        <v>26.440000000000001</v>
      </c>
      <c r="G158" s="41"/>
      <c r="H158" s="47"/>
    </row>
    <row r="159" s="2" customFormat="1" ht="16.8" customHeight="1">
      <c r="A159" s="41"/>
      <c r="B159" s="47"/>
      <c r="C159" s="318" t="s">
        <v>2695</v>
      </c>
      <c r="D159" s="41"/>
      <c r="E159" s="41"/>
      <c r="F159" s="41"/>
      <c r="G159" s="41"/>
      <c r="H159" s="47"/>
    </row>
    <row r="160" s="2" customFormat="1" ht="16.8" customHeight="1">
      <c r="A160" s="41"/>
      <c r="B160" s="47"/>
      <c r="C160" s="316" t="s">
        <v>455</v>
      </c>
      <c r="D160" s="316" t="s">
        <v>2705</v>
      </c>
      <c r="E160" s="20" t="s">
        <v>197</v>
      </c>
      <c r="F160" s="317">
        <v>26.440000000000001</v>
      </c>
      <c r="G160" s="41"/>
      <c r="H160" s="47"/>
    </row>
    <row r="161" s="2" customFormat="1" ht="16.8" customHeight="1">
      <c r="A161" s="41"/>
      <c r="B161" s="47"/>
      <c r="C161" s="316" t="s">
        <v>673</v>
      </c>
      <c r="D161" s="316" t="s">
        <v>2706</v>
      </c>
      <c r="E161" s="20" t="s">
        <v>197</v>
      </c>
      <c r="F161" s="317">
        <v>26.440000000000001</v>
      </c>
      <c r="G161" s="41"/>
      <c r="H161" s="47"/>
    </row>
    <row r="162" s="2" customFormat="1" ht="16.8" customHeight="1">
      <c r="A162" s="41"/>
      <c r="B162" s="47"/>
      <c r="C162" s="316" t="s">
        <v>461</v>
      </c>
      <c r="D162" s="316" t="s">
        <v>2707</v>
      </c>
      <c r="E162" s="20" t="s">
        <v>197</v>
      </c>
      <c r="F162" s="317">
        <v>26.440000000000001</v>
      </c>
      <c r="G162" s="41"/>
      <c r="H162" s="47"/>
    </row>
    <row r="163" s="2" customFormat="1">
      <c r="A163" s="41"/>
      <c r="B163" s="47"/>
      <c r="C163" s="316" t="s">
        <v>680</v>
      </c>
      <c r="D163" s="316" t="s">
        <v>2708</v>
      </c>
      <c r="E163" s="20" t="s">
        <v>197</v>
      </c>
      <c r="F163" s="317">
        <v>26.440000000000001</v>
      </c>
      <c r="G163" s="41"/>
      <c r="H163" s="47"/>
    </row>
    <row r="164" s="2" customFormat="1" ht="16.8" customHeight="1">
      <c r="A164" s="41"/>
      <c r="B164" s="47"/>
      <c r="C164" s="316" t="s">
        <v>697</v>
      </c>
      <c r="D164" s="316" t="s">
        <v>2709</v>
      </c>
      <c r="E164" s="20" t="s">
        <v>197</v>
      </c>
      <c r="F164" s="317">
        <v>26.440000000000001</v>
      </c>
      <c r="G164" s="41"/>
      <c r="H164" s="47"/>
    </row>
    <row r="165" s="2" customFormat="1" ht="16.8" customHeight="1">
      <c r="A165" s="41"/>
      <c r="B165" s="47"/>
      <c r="C165" s="316" t="s">
        <v>813</v>
      </c>
      <c r="D165" s="316" t="s">
        <v>2710</v>
      </c>
      <c r="E165" s="20" t="s">
        <v>197</v>
      </c>
      <c r="F165" s="317">
        <v>26.440000000000001</v>
      </c>
      <c r="G165" s="41"/>
      <c r="H165" s="47"/>
    </row>
    <row r="166" s="2" customFormat="1" ht="16.8" customHeight="1">
      <c r="A166" s="41"/>
      <c r="B166" s="47"/>
      <c r="C166" s="316" t="s">
        <v>293</v>
      </c>
      <c r="D166" s="316" t="s">
        <v>294</v>
      </c>
      <c r="E166" s="20" t="s">
        <v>197</v>
      </c>
      <c r="F166" s="317">
        <v>26.440000000000001</v>
      </c>
      <c r="G166" s="41"/>
      <c r="H166" s="47"/>
    </row>
    <row r="167" s="2" customFormat="1" ht="16.8" customHeight="1">
      <c r="A167" s="41"/>
      <c r="B167" s="47"/>
      <c r="C167" s="316" t="s">
        <v>285</v>
      </c>
      <c r="D167" s="316" t="s">
        <v>2711</v>
      </c>
      <c r="E167" s="20" t="s">
        <v>197</v>
      </c>
      <c r="F167" s="317">
        <v>26.440000000000001</v>
      </c>
      <c r="G167" s="41"/>
      <c r="H167" s="47"/>
    </row>
    <row r="168" s="2" customFormat="1" ht="16.8" customHeight="1">
      <c r="A168" s="41"/>
      <c r="B168" s="47"/>
      <c r="C168" s="312" t="s">
        <v>204</v>
      </c>
      <c r="D168" s="313" t="s">
        <v>205</v>
      </c>
      <c r="E168" s="314" t="s">
        <v>206</v>
      </c>
      <c r="F168" s="315">
        <v>4.5949999999999998</v>
      </c>
      <c r="G168" s="41"/>
      <c r="H168" s="47"/>
    </row>
    <row r="169" s="2" customFormat="1" ht="16.8" customHeight="1">
      <c r="A169" s="41"/>
      <c r="B169" s="47"/>
      <c r="C169" s="316" t="s">
        <v>19</v>
      </c>
      <c r="D169" s="316" t="s">
        <v>2765</v>
      </c>
      <c r="E169" s="20" t="s">
        <v>19</v>
      </c>
      <c r="F169" s="317">
        <v>4.5949999999999998</v>
      </c>
      <c r="G169" s="41"/>
      <c r="H169" s="47"/>
    </row>
    <row r="170" s="2" customFormat="1" ht="16.8" customHeight="1">
      <c r="A170" s="41"/>
      <c r="B170" s="47"/>
      <c r="C170" s="318" t="s">
        <v>2695</v>
      </c>
      <c r="D170" s="41"/>
      <c r="E170" s="41"/>
      <c r="F170" s="41"/>
      <c r="G170" s="41"/>
      <c r="H170" s="47"/>
    </row>
    <row r="171" s="2" customFormat="1" ht="16.8" customHeight="1">
      <c r="A171" s="41"/>
      <c r="B171" s="47"/>
      <c r="C171" s="316" t="s">
        <v>390</v>
      </c>
      <c r="D171" s="316" t="s">
        <v>2713</v>
      </c>
      <c r="E171" s="20" t="s">
        <v>392</v>
      </c>
      <c r="F171" s="317">
        <v>11.395</v>
      </c>
      <c r="G171" s="41"/>
      <c r="H171" s="47"/>
    </row>
    <row r="172" s="2" customFormat="1">
      <c r="A172" s="41"/>
      <c r="B172" s="47"/>
      <c r="C172" s="316" t="s">
        <v>337</v>
      </c>
      <c r="D172" s="316" t="s">
        <v>2739</v>
      </c>
      <c r="E172" s="20" t="s">
        <v>197</v>
      </c>
      <c r="F172" s="317">
        <v>50.776000000000003</v>
      </c>
      <c r="G172" s="41"/>
      <c r="H172" s="47"/>
    </row>
    <row r="173" s="2" customFormat="1" ht="16.8" customHeight="1">
      <c r="A173" s="41"/>
      <c r="B173" s="47"/>
      <c r="C173" s="316" t="s">
        <v>407</v>
      </c>
      <c r="D173" s="316" t="s">
        <v>408</v>
      </c>
      <c r="E173" s="20" t="s">
        <v>392</v>
      </c>
      <c r="F173" s="317">
        <v>32.472000000000001</v>
      </c>
      <c r="G173" s="41"/>
      <c r="H173" s="47"/>
    </row>
    <row r="174" s="2" customFormat="1" ht="16.8" customHeight="1">
      <c r="A174" s="41"/>
      <c r="B174" s="47"/>
      <c r="C174" s="312" t="s">
        <v>208</v>
      </c>
      <c r="D174" s="313" t="s">
        <v>209</v>
      </c>
      <c r="E174" s="314" t="s">
        <v>197</v>
      </c>
      <c r="F174" s="315">
        <v>88.350999999999999</v>
      </c>
      <c r="G174" s="41"/>
      <c r="H174" s="47"/>
    </row>
    <row r="175" s="2" customFormat="1" ht="16.8" customHeight="1">
      <c r="A175" s="41"/>
      <c r="B175" s="47"/>
      <c r="C175" s="316" t="s">
        <v>19</v>
      </c>
      <c r="D175" s="316" t="s">
        <v>2714</v>
      </c>
      <c r="E175" s="20" t="s">
        <v>19</v>
      </c>
      <c r="F175" s="317">
        <v>88.537999999999997</v>
      </c>
      <c r="G175" s="41"/>
      <c r="H175" s="47"/>
    </row>
    <row r="176" s="2" customFormat="1" ht="16.8" customHeight="1">
      <c r="A176" s="41"/>
      <c r="B176" s="47"/>
      <c r="C176" s="316" t="s">
        <v>19</v>
      </c>
      <c r="D176" s="316" t="s">
        <v>2715</v>
      </c>
      <c r="E176" s="20" t="s">
        <v>19</v>
      </c>
      <c r="F176" s="317">
        <v>0</v>
      </c>
      <c r="G176" s="41"/>
      <c r="H176" s="47"/>
    </row>
    <row r="177" s="2" customFormat="1" ht="16.8" customHeight="1">
      <c r="A177" s="41"/>
      <c r="B177" s="47"/>
      <c r="C177" s="316" t="s">
        <v>19</v>
      </c>
      <c r="D177" s="316" t="s">
        <v>2766</v>
      </c>
      <c r="E177" s="20" t="s">
        <v>19</v>
      </c>
      <c r="F177" s="317">
        <v>-1.8180000000000001</v>
      </c>
      <c r="G177" s="41"/>
      <c r="H177" s="47"/>
    </row>
    <row r="178" s="2" customFormat="1" ht="16.8" customHeight="1">
      <c r="A178" s="41"/>
      <c r="B178" s="47"/>
      <c r="C178" s="316" t="s">
        <v>19</v>
      </c>
      <c r="D178" s="316" t="s">
        <v>2767</v>
      </c>
      <c r="E178" s="20" t="s">
        <v>19</v>
      </c>
      <c r="F178" s="317">
        <v>-6.0599999999999996</v>
      </c>
      <c r="G178" s="41"/>
      <c r="H178" s="47"/>
    </row>
    <row r="179" s="2" customFormat="1" ht="16.8" customHeight="1">
      <c r="A179" s="41"/>
      <c r="B179" s="47"/>
      <c r="C179" s="316" t="s">
        <v>19</v>
      </c>
      <c r="D179" s="316" t="s">
        <v>2768</v>
      </c>
      <c r="E179" s="20" t="s">
        <v>19</v>
      </c>
      <c r="F179" s="317">
        <v>0.68899999999999995</v>
      </c>
      <c r="G179" s="41"/>
      <c r="H179" s="47"/>
    </row>
    <row r="180" s="2" customFormat="1" ht="16.8" customHeight="1">
      <c r="A180" s="41"/>
      <c r="B180" s="47"/>
      <c r="C180" s="316" t="s">
        <v>19</v>
      </c>
      <c r="D180" s="316" t="s">
        <v>2769</v>
      </c>
      <c r="E180" s="20" t="s">
        <v>19</v>
      </c>
      <c r="F180" s="317">
        <v>0</v>
      </c>
      <c r="G180" s="41"/>
      <c r="H180" s="47"/>
    </row>
    <row r="181" s="2" customFormat="1" ht="16.8" customHeight="1">
      <c r="A181" s="41"/>
      <c r="B181" s="47"/>
      <c r="C181" s="316" t="s">
        <v>19</v>
      </c>
      <c r="D181" s="316" t="s">
        <v>2770</v>
      </c>
      <c r="E181" s="20" t="s">
        <v>19</v>
      </c>
      <c r="F181" s="317">
        <v>5.508</v>
      </c>
      <c r="G181" s="41"/>
      <c r="H181" s="47"/>
    </row>
    <row r="182" s="2" customFormat="1" ht="16.8" customHeight="1">
      <c r="A182" s="41"/>
      <c r="B182" s="47"/>
      <c r="C182" s="316" t="s">
        <v>19</v>
      </c>
      <c r="D182" s="316" t="s">
        <v>2771</v>
      </c>
      <c r="E182" s="20" t="s">
        <v>19</v>
      </c>
      <c r="F182" s="317">
        <v>1.494</v>
      </c>
      <c r="G182" s="41"/>
      <c r="H182" s="47"/>
    </row>
    <row r="183" s="2" customFormat="1" ht="16.8" customHeight="1">
      <c r="A183" s="41"/>
      <c r="B183" s="47"/>
      <c r="C183" s="316" t="s">
        <v>19</v>
      </c>
      <c r="D183" s="316" t="s">
        <v>19</v>
      </c>
      <c r="E183" s="20" t="s">
        <v>19</v>
      </c>
      <c r="F183" s="317">
        <v>0</v>
      </c>
      <c r="G183" s="41"/>
      <c r="H183" s="47"/>
    </row>
    <row r="184" s="2" customFormat="1" ht="16.8" customHeight="1">
      <c r="A184" s="41"/>
      <c r="B184" s="47"/>
      <c r="C184" s="316" t="s">
        <v>19</v>
      </c>
      <c r="D184" s="316" t="s">
        <v>311</v>
      </c>
      <c r="E184" s="20" t="s">
        <v>19</v>
      </c>
      <c r="F184" s="317">
        <v>88.350999999999999</v>
      </c>
      <c r="G184" s="41"/>
      <c r="H184" s="47"/>
    </row>
    <row r="185" s="2" customFormat="1" ht="16.8" customHeight="1">
      <c r="A185" s="41"/>
      <c r="B185" s="47"/>
      <c r="C185" s="318" t="s">
        <v>2695</v>
      </c>
      <c r="D185" s="41"/>
      <c r="E185" s="41"/>
      <c r="F185" s="41"/>
      <c r="G185" s="41"/>
      <c r="H185" s="47"/>
    </row>
    <row r="186" s="2" customFormat="1" ht="16.8" customHeight="1">
      <c r="A186" s="41"/>
      <c r="B186" s="47"/>
      <c r="C186" s="316" t="s">
        <v>437</v>
      </c>
      <c r="D186" s="316" t="s">
        <v>2721</v>
      </c>
      <c r="E186" s="20" t="s">
        <v>197</v>
      </c>
      <c r="F186" s="317">
        <v>138.06399999999999</v>
      </c>
      <c r="G186" s="41"/>
      <c r="H186" s="47"/>
    </row>
    <row r="187" s="2" customFormat="1" ht="16.8" customHeight="1">
      <c r="A187" s="41"/>
      <c r="B187" s="47"/>
      <c r="C187" s="316" t="s">
        <v>425</v>
      </c>
      <c r="D187" s="316" t="s">
        <v>2722</v>
      </c>
      <c r="E187" s="20" t="s">
        <v>197</v>
      </c>
      <c r="F187" s="317">
        <v>90.686000000000007</v>
      </c>
      <c r="G187" s="41"/>
      <c r="H187" s="47"/>
    </row>
    <row r="188" s="2" customFormat="1" ht="16.8" customHeight="1">
      <c r="A188" s="41"/>
      <c r="B188" s="47"/>
      <c r="C188" s="316" t="s">
        <v>730</v>
      </c>
      <c r="D188" s="316" t="s">
        <v>2723</v>
      </c>
      <c r="E188" s="20" t="s">
        <v>197</v>
      </c>
      <c r="F188" s="317">
        <v>88.350999999999999</v>
      </c>
      <c r="G188" s="41"/>
      <c r="H188" s="47"/>
    </row>
    <row r="189" s="2" customFormat="1" ht="16.8" customHeight="1">
      <c r="A189" s="41"/>
      <c r="B189" s="47"/>
      <c r="C189" s="312" t="s">
        <v>211</v>
      </c>
      <c r="D189" s="313" t="s">
        <v>212</v>
      </c>
      <c r="E189" s="314" t="s">
        <v>197</v>
      </c>
      <c r="F189" s="315">
        <v>87.188999999999993</v>
      </c>
      <c r="G189" s="41"/>
      <c r="H189" s="47"/>
    </row>
    <row r="190" s="2" customFormat="1" ht="16.8" customHeight="1">
      <c r="A190" s="41"/>
      <c r="B190" s="47"/>
      <c r="C190" s="316" t="s">
        <v>19</v>
      </c>
      <c r="D190" s="316" t="s">
        <v>2772</v>
      </c>
      <c r="E190" s="20" t="s">
        <v>19</v>
      </c>
      <c r="F190" s="317">
        <v>20.829000000000001</v>
      </c>
      <c r="G190" s="41"/>
      <c r="H190" s="47"/>
    </row>
    <row r="191" s="2" customFormat="1" ht="16.8" customHeight="1">
      <c r="A191" s="41"/>
      <c r="B191" s="47"/>
      <c r="C191" s="316" t="s">
        <v>19</v>
      </c>
      <c r="D191" s="316" t="s">
        <v>2773</v>
      </c>
      <c r="E191" s="20" t="s">
        <v>19</v>
      </c>
      <c r="F191" s="317">
        <v>33.991</v>
      </c>
      <c r="G191" s="41"/>
      <c r="H191" s="47"/>
    </row>
    <row r="192" s="2" customFormat="1" ht="16.8" customHeight="1">
      <c r="A192" s="41"/>
      <c r="B192" s="47"/>
      <c r="C192" s="316" t="s">
        <v>19</v>
      </c>
      <c r="D192" s="316" t="s">
        <v>19</v>
      </c>
      <c r="E192" s="20" t="s">
        <v>19</v>
      </c>
      <c r="F192" s="317">
        <v>0</v>
      </c>
      <c r="G192" s="41"/>
      <c r="H192" s="47"/>
    </row>
    <row r="193" s="2" customFormat="1" ht="16.8" customHeight="1">
      <c r="A193" s="41"/>
      <c r="B193" s="47"/>
      <c r="C193" s="316" t="s">
        <v>19</v>
      </c>
      <c r="D193" s="316" t="s">
        <v>2774</v>
      </c>
      <c r="E193" s="20" t="s">
        <v>19</v>
      </c>
      <c r="F193" s="317">
        <v>18.747</v>
      </c>
      <c r="G193" s="41"/>
      <c r="H193" s="47"/>
    </row>
    <row r="194" s="2" customFormat="1" ht="16.8" customHeight="1">
      <c r="A194" s="41"/>
      <c r="B194" s="47"/>
      <c r="C194" s="316" t="s">
        <v>19</v>
      </c>
      <c r="D194" s="316" t="s">
        <v>2775</v>
      </c>
      <c r="E194" s="20" t="s">
        <v>19</v>
      </c>
      <c r="F194" s="317">
        <v>18.521999999999998</v>
      </c>
      <c r="G194" s="41"/>
      <c r="H194" s="47"/>
    </row>
    <row r="195" s="2" customFormat="1" ht="16.8" customHeight="1">
      <c r="A195" s="41"/>
      <c r="B195" s="47"/>
      <c r="C195" s="316" t="s">
        <v>19</v>
      </c>
      <c r="D195" s="316" t="s">
        <v>2115</v>
      </c>
      <c r="E195" s="20" t="s">
        <v>19</v>
      </c>
      <c r="F195" s="317">
        <v>0</v>
      </c>
      <c r="G195" s="41"/>
      <c r="H195" s="47"/>
    </row>
    <row r="196" s="2" customFormat="1" ht="16.8" customHeight="1">
      <c r="A196" s="41"/>
      <c r="B196" s="47"/>
      <c r="C196" s="316" t="s">
        <v>19</v>
      </c>
      <c r="D196" s="316" t="s">
        <v>2776</v>
      </c>
      <c r="E196" s="20" t="s">
        <v>19</v>
      </c>
      <c r="F196" s="317">
        <v>-8.4000000000000004</v>
      </c>
      <c r="G196" s="41"/>
      <c r="H196" s="47"/>
    </row>
    <row r="197" s="2" customFormat="1" ht="16.8" customHeight="1">
      <c r="A197" s="41"/>
      <c r="B197" s="47"/>
      <c r="C197" s="316" t="s">
        <v>19</v>
      </c>
      <c r="D197" s="316" t="s">
        <v>2777</v>
      </c>
      <c r="E197" s="20" t="s">
        <v>19</v>
      </c>
      <c r="F197" s="317">
        <v>-3.2000000000000002</v>
      </c>
      <c r="G197" s="41"/>
      <c r="H197" s="47"/>
    </row>
    <row r="198" s="2" customFormat="1" ht="16.8" customHeight="1">
      <c r="A198" s="41"/>
      <c r="B198" s="47"/>
      <c r="C198" s="316" t="s">
        <v>19</v>
      </c>
      <c r="D198" s="316" t="s">
        <v>2778</v>
      </c>
      <c r="E198" s="20" t="s">
        <v>19</v>
      </c>
      <c r="F198" s="317">
        <v>1.8</v>
      </c>
      <c r="G198" s="41"/>
      <c r="H198" s="47"/>
    </row>
    <row r="199" s="2" customFormat="1" ht="16.8" customHeight="1">
      <c r="A199" s="41"/>
      <c r="B199" s="47"/>
      <c r="C199" s="316" t="s">
        <v>19</v>
      </c>
      <c r="D199" s="316" t="s">
        <v>2779</v>
      </c>
      <c r="E199" s="20" t="s">
        <v>19</v>
      </c>
      <c r="F199" s="317">
        <v>5.4000000000000004</v>
      </c>
      <c r="G199" s="41"/>
      <c r="H199" s="47"/>
    </row>
    <row r="200" s="2" customFormat="1" ht="16.8" customHeight="1">
      <c r="A200" s="41"/>
      <c r="B200" s="47"/>
      <c r="C200" s="316" t="s">
        <v>19</v>
      </c>
      <c r="D200" s="316" t="s">
        <v>343</v>
      </c>
      <c r="E200" s="20" t="s">
        <v>19</v>
      </c>
      <c r="F200" s="317">
        <v>0</v>
      </c>
      <c r="G200" s="41"/>
      <c r="H200" s="47"/>
    </row>
    <row r="201" s="2" customFormat="1" ht="16.8" customHeight="1">
      <c r="A201" s="41"/>
      <c r="B201" s="47"/>
      <c r="C201" s="316" t="s">
        <v>19</v>
      </c>
      <c r="D201" s="316" t="s">
        <v>2780</v>
      </c>
      <c r="E201" s="20" t="s">
        <v>19</v>
      </c>
      <c r="F201" s="317">
        <v>-0.5</v>
      </c>
      <c r="G201" s="41"/>
      <c r="H201" s="47"/>
    </row>
    <row r="202" s="2" customFormat="1" ht="16.8" customHeight="1">
      <c r="A202" s="41"/>
      <c r="B202" s="47"/>
      <c r="C202" s="316" t="s">
        <v>19</v>
      </c>
      <c r="D202" s="316" t="s">
        <v>19</v>
      </c>
      <c r="E202" s="20" t="s">
        <v>19</v>
      </c>
      <c r="F202" s="317">
        <v>0</v>
      </c>
      <c r="G202" s="41"/>
      <c r="H202" s="47"/>
    </row>
    <row r="203" s="2" customFormat="1" ht="16.8" customHeight="1">
      <c r="A203" s="41"/>
      <c r="B203" s="47"/>
      <c r="C203" s="316" t="s">
        <v>19</v>
      </c>
      <c r="D203" s="316" t="s">
        <v>19</v>
      </c>
      <c r="E203" s="20" t="s">
        <v>19</v>
      </c>
      <c r="F203" s="317">
        <v>0</v>
      </c>
      <c r="G203" s="41"/>
      <c r="H203" s="47"/>
    </row>
    <row r="204" s="2" customFormat="1" ht="16.8" customHeight="1">
      <c r="A204" s="41"/>
      <c r="B204" s="47"/>
      <c r="C204" s="316" t="s">
        <v>19</v>
      </c>
      <c r="D204" s="316" t="s">
        <v>311</v>
      </c>
      <c r="E204" s="20" t="s">
        <v>19</v>
      </c>
      <c r="F204" s="317">
        <v>87.188999999999993</v>
      </c>
      <c r="G204" s="41"/>
      <c r="H204" s="47"/>
    </row>
    <row r="205" s="2" customFormat="1" ht="16.8" customHeight="1">
      <c r="A205" s="41"/>
      <c r="B205" s="47"/>
      <c r="C205" s="318" t="s">
        <v>2695</v>
      </c>
      <c r="D205" s="41"/>
      <c r="E205" s="41"/>
      <c r="F205" s="41"/>
      <c r="G205" s="41"/>
      <c r="H205" s="47"/>
    </row>
    <row r="206" s="2" customFormat="1" ht="16.8" customHeight="1">
      <c r="A206" s="41"/>
      <c r="B206" s="47"/>
      <c r="C206" s="316" t="s">
        <v>348</v>
      </c>
      <c r="D206" s="316" t="s">
        <v>2733</v>
      </c>
      <c r="E206" s="20" t="s">
        <v>197</v>
      </c>
      <c r="F206" s="317">
        <v>89.096000000000004</v>
      </c>
      <c r="G206" s="41"/>
      <c r="H206" s="47"/>
    </row>
    <row r="207" s="2" customFormat="1" ht="16.8" customHeight="1">
      <c r="A207" s="41"/>
      <c r="B207" s="47"/>
      <c r="C207" s="312" t="s">
        <v>214</v>
      </c>
      <c r="D207" s="313" t="s">
        <v>215</v>
      </c>
      <c r="E207" s="314" t="s">
        <v>206</v>
      </c>
      <c r="F207" s="315">
        <v>39.350000000000001</v>
      </c>
      <c r="G207" s="41"/>
      <c r="H207" s="47"/>
    </row>
    <row r="208" s="2" customFormat="1" ht="16.8" customHeight="1">
      <c r="A208" s="41"/>
      <c r="B208" s="47"/>
      <c r="C208" s="316" t="s">
        <v>19</v>
      </c>
      <c r="D208" s="316" t="s">
        <v>2781</v>
      </c>
      <c r="E208" s="20" t="s">
        <v>19</v>
      </c>
      <c r="F208" s="317">
        <v>10.23</v>
      </c>
      <c r="G208" s="41"/>
      <c r="H208" s="47"/>
    </row>
    <row r="209" s="2" customFormat="1" ht="16.8" customHeight="1">
      <c r="A209" s="41"/>
      <c r="B209" s="47"/>
      <c r="C209" s="316" t="s">
        <v>19</v>
      </c>
      <c r="D209" s="316" t="s">
        <v>2782</v>
      </c>
      <c r="E209" s="20" t="s">
        <v>19</v>
      </c>
      <c r="F209" s="317">
        <v>11.49</v>
      </c>
      <c r="G209" s="41"/>
      <c r="H209" s="47"/>
    </row>
    <row r="210" s="2" customFormat="1" ht="16.8" customHeight="1">
      <c r="A210" s="41"/>
      <c r="B210" s="47"/>
      <c r="C210" s="316" t="s">
        <v>19</v>
      </c>
      <c r="D210" s="316" t="s">
        <v>2783</v>
      </c>
      <c r="E210" s="20" t="s">
        <v>19</v>
      </c>
      <c r="F210" s="317">
        <v>8.9700000000000006</v>
      </c>
      <c r="G210" s="41"/>
      <c r="H210" s="47"/>
    </row>
    <row r="211" s="2" customFormat="1" ht="16.8" customHeight="1">
      <c r="A211" s="41"/>
      <c r="B211" s="47"/>
      <c r="C211" s="316" t="s">
        <v>19</v>
      </c>
      <c r="D211" s="316" t="s">
        <v>2784</v>
      </c>
      <c r="E211" s="20" t="s">
        <v>19</v>
      </c>
      <c r="F211" s="317">
        <v>8.6600000000000001</v>
      </c>
      <c r="G211" s="41"/>
      <c r="H211" s="47"/>
    </row>
    <row r="212" s="2" customFormat="1" ht="16.8" customHeight="1">
      <c r="A212" s="41"/>
      <c r="B212" s="47"/>
      <c r="C212" s="316" t="s">
        <v>19</v>
      </c>
      <c r="D212" s="316" t="s">
        <v>311</v>
      </c>
      <c r="E212" s="20" t="s">
        <v>19</v>
      </c>
      <c r="F212" s="317">
        <v>39.350000000000001</v>
      </c>
      <c r="G212" s="41"/>
      <c r="H212" s="47"/>
    </row>
    <row r="213" s="2" customFormat="1" ht="16.8" customHeight="1">
      <c r="A213" s="41"/>
      <c r="B213" s="47"/>
      <c r="C213" s="318" t="s">
        <v>2695</v>
      </c>
      <c r="D213" s="41"/>
      <c r="E213" s="41"/>
      <c r="F213" s="41"/>
      <c r="G213" s="41"/>
      <c r="H213" s="47"/>
    </row>
    <row r="214" s="2" customFormat="1" ht="16.8" customHeight="1">
      <c r="A214" s="41"/>
      <c r="B214" s="47"/>
      <c r="C214" s="316" t="s">
        <v>702</v>
      </c>
      <c r="D214" s="316" t="s">
        <v>2736</v>
      </c>
      <c r="E214" s="20" t="s">
        <v>197</v>
      </c>
      <c r="F214" s="317">
        <v>5.9029999999999996</v>
      </c>
      <c r="G214" s="41"/>
      <c r="H214" s="47"/>
    </row>
    <row r="215" s="2" customFormat="1" ht="16.8" customHeight="1">
      <c r="A215" s="41"/>
      <c r="B215" s="47"/>
      <c r="C215" s="316" t="s">
        <v>716</v>
      </c>
      <c r="D215" s="316" t="s">
        <v>2737</v>
      </c>
      <c r="E215" s="20" t="s">
        <v>392</v>
      </c>
      <c r="F215" s="317">
        <v>39.350000000000001</v>
      </c>
      <c r="G215" s="41"/>
      <c r="H215" s="47"/>
    </row>
    <row r="216" s="2" customFormat="1" ht="16.8" customHeight="1">
      <c r="A216" s="41"/>
      <c r="B216" s="47"/>
      <c r="C216" s="316" t="s">
        <v>759</v>
      </c>
      <c r="D216" s="316" t="s">
        <v>2738</v>
      </c>
      <c r="E216" s="20" t="s">
        <v>392</v>
      </c>
      <c r="F216" s="317">
        <v>77.599999999999994</v>
      </c>
      <c r="G216" s="41"/>
      <c r="H216" s="47"/>
    </row>
    <row r="217" s="2" customFormat="1">
      <c r="A217" s="41"/>
      <c r="B217" s="47"/>
      <c r="C217" s="316" t="s">
        <v>337</v>
      </c>
      <c r="D217" s="316" t="s">
        <v>2739</v>
      </c>
      <c r="E217" s="20" t="s">
        <v>197</v>
      </c>
      <c r="F217" s="317">
        <v>50.776000000000003</v>
      </c>
      <c r="G217" s="41"/>
      <c r="H217" s="47"/>
    </row>
    <row r="218" s="2" customFormat="1" ht="16.8" customHeight="1">
      <c r="A218" s="41"/>
      <c r="B218" s="47"/>
      <c r="C218" s="312" t="s">
        <v>2740</v>
      </c>
      <c r="D218" s="313" t="s">
        <v>2741</v>
      </c>
      <c r="E218" s="314" t="s">
        <v>206</v>
      </c>
      <c r="F218" s="315">
        <v>39.350000000000001</v>
      </c>
      <c r="G218" s="41"/>
      <c r="H218" s="47"/>
    </row>
    <row r="219" s="2" customFormat="1" ht="16.8" customHeight="1">
      <c r="A219" s="41"/>
      <c r="B219" s="47"/>
      <c r="C219" s="316" t="s">
        <v>19</v>
      </c>
      <c r="D219" s="316" t="s">
        <v>69</v>
      </c>
      <c r="E219" s="20" t="s">
        <v>19</v>
      </c>
      <c r="F219" s="317">
        <v>0</v>
      </c>
      <c r="G219" s="41"/>
      <c r="H219" s="47"/>
    </row>
    <row r="220" s="2" customFormat="1" ht="16.8" customHeight="1">
      <c r="A220" s="41"/>
      <c r="B220" s="47"/>
      <c r="C220" s="316" t="s">
        <v>19</v>
      </c>
      <c r="D220" s="316" t="s">
        <v>2742</v>
      </c>
      <c r="E220" s="20" t="s">
        <v>19</v>
      </c>
      <c r="F220" s="317">
        <v>0</v>
      </c>
      <c r="G220" s="41"/>
      <c r="H220" s="47"/>
    </row>
    <row r="221" s="2" customFormat="1" ht="16.8" customHeight="1">
      <c r="A221" s="41"/>
      <c r="B221" s="47"/>
      <c r="C221" s="316" t="s">
        <v>19</v>
      </c>
      <c r="D221" s="316" t="s">
        <v>2743</v>
      </c>
      <c r="E221" s="20" t="s">
        <v>19</v>
      </c>
      <c r="F221" s="317">
        <v>0</v>
      </c>
      <c r="G221" s="41"/>
      <c r="H221" s="47"/>
    </row>
    <row r="222" s="2" customFormat="1" ht="16.8" customHeight="1">
      <c r="A222" s="41"/>
      <c r="B222" s="47"/>
      <c r="C222" s="316" t="s">
        <v>19</v>
      </c>
      <c r="D222" s="316" t="s">
        <v>2744</v>
      </c>
      <c r="E222" s="20" t="s">
        <v>19</v>
      </c>
      <c r="F222" s="317">
        <v>0</v>
      </c>
      <c r="G222" s="41"/>
      <c r="H222" s="47"/>
    </row>
    <row r="223" s="2" customFormat="1" ht="16.8" customHeight="1">
      <c r="A223" s="41"/>
      <c r="B223" s="47"/>
      <c r="C223" s="316" t="s">
        <v>19</v>
      </c>
      <c r="D223" s="316" t="s">
        <v>214</v>
      </c>
      <c r="E223" s="20" t="s">
        <v>19</v>
      </c>
      <c r="F223" s="317">
        <v>39.350000000000001</v>
      </c>
      <c r="G223" s="41"/>
      <c r="H223" s="47"/>
    </row>
    <row r="224" s="2" customFormat="1" ht="16.8" customHeight="1">
      <c r="A224" s="41"/>
      <c r="B224" s="47"/>
      <c r="C224" s="316" t="s">
        <v>19</v>
      </c>
      <c r="D224" s="316" t="s">
        <v>2745</v>
      </c>
      <c r="E224" s="20" t="s">
        <v>19</v>
      </c>
      <c r="F224" s="317">
        <v>0</v>
      </c>
      <c r="G224" s="41"/>
      <c r="H224" s="47"/>
    </row>
    <row r="225" s="2" customFormat="1" ht="16.8" customHeight="1">
      <c r="A225" s="41"/>
      <c r="B225" s="47"/>
      <c r="C225" s="316" t="s">
        <v>19</v>
      </c>
      <c r="D225" s="316" t="s">
        <v>311</v>
      </c>
      <c r="E225" s="20" t="s">
        <v>19</v>
      </c>
      <c r="F225" s="317">
        <v>39.350000000000001</v>
      </c>
      <c r="G225" s="41"/>
      <c r="H225" s="47"/>
    </row>
    <row r="226" s="2" customFormat="1" ht="16.8" customHeight="1">
      <c r="A226" s="41"/>
      <c r="B226" s="47"/>
      <c r="C226" s="312" t="s">
        <v>218</v>
      </c>
      <c r="D226" s="313" t="s">
        <v>219</v>
      </c>
      <c r="E226" s="314" t="s">
        <v>197</v>
      </c>
      <c r="F226" s="315">
        <v>5.2220000000000004</v>
      </c>
      <c r="G226" s="41"/>
      <c r="H226" s="47"/>
    </row>
    <row r="227" s="2" customFormat="1" ht="16.8" customHeight="1">
      <c r="A227" s="41"/>
      <c r="B227" s="47"/>
      <c r="C227" s="316" t="s">
        <v>19</v>
      </c>
      <c r="D227" s="316" t="s">
        <v>2785</v>
      </c>
      <c r="E227" s="20" t="s">
        <v>19</v>
      </c>
      <c r="F227" s="317">
        <v>2.7370000000000001</v>
      </c>
      <c r="G227" s="41"/>
      <c r="H227" s="47"/>
    </row>
    <row r="228" s="2" customFormat="1" ht="16.8" customHeight="1">
      <c r="A228" s="41"/>
      <c r="B228" s="47"/>
      <c r="C228" s="316" t="s">
        <v>19</v>
      </c>
      <c r="D228" s="316" t="s">
        <v>2786</v>
      </c>
      <c r="E228" s="20" t="s">
        <v>19</v>
      </c>
      <c r="F228" s="317">
        <v>0.97299999999999998</v>
      </c>
      <c r="G228" s="41"/>
      <c r="H228" s="47"/>
    </row>
    <row r="229" s="2" customFormat="1" ht="16.8" customHeight="1">
      <c r="A229" s="41"/>
      <c r="B229" s="47"/>
      <c r="C229" s="316" t="s">
        <v>19</v>
      </c>
      <c r="D229" s="316" t="s">
        <v>2787</v>
      </c>
      <c r="E229" s="20" t="s">
        <v>19</v>
      </c>
      <c r="F229" s="317">
        <v>1.512</v>
      </c>
      <c r="G229" s="41"/>
      <c r="H229" s="47"/>
    </row>
    <row r="230" s="2" customFormat="1" ht="16.8" customHeight="1">
      <c r="A230" s="41"/>
      <c r="B230" s="47"/>
      <c r="C230" s="316" t="s">
        <v>19</v>
      </c>
      <c r="D230" s="316" t="s">
        <v>311</v>
      </c>
      <c r="E230" s="20" t="s">
        <v>19</v>
      </c>
      <c r="F230" s="317">
        <v>5.2220000000000004</v>
      </c>
      <c r="G230" s="41"/>
      <c r="H230" s="47"/>
    </row>
    <row r="231" s="2" customFormat="1" ht="16.8" customHeight="1">
      <c r="A231" s="41"/>
      <c r="B231" s="47"/>
      <c r="C231" s="318" t="s">
        <v>2695</v>
      </c>
      <c r="D231" s="41"/>
      <c r="E231" s="41"/>
      <c r="F231" s="41"/>
      <c r="G231" s="41"/>
      <c r="H231" s="47"/>
    </row>
    <row r="232" s="2" customFormat="1" ht="16.8" customHeight="1">
      <c r="A232" s="41"/>
      <c r="B232" s="47"/>
      <c r="C232" s="316" t="s">
        <v>413</v>
      </c>
      <c r="D232" s="316" t="s">
        <v>2747</v>
      </c>
      <c r="E232" s="20" t="s">
        <v>197</v>
      </c>
      <c r="F232" s="317">
        <v>5.2220000000000004</v>
      </c>
      <c r="G232" s="41"/>
      <c r="H232" s="47"/>
    </row>
    <row r="233" s="2" customFormat="1">
      <c r="A233" s="41"/>
      <c r="B233" s="47"/>
      <c r="C233" s="316" t="s">
        <v>337</v>
      </c>
      <c r="D233" s="316" t="s">
        <v>2739</v>
      </c>
      <c r="E233" s="20" t="s">
        <v>197</v>
      </c>
      <c r="F233" s="317">
        <v>50.776000000000003</v>
      </c>
      <c r="G233" s="41"/>
      <c r="H233" s="47"/>
    </row>
    <row r="234" s="2" customFormat="1" ht="16.8" customHeight="1">
      <c r="A234" s="41"/>
      <c r="B234" s="47"/>
      <c r="C234" s="312" t="s">
        <v>222</v>
      </c>
      <c r="D234" s="313" t="s">
        <v>223</v>
      </c>
      <c r="E234" s="314" t="s">
        <v>197</v>
      </c>
      <c r="F234" s="315">
        <v>49.713000000000001</v>
      </c>
      <c r="G234" s="41"/>
      <c r="H234" s="47"/>
    </row>
    <row r="235" s="2" customFormat="1" ht="16.8" customHeight="1">
      <c r="A235" s="41"/>
      <c r="B235" s="47"/>
      <c r="C235" s="316" t="s">
        <v>19</v>
      </c>
      <c r="D235" s="316" t="s">
        <v>2748</v>
      </c>
      <c r="E235" s="20" t="s">
        <v>19</v>
      </c>
      <c r="F235" s="317">
        <v>0</v>
      </c>
      <c r="G235" s="41"/>
      <c r="H235" s="47"/>
    </row>
    <row r="236" s="2" customFormat="1" ht="16.8" customHeight="1">
      <c r="A236" s="41"/>
      <c r="B236" s="47"/>
      <c r="C236" s="316" t="s">
        <v>19</v>
      </c>
      <c r="D236" s="316" t="s">
        <v>2788</v>
      </c>
      <c r="E236" s="20" t="s">
        <v>19</v>
      </c>
      <c r="F236" s="317">
        <v>45.253</v>
      </c>
      <c r="G236" s="41"/>
      <c r="H236" s="47"/>
    </row>
    <row r="237" s="2" customFormat="1" ht="16.8" customHeight="1">
      <c r="A237" s="41"/>
      <c r="B237" s="47"/>
      <c r="C237" s="316" t="s">
        <v>19</v>
      </c>
      <c r="D237" s="316" t="s">
        <v>2789</v>
      </c>
      <c r="E237" s="20" t="s">
        <v>19</v>
      </c>
      <c r="F237" s="317">
        <v>4.46</v>
      </c>
      <c r="G237" s="41"/>
      <c r="H237" s="47"/>
    </row>
    <row r="238" s="2" customFormat="1" ht="16.8" customHeight="1">
      <c r="A238" s="41"/>
      <c r="B238" s="47"/>
      <c r="C238" s="316" t="s">
        <v>19</v>
      </c>
      <c r="D238" s="316" t="s">
        <v>19</v>
      </c>
      <c r="E238" s="20" t="s">
        <v>19</v>
      </c>
      <c r="F238" s="317">
        <v>0</v>
      </c>
      <c r="G238" s="41"/>
      <c r="H238" s="47"/>
    </row>
    <row r="239" s="2" customFormat="1" ht="16.8" customHeight="1">
      <c r="A239" s="41"/>
      <c r="B239" s="47"/>
      <c r="C239" s="316" t="s">
        <v>19</v>
      </c>
      <c r="D239" s="316" t="s">
        <v>311</v>
      </c>
      <c r="E239" s="20" t="s">
        <v>19</v>
      </c>
      <c r="F239" s="317">
        <v>49.713000000000001</v>
      </c>
      <c r="G239" s="41"/>
      <c r="H239" s="47"/>
    </row>
    <row r="240" s="2" customFormat="1" ht="16.8" customHeight="1">
      <c r="A240" s="41"/>
      <c r="B240" s="47"/>
      <c r="C240" s="318" t="s">
        <v>2695</v>
      </c>
      <c r="D240" s="41"/>
      <c r="E240" s="41"/>
      <c r="F240" s="41"/>
      <c r="G240" s="41"/>
      <c r="H240" s="47"/>
    </row>
    <row r="241" s="2" customFormat="1" ht="16.8" customHeight="1">
      <c r="A241" s="41"/>
      <c r="B241" s="47"/>
      <c r="C241" s="316" t="s">
        <v>437</v>
      </c>
      <c r="D241" s="316" t="s">
        <v>2721</v>
      </c>
      <c r="E241" s="20" t="s">
        <v>197</v>
      </c>
      <c r="F241" s="317">
        <v>138.06399999999999</v>
      </c>
      <c r="G241" s="41"/>
      <c r="H241" s="47"/>
    </row>
    <row r="242" s="2" customFormat="1" ht="16.8" customHeight="1">
      <c r="A242" s="41"/>
      <c r="B242" s="47"/>
      <c r="C242" s="316" t="s">
        <v>443</v>
      </c>
      <c r="D242" s="316" t="s">
        <v>2751</v>
      </c>
      <c r="E242" s="20" t="s">
        <v>197</v>
      </c>
      <c r="F242" s="317">
        <v>49.713000000000001</v>
      </c>
      <c r="G242" s="41"/>
      <c r="H242" s="47"/>
    </row>
    <row r="243" s="2" customFormat="1" ht="16.8" customHeight="1">
      <c r="A243" s="41"/>
      <c r="B243" s="47"/>
      <c r="C243" s="316" t="s">
        <v>806</v>
      </c>
      <c r="D243" s="316" t="s">
        <v>2752</v>
      </c>
      <c r="E243" s="20" t="s">
        <v>197</v>
      </c>
      <c r="F243" s="317">
        <v>94.683000000000007</v>
      </c>
      <c r="G243" s="41"/>
      <c r="H243" s="47"/>
    </row>
    <row r="244" s="2" customFormat="1" ht="16.8" customHeight="1">
      <c r="A244" s="41"/>
      <c r="B244" s="47"/>
      <c r="C244" s="312" t="s">
        <v>226</v>
      </c>
      <c r="D244" s="313" t="s">
        <v>227</v>
      </c>
      <c r="E244" s="314" t="s">
        <v>206</v>
      </c>
      <c r="F244" s="315">
        <v>5.4950000000000001</v>
      </c>
      <c r="G244" s="41"/>
      <c r="H244" s="47"/>
    </row>
    <row r="245" s="2" customFormat="1" ht="16.8" customHeight="1">
      <c r="A245" s="41"/>
      <c r="B245" s="47"/>
      <c r="C245" s="316" t="s">
        <v>19</v>
      </c>
      <c r="D245" s="316" t="s">
        <v>2790</v>
      </c>
      <c r="E245" s="20" t="s">
        <v>19</v>
      </c>
      <c r="F245" s="317">
        <v>0.90000000000000002</v>
      </c>
      <c r="G245" s="41"/>
      <c r="H245" s="47"/>
    </row>
    <row r="246" s="2" customFormat="1" ht="16.8" customHeight="1">
      <c r="A246" s="41"/>
      <c r="B246" s="47"/>
      <c r="C246" s="316" t="s">
        <v>19</v>
      </c>
      <c r="D246" s="316" t="s">
        <v>232</v>
      </c>
      <c r="E246" s="20" t="s">
        <v>19</v>
      </c>
      <c r="F246" s="317">
        <v>4.5949999999999998</v>
      </c>
      <c r="G246" s="41"/>
      <c r="H246" s="47"/>
    </row>
    <row r="247" s="2" customFormat="1" ht="16.8" customHeight="1">
      <c r="A247" s="41"/>
      <c r="B247" s="47"/>
      <c r="C247" s="316" t="s">
        <v>19</v>
      </c>
      <c r="D247" s="316" t="s">
        <v>311</v>
      </c>
      <c r="E247" s="20" t="s">
        <v>19</v>
      </c>
      <c r="F247" s="317">
        <v>5.4950000000000001</v>
      </c>
      <c r="G247" s="41"/>
      <c r="H247" s="47"/>
    </row>
    <row r="248" s="2" customFormat="1" ht="16.8" customHeight="1">
      <c r="A248" s="41"/>
      <c r="B248" s="47"/>
      <c r="C248" s="318" t="s">
        <v>2695</v>
      </c>
      <c r="D248" s="41"/>
      <c r="E248" s="41"/>
      <c r="F248" s="41"/>
      <c r="G248" s="41"/>
      <c r="H248" s="47"/>
    </row>
    <row r="249" s="2" customFormat="1" ht="16.8" customHeight="1">
      <c r="A249" s="41"/>
      <c r="B249" s="47"/>
      <c r="C249" s="316" t="s">
        <v>425</v>
      </c>
      <c r="D249" s="316" t="s">
        <v>2722</v>
      </c>
      <c r="E249" s="20" t="s">
        <v>197</v>
      </c>
      <c r="F249" s="317">
        <v>90.686000000000007</v>
      </c>
      <c r="G249" s="41"/>
      <c r="H249" s="47"/>
    </row>
    <row r="250" s="2" customFormat="1" ht="16.8" customHeight="1">
      <c r="A250" s="41"/>
      <c r="B250" s="47"/>
      <c r="C250" s="316" t="s">
        <v>745</v>
      </c>
      <c r="D250" s="316" t="s">
        <v>2755</v>
      </c>
      <c r="E250" s="20" t="s">
        <v>392</v>
      </c>
      <c r="F250" s="317">
        <v>24.885000000000002</v>
      </c>
      <c r="G250" s="41"/>
      <c r="H250" s="47"/>
    </row>
    <row r="251" s="2" customFormat="1" ht="16.8" customHeight="1">
      <c r="A251" s="41"/>
      <c r="B251" s="47"/>
      <c r="C251" s="316" t="s">
        <v>778</v>
      </c>
      <c r="D251" s="316" t="s">
        <v>2756</v>
      </c>
      <c r="E251" s="20" t="s">
        <v>392</v>
      </c>
      <c r="F251" s="317">
        <v>5.4950000000000001</v>
      </c>
      <c r="G251" s="41"/>
      <c r="H251" s="47"/>
    </row>
    <row r="252" s="2" customFormat="1" ht="16.8" customHeight="1">
      <c r="A252" s="41"/>
      <c r="B252" s="47"/>
      <c r="C252" s="312" t="s">
        <v>230</v>
      </c>
      <c r="D252" s="313" t="s">
        <v>231</v>
      </c>
      <c r="E252" s="314" t="s">
        <v>206</v>
      </c>
      <c r="F252" s="315">
        <v>6.7999999999999998</v>
      </c>
      <c r="G252" s="41"/>
      <c r="H252" s="47"/>
    </row>
    <row r="253" s="2" customFormat="1" ht="16.8" customHeight="1">
      <c r="A253" s="41"/>
      <c r="B253" s="47"/>
      <c r="C253" s="316" t="s">
        <v>19</v>
      </c>
      <c r="D253" s="316" t="s">
        <v>2791</v>
      </c>
      <c r="E253" s="20" t="s">
        <v>19</v>
      </c>
      <c r="F253" s="317">
        <v>6.7999999999999998</v>
      </c>
      <c r="G253" s="41"/>
      <c r="H253" s="47"/>
    </row>
    <row r="254" s="2" customFormat="1" ht="16.8" customHeight="1">
      <c r="A254" s="41"/>
      <c r="B254" s="47"/>
      <c r="C254" s="318" t="s">
        <v>2695</v>
      </c>
      <c r="D254" s="41"/>
      <c r="E254" s="41"/>
      <c r="F254" s="41"/>
      <c r="G254" s="41"/>
      <c r="H254" s="47"/>
    </row>
    <row r="255" s="2" customFormat="1" ht="16.8" customHeight="1">
      <c r="A255" s="41"/>
      <c r="B255" s="47"/>
      <c r="C255" s="316" t="s">
        <v>390</v>
      </c>
      <c r="D255" s="316" t="s">
        <v>2713</v>
      </c>
      <c r="E255" s="20" t="s">
        <v>392</v>
      </c>
      <c r="F255" s="317">
        <v>11.395</v>
      </c>
      <c r="G255" s="41"/>
      <c r="H255" s="47"/>
    </row>
    <row r="256" s="2" customFormat="1">
      <c r="A256" s="41"/>
      <c r="B256" s="47"/>
      <c r="C256" s="316" t="s">
        <v>337</v>
      </c>
      <c r="D256" s="316" t="s">
        <v>2739</v>
      </c>
      <c r="E256" s="20" t="s">
        <v>197</v>
      </c>
      <c r="F256" s="317">
        <v>50.776000000000003</v>
      </c>
      <c r="G256" s="41"/>
      <c r="H256" s="47"/>
    </row>
    <row r="257" s="2" customFormat="1" ht="16.8" customHeight="1">
      <c r="A257" s="41"/>
      <c r="B257" s="47"/>
      <c r="C257" s="316" t="s">
        <v>407</v>
      </c>
      <c r="D257" s="316" t="s">
        <v>408</v>
      </c>
      <c r="E257" s="20" t="s">
        <v>392</v>
      </c>
      <c r="F257" s="317">
        <v>32.472000000000001</v>
      </c>
      <c r="G257" s="41"/>
      <c r="H257" s="47"/>
    </row>
    <row r="258" s="2" customFormat="1" ht="16.8" customHeight="1">
      <c r="A258" s="41"/>
      <c r="B258" s="47"/>
      <c r="C258" s="312" t="s">
        <v>232</v>
      </c>
      <c r="D258" s="313" t="s">
        <v>233</v>
      </c>
      <c r="E258" s="314" t="s">
        <v>206</v>
      </c>
      <c r="F258" s="315">
        <v>4.5949999999999998</v>
      </c>
      <c r="G258" s="41"/>
      <c r="H258" s="47"/>
    </row>
    <row r="259" s="2" customFormat="1" ht="16.8" customHeight="1">
      <c r="A259" s="41"/>
      <c r="B259" s="47"/>
      <c r="C259" s="316" t="s">
        <v>19</v>
      </c>
      <c r="D259" s="316" t="s">
        <v>2765</v>
      </c>
      <c r="E259" s="20" t="s">
        <v>19</v>
      </c>
      <c r="F259" s="317">
        <v>4.5949999999999998</v>
      </c>
      <c r="G259" s="41"/>
      <c r="H259" s="47"/>
    </row>
    <row r="260" s="2" customFormat="1" ht="16.8" customHeight="1">
      <c r="A260" s="41"/>
      <c r="B260" s="47"/>
      <c r="C260" s="318" t="s">
        <v>2695</v>
      </c>
      <c r="D260" s="41"/>
      <c r="E260" s="41"/>
      <c r="F260" s="41"/>
      <c r="G260" s="41"/>
      <c r="H260" s="47"/>
    </row>
    <row r="261" s="2" customFormat="1" ht="16.8" customHeight="1">
      <c r="A261" s="41"/>
      <c r="B261" s="47"/>
      <c r="C261" s="316" t="s">
        <v>348</v>
      </c>
      <c r="D261" s="316" t="s">
        <v>2733</v>
      </c>
      <c r="E261" s="20" t="s">
        <v>197</v>
      </c>
      <c r="F261" s="317">
        <v>89.096000000000004</v>
      </c>
      <c r="G261" s="41"/>
      <c r="H261" s="47"/>
    </row>
    <row r="262" s="2" customFormat="1" ht="16.8" customHeight="1">
      <c r="A262" s="41"/>
      <c r="B262" s="47"/>
      <c r="C262" s="312" t="s">
        <v>235</v>
      </c>
      <c r="D262" s="313" t="s">
        <v>236</v>
      </c>
      <c r="E262" s="314" t="s">
        <v>197</v>
      </c>
      <c r="F262" s="315">
        <v>24.969999999999999</v>
      </c>
      <c r="G262" s="41"/>
      <c r="H262" s="47"/>
    </row>
    <row r="263" s="2" customFormat="1" ht="16.8" customHeight="1">
      <c r="A263" s="41"/>
      <c r="B263" s="47"/>
      <c r="C263" s="316" t="s">
        <v>19</v>
      </c>
      <c r="D263" s="316" t="s">
        <v>882</v>
      </c>
      <c r="E263" s="20" t="s">
        <v>19</v>
      </c>
      <c r="F263" s="317">
        <v>5.0999999999999996</v>
      </c>
      <c r="G263" s="41"/>
      <c r="H263" s="47"/>
    </row>
    <row r="264" s="2" customFormat="1" ht="16.8" customHeight="1">
      <c r="A264" s="41"/>
      <c r="B264" s="47"/>
      <c r="C264" s="316" t="s">
        <v>19</v>
      </c>
      <c r="D264" s="316" t="s">
        <v>883</v>
      </c>
      <c r="E264" s="20" t="s">
        <v>19</v>
      </c>
      <c r="F264" s="317">
        <v>4.5899999999999999</v>
      </c>
      <c r="G264" s="41"/>
      <c r="H264" s="47"/>
    </row>
    <row r="265" s="2" customFormat="1" ht="16.8" customHeight="1">
      <c r="A265" s="41"/>
      <c r="B265" s="47"/>
      <c r="C265" s="316" t="s">
        <v>19</v>
      </c>
      <c r="D265" s="316" t="s">
        <v>884</v>
      </c>
      <c r="E265" s="20" t="s">
        <v>19</v>
      </c>
      <c r="F265" s="317">
        <v>6.7599999999999998</v>
      </c>
      <c r="G265" s="41"/>
      <c r="H265" s="47"/>
    </row>
    <row r="266" s="2" customFormat="1" ht="16.8" customHeight="1">
      <c r="A266" s="41"/>
      <c r="B266" s="47"/>
      <c r="C266" s="316" t="s">
        <v>19</v>
      </c>
      <c r="D266" s="316" t="s">
        <v>885</v>
      </c>
      <c r="E266" s="20" t="s">
        <v>19</v>
      </c>
      <c r="F266" s="317">
        <v>8.5199999999999996</v>
      </c>
      <c r="G266" s="41"/>
      <c r="H266" s="47"/>
    </row>
    <row r="267" s="2" customFormat="1" ht="16.8" customHeight="1">
      <c r="A267" s="41"/>
      <c r="B267" s="47"/>
      <c r="C267" s="316" t="s">
        <v>19</v>
      </c>
      <c r="D267" s="316" t="s">
        <v>311</v>
      </c>
      <c r="E267" s="20" t="s">
        <v>19</v>
      </c>
      <c r="F267" s="317">
        <v>24.969999999999999</v>
      </c>
      <c r="G267" s="41"/>
      <c r="H267" s="47"/>
    </row>
    <row r="268" s="2" customFormat="1" ht="16.8" customHeight="1">
      <c r="A268" s="41"/>
      <c r="B268" s="47"/>
      <c r="C268" s="318" t="s">
        <v>2695</v>
      </c>
      <c r="D268" s="41"/>
      <c r="E268" s="41"/>
      <c r="F268" s="41"/>
      <c r="G268" s="41"/>
      <c r="H268" s="47"/>
    </row>
    <row r="269" s="2" customFormat="1" ht="16.8" customHeight="1">
      <c r="A269" s="41"/>
      <c r="B269" s="47"/>
      <c r="C269" s="316" t="s">
        <v>595</v>
      </c>
      <c r="D269" s="316" t="s">
        <v>2758</v>
      </c>
      <c r="E269" s="20" t="s">
        <v>197</v>
      </c>
      <c r="F269" s="317">
        <v>24.969999999999999</v>
      </c>
      <c r="G269" s="41"/>
      <c r="H269" s="47"/>
    </row>
    <row r="270" s="2" customFormat="1" ht="16.8" customHeight="1">
      <c r="A270" s="41"/>
      <c r="B270" s="47"/>
      <c r="C270" s="316" t="s">
        <v>600</v>
      </c>
      <c r="D270" s="316" t="s">
        <v>2759</v>
      </c>
      <c r="E270" s="20" t="s">
        <v>197</v>
      </c>
      <c r="F270" s="317">
        <v>24.969999999999999</v>
      </c>
      <c r="G270" s="41"/>
      <c r="H270" s="47"/>
    </row>
    <row r="271" s="2" customFormat="1" ht="16.8" customHeight="1">
      <c r="A271" s="41"/>
      <c r="B271" s="47"/>
      <c r="C271" s="316" t="s">
        <v>806</v>
      </c>
      <c r="D271" s="316" t="s">
        <v>2752</v>
      </c>
      <c r="E271" s="20" t="s">
        <v>197</v>
      </c>
      <c r="F271" s="317">
        <v>94.683000000000007</v>
      </c>
      <c r="G271" s="41"/>
      <c r="H271" s="47"/>
    </row>
    <row r="272" s="2" customFormat="1" ht="26.4" customHeight="1">
      <c r="A272" s="41"/>
      <c r="B272" s="47"/>
      <c r="C272" s="311" t="s">
        <v>2792</v>
      </c>
      <c r="D272" s="311" t="s">
        <v>88</v>
      </c>
      <c r="E272" s="41"/>
      <c r="F272" s="41"/>
      <c r="G272" s="41"/>
      <c r="H272" s="47"/>
    </row>
    <row r="273" s="2" customFormat="1" ht="16.8" customHeight="1">
      <c r="A273" s="41"/>
      <c r="B273" s="47"/>
      <c r="C273" s="312" t="s">
        <v>195</v>
      </c>
      <c r="D273" s="313" t="s">
        <v>196</v>
      </c>
      <c r="E273" s="314" t="s">
        <v>197</v>
      </c>
      <c r="F273" s="315">
        <v>24.550000000000001</v>
      </c>
      <c r="G273" s="41"/>
      <c r="H273" s="47"/>
    </row>
    <row r="274" s="2" customFormat="1" ht="16.8" customHeight="1">
      <c r="A274" s="41"/>
      <c r="B274" s="47"/>
      <c r="C274" s="316" t="s">
        <v>19</v>
      </c>
      <c r="D274" s="316" t="s">
        <v>2793</v>
      </c>
      <c r="E274" s="20" t="s">
        <v>19</v>
      </c>
      <c r="F274" s="317">
        <v>5.0499999999999998</v>
      </c>
      <c r="G274" s="41"/>
      <c r="H274" s="47"/>
    </row>
    <row r="275" s="2" customFormat="1" ht="16.8" customHeight="1">
      <c r="A275" s="41"/>
      <c r="B275" s="47"/>
      <c r="C275" s="316" t="s">
        <v>19</v>
      </c>
      <c r="D275" s="316" t="s">
        <v>2794</v>
      </c>
      <c r="E275" s="20" t="s">
        <v>19</v>
      </c>
      <c r="F275" s="317">
        <v>4.5199999999999996</v>
      </c>
      <c r="G275" s="41"/>
      <c r="H275" s="47"/>
    </row>
    <row r="276" s="2" customFormat="1" ht="16.8" customHeight="1">
      <c r="A276" s="41"/>
      <c r="B276" s="47"/>
      <c r="C276" s="316" t="s">
        <v>19</v>
      </c>
      <c r="D276" s="316" t="s">
        <v>2795</v>
      </c>
      <c r="E276" s="20" t="s">
        <v>19</v>
      </c>
      <c r="F276" s="317">
        <v>6.4100000000000001</v>
      </c>
      <c r="G276" s="41"/>
      <c r="H276" s="47"/>
    </row>
    <row r="277" s="2" customFormat="1" ht="16.8" customHeight="1">
      <c r="A277" s="41"/>
      <c r="B277" s="47"/>
      <c r="C277" s="316" t="s">
        <v>19</v>
      </c>
      <c r="D277" s="316" t="s">
        <v>2796</v>
      </c>
      <c r="E277" s="20" t="s">
        <v>19</v>
      </c>
      <c r="F277" s="317">
        <v>8.5700000000000003</v>
      </c>
      <c r="G277" s="41"/>
      <c r="H277" s="47"/>
    </row>
    <row r="278" s="2" customFormat="1" ht="16.8" customHeight="1">
      <c r="A278" s="41"/>
      <c r="B278" s="47"/>
      <c r="C278" s="316" t="s">
        <v>19</v>
      </c>
      <c r="D278" s="316" t="s">
        <v>311</v>
      </c>
      <c r="E278" s="20" t="s">
        <v>19</v>
      </c>
      <c r="F278" s="317">
        <v>24.550000000000001</v>
      </c>
      <c r="G278" s="41"/>
      <c r="H278" s="47"/>
    </row>
    <row r="279" s="2" customFormat="1" ht="16.8" customHeight="1">
      <c r="A279" s="41"/>
      <c r="B279" s="47"/>
      <c r="C279" s="318" t="s">
        <v>2695</v>
      </c>
      <c r="D279" s="41"/>
      <c r="E279" s="41"/>
      <c r="F279" s="41"/>
      <c r="G279" s="41"/>
      <c r="H279" s="47"/>
    </row>
    <row r="280" s="2" customFormat="1" ht="16.8" customHeight="1">
      <c r="A280" s="41"/>
      <c r="B280" s="47"/>
      <c r="C280" s="316" t="s">
        <v>821</v>
      </c>
      <c r="D280" s="316" t="s">
        <v>2696</v>
      </c>
      <c r="E280" s="20" t="s">
        <v>197</v>
      </c>
      <c r="F280" s="317">
        <v>36.825000000000003</v>
      </c>
      <c r="G280" s="41"/>
      <c r="H280" s="47"/>
    </row>
    <row r="281" s="2" customFormat="1" ht="16.8" customHeight="1">
      <c r="A281" s="41"/>
      <c r="B281" s="47"/>
      <c r="C281" s="316" t="s">
        <v>500</v>
      </c>
      <c r="D281" s="316" t="s">
        <v>2698</v>
      </c>
      <c r="E281" s="20" t="s">
        <v>197</v>
      </c>
      <c r="F281" s="317">
        <v>54.549999999999997</v>
      </c>
      <c r="G281" s="41"/>
      <c r="H281" s="47"/>
    </row>
    <row r="282" s="2" customFormat="1" ht="16.8" customHeight="1">
      <c r="A282" s="41"/>
      <c r="B282" s="47"/>
      <c r="C282" s="312" t="s">
        <v>200</v>
      </c>
      <c r="D282" s="313" t="s">
        <v>201</v>
      </c>
      <c r="E282" s="314" t="s">
        <v>197</v>
      </c>
      <c r="F282" s="315">
        <v>26.02</v>
      </c>
      <c r="G282" s="41"/>
      <c r="H282" s="47"/>
    </row>
    <row r="283" s="2" customFormat="1" ht="16.8" customHeight="1">
      <c r="A283" s="41"/>
      <c r="B283" s="47"/>
      <c r="C283" s="316" t="s">
        <v>19</v>
      </c>
      <c r="D283" s="316" t="s">
        <v>2793</v>
      </c>
      <c r="E283" s="20" t="s">
        <v>19</v>
      </c>
      <c r="F283" s="317">
        <v>5.0499999999999998</v>
      </c>
      <c r="G283" s="41"/>
      <c r="H283" s="47"/>
    </row>
    <row r="284" s="2" customFormat="1" ht="16.8" customHeight="1">
      <c r="A284" s="41"/>
      <c r="B284" s="47"/>
      <c r="C284" s="316" t="s">
        <v>19</v>
      </c>
      <c r="D284" s="316" t="s">
        <v>2794</v>
      </c>
      <c r="E284" s="20" t="s">
        <v>19</v>
      </c>
      <c r="F284" s="317">
        <v>4.5199999999999996</v>
      </c>
      <c r="G284" s="41"/>
      <c r="H284" s="47"/>
    </row>
    <row r="285" s="2" customFormat="1" ht="16.8" customHeight="1">
      <c r="A285" s="41"/>
      <c r="B285" s="47"/>
      <c r="C285" s="316" t="s">
        <v>19</v>
      </c>
      <c r="D285" s="316" t="s">
        <v>2795</v>
      </c>
      <c r="E285" s="20" t="s">
        <v>19</v>
      </c>
      <c r="F285" s="317">
        <v>6.4100000000000001</v>
      </c>
      <c r="G285" s="41"/>
      <c r="H285" s="47"/>
    </row>
    <row r="286" s="2" customFormat="1" ht="16.8" customHeight="1">
      <c r="A286" s="41"/>
      <c r="B286" s="47"/>
      <c r="C286" s="316" t="s">
        <v>19</v>
      </c>
      <c r="D286" s="316" t="s">
        <v>2796</v>
      </c>
      <c r="E286" s="20" t="s">
        <v>19</v>
      </c>
      <c r="F286" s="317">
        <v>8.5700000000000003</v>
      </c>
      <c r="G286" s="41"/>
      <c r="H286" s="47"/>
    </row>
    <row r="287" s="2" customFormat="1" ht="16.8" customHeight="1">
      <c r="A287" s="41"/>
      <c r="B287" s="47"/>
      <c r="C287" s="316" t="s">
        <v>19</v>
      </c>
      <c r="D287" s="316" t="s">
        <v>2761</v>
      </c>
      <c r="E287" s="20" t="s">
        <v>19</v>
      </c>
      <c r="F287" s="317">
        <v>0</v>
      </c>
      <c r="G287" s="41"/>
      <c r="H287" s="47"/>
    </row>
    <row r="288" s="2" customFormat="1" ht="16.8" customHeight="1">
      <c r="A288" s="41"/>
      <c r="B288" s="47"/>
      <c r="C288" s="316" t="s">
        <v>19</v>
      </c>
      <c r="D288" s="316" t="s">
        <v>2762</v>
      </c>
      <c r="E288" s="20" t="s">
        <v>19</v>
      </c>
      <c r="F288" s="317">
        <v>0.85499999999999998</v>
      </c>
      <c r="G288" s="41"/>
      <c r="H288" s="47"/>
    </row>
    <row r="289" s="2" customFormat="1" ht="16.8" customHeight="1">
      <c r="A289" s="41"/>
      <c r="B289" s="47"/>
      <c r="C289" s="316" t="s">
        <v>19</v>
      </c>
      <c r="D289" s="316" t="s">
        <v>2763</v>
      </c>
      <c r="E289" s="20" t="s">
        <v>19</v>
      </c>
      <c r="F289" s="317">
        <v>0.35999999999999999</v>
      </c>
      <c r="G289" s="41"/>
      <c r="H289" s="47"/>
    </row>
    <row r="290" s="2" customFormat="1" ht="16.8" customHeight="1">
      <c r="A290" s="41"/>
      <c r="B290" s="47"/>
      <c r="C290" s="316" t="s">
        <v>19</v>
      </c>
      <c r="D290" s="316" t="s">
        <v>2764</v>
      </c>
      <c r="E290" s="20" t="s">
        <v>19</v>
      </c>
      <c r="F290" s="317">
        <v>0.13500000000000001</v>
      </c>
      <c r="G290" s="41"/>
      <c r="H290" s="47"/>
    </row>
    <row r="291" s="2" customFormat="1" ht="16.8" customHeight="1">
      <c r="A291" s="41"/>
      <c r="B291" s="47"/>
      <c r="C291" s="316" t="s">
        <v>19</v>
      </c>
      <c r="D291" s="316" t="s">
        <v>2704</v>
      </c>
      <c r="E291" s="20" t="s">
        <v>19</v>
      </c>
      <c r="F291" s="317">
        <v>0.12</v>
      </c>
      <c r="G291" s="41"/>
      <c r="H291" s="47"/>
    </row>
    <row r="292" s="2" customFormat="1" ht="16.8" customHeight="1">
      <c r="A292" s="41"/>
      <c r="B292" s="47"/>
      <c r="C292" s="316" t="s">
        <v>19</v>
      </c>
      <c r="D292" s="316" t="s">
        <v>311</v>
      </c>
      <c r="E292" s="20" t="s">
        <v>19</v>
      </c>
      <c r="F292" s="317">
        <v>26.02</v>
      </c>
      <c r="G292" s="41"/>
      <c r="H292" s="47"/>
    </row>
    <row r="293" s="2" customFormat="1" ht="16.8" customHeight="1">
      <c r="A293" s="41"/>
      <c r="B293" s="47"/>
      <c r="C293" s="318" t="s">
        <v>2695</v>
      </c>
      <c r="D293" s="41"/>
      <c r="E293" s="41"/>
      <c r="F293" s="41"/>
      <c r="G293" s="41"/>
      <c r="H293" s="47"/>
    </row>
    <row r="294" s="2" customFormat="1" ht="16.8" customHeight="1">
      <c r="A294" s="41"/>
      <c r="B294" s="47"/>
      <c r="C294" s="316" t="s">
        <v>455</v>
      </c>
      <c r="D294" s="316" t="s">
        <v>2705</v>
      </c>
      <c r="E294" s="20" t="s">
        <v>197</v>
      </c>
      <c r="F294" s="317">
        <v>26.02</v>
      </c>
      <c r="G294" s="41"/>
      <c r="H294" s="47"/>
    </row>
    <row r="295" s="2" customFormat="1" ht="16.8" customHeight="1">
      <c r="A295" s="41"/>
      <c r="B295" s="47"/>
      <c r="C295" s="316" t="s">
        <v>673</v>
      </c>
      <c r="D295" s="316" t="s">
        <v>2706</v>
      </c>
      <c r="E295" s="20" t="s">
        <v>197</v>
      </c>
      <c r="F295" s="317">
        <v>26.02</v>
      </c>
      <c r="G295" s="41"/>
      <c r="H295" s="47"/>
    </row>
    <row r="296" s="2" customFormat="1" ht="16.8" customHeight="1">
      <c r="A296" s="41"/>
      <c r="B296" s="47"/>
      <c r="C296" s="316" t="s">
        <v>461</v>
      </c>
      <c r="D296" s="316" t="s">
        <v>2707</v>
      </c>
      <c r="E296" s="20" t="s">
        <v>197</v>
      </c>
      <c r="F296" s="317">
        <v>26.02</v>
      </c>
      <c r="G296" s="41"/>
      <c r="H296" s="47"/>
    </row>
    <row r="297" s="2" customFormat="1">
      <c r="A297" s="41"/>
      <c r="B297" s="47"/>
      <c r="C297" s="316" t="s">
        <v>680</v>
      </c>
      <c r="D297" s="316" t="s">
        <v>2708</v>
      </c>
      <c r="E297" s="20" t="s">
        <v>197</v>
      </c>
      <c r="F297" s="317">
        <v>26.02</v>
      </c>
      <c r="G297" s="41"/>
      <c r="H297" s="47"/>
    </row>
    <row r="298" s="2" customFormat="1" ht="16.8" customHeight="1">
      <c r="A298" s="41"/>
      <c r="B298" s="47"/>
      <c r="C298" s="316" t="s">
        <v>697</v>
      </c>
      <c r="D298" s="316" t="s">
        <v>2709</v>
      </c>
      <c r="E298" s="20" t="s">
        <v>197</v>
      </c>
      <c r="F298" s="317">
        <v>26.02</v>
      </c>
      <c r="G298" s="41"/>
      <c r="H298" s="47"/>
    </row>
    <row r="299" s="2" customFormat="1" ht="16.8" customHeight="1">
      <c r="A299" s="41"/>
      <c r="B299" s="47"/>
      <c r="C299" s="316" t="s">
        <v>813</v>
      </c>
      <c r="D299" s="316" t="s">
        <v>2710</v>
      </c>
      <c r="E299" s="20" t="s">
        <v>197</v>
      </c>
      <c r="F299" s="317">
        <v>26.02</v>
      </c>
      <c r="G299" s="41"/>
      <c r="H299" s="47"/>
    </row>
    <row r="300" s="2" customFormat="1" ht="16.8" customHeight="1">
      <c r="A300" s="41"/>
      <c r="B300" s="47"/>
      <c r="C300" s="316" t="s">
        <v>293</v>
      </c>
      <c r="D300" s="316" t="s">
        <v>294</v>
      </c>
      <c r="E300" s="20" t="s">
        <v>197</v>
      </c>
      <c r="F300" s="317">
        <v>26.02</v>
      </c>
      <c r="G300" s="41"/>
      <c r="H300" s="47"/>
    </row>
    <row r="301" s="2" customFormat="1" ht="16.8" customHeight="1">
      <c r="A301" s="41"/>
      <c r="B301" s="47"/>
      <c r="C301" s="316" t="s">
        <v>285</v>
      </c>
      <c r="D301" s="316" t="s">
        <v>2711</v>
      </c>
      <c r="E301" s="20" t="s">
        <v>197</v>
      </c>
      <c r="F301" s="317">
        <v>26.02</v>
      </c>
      <c r="G301" s="41"/>
      <c r="H301" s="47"/>
    </row>
    <row r="302" s="2" customFormat="1" ht="16.8" customHeight="1">
      <c r="A302" s="41"/>
      <c r="B302" s="47"/>
      <c r="C302" s="312" t="s">
        <v>204</v>
      </c>
      <c r="D302" s="313" t="s">
        <v>205</v>
      </c>
      <c r="E302" s="314" t="s">
        <v>206</v>
      </c>
      <c r="F302" s="315">
        <v>4.5949999999999998</v>
      </c>
      <c r="G302" s="41"/>
      <c r="H302" s="47"/>
    </row>
    <row r="303" s="2" customFormat="1" ht="16.8" customHeight="1">
      <c r="A303" s="41"/>
      <c r="B303" s="47"/>
      <c r="C303" s="316" t="s">
        <v>19</v>
      </c>
      <c r="D303" s="316" t="s">
        <v>2765</v>
      </c>
      <c r="E303" s="20" t="s">
        <v>19</v>
      </c>
      <c r="F303" s="317">
        <v>4.5949999999999998</v>
      </c>
      <c r="G303" s="41"/>
      <c r="H303" s="47"/>
    </row>
    <row r="304" s="2" customFormat="1" ht="16.8" customHeight="1">
      <c r="A304" s="41"/>
      <c r="B304" s="47"/>
      <c r="C304" s="318" t="s">
        <v>2695</v>
      </c>
      <c r="D304" s="41"/>
      <c r="E304" s="41"/>
      <c r="F304" s="41"/>
      <c r="G304" s="41"/>
      <c r="H304" s="47"/>
    </row>
    <row r="305" s="2" customFormat="1" ht="16.8" customHeight="1">
      <c r="A305" s="41"/>
      <c r="B305" s="47"/>
      <c r="C305" s="316" t="s">
        <v>390</v>
      </c>
      <c r="D305" s="316" t="s">
        <v>2713</v>
      </c>
      <c r="E305" s="20" t="s">
        <v>392</v>
      </c>
      <c r="F305" s="317">
        <v>11.395</v>
      </c>
      <c r="G305" s="41"/>
      <c r="H305" s="47"/>
    </row>
    <row r="306" s="2" customFormat="1">
      <c r="A306" s="41"/>
      <c r="B306" s="47"/>
      <c r="C306" s="316" t="s">
        <v>337</v>
      </c>
      <c r="D306" s="316" t="s">
        <v>2739</v>
      </c>
      <c r="E306" s="20" t="s">
        <v>197</v>
      </c>
      <c r="F306" s="317">
        <v>50.661999999999999</v>
      </c>
      <c r="G306" s="41"/>
      <c r="H306" s="47"/>
    </row>
    <row r="307" s="2" customFormat="1" ht="16.8" customHeight="1">
      <c r="A307" s="41"/>
      <c r="B307" s="47"/>
      <c r="C307" s="316" t="s">
        <v>407</v>
      </c>
      <c r="D307" s="316" t="s">
        <v>408</v>
      </c>
      <c r="E307" s="20" t="s">
        <v>392</v>
      </c>
      <c r="F307" s="317">
        <v>32.472000000000001</v>
      </c>
      <c r="G307" s="41"/>
      <c r="H307" s="47"/>
    </row>
    <row r="308" s="2" customFormat="1" ht="16.8" customHeight="1">
      <c r="A308" s="41"/>
      <c r="B308" s="47"/>
      <c r="C308" s="312" t="s">
        <v>208</v>
      </c>
      <c r="D308" s="313" t="s">
        <v>209</v>
      </c>
      <c r="E308" s="314" t="s">
        <v>197</v>
      </c>
      <c r="F308" s="315">
        <v>88.350999999999999</v>
      </c>
      <c r="G308" s="41"/>
      <c r="H308" s="47"/>
    </row>
    <row r="309" s="2" customFormat="1" ht="16.8" customHeight="1">
      <c r="A309" s="41"/>
      <c r="B309" s="47"/>
      <c r="C309" s="316" t="s">
        <v>19</v>
      </c>
      <c r="D309" s="316" t="s">
        <v>2714</v>
      </c>
      <c r="E309" s="20" t="s">
        <v>19</v>
      </c>
      <c r="F309" s="317">
        <v>88.537999999999997</v>
      </c>
      <c r="G309" s="41"/>
      <c r="H309" s="47"/>
    </row>
    <row r="310" s="2" customFormat="1" ht="16.8" customHeight="1">
      <c r="A310" s="41"/>
      <c r="B310" s="47"/>
      <c r="C310" s="316" t="s">
        <v>19</v>
      </c>
      <c r="D310" s="316" t="s">
        <v>2715</v>
      </c>
      <c r="E310" s="20" t="s">
        <v>19</v>
      </c>
      <c r="F310" s="317">
        <v>0</v>
      </c>
      <c r="G310" s="41"/>
      <c r="H310" s="47"/>
    </row>
    <row r="311" s="2" customFormat="1" ht="16.8" customHeight="1">
      <c r="A311" s="41"/>
      <c r="B311" s="47"/>
      <c r="C311" s="316" t="s">
        <v>19</v>
      </c>
      <c r="D311" s="316" t="s">
        <v>2766</v>
      </c>
      <c r="E311" s="20" t="s">
        <v>19</v>
      </c>
      <c r="F311" s="317">
        <v>-1.8180000000000001</v>
      </c>
      <c r="G311" s="41"/>
      <c r="H311" s="47"/>
    </row>
    <row r="312" s="2" customFormat="1" ht="16.8" customHeight="1">
      <c r="A312" s="41"/>
      <c r="B312" s="47"/>
      <c r="C312" s="316" t="s">
        <v>19</v>
      </c>
      <c r="D312" s="316" t="s">
        <v>2767</v>
      </c>
      <c r="E312" s="20" t="s">
        <v>19</v>
      </c>
      <c r="F312" s="317">
        <v>-6.0599999999999996</v>
      </c>
      <c r="G312" s="41"/>
      <c r="H312" s="47"/>
    </row>
    <row r="313" s="2" customFormat="1" ht="16.8" customHeight="1">
      <c r="A313" s="41"/>
      <c r="B313" s="47"/>
      <c r="C313" s="316" t="s">
        <v>19</v>
      </c>
      <c r="D313" s="316" t="s">
        <v>2768</v>
      </c>
      <c r="E313" s="20" t="s">
        <v>19</v>
      </c>
      <c r="F313" s="317">
        <v>0.68899999999999995</v>
      </c>
      <c r="G313" s="41"/>
      <c r="H313" s="47"/>
    </row>
    <row r="314" s="2" customFormat="1" ht="16.8" customHeight="1">
      <c r="A314" s="41"/>
      <c r="B314" s="47"/>
      <c r="C314" s="316" t="s">
        <v>19</v>
      </c>
      <c r="D314" s="316" t="s">
        <v>2769</v>
      </c>
      <c r="E314" s="20" t="s">
        <v>19</v>
      </c>
      <c r="F314" s="317">
        <v>0</v>
      </c>
      <c r="G314" s="41"/>
      <c r="H314" s="47"/>
    </row>
    <row r="315" s="2" customFormat="1" ht="16.8" customHeight="1">
      <c r="A315" s="41"/>
      <c r="B315" s="47"/>
      <c r="C315" s="316" t="s">
        <v>19</v>
      </c>
      <c r="D315" s="316" t="s">
        <v>2770</v>
      </c>
      <c r="E315" s="20" t="s">
        <v>19</v>
      </c>
      <c r="F315" s="317">
        <v>5.508</v>
      </c>
      <c r="G315" s="41"/>
      <c r="H315" s="47"/>
    </row>
    <row r="316" s="2" customFormat="1" ht="16.8" customHeight="1">
      <c r="A316" s="41"/>
      <c r="B316" s="47"/>
      <c r="C316" s="316" t="s">
        <v>19</v>
      </c>
      <c r="D316" s="316" t="s">
        <v>2771</v>
      </c>
      <c r="E316" s="20" t="s">
        <v>19</v>
      </c>
      <c r="F316" s="317">
        <v>1.494</v>
      </c>
      <c r="G316" s="41"/>
      <c r="H316" s="47"/>
    </row>
    <row r="317" s="2" customFormat="1" ht="16.8" customHeight="1">
      <c r="A317" s="41"/>
      <c r="B317" s="47"/>
      <c r="C317" s="316" t="s">
        <v>19</v>
      </c>
      <c r="D317" s="316" t="s">
        <v>19</v>
      </c>
      <c r="E317" s="20" t="s">
        <v>19</v>
      </c>
      <c r="F317" s="317">
        <v>0</v>
      </c>
      <c r="G317" s="41"/>
      <c r="H317" s="47"/>
    </row>
    <row r="318" s="2" customFormat="1" ht="16.8" customHeight="1">
      <c r="A318" s="41"/>
      <c r="B318" s="47"/>
      <c r="C318" s="316" t="s">
        <v>19</v>
      </c>
      <c r="D318" s="316" t="s">
        <v>311</v>
      </c>
      <c r="E318" s="20" t="s">
        <v>19</v>
      </c>
      <c r="F318" s="317">
        <v>88.350999999999999</v>
      </c>
      <c r="G318" s="41"/>
      <c r="H318" s="47"/>
    </row>
    <row r="319" s="2" customFormat="1" ht="16.8" customHeight="1">
      <c r="A319" s="41"/>
      <c r="B319" s="47"/>
      <c r="C319" s="318" t="s">
        <v>2695</v>
      </c>
      <c r="D319" s="41"/>
      <c r="E319" s="41"/>
      <c r="F319" s="41"/>
      <c r="G319" s="41"/>
      <c r="H319" s="47"/>
    </row>
    <row r="320" s="2" customFormat="1" ht="16.8" customHeight="1">
      <c r="A320" s="41"/>
      <c r="B320" s="47"/>
      <c r="C320" s="316" t="s">
        <v>437</v>
      </c>
      <c r="D320" s="316" t="s">
        <v>2721</v>
      </c>
      <c r="E320" s="20" t="s">
        <v>197</v>
      </c>
      <c r="F320" s="317">
        <v>138.06399999999999</v>
      </c>
      <c r="G320" s="41"/>
      <c r="H320" s="47"/>
    </row>
    <row r="321" s="2" customFormat="1" ht="16.8" customHeight="1">
      <c r="A321" s="41"/>
      <c r="B321" s="47"/>
      <c r="C321" s="316" t="s">
        <v>425</v>
      </c>
      <c r="D321" s="316" t="s">
        <v>2722</v>
      </c>
      <c r="E321" s="20" t="s">
        <v>197</v>
      </c>
      <c r="F321" s="317">
        <v>90.686000000000007</v>
      </c>
      <c r="G321" s="41"/>
      <c r="H321" s="47"/>
    </row>
    <row r="322" s="2" customFormat="1" ht="16.8" customHeight="1">
      <c r="A322" s="41"/>
      <c r="B322" s="47"/>
      <c r="C322" s="316" t="s">
        <v>730</v>
      </c>
      <c r="D322" s="316" t="s">
        <v>2723</v>
      </c>
      <c r="E322" s="20" t="s">
        <v>197</v>
      </c>
      <c r="F322" s="317">
        <v>88.350999999999999</v>
      </c>
      <c r="G322" s="41"/>
      <c r="H322" s="47"/>
    </row>
    <row r="323" s="2" customFormat="1" ht="16.8" customHeight="1">
      <c r="A323" s="41"/>
      <c r="B323" s="47"/>
      <c r="C323" s="312" t="s">
        <v>211</v>
      </c>
      <c r="D323" s="313" t="s">
        <v>212</v>
      </c>
      <c r="E323" s="314" t="s">
        <v>197</v>
      </c>
      <c r="F323" s="315">
        <v>87.489000000000004</v>
      </c>
      <c r="G323" s="41"/>
      <c r="H323" s="47"/>
    </row>
    <row r="324" s="2" customFormat="1" ht="16.8" customHeight="1">
      <c r="A324" s="41"/>
      <c r="B324" s="47"/>
      <c r="C324" s="316" t="s">
        <v>19</v>
      </c>
      <c r="D324" s="316" t="s">
        <v>2797</v>
      </c>
      <c r="E324" s="20" t="s">
        <v>19</v>
      </c>
      <c r="F324" s="317">
        <v>20.829000000000001</v>
      </c>
      <c r="G324" s="41"/>
      <c r="H324" s="47"/>
    </row>
    <row r="325" s="2" customFormat="1" ht="16.8" customHeight="1">
      <c r="A325" s="41"/>
      <c r="B325" s="47"/>
      <c r="C325" s="316" t="s">
        <v>19</v>
      </c>
      <c r="D325" s="316" t="s">
        <v>2798</v>
      </c>
      <c r="E325" s="20" t="s">
        <v>19</v>
      </c>
      <c r="F325" s="317">
        <v>33.991</v>
      </c>
      <c r="G325" s="41"/>
      <c r="H325" s="47"/>
    </row>
    <row r="326" s="2" customFormat="1" ht="16.8" customHeight="1">
      <c r="A326" s="41"/>
      <c r="B326" s="47"/>
      <c r="C326" s="316" t="s">
        <v>19</v>
      </c>
      <c r="D326" s="316" t="s">
        <v>19</v>
      </c>
      <c r="E326" s="20" t="s">
        <v>19</v>
      </c>
      <c r="F326" s="317">
        <v>0</v>
      </c>
      <c r="G326" s="41"/>
      <c r="H326" s="47"/>
    </row>
    <row r="327" s="2" customFormat="1" ht="16.8" customHeight="1">
      <c r="A327" s="41"/>
      <c r="B327" s="47"/>
      <c r="C327" s="316" t="s">
        <v>19</v>
      </c>
      <c r="D327" s="316" t="s">
        <v>2799</v>
      </c>
      <c r="E327" s="20" t="s">
        <v>19</v>
      </c>
      <c r="F327" s="317">
        <v>18.747</v>
      </c>
      <c r="G327" s="41"/>
      <c r="H327" s="47"/>
    </row>
    <row r="328" s="2" customFormat="1" ht="16.8" customHeight="1">
      <c r="A328" s="41"/>
      <c r="B328" s="47"/>
      <c r="C328" s="316" t="s">
        <v>19</v>
      </c>
      <c r="D328" s="316" t="s">
        <v>2800</v>
      </c>
      <c r="E328" s="20" t="s">
        <v>19</v>
      </c>
      <c r="F328" s="317">
        <v>18.521999999999998</v>
      </c>
      <c r="G328" s="41"/>
      <c r="H328" s="47"/>
    </row>
    <row r="329" s="2" customFormat="1" ht="16.8" customHeight="1">
      <c r="A329" s="41"/>
      <c r="B329" s="47"/>
      <c r="C329" s="316" t="s">
        <v>19</v>
      </c>
      <c r="D329" s="316" t="s">
        <v>2115</v>
      </c>
      <c r="E329" s="20" t="s">
        <v>19</v>
      </c>
      <c r="F329" s="317">
        <v>0</v>
      </c>
      <c r="G329" s="41"/>
      <c r="H329" s="47"/>
    </row>
    <row r="330" s="2" customFormat="1" ht="16.8" customHeight="1">
      <c r="A330" s="41"/>
      <c r="B330" s="47"/>
      <c r="C330" s="316" t="s">
        <v>19</v>
      </c>
      <c r="D330" s="316" t="s">
        <v>2776</v>
      </c>
      <c r="E330" s="20" t="s">
        <v>19</v>
      </c>
      <c r="F330" s="317">
        <v>-8.4000000000000004</v>
      </c>
      <c r="G330" s="41"/>
      <c r="H330" s="47"/>
    </row>
    <row r="331" s="2" customFormat="1" ht="16.8" customHeight="1">
      <c r="A331" s="41"/>
      <c r="B331" s="47"/>
      <c r="C331" s="316" t="s">
        <v>19</v>
      </c>
      <c r="D331" s="316" t="s">
        <v>2777</v>
      </c>
      <c r="E331" s="20" t="s">
        <v>19</v>
      </c>
      <c r="F331" s="317">
        <v>-3.2000000000000002</v>
      </c>
      <c r="G331" s="41"/>
      <c r="H331" s="47"/>
    </row>
    <row r="332" s="2" customFormat="1" ht="16.8" customHeight="1">
      <c r="A332" s="41"/>
      <c r="B332" s="47"/>
      <c r="C332" s="316" t="s">
        <v>19</v>
      </c>
      <c r="D332" s="316" t="s">
        <v>2778</v>
      </c>
      <c r="E332" s="20" t="s">
        <v>19</v>
      </c>
      <c r="F332" s="317">
        <v>1.8</v>
      </c>
      <c r="G332" s="41"/>
      <c r="H332" s="47"/>
    </row>
    <row r="333" s="2" customFormat="1" ht="16.8" customHeight="1">
      <c r="A333" s="41"/>
      <c r="B333" s="47"/>
      <c r="C333" s="316" t="s">
        <v>19</v>
      </c>
      <c r="D333" s="316" t="s">
        <v>2801</v>
      </c>
      <c r="E333" s="20" t="s">
        <v>19</v>
      </c>
      <c r="F333" s="317">
        <v>5.7000000000000002</v>
      </c>
      <c r="G333" s="41"/>
      <c r="H333" s="47"/>
    </row>
    <row r="334" s="2" customFormat="1" ht="16.8" customHeight="1">
      <c r="A334" s="41"/>
      <c r="B334" s="47"/>
      <c r="C334" s="316" t="s">
        <v>19</v>
      </c>
      <c r="D334" s="316" t="s">
        <v>343</v>
      </c>
      <c r="E334" s="20" t="s">
        <v>19</v>
      </c>
      <c r="F334" s="317">
        <v>0</v>
      </c>
      <c r="G334" s="41"/>
      <c r="H334" s="47"/>
    </row>
    <row r="335" s="2" customFormat="1" ht="16.8" customHeight="1">
      <c r="A335" s="41"/>
      <c r="B335" s="47"/>
      <c r="C335" s="316" t="s">
        <v>19</v>
      </c>
      <c r="D335" s="316" t="s">
        <v>2780</v>
      </c>
      <c r="E335" s="20" t="s">
        <v>19</v>
      </c>
      <c r="F335" s="317">
        <v>-0.5</v>
      </c>
      <c r="G335" s="41"/>
      <c r="H335" s="47"/>
    </row>
    <row r="336" s="2" customFormat="1" ht="16.8" customHeight="1">
      <c r="A336" s="41"/>
      <c r="B336" s="47"/>
      <c r="C336" s="316" t="s">
        <v>19</v>
      </c>
      <c r="D336" s="316" t="s">
        <v>19</v>
      </c>
      <c r="E336" s="20" t="s">
        <v>19</v>
      </c>
      <c r="F336" s="317">
        <v>0</v>
      </c>
      <c r="G336" s="41"/>
      <c r="H336" s="47"/>
    </row>
    <row r="337" s="2" customFormat="1" ht="16.8" customHeight="1">
      <c r="A337" s="41"/>
      <c r="B337" s="47"/>
      <c r="C337" s="316" t="s">
        <v>19</v>
      </c>
      <c r="D337" s="316" t="s">
        <v>19</v>
      </c>
      <c r="E337" s="20" t="s">
        <v>19</v>
      </c>
      <c r="F337" s="317">
        <v>0</v>
      </c>
      <c r="G337" s="41"/>
      <c r="H337" s="47"/>
    </row>
    <row r="338" s="2" customFormat="1" ht="16.8" customHeight="1">
      <c r="A338" s="41"/>
      <c r="B338" s="47"/>
      <c r="C338" s="316" t="s">
        <v>19</v>
      </c>
      <c r="D338" s="316" t="s">
        <v>311</v>
      </c>
      <c r="E338" s="20" t="s">
        <v>19</v>
      </c>
      <c r="F338" s="317">
        <v>87.489000000000004</v>
      </c>
      <c r="G338" s="41"/>
      <c r="H338" s="47"/>
    </row>
    <row r="339" s="2" customFormat="1" ht="16.8" customHeight="1">
      <c r="A339" s="41"/>
      <c r="B339" s="47"/>
      <c r="C339" s="318" t="s">
        <v>2695</v>
      </c>
      <c r="D339" s="41"/>
      <c r="E339" s="41"/>
      <c r="F339" s="41"/>
      <c r="G339" s="41"/>
      <c r="H339" s="47"/>
    </row>
    <row r="340" s="2" customFormat="1" ht="16.8" customHeight="1">
      <c r="A340" s="41"/>
      <c r="B340" s="47"/>
      <c r="C340" s="316" t="s">
        <v>348</v>
      </c>
      <c r="D340" s="316" t="s">
        <v>2733</v>
      </c>
      <c r="E340" s="20" t="s">
        <v>197</v>
      </c>
      <c r="F340" s="317">
        <v>89.396000000000001</v>
      </c>
      <c r="G340" s="41"/>
      <c r="H340" s="47"/>
    </row>
    <row r="341" s="2" customFormat="1" ht="16.8" customHeight="1">
      <c r="A341" s="41"/>
      <c r="B341" s="47"/>
      <c r="C341" s="312" t="s">
        <v>214</v>
      </c>
      <c r="D341" s="313" t="s">
        <v>215</v>
      </c>
      <c r="E341" s="314" t="s">
        <v>206</v>
      </c>
      <c r="F341" s="315">
        <v>39.350000000000001</v>
      </c>
      <c r="G341" s="41"/>
      <c r="H341" s="47"/>
    </row>
    <row r="342" s="2" customFormat="1" ht="16.8" customHeight="1">
      <c r="A342" s="41"/>
      <c r="B342" s="47"/>
      <c r="C342" s="316" t="s">
        <v>19</v>
      </c>
      <c r="D342" s="316" t="s">
        <v>2802</v>
      </c>
      <c r="E342" s="20" t="s">
        <v>19</v>
      </c>
      <c r="F342" s="317">
        <v>10.23</v>
      </c>
      <c r="G342" s="41"/>
      <c r="H342" s="47"/>
    </row>
    <row r="343" s="2" customFormat="1" ht="16.8" customHeight="1">
      <c r="A343" s="41"/>
      <c r="B343" s="47"/>
      <c r="C343" s="316" t="s">
        <v>19</v>
      </c>
      <c r="D343" s="316" t="s">
        <v>2803</v>
      </c>
      <c r="E343" s="20" t="s">
        <v>19</v>
      </c>
      <c r="F343" s="317">
        <v>11.49</v>
      </c>
      <c r="G343" s="41"/>
      <c r="H343" s="47"/>
    </row>
    <row r="344" s="2" customFormat="1" ht="16.8" customHeight="1">
      <c r="A344" s="41"/>
      <c r="B344" s="47"/>
      <c r="C344" s="316" t="s">
        <v>19</v>
      </c>
      <c r="D344" s="316" t="s">
        <v>2804</v>
      </c>
      <c r="E344" s="20" t="s">
        <v>19</v>
      </c>
      <c r="F344" s="317">
        <v>8.9700000000000006</v>
      </c>
      <c r="G344" s="41"/>
      <c r="H344" s="47"/>
    </row>
    <row r="345" s="2" customFormat="1" ht="16.8" customHeight="1">
      <c r="A345" s="41"/>
      <c r="B345" s="47"/>
      <c r="C345" s="316" t="s">
        <v>19</v>
      </c>
      <c r="D345" s="316" t="s">
        <v>2805</v>
      </c>
      <c r="E345" s="20" t="s">
        <v>19</v>
      </c>
      <c r="F345" s="317">
        <v>8.6600000000000001</v>
      </c>
      <c r="G345" s="41"/>
      <c r="H345" s="47"/>
    </row>
    <row r="346" s="2" customFormat="1" ht="16.8" customHeight="1">
      <c r="A346" s="41"/>
      <c r="B346" s="47"/>
      <c r="C346" s="316" t="s">
        <v>19</v>
      </c>
      <c r="D346" s="316" t="s">
        <v>311</v>
      </c>
      <c r="E346" s="20" t="s">
        <v>19</v>
      </c>
      <c r="F346" s="317">
        <v>39.350000000000001</v>
      </c>
      <c r="G346" s="41"/>
      <c r="H346" s="47"/>
    </row>
    <row r="347" s="2" customFormat="1" ht="16.8" customHeight="1">
      <c r="A347" s="41"/>
      <c r="B347" s="47"/>
      <c r="C347" s="318" t="s">
        <v>2695</v>
      </c>
      <c r="D347" s="41"/>
      <c r="E347" s="41"/>
      <c r="F347" s="41"/>
      <c r="G347" s="41"/>
      <c r="H347" s="47"/>
    </row>
    <row r="348" s="2" customFormat="1" ht="16.8" customHeight="1">
      <c r="A348" s="41"/>
      <c r="B348" s="47"/>
      <c r="C348" s="316" t="s">
        <v>702</v>
      </c>
      <c r="D348" s="316" t="s">
        <v>2736</v>
      </c>
      <c r="E348" s="20" t="s">
        <v>197</v>
      </c>
      <c r="F348" s="317">
        <v>5.9029999999999996</v>
      </c>
      <c r="G348" s="41"/>
      <c r="H348" s="47"/>
    </row>
    <row r="349" s="2" customFormat="1" ht="16.8" customHeight="1">
      <c r="A349" s="41"/>
      <c r="B349" s="47"/>
      <c r="C349" s="316" t="s">
        <v>716</v>
      </c>
      <c r="D349" s="316" t="s">
        <v>2737</v>
      </c>
      <c r="E349" s="20" t="s">
        <v>392</v>
      </c>
      <c r="F349" s="317">
        <v>39.350000000000001</v>
      </c>
      <c r="G349" s="41"/>
      <c r="H349" s="47"/>
    </row>
    <row r="350" s="2" customFormat="1" ht="16.8" customHeight="1">
      <c r="A350" s="41"/>
      <c r="B350" s="47"/>
      <c r="C350" s="316" t="s">
        <v>759</v>
      </c>
      <c r="D350" s="316" t="s">
        <v>2738</v>
      </c>
      <c r="E350" s="20" t="s">
        <v>392</v>
      </c>
      <c r="F350" s="317">
        <v>77.599999999999994</v>
      </c>
      <c r="G350" s="41"/>
      <c r="H350" s="47"/>
    </row>
    <row r="351" s="2" customFormat="1">
      <c r="A351" s="41"/>
      <c r="B351" s="47"/>
      <c r="C351" s="316" t="s">
        <v>337</v>
      </c>
      <c r="D351" s="316" t="s">
        <v>2739</v>
      </c>
      <c r="E351" s="20" t="s">
        <v>197</v>
      </c>
      <c r="F351" s="317">
        <v>50.661999999999999</v>
      </c>
      <c r="G351" s="41"/>
      <c r="H351" s="47"/>
    </row>
    <row r="352" s="2" customFormat="1" ht="16.8" customHeight="1">
      <c r="A352" s="41"/>
      <c r="B352" s="47"/>
      <c r="C352" s="312" t="s">
        <v>2740</v>
      </c>
      <c r="D352" s="313" t="s">
        <v>2741</v>
      </c>
      <c r="E352" s="314" t="s">
        <v>206</v>
      </c>
      <c r="F352" s="315">
        <v>39.350000000000001</v>
      </c>
      <c r="G352" s="41"/>
      <c r="H352" s="47"/>
    </row>
    <row r="353" s="2" customFormat="1" ht="16.8" customHeight="1">
      <c r="A353" s="41"/>
      <c r="B353" s="47"/>
      <c r="C353" s="316" t="s">
        <v>19</v>
      </c>
      <c r="D353" s="316" t="s">
        <v>69</v>
      </c>
      <c r="E353" s="20" t="s">
        <v>19</v>
      </c>
      <c r="F353" s="317">
        <v>0</v>
      </c>
      <c r="G353" s="41"/>
      <c r="H353" s="47"/>
    </row>
    <row r="354" s="2" customFormat="1" ht="16.8" customHeight="1">
      <c r="A354" s="41"/>
      <c r="B354" s="47"/>
      <c r="C354" s="316" t="s">
        <v>19</v>
      </c>
      <c r="D354" s="316" t="s">
        <v>2742</v>
      </c>
      <c r="E354" s="20" t="s">
        <v>19</v>
      </c>
      <c r="F354" s="317">
        <v>0</v>
      </c>
      <c r="G354" s="41"/>
      <c r="H354" s="47"/>
    </row>
    <row r="355" s="2" customFormat="1" ht="16.8" customHeight="1">
      <c r="A355" s="41"/>
      <c r="B355" s="47"/>
      <c r="C355" s="316" t="s">
        <v>19</v>
      </c>
      <c r="D355" s="316" t="s">
        <v>2743</v>
      </c>
      <c r="E355" s="20" t="s">
        <v>19</v>
      </c>
      <c r="F355" s="317">
        <v>0</v>
      </c>
      <c r="G355" s="41"/>
      <c r="H355" s="47"/>
    </row>
    <row r="356" s="2" customFormat="1" ht="16.8" customHeight="1">
      <c r="A356" s="41"/>
      <c r="B356" s="47"/>
      <c r="C356" s="316" t="s">
        <v>19</v>
      </c>
      <c r="D356" s="316" t="s">
        <v>2744</v>
      </c>
      <c r="E356" s="20" t="s">
        <v>19</v>
      </c>
      <c r="F356" s="317">
        <v>0</v>
      </c>
      <c r="G356" s="41"/>
      <c r="H356" s="47"/>
    </row>
    <row r="357" s="2" customFormat="1" ht="16.8" customHeight="1">
      <c r="A357" s="41"/>
      <c r="B357" s="47"/>
      <c r="C357" s="316" t="s">
        <v>19</v>
      </c>
      <c r="D357" s="316" t="s">
        <v>214</v>
      </c>
      <c r="E357" s="20" t="s">
        <v>19</v>
      </c>
      <c r="F357" s="317">
        <v>39.350000000000001</v>
      </c>
      <c r="G357" s="41"/>
      <c r="H357" s="47"/>
    </row>
    <row r="358" s="2" customFormat="1" ht="16.8" customHeight="1">
      <c r="A358" s="41"/>
      <c r="B358" s="47"/>
      <c r="C358" s="316" t="s">
        <v>19</v>
      </c>
      <c r="D358" s="316" t="s">
        <v>2745</v>
      </c>
      <c r="E358" s="20" t="s">
        <v>19</v>
      </c>
      <c r="F358" s="317">
        <v>0</v>
      </c>
      <c r="G358" s="41"/>
      <c r="H358" s="47"/>
    </row>
    <row r="359" s="2" customFormat="1" ht="16.8" customHeight="1">
      <c r="A359" s="41"/>
      <c r="B359" s="47"/>
      <c r="C359" s="316" t="s">
        <v>19</v>
      </c>
      <c r="D359" s="316" t="s">
        <v>311</v>
      </c>
      <c r="E359" s="20" t="s">
        <v>19</v>
      </c>
      <c r="F359" s="317">
        <v>39.350000000000001</v>
      </c>
      <c r="G359" s="41"/>
      <c r="H359" s="47"/>
    </row>
    <row r="360" s="2" customFormat="1" ht="16.8" customHeight="1">
      <c r="A360" s="41"/>
      <c r="B360" s="47"/>
      <c r="C360" s="312" t="s">
        <v>218</v>
      </c>
      <c r="D360" s="313" t="s">
        <v>219</v>
      </c>
      <c r="E360" s="314" t="s">
        <v>197</v>
      </c>
      <c r="F360" s="315">
        <v>5.2220000000000004</v>
      </c>
      <c r="G360" s="41"/>
      <c r="H360" s="47"/>
    </row>
    <row r="361" s="2" customFormat="1" ht="16.8" customHeight="1">
      <c r="A361" s="41"/>
      <c r="B361" s="47"/>
      <c r="C361" s="316" t="s">
        <v>19</v>
      </c>
      <c r="D361" s="316" t="s">
        <v>2785</v>
      </c>
      <c r="E361" s="20" t="s">
        <v>19</v>
      </c>
      <c r="F361" s="317">
        <v>2.7370000000000001</v>
      </c>
      <c r="G361" s="41"/>
      <c r="H361" s="47"/>
    </row>
    <row r="362" s="2" customFormat="1" ht="16.8" customHeight="1">
      <c r="A362" s="41"/>
      <c r="B362" s="47"/>
      <c r="C362" s="316" t="s">
        <v>19</v>
      </c>
      <c r="D362" s="316" t="s">
        <v>2786</v>
      </c>
      <c r="E362" s="20" t="s">
        <v>19</v>
      </c>
      <c r="F362" s="317">
        <v>0.97299999999999998</v>
      </c>
      <c r="G362" s="41"/>
      <c r="H362" s="47"/>
    </row>
    <row r="363" s="2" customFormat="1" ht="16.8" customHeight="1">
      <c r="A363" s="41"/>
      <c r="B363" s="47"/>
      <c r="C363" s="316" t="s">
        <v>19</v>
      </c>
      <c r="D363" s="316" t="s">
        <v>2787</v>
      </c>
      <c r="E363" s="20" t="s">
        <v>19</v>
      </c>
      <c r="F363" s="317">
        <v>1.512</v>
      </c>
      <c r="G363" s="41"/>
      <c r="H363" s="47"/>
    </row>
    <row r="364" s="2" customFormat="1" ht="16.8" customHeight="1">
      <c r="A364" s="41"/>
      <c r="B364" s="47"/>
      <c r="C364" s="316" t="s">
        <v>19</v>
      </c>
      <c r="D364" s="316" t="s">
        <v>311</v>
      </c>
      <c r="E364" s="20" t="s">
        <v>19</v>
      </c>
      <c r="F364" s="317">
        <v>5.2220000000000004</v>
      </c>
      <c r="G364" s="41"/>
      <c r="H364" s="47"/>
    </row>
    <row r="365" s="2" customFormat="1" ht="16.8" customHeight="1">
      <c r="A365" s="41"/>
      <c r="B365" s="47"/>
      <c r="C365" s="318" t="s">
        <v>2695</v>
      </c>
      <c r="D365" s="41"/>
      <c r="E365" s="41"/>
      <c r="F365" s="41"/>
      <c r="G365" s="41"/>
      <c r="H365" s="47"/>
    </row>
    <row r="366" s="2" customFormat="1" ht="16.8" customHeight="1">
      <c r="A366" s="41"/>
      <c r="B366" s="47"/>
      <c r="C366" s="316" t="s">
        <v>413</v>
      </c>
      <c r="D366" s="316" t="s">
        <v>2747</v>
      </c>
      <c r="E366" s="20" t="s">
        <v>197</v>
      </c>
      <c r="F366" s="317">
        <v>5.2220000000000004</v>
      </c>
      <c r="G366" s="41"/>
      <c r="H366" s="47"/>
    </row>
    <row r="367" s="2" customFormat="1">
      <c r="A367" s="41"/>
      <c r="B367" s="47"/>
      <c r="C367" s="316" t="s">
        <v>337</v>
      </c>
      <c r="D367" s="316" t="s">
        <v>2739</v>
      </c>
      <c r="E367" s="20" t="s">
        <v>197</v>
      </c>
      <c r="F367" s="317">
        <v>50.661999999999999</v>
      </c>
      <c r="G367" s="41"/>
      <c r="H367" s="47"/>
    </row>
    <row r="368" s="2" customFormat="1" ht="16.8" customHeight="1">
      <c r="A368" s="41"/>
      <c r="B368" s="47"/>
      <c r="C368" s="312" t="s">
        <v>222</v>
      </c>
      <c r="D368" s="313" t="s">
        <v>223</v>
      </c>
      <c r="E368" s="314" t="s">
        <v>197</v>
      </c>
      <c r="F368" s="315">
        <v>49.713000000000001</v>
      </c>
      <c r="G368" s="41"/>
      <c r="H368" s="47"/>
    </row>
    <row r="369" s="2" customFormat="1" ht="16.8" customHeight="1">
      <c r="A369" s="41"/>
      <c r="B369" s="47"/>
      <c r="C369" s="316" t="s">
        <v>19</v>
      </c>
      <c r="D369" s="316" t="s">
        <v>2748</v>
      </c>
      <c r="E369" s="20" t="s">
        <v>19</v>
      </c>
      <c r="F369" s="317">
        <v>0</v>
      </c>
      <c r="G369" s="41"/>
      <c r="H369" s="47"/>
    </row>
    <row r="370" s="2" customFormat="1" ht="16.8" customHeight="1">
      <c r="A370" s="41"/>
      <c r="B370" s="47"/>
      <c r="C370" s="316" t="s">
        <v>19</v>
      </c>
      <c r="D370" s="316" t="s">
        <v>2788</v>
      </c>
      <c r="E370" s="20" t="s">
        <v>19</v>
      </c>
      <c r="F370" s="317">
        <v>45.253</v>
      </c>
      <c r="G370" s="41"/>
      <c r="H370" s="47"/>
    </row>
    <row r="371" s="2" customFormat="1" ht="16.8" customHeight="1">
      <c r="A371" s="41"/>
      <c r="B371" s="47"/>
      <c r="C371" s="316" t="s">
        <v>19</v>
      </c>
      <c r="D371" s="316" t="s">
        <v>2789</v>
      </c>
      <c r="E371" s="20" t="s">
        <v>19</v>
      </c>
      <c r="F371" s="317">
        <v>4.46</v>
      </c>
      <c r="G371" s="41"/>
      <c r="H371" s="47"/>
    </row>
    <row r="372" s="2" customFormat="1" ht="16.8" customHeight="1">
      <c r="A372" s="41"/>
      <c r="B372" s="47"/>
      <c r="C372" s="316" t="s">
        <v>19</v>
      </c>
      <c r="D372" s="316" t="s">
        <v>19</v>
      </c>
      <c r="E372" s="20" t="s">
        <v>19</v>
      </c>
      <c r="F372" s="317">
        <v>0</v>
      </c>
      <c r="G372" s="41"/>
      <c r="H372" s="47"/>
    </row>
    <row r="373" s="2" customFormat="1" ht="16.8" customHeight="1">
      <c r="A373" s="41"/>
      <c r="B373" s="47"/>
      <c r="C373" s="316" t="s">
        <v>19</v>
      </c>
      <c r="D373" s="316" t="s">
        <v>311</v>
      </c>
      <c r="E373" s="20" t="s">
        <v>19</v>
      </c>
      <c r="F373" s="317">
        <v>49.713000000000001</v>
      </c>
      <c r="G373" s="41"/>
      <c r="H373" s="47"/>
    </row>
    <row r="374" s="2" customFormat="1" ht="16.8" customHeight="1">
      <c r="A374" s="41"/>
      <c r="B374" s="47"/>
      <c r="C374" s="318" t="s">
        <v>2695</v>
      </c>
      <c r="D374" s="41"/>
      <c r="E374" s="41"/>
      <c r="F374" s="41"/>
      <c r="G374" s="41"/>
      <c r="H374" s="47"/>
    </row>
    <row r="375" s="2" customFormat="1" ht="16.8" customHeight="1">
      <c r="A375" s="41"/>
      <c r="B375" s="47"/>
      <c r="C375" s="316" t="s">
        <v>437</v>
      </c>
      <c r="D375" s="316" t="s">
        <v>2721</v>
      </c>
      <c r="E375" s="20" t="s">
        <v>197</v>
      </c>
      <c r="F375" s="317">
        <v>138.06399999999999</v>
      </c>
      <c r="G375" s="41"/>
      <c r="H375" s="47"/>
    </row>
    <row r="376" s="2" customFormat="1" ht="16.8" customHeight="1">
      <c r="A376" s="41"/>
      <c r="B376" s="47"/>
      <c r="C376" s="316" t="s">
        <v>443</v>
      </c>
      <c r="D376" s="316" t="s">
        <v>2751</v>
      </c>
      <c r="E376" s="20" t="s">
        <v>197</v>
      </c>
      <c r="F376" s="317">
        <v>49.713000000000001</v>
      </c>
      <c r="G376" s="41"/>
      <c r="H376" s="47"/>
    </row>
    <row r="377" s="2" customFormat="1" ht="16.8" customHeight="1">
      <c r="A377" s="41"/>
      <c r="B377" s="47"/>
      <c r="C377" s="316" t="s">
        <v>806</v>
      </c>
      <c r="D377" s="316" t="s">
        <v>2752</v>
      </c>
      <c r="E377" s="20" t="s">
        <v>197</v>
      </c>
      <c r="F377" s="317">
        <v>94.263000000000005</v>
      </c>
      <c r="G377" s="41"/>
      <c r="H377" s="47"/>
    </row>
    <row r="378" s="2" customFormat="1" ht="16.8" customHeight="1">
      <c r="A378" s="41"/>
      <c r="B378" s="47"/>
      <c r="C378" s="312" t="s">
        <v>226</v>
      </c>
      <c r="D378" s="313" t="s">
        <v>227</v>
      </c>
      <c r="E378" s="314" t="s">
        <v>206</v>
      </c>
      <c r="F378" s="315">
        <v>5.4950000000000001</v>
      </c>
      <c r="G378" s="41"/>
      <c r="H378" s="47"/>
    </row>
    <row r="379" s="2" customFormat="1" ht="16.8" customHeight="1">
      <c r="A379" s="41"/>
      <c r="B379" s="47"/>
      <c r="C379" s="316" t="s">
        <v>19</v>
      </c>
      <c r="D379" s="316" t="s">
        <v>2790</v>
      </c>
      <c r="E379" s="20" t="s">
        <v>19</v>
      </c>
      <c r="F379" s="317">
        <v>0.90000000000000002</v>
      </c>
      <c r="G379" s="41"/>
      <c r="H379" s="47"/>
    </row>
    <row r="380" s="2" customFormat="1" ht="16.8" customHeight="1">
      <c r="A380" s="41"/>
      <c r="B380" s="47"/>
      <c r="C380" s="316" t="s">
        <v>19</v>
      </c>
      <c r="D380" s="316" t="s">
        <v>232</v>
      </c>
      <c r="E380" s="20" t="s">
        <v>19</v>
      </c>
      <c r="F380" s="317">
        <v>4.5949999999999998</v>
      </c>
      <c r="G380" s="41"/>
      <c r="H380" s="47"/>
    </row>
    <row r="381" s="2" customFormat="1" ht="16.8" customHeight="1">
      <c r="A381" s="41"/>
      <c r="B381" s="47"/>
      <c r="C381" s="316" t="s">
        <v>19</v>
      </c>
      <c r="D381" s="316" t="s">
        <v>311</v>
      </c>
      <c r="E381" s="20" t="s">
        <v>19</v>
      </c>
      <c r="F381" s="317">
        <v>5.4950000000000001</v>
      </c>
      <c r="G381" s="41"/>
      <c r="H381" s="47"/>
    </row>
    <row r="382" s="2" customFormat="1" ht="16.8" customHeight="1">
      <c r="A382" s="41"/>
      <c r="B382" s="47"/>
      <c r="C382" s="318" t="s">
        <v>2695</v>
      </c>
      <c r="D382" s="41"/>
      <c r="E382" s="41"/>
      <c r="F382" s="41"/>
      <c r="G382" s="41"/>
      <c r="H382" s="47"/>
    </row>
    <row r="383" s="2" customFormat="1" ht="16.8" customHeight="1">
      <c r="A383" s="41"/>
      <c r="B383" s="47"/>
      <c r="C383" s="316" t="s">
        <v>425</v>
      </c>
      <c r="D383" s="316" t="s">
        <v>2722</v>
      </c>
      <c r="E383" s="20" t="s">
        <v>197</v>
      </c>
      <c r="F383" s="317">
        <v>90.686000000000007</v>
      </c>
      <c r="G383" s="41"/>
      <c r="H383" s="47"/>
    </row>
    <row r="384" s="2" customFormat="1" ht="16.8" customHeight="1">
      <c r="A384" s="41"/>
      <c r="B384" s="47"/>
      <c r="C384" s="316" t="s">
        <v>745</v>
      </c>
      <c r="D384" s="316" t="s">
        <v>2755</v>
      </c>
      <c r="E384" s="20" t="s">
        <v>392</v>
      </c>
      <c r="F384" s="317">
        <v>24.885000000000002</v>
      </c>
      <c r="G384" s="41"/>
      <c r="H384" s="47"/>
    </row>
    <row r="385" s="2" customFormat="1" ht="16.8" customHeight="1">
      <c r="A385" s="41"/>
      <c r="B385" s="47"/>
      <c r="C385" s="316" t="s">
        <v>778</v>
      </c>
      <c r="D385" s="316" t="s">
        <v>2756</v>
      </c>
      <c r="E385" s="20" t="s">
        <v>392</v>
      </c>
      <c r="F385" s="317">
        <v>5.4950000000000001</v>
      </c>
      <c r="G385" s="41"/>
      <c r="H385" s="47"/>
    </row>
    <row r="386" s="2" customFormat="1" ht="16.8" customHeight="1">
      <c r="A386" s="41"/>
      <c r="B386" s="47"/>
      <c r="C386" s="312" t="s">
        <v>230</v>
      </c>
      <c r="D386" s="313" t="s">
        <v>231</v>
      </c>
      <c r="E386" s="314" t="s">
        <v>206</v>
      </c>
      <c r="F386" s="315">
        <v>6.7999999999999998</v>
      </c>
      <c r="G386" s="41"/>
      <c r="H386" s="47"/>
    </row>
    <row r="387" s="2" customFormat="1" ht="16.8" customHeight="1">
      <c r="A387" s="41"/>
      <c r="B387" s="47"/>
      <c r="C387" s="316" t="s">
        <v>19</v>
      </c>
      <c r="D387" s="316" t="s">
        <v>2791</v>
      </c>
      <c r="E387" s="20" t="s">
        <v>19</v>
      </c>
      <c r="F387" s="317">
        <v>6.7999999999999998</v>
      </c>
      <c r="G387" s="41"/>
      <c r="H387" s="47"/>
    </row>
    <row r="388" s="2" customFormat="1" ht="16.8" customHeight="1">
      <c r="A388" s="41"/>
      <c r="B388" s="47"/>
      <c r="C388" s="318" t="s">
        <v>2695</v>
      </c>
      <c r="D388" s="41"/>
      <c r="E388" s="41"/>
      <c r="F388" s="41"/>
      <c r="G388" s="41"/>
      <c r="H388" s="47"/>
    </row>
    <row r="389" s="2" customFormat="1" ht="16.8" customHeight="1">
      <c r="A389" s="41"/>
      <c r="B389" s="47"/>
      <c r="C389" s="316" t="s">
        <v>390</v>
      </c>
      <c r="D389" s="316" t="s">
        <v>2713</v>
      </c>
      <c r="E389" s="20" t="s">
        <v>392</v>
      </c>
      <c r="F389" s="317">
        <v>11.395</v>
      </c>
      <c r="G389" s="41"/>
      <c r="H389" s="47"/>
    </row>
    <row r="390" s="2" customFormat="1">
      <c r="A390" s="41"/>
      <c r="B390" s="47"/>
      <c r="C390" s="316" t="s">
        <v>337</v>
      </c>
      <c r="D390" s="316" t="s">
        <v>2739</v>
      </c>
      <c r="E390" s="20" t="s">
        <v>197</v>
      </c>
      <c r="F390" s="317">
        <v>50.661999999999999</v>
      </c>
      <c r="G390" s="41"/>
      <c r="H390" s="47"/>
    </row>
    <row r="391" s="2" customFormat="1" ht="16.8" customHeight="1">
      <c r="A391" s="41"/>
      <c r="B391" s="47"/>
      <c r="C391" s="316" t="s">
        <v>407</v>
      </c>
      <c r="D391" s="316" t="s">
        <v>408</v>
      </c>
      <c r="E391" s="20" t="s">
        <v>392</v>
      </c>
      <c r="F391" s="317">
        <v>32.472000000000001</v>
      </c>
      <c r="G391" s="41"/>
      <c r="H391" s="47"/>
    </row>
    <row r="392" s="2" customFormat="1" ht="16.8" customHeight="1">
      <c r="A392" s="41"/>
      <c r="B392" s="47"/>
      <c r="C392" s="312" t="s">
        <v>232</v>
      </c>
      <c r="D392" s="313" t="s">
        <v>233</v>
      </c>
      <c r="E392" s="314" t="s">
        <v>206</v>
      </c>
      <c r="F392" s="315">
        <v>4.5949999999999998</v>
      </c>
      <c r="G392" s="41"/>
      <c r="H392" s="47"/>
    </row>
    <row r="393" s="2" customFormat="1" ht="16.8" customHeight="1">
      <c r="A393" s="41"/>
      <c r="B393" s="47"/>
      <c r="C393" s="316" t="s">
        <v>19</v>
      </c>
      <c r="D393" s="316" t="s">
        <v>2765</v>
      </c>
      <c r="E393" s="20" t="s">
        <v>19</v>
      </c>
      <c r="F393" s="317">
        <v>4.5949999999999998</v>
      </c>
      <c r="G393" s="41"/>
      <c r="H393" s="47"/>
    </row>
    <row r="394" s="2" customFormat="1" ht="16.8" customHeight="1">
      <c r="A394" s="41"/>
      <c r="B394" s="47"/>
      <c r="C394" s="318" t="s">
        <v>2695</v>
      </c>
      <c r="D394" s="41"/>
      <c r="E394" s="41"/>
      <c r="F394" s="41"/>
      <c r="G394" s="41"/>
      <c r="H394" s="47"/>
    </row>
    <row r="395" s="2" customFormat="1" ht="16.8" customHeight="1">
      <c r="A395" s="41"/>
      <c r="B395" s="47"/>
      <c r="C395" s="316" t="s">
        <v>348</v>
      </c>
      <c r="D395" s="316" t="s">
        <v>2733</v>
      </c>
      <c r="E395" s="20" t="s">
        <v>197</v>
      </c>
      <c r="F395" s="317">
        <v>89.396000000000001</v>
      </c>
      <c r="G395" s="41"/>
      <c r="H395" s="47"/>
    </row>
    <row r="396" s="2" customFormat="1" ht="16.8" customHeight="1">
      <c r="A396" s="41"/>
      <c r="B396" s="47"/>
      <c r="C396" s="312" t="s">
        <v>235</v>
      </c>
      <c r="D396" s="313" t="s">
        <v>236</v>
      </c>
      <c r="E396" s="314" t="s">
        <v>197</v>
      </c>
      <c r="F396" s="315">
        <v>24.550000000000001</v>
      </c>
      <c r="G396" s="41"/>
      <c r="H396" s="47"/>
    </row>
    <row r="397" s="2" customFormat="1" ht="16.8" customHeight="1">
      <c r="A397" s="41"/>
      <c r="B397" s="47"/>
      <c r="C397" s="316" t="s">
        <v>19</v>
      </c>
      <c r="D397" s="316" t="s">
        <v>2793</v>
      </c>
      <c r="E397" s="20" t="s">
        <v>19</v>
      </c>
      <c r="F397" s="317">
        <v>5.0499999999999998</v>
      </c>
      <c r="G397" s="41"/>
      <c r="H397" s="47"/>
    </row>
    <row r="398" s="2" customFormat="1" ht="16.8" customHeight="1">
      <c r="A398" s="41"/>
      <c r="B398" s="47"/>
      <c r="C398" s="316" t="s">
        <v>19</v>
      </c>
      <c r="D398" s="316" t="s">
        <v>2794</v>
      </c>
      <c r="E398" s="20" t="s">
        <v>19</v>
      </c>
      <c r="F398" s="317">
        <v>4.5199999999999996</v>
      </c>
      <c r="G398" s="41"/>
      <c r="H398" s="47"/>
    </row>
    <row r="399" s="2" customFormat="1" ht="16.8" customHeight="1">
      <c r="A399" s="41"/>
      <c r="B399" s="47"/>
      <c r="C399" s="316" t="s">
        <v>19</v>
      </c>
      <c r="D399" s="316" t="s">
        <v>2795</v>
      </c>
      <c r="E399" s="20" t="s">
        <v>19</v>
      </c>
      <c r="F399" s="317">
        <v>6.4100000000000001</v>
      </c>
      <c r="G399" s="41"/>
      <c r="H399" s="47"/>
    </row>
    <row r="400" s="2" customFormat="1" ht="16.8" customHeight="1">
      <c r="A400" s="41"/>
      <c r="B400" s="47"/>
      <c r="C400" s="316" t="s">
        <v>19</v>
      </c>
      <c r="D400" s="316" t="s">
        <v>2796</v>
      </c>
      <c r="E400" s="20" t="s">
        <v>19</v>
      </c>
      <c r="F400" s="317">
        <v>8.5700000000000003</v>
      </c>
      <c r="G400" s="41"/>
      <c r="H400" s="47"/>
    </row>
    <row r="401" s="2" customFormat="1" ht="16.8" customHeight="1">
      <c r="A401" s="41"/>
      <c r="B401" s="47"/>
      <c r="C401" s="316" t="s">
        <v>19</v>
      </c>
      <c r="D401" s="316" t="s">
        <v>311</v>
      </c>
      <c r="E401" s="20" t="s">
        <v>19</v>
      </c>
      <c r="F401" s="317">
        <v>24.550000000000001</v>
      </c>
      <c r="G401" s="41"/>
      <c r="H401" s="47"/>
    </row>
    <row r="402" s="2" customFormat="1" ht="16.8" customHeight="1">
      <c r="A402" s="41"/>
      <c r="B402" s="47"/>
      <c r="C402" s="318" t="s">
        <v>2695</v>
      </c>
      <c r="D402" s="41"/>
      <c r="E402" s="41"/>
      <c r="F402" s="41"/>
      <c r="G402" s="41"/>
      <c r="H402" s="47"/>
    </row>
    <row r="403" s="2" customFormat="1" ht="16.8" customHeight="1">
      <c r="A403" s="41"/>
      <c r="B403" s="47"/>
      <c r="C403" s="316" t="s">
        <v>595</v>
      </c>
      <c r="D403" s="316" t="s">
        <v>2758</v>
      </c>
      <c r="E403" s="20" t="s">
        <v>197</v>
      </c>
      <c r="F403" s="317">
        <v>24.550000000000001</v>
      </c>
      <c r="G403" s="41"/>
      <c r="H403" s="47"/>
    </row>
    <row r="404" s="2" customFormat="1" ht="16.8" customHeight="1">
      <c r="A404" s="41"/>
      <c r="B404" s="47"/>
      <c r="C404" s="316" t="s">
        <v>600</v>
      </c>
      <c r="D404" s="316" t="s">
        <v>2759</v>
      </c>
      <c r="E404" s="20" t="s">
        <v>197</v>
      </c>
      <c r="F404" s="317">
        <v>24.550000000000001</v>
      </c>
      <c r="G404" s="41"/>
      <c r="H404" s="47"/>
    </row>
    <row r="405" s="2" customFormat="1" ht="16.8" customHeight="1">
      <c r="A405" s="41"/>
      <c r="B405" s="47"/>
      <c r="C405" s="316" t="s">
        <v>806</v>
      </c>
      <c r="D405" s="316" t="s">
        <v>2752</v>
      </c>
      <c r="E405" s="20" t="s">
        <v>197</v>
      </c>
      <c r="F405" s="317">
        <v>94.263000000000005</v>
      </c>
      <c r="G405" s="41"/>
      <c r="H405" s="47"/>
    </row>
    <row r="406" s="2" customFormat="1" ht="26.4" customHeight="1">
      <c r="A406" s="41"/>
      <c r="B406" s="47"/>
      <c r="C406" s="311" t="s">
        <v>2806</v>
      </c>
      <c r="D406" s="311" t="s">
        <v>112</v>
      </c>
      <c r="E406" s="41"/>
      <c r="F406" s="41"/>
      <c r="G406" s="41"/>
      <c r="H406" s="47"/>
    </row>
    <row r="407" s="2" customFormat="1" ht="16.8" customHeight="1">
      <c r="A407" s="41"/>
      <c r="B407" s="47"/>
      <c r="C407" s="312" t="s">
        <v>195</v>
      </c>
      <c r="D407" s="313" t="s">
        <v>196</v>
      </c>
      <c r="E407" s="314" t="s">
        <v>197</v>
      </c>
      <c r="F407" s="315">
        <v>18.449999999999999</v>
      </c>
      <c r="G407" s="41"/>
      <c r="H407" s="47"/>
    </row>
    <row r="408" s="2" customFormat="1" ht="16.8" customHeight="1">
      <c r="A408" s="41"/>
      <c r="B408" s="47"/>
      <c r="C408" s="316" t="s">
        <v>19</v>
      </c>
      <c r="D408" s="316" t="s">
        <v>2807</v>
      </c>
      <c r="E408" s="20" t="s">
        <v>19</v>
      </c>
      <c r="F408" s="317">
        <v>6.5599999999999996</v>
      </c>
      <c r="G408" s="41"/>
      <c r="H408" s="47"/>
    </row>
    <row r="409" s="2" customFormat="1" ht="16.8" customHeight="1">
      <c r="A409" s="41"/>
      <c r="B409" s="47"/>
      <c r="C409" s="316" t="s">
        <v>19</v>
      </c>
      <c r="D409" s="316" t="s">
        <v>2808</v>
      </c>
      <c r="E409" s="20" t="s">
        <v>19</v>
      </c>
      <c r="F409" s="317">
        <v>7.7199999999999998</v>
      </c>
      <c r="G409" s="41"/>
      <c r="H409" s="47"/>
    </row>
    <row r="410" s="2" customFormat="1" ht="16.8" customHeight="1">
      <c r="A410" s="41"/>
      <c r="B410" s="47"/>
      <c r="C410" s="316" t="s">
        <v>19</v>
      </c>
      <c r="D410" s="316" t="s">
        <v>1491</v>
      </c>
      <c r="E410" s="20" t="s">
        <v>19</v>
      </c>
      <c r="F410" s="317">
        <v>2.9500000000000002</v>
      </c>
      <c r="G410" s="41"/>
      <c r="H410" s="47"/>
    </row>
    <row r="411" s="2" customFormat="1" ht="16.8" customHeight="1">
      <c r="A411" s="41"/>
      <c r="B411" s="47"/>
      <c r="C411" s="316" t="s">
        <v>19</v>
      </c>
      <c r="D411" s="316" t="s">
        <v>1492</v>
      </c>
      <c r="E411" s="20" t="s">
        <v>19</v>
      </c>
      <c r="F411" s="317">
        <v>1.22</v>
      </c>
      <c r="G411" s="41"/>
      <c r="H411" s="47"/>
    </row>
    <row r="412" s="2" customFormat="1" ht="16.8" customHeight="1">
      <c r="A412" s="41"/>
      <c r="B412" s="47"/>
      <c r="C412" s="316" t="s">
        <v>19</v>
      </c>
      <c r="D412" s="316" t="s">
        <v>311</v>
      </c>
      <c r="E412" s="20" t="s">
        <v>19</v>
      </c>
      <c r="F412" s="317">
        <v>18.449999999999999</v>
      </c>
      <c r="G412" s="41"/>
      <c r="H412" s="47"/>
    </row>
    <row r="413" s="2" customFormat="1" ht="16.8" customHeight="1">
      <c r="A413" s="41"/>
      <c r="B413" s="47"/>
      <c r="C413" s="318" t="s">
        <v>2695</v>
      </c>
      <c r="D413" s="41"/>
      <c r="E413" s="41"/>
      <c r="F413" s="41"/>
      <c r="G413" s="41"/>
      <c r="H413" s="47"/>
    </row>
    <row r="414" s="2" customFormat="1" ht="16.8" customHeight="1">
      <c r="A414" s="41"/>
      <c r="B414" s="47"/>
      <c r="C414" s="316" t="s">
        <v>821</v>
      </c>
      <c r="D414" s="316" t="s">
        <v>2696</v>
      </c>
      <c r="E414" s="20" t="s">
        <v>197</v>
      </c>
      <c r="F414" s="317">
        <v>27.675000000000001</v>
      </c>
      <c r="G414" s="41"/>
      <c r="H414" s="47"/>
    </row>
    <row r="415" s="2" customFormat="1">
      <c r="A415" s="41"/>
      <c r="B415" s="47"/>
      <c r="C415" s="316" t="s">
        <v>509</v>
      </c>
      <c r="D415" s="316" t="s">
        <v>2697</v>
      </c>
      <c r="E415" s="20" t="s">
        <v>197</v>
      </c>
      <c r="F415" s="317">
        <v>18.449999999999999</v>
      </c>
      <c r="G415" s="41"/>
      <c r="H415" s="47"/>
    </row>
    <row r="416" s="2" customFormat="1" ht="16.8" customHeight="1">
      <c r="A416" s="41"/>
      <c r="B416" s="47"/>
      <c r="C416" s="316" t="s">
        <v>500</v>
      </c>
      <c r="D416" s="316" t="s">
        <v>2698</v>
      </c>
      <c r="E416" s="20" t="s">
        <v>197</v>
      </c>
      <c r="F416" s="317">
        <v>48.450000000000003</v>
      </c>
      <c r="G416" s="41"/>
      <c r="H416" s="47"/>
    </row>
    <row r="417" s="2" customFormat="1" ht="16.8" customHeight="1">
      <c r="A417" s="41"/>
      <c r="B417" s="47"/>
      <c r="C417" s="312" t="s">
        <v>200</v>
      </c>
      <c r="D417" s="313" t="s">
        <v>201</v>
      </c>
      <c r="E417" s="314" t="s">
        <v>197</v>
      </c>
      <c r="F417" s="315">
        <v>18.754999999999999</v>
      </c>
      <c r="G417" s="41"/>
      <c r="H417" s="47"/>
    </row>
    <row r="418" s="2" customFormat="1" ht="16.8" customHeight="1">
      <c r="A418" s="41"/>
      <c r="B418" s="47"/>
      <c r="C418" s="316" t="s">
        <v>19</v>
      </c>
      <c r="D418" s="316" t="s">
        <v>2807</v>
      </c>
      <c r="E418" s="20" t="s">
        <v>19</v>
      </c>
      <c r="F418" s="317">
        <v>6.5599999999999996</v>
      </c>
      <c r="G418" s="41"/>
      <c r="H418" s="47"/>
    </row>
    <row r="419" s="2" customFormat="1" ht="16.8" customHeight="1">
      <c r="A419" s="41"/>
      <c r="B419" s="47"/>
      <c r="C419" s="316" t="s">
        <v>19</v>
      </c>
      <c r="D419" s="316" t="s">
        <v>2808</v>
      </c>
      <c r="E419" s="20" t="s">
        <v>19</v>
      </c>
      <c r="F419" s="317">
        <v>7.7199999999999998</v>
      </c>
      <c r="G419" s="41"/>
      <c r="H419" s="47"/>
    </row>
    <row r="420" s="2" customFormat="1" ht="16.8" customHeight="1">
      <c r="A420" s="41"/>
      <c r="B420" s="47"/>
      <c r="C420" s="316" t="s">
        <v>19</v>
      </c>
      <c r="D420" s="316" t="s">
        <v>1491</v>
      </c>
      <c r="E420" s="20" t="s">
        <v>19</v>
      </c>
      <c r="F420" s="317">
        <v>2.9500000000000002</v>
      </c>
      <c r="G420" s="41"/>
      <c r="H420" s="47"/>
    </row>
    <row r="421" s="2" customFormat="1" ht="16.8" customHeight="1">
      <c r="A421" s="41"/>
      <c r="B421" s="47"/>
      <c r="C421" s="316" t="s">
        <v>19</v>
      </c>
      <c r="D421" s="316" t="s">
        <v>1492</v>
      </c>
      <c r="E421" s="20" t="s">
        <v>19</v>
      </c>
      <c r="F421" s="317">
        <v>1.22</v>
      </c>
      <c r="G421" s="41"/>
      <c r="H421" s="47"/>
    </row>
    <row r="422" s="2" customFormat="1" ht="16.8" customHeight="1">
      <c r="A422" s="41"/>
      <c r="B422" s="47"/>
      <c r="C422" s="316" t="s">
        <v>19</v>
      </c>
      <c r="D422" s="316" t="s">
        <v>19</v>
      </c>
      <c r="E422" s="20" t="s">
        <v>19</v>
      </c>
      <c r="F422" s="317">
        <v>0</v>
      </c>
      <c r="G422" s="41"/>
      <c r="H422" s="47"/>
    </row>
    <row r="423" s="2" customFormat="1" ht="16.8" customHeight="1">
      <c r="A423" s="41"/>
      <c r="B423" s="47"/>
      <c r="C423" s="316" t="s">
        <v>19</v>
      </c>
      <c r="D423" s="316" t="s">
        <v>2809</v>
      </c>
      <c r="E423" s="20" t="s">
        <v>19</v>
      </c>
      <c r="F423" s="317">
        <v>0</v>
      </c>
      <c r="G423" s="41"/>
      <c r="H423" s="47"/>
    </row>
    <row r="424" s="2" customFormat="1" ht="16.8" customHeight="1">
      <c r="A424" s="41"/>
      <c r="B424" s="47"/>
      <c r="C424" s="316" t="s">
        <v>19</v>
      </c>
      <c r="D424" s="316" t="s">
        <v>2810</v>
      </c>
      <c r="E424" s="20" t="s">
        <v>19</v>
      </c>
      <c r="F424" s="317">
        <v>0.23999999999999999</v>
      </c>
      <c r="G424" s="41"/>
      <c r="H424" s="47"/>
    </row>
    <row r="425" s="2" customFormat="1" ht="16.8" customHeight="1">
      <c r="A425" s="41"/>
      <c r="B425" s="47"/>
      <c r="C425" s="316" t="s">
        <v>19</v>
      </c>
      <c r="D425" s="316" t="s">
        <v>2811</v>
      </c>
      <c r="E425" s="20" t="s">
        <v>19</v>
      </c>
      <c r="F425" s="317">
        <v>0.065000000000000002</v>
      </c>
      <c r="G425" s="41"/>
      <c r="H425" s="47"/>
    </row>
    <row r="426" s="2" customFormat="1" ht="16.8" customHeight="1">
      <c r="A426" s="41"/>
      <c r="B426" s="47"/>
      <c r="C426" s="316" t="s">
        <v>19</v>
      </c>
      <c r="D426" s="316" t="s">
        <v>311</v>
      </c>
      <c r="E426" s="20" t="s">
        <v>19</v>
      </c>
      <c r="F426" s="317">
        <v>18.754999999999999</v>
      </c>
      <c r="G426" s="41"/>
      <c r="H426" s="47"/>
    </row>
    <row r="427" s="2" customFormat="1" ht="16.8" customHeight="1">
      <c r="A427" s="41"/>
      <c r="B427" s="47"/>
      <c r="C427" s="318" t="s">
        <v>2695</v>
      </c>
      <c r="D427" s="41"/>
      <c r="E427" s="41"/>
      <c r="F427" s="41"/>
      <c r="G427" s="41"/>
      <c r="H427" s="47"/>
    </row>
    <row r="428" s="2" customFormat="1" ht="16.8" customHeight="1">
      <c r="A428" s="41"/>
      <c r="B428" s="47"/>
      <c r="C428" s="316" t="s">
        <v>455</v>
      </c>
      <c r="D428" s="316" t="s">
        <v>2705</v>
      </c>
      <c r="E428" s="20" t="s">
        <v>197</v>
      </c>
      <c r="F428" s="317">
        <v>18.754999999999999</v>
      </c>
      <c r="G428" s="41"/>
      <c r="H428" s="47"/>
    </row>
    <row r="429" s="2" customFormat="1" ht="16.8" customHeight="1">
      <c r="A429" s="41"/>
      <c r="B429" s="47"/>
      <c r="C429" s="316" t="s">
        <v>673</v>
      </c>
      <c r="D429" s="316" t="s">
        <v>2706</v>
      </c>
      <c r="E429" s="20" t="s">
        <v>197</v>
      </c>
      <c r="F429" s="317">
        <v>18.754999999999999</v>
      </c>
      <c r="G429" s="41"/>
      <c r="H429" s="47"/>
    </row>
    <row r="430" s="2" customFormat="1" ht="16.8" customHeight="1">
      <c r="A430" s="41"/>
      <c r="B430" s="47"/>
      <c r="C430" s="316" t="s">
        <v>1526</v>
      </c>
      <c r="D430" s="316" t="s">
        <v>2812</v>
      </c>
      <c r="E430" s="20" t="s">
        <v>197</v>
      </c>
      <c r="F430" s="317">
        <v>18.754999999999999</v>
      </c>
      <c r="G430" s="41"/>
      <c r="H430" s="47"/>
    </row>
    <row r="431" s="2" customFormat="1">
      <c r="A431" s="41"/>
      <c r="B431" s="47"/>
      <c r="C431" s="316" t="s">
        <v>680</v>
      </c>
      <c r="D431" s="316" t="s">
        <v>2708</v>
      </c>
      <c r="E431" s="20" t="s">
        <v>197</v>
      </c>
      <c r="F431" s="317">
        <v>18.754999999999999</v>
      </c>
      <c r="G431" s="41"/>
      <c r="H431" s="47"/>
    </row>
    <row r="432" s="2" customFormat="1" ht="16.8" customHeight="1">
      <c r="A432" s="41"/>
      <c r="B432" s="47"/>
      <c r="C432" s="316" t="s">
        <v>697</v>
      </c>
      <c r="D432" s="316" t="s">
        <v>2709</v>
      </c>
      <c r="E432" s="20" t="s">
        <v>197</v>
      </c>
      <c r="F432" s="317">
        <v>18.754999999999999</v>
      </c>
      <c r="G432" s="41"/>
      <c r="H432" s="47"/>
    </row>
    <row r="433" s="2" customFormat="1" ht="16.8" customHeight="1">
      <c r="A433" s="41"/>
      <c r="B433" s="47"/>
      <c r="C433" s="316" t="s">
        <v>813</v>
      </c>
      <c r="D433" s="316" t="s">
        <v>2710</v>
      </c>
      <c r="E433" s="20" t="s">
        <v>197</v>
      </c>
      <c r="F433" s="317">
        <v>18.754999999999999</v>
      </c>
      <c r="G433" s="41"/>
      <c r="H433" s="47"/>
    </row>
    <row r="434" s="2" customFormat="1" ht="16.8" customHeight="1">
      <c r="A434" s="41"/>
      <c r="B434" s="47"/>
      <c r="C434" s="316" t="s">
        <v>293</v>
      </c>
      <c r="D434" s="316" t="s">
        <v>294</v>
      </c>
      <c r="E434" s="20" t="s">
        <v>197</v>
      </c>
      <c r="F434" s="317">
        <v>18.754999999999999</v>
      </c>
      <c r="G434" s="41"/>
      <c r="H434" s="47"/>
    </row>
    <row r="435" s="2" customFormat="1" ht="16.8" customHeight="1">
      <c r="A435" s="41"/>
      <c r="B435" s="47"/>
      <c r="C435" s="312" t="s">
        <v>204</v>
      </c>
      <c r="D435" s="313" t="s">
        <v>205</v>
      </c>
      <c r="E435" s="314" t="s">
        <v>206</v>
      </c>
      <c r="F435" s="315">
        <v>2.2000000000000002</v>
      </c>
      <c r="G435" s="41"/>
      <c r="H435" s="47"/>
    </row>
    <row r="436" s="2" customFormat="1" ht="16.8" customHeight="1">
      <c r="A436" s="41"/>
      <c r="B436" s="47"/>
      <c r="C436" s="316" t="s">
        <v>19</v>
      </c>
      <c r="D436" s="316" t="s">
        <v>2813</v>
      </c>
      <c r="E436" s="20" t="s">
        <v>19</v>
      </c>
      <c r="F436" s="317">
        <v>2.2000000000000002</v>
      </c>
      <c r="G436" s="41"/>
      <c r="H436" s="47"/>
    </row>
    <row r="437" s="2" customFormat="1" ht="16.8" customHeight="1">
      <c r="A437" s="41"/>
      <c r="B437" s="47"/>
      <c r="C437" s="318" t="s">
        <v>2695</v>
      </c>
      <c r="D437" s="41"/>
      <c r="E437" s="41"/>
      <c r="F437" s="41"/>
      <c r="G437" s="41"/>
      <c r="H437" s="47"/>
    </row>
    <row r="438" s="2" customFormat="1" ht="16.8" customHeight="1">
      <c r="A438" s="41"/>
      <c r="B438" s="47"/>
      <c r="C438" s="316" t="s">
        <v>390</v>
      </c>
      <c r="D438" s="316" t="s">
        <v>2713</v>
      </c>
      <c r="E438" s="20" t="s">
        <v>392</v>
      </c>
      <c r="F438" s="317">
        <v>6.4400000000000004</v>
      </c>
      <c r="G438" s="41"/>
      <c r="H438" s="47"/>
    </row>
    <row r="439" s="2" customFormat="1">
      <c r="A439" s="41"/>
      <c r="B439" s="47"/>
      <c r="C439" s="316" t="s">
        <v>337</v>
      </c>
      <c r="D439" s="316" t="s">
        <v>2739</v>
      </c>
      <c r="E439" s="20" t="s">
        <v>197</v>
      </c>
      <c r="F439" s="317">
        <v>25.966999999999999</v>
      </c>
      <c r="G439" s="41"/>
      <c r="H439" s="47"/>
    </row>
    <row r="440" s="2" customFormat="1" ht="16.8" customHeight="1">
      <c r="A440" s="41"/>
      <c r="B440" s="47"/>
      <c r="C440" s="316" t="s">
        <v>407</v>
      </c>
      <c r="D440" s="316" t="s">
        <v>408</v>
      </c>
      <c r="E440" s="20" t="s">
        <v>392</v>
      </c>
      <c r="F440" s="317">
        <v>7.0839999999999996</v>
      </c>
      <c r="G440" s="41"/>
      <c r="H440" s="47"/>
    </row>
    <row r="441" s="2" customFormat="1" ht="16.8" customHeight="1">
      <c r="A441" s="41"/>
      <c r="B441" s="47"/>
      <c r="C441" s="312" t="s">
        <v>208</v>
      </c>
      <c r="D441" s="313" t="s">
        <v>209</v>
      </c>
      <c r="E441" s="314" t="s">
        <v>197</v>
      </c>
      <c r="F441" s="315">
        <v>49.289000000000001</v>
      </c>
      <c r="G441" s="41"/>
      <c r="H441" s="47"/>
    </row>
    <row r="442" s="2" customFormat="1" ht="16.8" customHeight="1">
      <c r="A442" s="41"/>
      <c r="B442" s="47"/>
      <c r="C442" s="316" t="s">
        <v>19</v>
      </c>
      <c r="D442" s="316" t="s">
        <v>2714</v>
      </c>
      <c r="E442" s="20" t="s">
        <v>19</v>
      </c>
      <c r="F442" s="317">
        <v>63.383000000000003</v>
      </c>
      <c r="G442" s="41"/>
      <c r="H442" s="47"/>
    </row>
    <row r="443" s="2" customFormat="1" ht="16.8" customHeight="1">
      <c r="A443" s="41"/>
      <c r="B443" s="47"/>
      <c r="C443" s="316" t="s">
        <v>19</v>
      </c>
      <c r="D443" s="316" t="s">
        <v>2715</v>
      </c>
      <c r="E443" s="20" t="s">
        <v>19</v>
      </c>
      <c r="F443" s="317">
        <v>0</v>
      </c>
      <c r="G443" s="41"/>
      <c r="H443" s="47"/>
    </row>
    <row r="444" s="2" customFormat="1" ht="16.8" customHeight="1">
      <c r="A444" s="41"/>
      <c r="B444" s="47"/>
      <c r="C444" s="316" t="s">
        <v>19</v>
      </c>
      <c r="D444" s="316" t="s">
        <v>2777</v>
      </c>
      <c r="E444" s="20" t="s">
        <v>19</v>
      </c>
      <c r="F444" s="317">
        <v>-3.2000000000000002</v>
      </c>
      <c r="G444" s="41"/>
      <c r="H444" s="47"/>
    </row>
    <row r="445" s="2" customFormat="1" ht="16.8" customHeight="1">
      <c r="A445" s="41"/>
      <c r="B445" s="47"/>
      <c r="C445" s="316" t="s">
        <v>19</v>
      </c>
      <c r="D445" s="316" t="s">
        <v>2814</v>
      </c>
      <c r="E445" s="20" t="s">
        <v>19</v>
      </c>
      <c r="F445" s="317">
        <v>-5.1920000000000002</v>
      </c>
      <c r="G445" s="41"/>
      <c r="H445" s="47"/>
    </row>
    <row r="446" s="2" customFormat="1" ht="16.8" customHeight="1">
      <c r="A446" s="41"/>
      <c r="B446" s="47"/>
      <c r="C446" s="316" t="s">
        <v>19</v>
      </c>
      <c r="D446" s="316" t="s">
        <v>19</v>
      </c>
      <c r="E446" s="20" t="s">
        <v>19</v>
      </c>
      <c r="F446" s="317">
        <v>0</v>
      </c>
      <c r="G446" s="41"/>
      <c r="H446" s="47"/>
    </row>
    <row r="447" s="2" customFormat="1" ht="16.8" customHeight="1">
      <c r="A447" s="41"/>
      <c r="B447" s="47"/>
      <c r="C447" s="316" t="s">
        <v>19</v>
      </c>
      <c r="D447" s="316" t="s">
        <v>2815</v>
      </c>
      <c r="E447" s="20" t="s">
        <v>19</v>
      </c>
      <c r="F447" s="317">
        <v>0</v>
      </c>
      <c r="G447" s="41"/>
      <c r="H447" s="47"/>
    </row>
    <row r="448" s="2" customFormat="1" ht="16.8" customHeight="1">
      <c r="A448" s="41"/>
      <c r="B448" s="47"/>
      <c r="C448" s="316" t="s">
        <v>19</v>
      </c>
      <c r="D448" s="316" t="s">
        <v>2816</v>
      </c>
      <c r="E448" s="20" t="s">
        <v>19</v>
      </c>
      <c r="F448" s="317">
        <v>-3.2320000000000002</v>
      </c>
      <c r="G448" s="41"/>
      <c r="H448" s="47"/>
    </row>
    <row r="449" s="2" customFormat="1" ht="16.8" customHeight="1">
      <c r="A449" s="41"/>
      <c r="B449" s="47"/>
      <c r="C449" s="316" t="s">
        <v>19</v>
      </c>
      <c r="D449" s="316" t="s">
        <v>2817</v>
      </c>
      <c r="E449" s="20" t="s">
        <v>19</v>
      </c>
      <c r="F449" s="317">
        <v>-2.4700000000000002</v>
      </c>
      <c r="G449" s="41"/>
      <c r="H449" s="47"/>
    </row>
    <row r="450" s="2" customFormat="1" ht="16.8" customHeight="1">
      <c r="A450" s="41"/>
      <c r="B450" s="47"/>
      <c r="C450" s="316" t="s">
        <v>19</v>
      </c>
      <c r="D450" s="316" t="s">
        <v>311</v>
      </c>
      <c r="E450" s="20" t="s">
        <v>19</v>
      </c>
      <c r="F450" s="317">
        <v>49.289000000000001</v>
      </c>
      <c r="G450" s="41"/>
      <c r="H450" s="47"/>
    </row>
    <row r="451" s="2" customFormat="1" ht="16.8" customHeight="1">
      <c r="A451" s="41"/>
      <c r="B451" s="47"/>
      <c r="C451" s="318" t="s">
        <v>2695</v>
      </c>
      <c r="D451" s="41"/>
      <c r="E451" s="41"/>
      <c r="F451" s="41"/>
      <c r="G451" s="41"/>
      <c r="H451" s="47"/>
    </row>
    <row r="452" s="2" customFormat="1" ht="16.8" customHeight="1">
      <c r="A452" s="41"/>
      <c r="B452" s="47"/>
      <c r="C452" s="316" t="s">
        <v>437</v>
      </c>
      <c r="D452" s="316" t="s">
        <v>2721</v>
      </c>
      <c r="E452" s="20" t="s">
        <v>197</v>
      </c>
      <c r="F452" s="317">
        <v>66.620000000000005</v>
      </c>
      <c r="G452" s="41"/>
      <c r="H452" s="47"/>
    </row>
    <row r="453" s="2" customFormat="1" ht="16.8" customHeight="1">
      <c r="A453" s="41"/>
      <c r="B453" s="47"/>
      <c r="C453" s="316" t="s">
        <v>425</v>
      </c>
      <c r="D453" s="316" t="s">
        <v>2722</v>
      </c>
      <c r="E453" s="20" t="s">
        <v>197</v>
      </c>
      <c r="F453" s="317">
        <v>52.298000000000002</v>
      </c>
      <c r="G453" s="41"/>
      <c r="H453" s="47"/>
    </row>
    <row r="454" s="2" customFormat="1" ht="16.8" customHeight="1">
      <c r="A454" s="41"/>
      <c r="B454" s="47"/>
      <c r="C454" s="316" t="s">
        <v>730</v>
      </c>
      <c r="D454" s="316" t="s">
        <v>2723</v>
      </c>
      <c r="E454" s="20" t="s">
        <v>197</v>
      </c>
      <c r="F454" s="317">
        <v>49.289000000000001</v>
      </c>
      <c r="G454" s="41"/>
      <c r="H454" s="47"/>
    </row>
    <row r="455" s="2" customFormat="1" ht="16.8" customHeight="1">
      <c r="A455" s="41"/>
      <c r="B455" s="47"/>
      <c r="C455" s="312" t="s">
        <v>211</v>
      </c>
      <c r="D455" s="313" t="s">
        <v>212</v>
      </c>
      <c r="E455" s="314" t="s">
        <v>197</v>
      </c>
      <c r="F455" s="315">
        <v>44.82</v>
      </c>
      <c r="G455" s="41"/>
      <c r="H455" s="47"/>
    </row>
    <row r="456" s="2" customFormat="1" ht="16.8" customHeight="1">
      <c r="A456" s="41"/>
      <c r="B456" s="47"/>
      <c r="C456" s="316" t="s">
        <v>19</v>
      </c>
      <c r="D456" s="316" t="s">
        <v>2818</v>
      </c>
      <c r="E456" s="20" t="s">
        <v>19</v>
      </c>
      <c r="F456" s="317">
        <v>0</v>
      </c>
      <c r="G456" s="41"/>
      <c r="H456" s="47"/>
    </row>
    <row r="457" s="2" customFormat="1" ht="16.8" customHeight="1">
      <c r="A457" s="41"/>
      <c r="B457" s="47"/>
      <c r="C457" s="316" t="s">
        <v>19</v>
      </c>
      <c r="D457" s="316" t="s">
        <v>2819</v>
      </c>
      <c r="E457" s="20" t="s">
        <v>19</v>
      </c>
      <c r="F457" s="317">
        <v>56.340000000000003</v>
      </c>
      <c r="G457" s="41"/>
      <c r="H457" s="47"/>
    </row>
    <row r="458" s="2" customFormat="1" ht="16.8" customHeight="1">
      <c r="A458" s="41"/>
      <c r="B458" s="47"/>
      <c r="C458" s="316" t="s">
        <v>19</v>
      </c>
      <c r="D458" s="316" t="s">
        <v>2715</v>
      </c>
      <c r="E458" s="20" t="s">
        <v>19</v>
      </c>
      <c r="F458" s="317">
        <v>0</v>
      </c>
      <c r="G458" s="41"/>
      <c r="H458" s="47"/>
    </row>
    <row r="459" s="2" customFormat="1" ht="16.8" customHeight="1">
      <c r="A459" s="41"/>
      <c r="B459" s="47"/>
      <c r="C459" s="316" t="s">
        <v>19</v>
      </c>
      <c r="D459" s="316" t="s">
        <v>2777</v>
      </c>
      <c r="E459" s="20" t="s">
        <v>19</v>
      </c>
      <c r="F459" s="317">
        <v>-3.2000000000000002</v>
      </c>
      <c r="G459" s="41"/>
      <c r="H459" s="47"/>
    </row>
    <row r="460" s="2" customFormat="1" ht="16.8" customHeight="1">
      <c r="A460" s="41"/>
      <c r="B460" s="47"/>
      <c r="C460" s="316" t="s">
        <v>19</v>
      </c>
      <c r="D460" s="316" t="s">
        <v>2820</v>
      </c>
      <c r="E460" s="20" t="s">
        <v>19</v>
      </c>
      <c r="F460" s="317">
        <v>-2.6179999999999999</v>
      </c>
      <c r="G460" s="41"/>
      <c r="H460" s="47"/>
    </row>
    <row r="461" s="2" customFormat="1" ht="16.8" customHeight="1">
      <c r="A461" s="41"/>
      <c r="B461" s="47"/>
      <c r="C461" s="316" t="s">
        <v>19</v>
      </c>
      <c r="D461" s="316" t="s">
        <v>2815</v>
      </c>
      <c r="E461" s="20" t="s">
        <v>19</v>
      </c>
      <c r="F461" s="317">
        <v>0</v>
      </c>
      <c r="G461" s="41"/>
      <c r="H461" s="47"/>
    </row>
    <row r="462" s="2" customFormat="1" ht="16.8" customHeight="1">
      <c r="A462" s="41"/>
      <c r="B462" s="47"/>
      <c r="C462" s="316" t="s">
        <v>19</v>
      </c>
      <c r="D462" s="316" t="s">
        <v>2816</v>
      </c>
      <c r="E462" s="20" t="s">
        <v>19</v>
      </c>
      <c r="F462" s="317">
        <v>-3.2320000000000002</v>
      </c>
      <c r="G462" s="41"/>
      <c r="H462" s="47"/>
    </row>
    <row r="463" s="2" customFormat="1" ht="16.8" customHeight="1">
      <c r="A463" s="41"/>
      <c r="B463" s="47"/>
      <c r="C463" s="316" t="s">
        <v>19</v>
      </c>
      <c r="D463" s="316" t="s">
        <v>2817</v>
      </c>
      <c r="E463" s="20" t="s">
        <v>19</v>
      </c>
      <c r="F463" s="317">
        <v>-2.4700000000000002</v>
      </c>
      <c r="G463" s="41"/>
      <c r="H463" s="47"/>
    </row>
    <row r="464" s="2" customFormat="1" ht="16.8" customHeight="1">
      <c r="A464" s="41"/>
      <c r="B464" s="47"/>
      <c r="C464" s="316" t="s">
        <v>19</v>
      </c>
      <c r="D464" s="316" t="s">
        <v>311</v>
      </c>
      <c r="E464" s="20" t="s">
        <v>19</v>
      </c>
      <c r="F464" s="317">
        <v>44.82</v>
      </c>
      <c r="G464" s="41"/>
      <c r="H464" s="47"/>
    </row>
    <row r="465" s="2" customFormat="1" ht="16.8" customHeight="1">
      <c r="A465" s="41"/>
      <c r="B465" s="47"/>
      <c r="C465" s="318" t="s">
        <v>2695</v>
      </c>
      <c r="D465" s="41"/>
      <c r="E465" s="41"/>
      <c r="F465" s="41"/>
      <c r="G465" s="41"/>
      <c r="H465" s="47"/>
    </row>
    <row r="466" s="2" customFormat="1" ht="16.8" customHeight="1">
      <c r="A466" s="41"/>
      <c r="B466" s="47"/>
      <c r="C466" s="316" t="s">
        <v>348</v>
      </c>
      <c r="D466" s="316" t="s">
        <v>2733</v>
      </c>
      <c r="E466" s="20" t="s">
        <v>197</v>
      </c>
      <c r="F466" s="317">
        <v>44.82</v>
      </c>
      <c r="G466" s="41"/>
      <c r="H466" s="47"/>
    </row>
    <row r="467" s="2" customFormat="1" ht="16.8" customHeight="1">
      <c r="A467" s="41"/>
      <c r="B467" s="47"/>
      <c r="C467" s="312" t="s">
        <v>214</v>
      </c>
      <c r="D467" s="313" t="s">
        <v>215</v>
      </c>
      <c r="E467" s="314" t="s">
        <v>206</v>
      </c>
      <c r="F467" s="315">
        <v>28.170000000000002</v>
      </c>
      <c r="G467" s="41"/>
      <c r="H467" s="47"/>
    </row>
    <row r="468" s="2" customFormat="1" ht="16.8" customHeight="1">
      <c r="A468" s="41"/>
      <c r="B468" s="47"/>
      <c r="C468" s="316" t="s">
        <v>19</v>
      </c>
      <c r="D468" s="316" t="s">
        <v>2821</v>
      </c>
      <c r="E468" s="20" t="s">
        <v>19</v>
      </c>
      <c r="F468" s="317">
        <v>5.4100000000000001</v>
      </c>
      <c r="G468" s="41"/>
      <c r="H468" s="47"/>
    </row>
    <row r="469" s="2" customFormat="1" ht="16.8" customHeight="1">
      <c r="A469" s="41"/>
      <c r="B469" s="47"/>
      <c r="C469" s="316" t="s">
        <v>19</v>
      </c>
      <c r="D469" s="316" t="s">
        <v>2822</v>
      </c>
      <c r="E469" s="20" t="s">
        <v>19</v>
      </c>
      <c r="F469" s="317">
        <v>11.01</v>
      </c>
      <c r="G469" s="41"/>
      <c r="H469" s="47"/>
    </row>
    <row r="470" s="2" customFormat="1" ht="16.8" customHeight="1">
      <c r="A470" s="41"/>
      <c r="B470" s="47"/>
      <c r="C470" s="316" t="s">
        <v>19</v>
      </c>
      <c r="D470" s="316" t="s">
        <v>2823</v>
      </c>
      <c r="E470" s="20" t="s">
        <v>19</v>
      </c>
      <c r="F470" s="317">
        <v>7.3099999999999996</v>
      </c>
      <c r="G470" s="41"/>
      <c r="H470" s="47"/>
    </row>
    <row r="471" s="2" customFormat="1" ht="16.8" customHeight="1">
      <c r="A471" s="41"/>
      <c r="B471" s="47"/>
      <c r="C471" s="316" t="s">
        <v>19</v>
      </c>
      <c r="D471" s="316" t="s">
        <v>2824</v>
      </c>
      <c r="E471" s="20" t="s">
        <v>19</v>
      </c>
      <c r="F471" s="317">
        <v>4.4400000000000004</v>
      </c>
      <c r="G471" s="41"/>
      <c r="H471" s="47"/>
    </row>
    <row r="472" s="2" customFormat="1" ht="16.8" customHeight="1">
      <c r="A472" s="41"/>
      <c r="B472" s="47"/>
      <c r="C472" s="316" t="s">
        <v>19</v>
      </c>
      <c r="D472" s="316" t="s">
        <v>311</v>
      </c>
      <c r="E472" s="20" t="s">
        <v>19</v>
      </c>
      <c r="F472" s="317">
        <v>28.170000000000002</v>
      </c>
      <c r="G472" s="41"/>
      <c r="H472" s="47"/>
    </row>
    <row r="473" s="2" customFormat="1" ht="16.8" customHeight="1">
      <c r="A473" s="41"/>
      <c r="B473" s="47"/>
      <c r="C473" s="318" t="s">
        <v>2695</v>
      </c>
      <c r="D473" s="41"/>
      <c r="E473" s="41"/>
      <c r="F473" s="41"/>
      <c r="G473" s="41"/>
      <c r="H473" s="47"/>
    </row>
    <row r="474" s="2" customFormat="1" ht="16.8" customHeight="1">
      <c r="A474" s="41"/>
      <c r="B474" s="47"/>
      <c r="C474" s="316" t="s">
        <v>702</v>
      </c>
      <c r="D474" s="316" t="s">
        <v>2736</v>
      </c>
      <c r="E474" s="20" t="s">
        <v>197</v>
      </c>
      <c r="F474" s="317">
        <v>4.226</v>
      </c>
      <c r="G474" s="41"/>
      <c r="H474" s="47"/>
    </row>
    <row r="475" s="2" customFormat="1" ht="16.8" customHeight="1">
      <c r="A475" s="41"/>
      <c r="B475" s="47"/>
      <c r="C475" s="316" t="s">
        <v>716</v>
      </c>
      <c r="D475" s="316" t="s">
        <v>2737</v>
      </c>
      <c r="E475" s="20" t="s">
        <v>392</v>
      </c>
      <c r="F475" s="317">
        <v>28.170000000000002</v>
      </c>
      <c r="G475" s="41"/>
      <c r="H475" s="47"/>
    </row>
    <row r="476" s="2" customFormat="1" ht="16.8" customHeight="1">
      <c r="A476" s="41"/>
      <c r="B476" s="47"/>
      <c r="C476" s="316" t="s">
        <v>759</v>
      </c>
      <c r="D476" s="316" t="s">
        <v>2738</v>
      </c>
      <c r="E476" s="20" t="s">
        <v>392</v>
      </c>
      <c r="F476" s="317">
        <v>48.420000000000002</v>
      </c>
      <c r="G476" s="41"/>
      <c r="H476" s="47"/>
    </row>
    <row r="477" s="2" customFormat="1" ht="16.8" customHeight="1">
      <c r="A477" s="41"/>
      <c r="B477" s="47"/>
      <c r="C477" s="316" t="s">
        <v>1426</v>
      </c>
      <c r="D477" s="316" t="s">
        <v>2825</v>
      </c>
      <c r="E477" s="20" t="s">
        <v>392</v>
      </c>
      <c r="F477" s="317">
        <v>23.469999999999999</v>
      </c>
      <c r="G477" s="41"/>
      <c r="H477" s="47"/>
    </row>
    <row r="478" s="2" customFormat="1">
      <c r="A478" s="41"/>
      <c r="B478" s="47"/>
      <c r="C478" s="316" t="s">
        <v>337</v>
      </c>
      <c r="D478" s="316" t="s">
        <v>2739</v>
      </c>
      <c r="E478" s="20" t="s">
        <v>197</v>
      </c>
      <c r="F478" s="317">
        <v>25.966999999999999</v>
      </c>
      <c r="G478" s="41"/>
      <c r="H478" s="47"/>
    </row>
    <row r="479" s="2" customFormat="1" ht="16.8" customHeight="1">
      <c r="A479" s="41"/>
      <c r="B479" s="47"/>
      <c r="C479" s="312" t="s">
        <v>2740</v>
      </c>
      <c r="D479" s="313" t="s">
        <v>2741</v>
      </c>
      <c r="E479" s="314" t="s">
        <v>206</v>
      </c>
      <c r="F479" s="315">
        <v>28.170000000000002</v>
      </c>
      <c r="G479" s="41"/>
      <c r="H479" s="47"/>
    </row>
    <row r="480" s="2" customFormat="1" ht="16.8" customHeight="1">
      <c r="A480" s="41"/>
      <c r="B480" s="47"/>
      <c r="C480" s="316" t="s">
        <v>19</v>
      </c>
      <c r="D480" s="316" t="s">
        <v>69</v>
      </c>
      <c r="E480" s="20" t="s">
        <v>19</v>
      </c>
      <c r="F480" s="317">
        <v>0</v>
      </c>
      <c r="G480" s="41"/>
      <c r="H480" s="47"/>
    </row>
    <row r="481" s="2" customFormat="1" ht="16.8" customHeight="1">
      <c r="A481" s="41"/>
      <c r="B481" s="47"/>
      <c r="C481" s="316" t="s">
        <v>19</v>
      </c>
      <c r="D481" s="316" t="s">
        <v>2742</v>
      </c>
      <c r="E481" s="20" t="s">
        <v>19</v>
      </c>
      <c r="F481" s="317">
        <v>0</v>
      </c>
      <c r="G481" s="41"/>
      <c r="H481" s="47"/>
    </row>
    <row r="482" s="2" customFormat="1" ht="16.8" customHeight="1">
      <c r="A482" s="41"/>
      <c r="B482" s="47"/>
      <c r="C482" s="316" t="s">
        <v>19</v>
      </c>
      <c r="D482" s="316" t="s">
        <v>2743</v>
      </c>
      <c r="E482" s="20" t="s">
        <v>19</v>
      </c>
      <c r="F482" s="317">
        <v>0</v>
      </c>
      <c r="G482" s="41"/>
      <c r="H482" s="47"/>
    </row>
    <row r="483" s="2" customFormat="1" ht="16.8" customHeight="1">
      <c r="A483" s="41"/>
      <c r="B483" s="47"/>
      <c r="C483" s="316" t="s">
        <v>19</v>
      </c>
      <c r="D483" s="316" t="s">
        <v>2744</v>
      </c>
      <c r="E483" s="20" t="s">
        <v>19</v>
      </c>
      <c r="F483" s="317">
        <v>0</v>
      </c>
      <c r="G483" s="41"/>
      <c r="H483" s="47"/>
    </row>
    <row r="484" s="2" customFormat="1" ht="16.8" customHeight="1">
      <c r="A484" s="41"/>
      <c r="B484" s="47"/>
      <c r="C484" s="316" t="s">
        <v>19</v>
      </c>
      <c r="D484" s="316" t="s">
        <v>214</v>
      </c>
      <c r="E484" s="20" t="s">
        <v>19</v>
      </c>
      <c r="F484" s="317">
        <v>28.170000000000002</v>
      </c>
      <c r="G484" s="41"/>
      <c r="H484" s="47"/>
    </row>
    <row r="485" s="2" customFormat="1" ht="16.8" customHeight="1">
      <c r="A485" s="41"/>
      <c r="B485" s="47"/>
      <c r="C485" s="316" t="s">
        <v>19</v>
      </c>
      <c r="D485" s="316" t="s">
        <v>2745</v>
      </c>
      <c r="E485" s="20" t="s">
        <v>19</v>
      </c>
      <c r="F485" s="317">
        <v>0</v>
      </c>
      <c r="G485" s="41"/>
      <c r="H485" s="47"/>
    </row>
    <row r="486" s="2" customFormat="1" ht="16.8" customHeight="1">
      <c r="A486" s="41"/>
      <c r="B486" s="47"/>
      <c r="C486" s="316" t="s">
        <v>19</v>
      </c>
      <c r="D486" s="316" t="s">
        <v>311</v>
      </c>
      <c r="E486" s="20" t="s">
        <v>19</v>
      </c>
      <c r="F486" s="317">
        <v>28.170000000000002</v>
      </c>
      <c r="G486" s="41"/>
      <c r="H486" s="47"/>
    </row>
    <row r="487" s="2" customFormat="1" ht="16.8" customHeight="1">
      <c r="A487" s="41"/>
      <c r="B487" s="47"/>
      <c r="C487" s="312" t="s">
        <v>218</v>
      </c>
      <c r="D487" s="313" t="s">
        <v>219</v>
      </c>
      <c r="E487" s="314" t="s">
        <v>197</v>
      </c>
      <c r="F487" s="315">
        <v>2.21</v>
      </c>
      <c r="G487" s="41"/>
      <c r="H487" s="47"/>
    </row>
    <row r="488" s="2" customFormat="1" ht="16.8" customHeight="1">
      <c r="A488" s="41"/>
      <c r="B488" s="47"/>
      <c r="C488" s="316" t="s">
        <v>19</v>
      </c>
      <c r="D488" s="316" t="s">
        <v>2746</v>
      </c>
      <c r="E488" s="20" t="s">
        <v>19</v>
      </c>
      <c r="F488" s="317">
        <v>2.21</v>
      </c>
      <c r="G488" s="41"/>
      <c r="H488" s="47"/>
    </row>
    <row r="489" s="2" customFormat="1" ht="16.8" customHeight="1">
      <c r="A489" s="41"/>
      <c r="B489" s="47"/>
      <c r="C489" s="316" t="s">
        <v>19</v>
      </c>
      <c r="D489" s="316" t="s">
        <v>311</v>
      </c>
      <c r="E489" s="20" t="s">
        <v>19</v>
      </c>
      <c r="F489" s="317">
        <v>2.21</v>
      </c>
      <c r="G489" s="41"/>
      <c r="H489" s="47"/>
    </row>
    <row r="490" s="2" customFormat="1" ht="16.8" customHeight="1">
      <c r="A490" s="41"/>
      <c r="B490" s="47"/>
      <c r="C490" s="316" t="s">
        <v>19</v>
      </c>
      <c r="D490" s="316" t="s">
        <v>19</v>
      </c>
      <c r="E490" s="20" t="s">
        <v>19</v>
      </c>
      <c r="F490" s="317">
        <v>0</v>
      </c>
      <c r="G490" s="41"/>
      <c r="H490" s="47"/>
    </row>
    <row r="491" s="2" customFormat="1" ht="16.8" customHeight="1">
      <c r="A491" s="41"/>
      <c r="B491" s="47"/>
      <c r="C491" s="316" t="s">
        <v>19</v>
      </c>
      <c r="D491" s="316" t="s">
        <v>19</v>
      </c>
      <c r="E491" s="20" t="s">
        <v>19</v>
      </c>
      <c r="F491" s="317">
        <v>0</v>
      </c>
      <c r="G491" s="41"/>
      <c r="H491" s="47"/>
    </row>
    <row r="492" s="2" customFormat="1" ht="16.8" customHeight="1">
      <c r="A492" s="41"/>
      <c r="B492" s="47"/>
      <c r="C492" s="316" t="s">
        <v>19</v>
      </c>
      <c r="D492" s="316" t="s">
        <v>19</v>
      </c>
      <c r="E492" s="20" t="s">
        <v>19</v>
      </c>
      <c r="F492" s="317">
        <v>0</v>
      </c>
      <c r="G492" s="41"/>
      <c r="H492" s="47"/>
    </row>
    <row r="493" s="2" customFormat="1" ht="16.8" customHeight="1">
      <c r="A493" s="41"/>
      <c r="B493" s="47"/>
      <c r="C493" s="316" t="s">
        <v>19</v>
      </c>
      <c r="D493" s="316" t="s">
        <v>19</v>
      </c>
      <c r="E493" s="20" t="s">
        <v>19</v>
      </c>
      <c r="F493" s="317">
        <v>0</v>
      </c>
      <c r="G493" s="41"/>
      <c r="H493" s="47"/>
    </row>
    <row r="494" s="2" customFormat="1" ht="16.8" customHeight="1">
      <c r="A494" s="41"/>
      <c r="B494" s="47"/>
      <c r="C494" s="316" t="s">
        <v>19</v>
      </c>
      <c r="D494" s="316" t="s">
        <v>19</v>
      </c>
      <c r="E494" s="20" t="s">
        <v>19</v>
      </c>
      <c r="F494" s="317">
        <v>0</v>
      </c>
      <c r="G494" s="41"/>
      <c r="H494" s="47"/>
    </row>
    <row r="495" s="2" customFormat="1" ht="16.8" customHeight="1">
      <c r="A495" s="41"/>
      <c r="B495" s="47"/>
      <c r="C495" s="316" t="s">
        <v>19</v>
      </c>
      <c r="D495" s="316" t="s">
        <v>19</v>
      </c>
      <c r="E495" s="20" t="s">
        <v>19</v>
      </c>
      <c r="F495" s="317">
        <v>0</v>
      </c>
      <c r="G495" s="41"/>
      <c r="H495" s="47"/>
    </row>
    <row r="496" s="2" customFormat="1" ht="16.8" customHeight="1">
      <c r="A496" s="41"/>
      <c r="B496" s="47"/>
      <c r="C496" s="316" t="s">
        <v>19</v>
      </c>
      <c r="D496" s="316" t="s">
        <v>69</v>
      </c>
      <c r="E496" s="20" t="s">
        <v>19</v>
      </c>
      <c r="F496" s="317">
        <v>0</v>
      </c>
      <c r="G496" s="41"/>
      <c r="H496" s="47"/>
    </row>
    <row r="497" s="2" customFormat="1" ht="16.8" customHeight="1">
      <c r="A497" s="41"/>
      <c r="B497" s="47"/>
      <c r="C497" s="318" t="s">
        <v>2695</v>
      </c>
      <c r="D497" s="41"/>
      <c r="E497" s="41"/>
      <c r="F497" s="41"/>
      <c r="G497" s="41"/>
      <c r="H497" s="47"/>
    </row>
    <row r="498" s="2" customFormat="1" ht="16.8" customHeight="1">
      <c r="A498" s="41"/>
      <c r="B498" s="47"/>
      <c r="C498" s="316" t="s">
        <v>413</v>
      </c>
      <c r="D498" s="316" t="s">
        <v>2747</v>
      </c>
      <c r="E498" s="20" t="s">
        <v>197</v>
      </c>
      <c r="F498" s="317">
        <v>2.21</v>
      </c>
      <c r="G498" s="41"/>
      <c r="H498" s="47"/>
    </row>
    <row r="499" s="2" customFormat="1" ht="16.8" customHeight="1">
      <c r="A499" s="41"/>
      <c r="B499" s="47"/>
      <c r="C499" s="312" t="s">
        <v>222</v>
      </c>
      <c r="D499" s="313" t="s">
        <v>223</v>
      </c>
      <c r="E499" s="314" t="s">
        <v>197</v>
      </c>
      <c r="F499" s="315">
        <v>17.331</v>
      </c>
      <c r="G499" s="41"/>
      <c r="H499" s="47"/>
    </row>
    <row r="500" s="2" customFormat="1" ht="16.8" customHeight="1">
      <c r="A500" s="41"/>
      <c r="B500" s="47"/>
      <c r="C500" s="316" t="s">
        <v>19</v>
      </c>
      <c r="D500" s="316" t="s">
        <v>2748</v>
      </c>
      <c r="E500" s="20" t="s">
        <v>19</v>
      </c>
      <c r="F500" s="317">
        <v>0</v>
      </c>
      <c r="G500" s="41"/>
      <c r="H500" s="47"/>
    </row>
    <row r="501" s="2" customFormat="1" ht="16.8" customHeight="1">
      <c r="A501" s="41"/>
      <c r="B501" s="47"/>
      <c r="C501" s="316" t="s">
        <v>19</v>
      </c>
      <c r="D501" s="316" t="s">
        <v>2826</v>
      </c>
      <c r="E501" s="20" t="s">
        <v>19</v>
      </c>
      <c r="F501" s="317">
        <v>15.494</v>
      </c>
      <c r="G501" s="41"/>
      <c r="H501" s="47"/>
    </row>
    <row r="502" s="2" customFormat="1" ht="16.8" customHeight="1">
      <c r="A502" s="41"/>
      <c r="B502" s="47"/>
      <c r="C502" s="316" t="s">
        <v>19</v>
      </c>
      <c r="D502" s="316" t="s">
        <v>2827</v>
      </c>
      <c r="E502" s="20" t="s">
        <v>19</v>
      </c>
      <c r="F502" s="317">
        <v>1.837</v>
      </c>
      <c r="G502" s="41"/>
      <c r="H502" s="47"/>
    </row>
    <row r="503" s="2" customFormat="1" ht="16.8" customHeight="1">
      <c r="A503" s="41"/>
      <c r="B503" s="47"/>
      <c r="C503" s="316" t="s">
        <v>19</v>
      </c>
      <c r="D503" s="316" t="s">
        <v>19</v>
      </c>
      <c r="E503" s="20" t="s">
        <v>19</v>
      </c>
      <c r="F503" s="317">
        <v>0</v>
      </c>
      <c r="G503" s="41"/>
      <c r="H503" s="47"/>
    </row>
    <row r="504" s="2" customFormat="1" ht="16.8" customHeight="1">
      <c r="A504" s="41"/>
      <c r="B504" s="47"/>
      <c r="C504" s="316" t="s">
        <v>19</v>
      </c>
      <c r="D504" s="316" t="s">
        <v>311</v>
      </c>
      <c r="E504" s="20" t="s">
        <v>19</v>
      </c>
      <c r="F504" s="317">
        <v>17.331</v>
      </c>
      <c r="G504" s="41"/>
      <c r="H504" s="47"/>
    </row>
    <row r="505" s="2" customFormat="1" ht="16.8" customHeight="1">
      <c r="A505" s="41"/>
      <c r="B505" s="47"/>
      <c r="C505" s="318" t="s">
        <v>2695</v>
      </c>
      <c r="D505" s="41"/>
      <c r="E505" s="41"/>
      <c r="F505" s="41"/>
      <c r="G505" s="41"/>
      <c r="H505" s="47"/>
    </row>
    <row r="506" s="2" customFormat="1" ht="16.8" customHeight="1">
      <c r="A506" s="41"/>
      <c r="B506" s="47"/>
      <c r="C506" s="316" t="s">
        <v>437</v>
      </c>
      <c r="D506" s="316" t="s">
        <v>2721</v>
      </c>
      <c r="E506" s="20" t="s">
        <v>197</v>
      </c>
      <c r="F506" s="317">
        <v>66.620000000000005</v>
      </c>
      <c r="G506" s="41"/>
      <c r="H506" s="47"/>
    </row>
    <row r="507" s="2" customFormat="1" ht="16.8" customHeight="1">
      <c r="A507" s="41"/>
      <c r="B507" s="47"/>
      <c r="C507" s="316" t="s">
        <v>443</v>
      </c>
      <c r="D507" s="316" t="s">
        <v>2751</v>
      </c>
      <c r="E507" s="20" t="s">
        <v>197</v>
      </c>
      <c r="F507" s="317">
        <v>17.331</v>
      </c>
      <c r="G507" s="41"/>
      <c r="H507" s="47"/>
    </row>
    <row r="508" s="2" customFormat="1" ht="16.8" customHeight="1">
      <c r="A508" s="41"/>
      <c r="B508" s="47"/>
      <c r="C508" s="316" t="s">
        <v>806</v>
      </c>
      <c r="D508" s="316" t="s">
        <v>2752</v>
      </c>
      <c r="E508" s="20" t="s">
        <v>197</v>
      </c>
      <c r="F508" s="317">
        <v>55.780999999999999</v>
      </c>
      <c r="G508" s="41"/>
      <c r="H508" s="47"/>
    </row>
    <row r="509" s="2" customFormat="1" ht="16.8" customHeight="1">
      <c r="A509" s="41"/>
      <c r="B509" s="47"/>
      <c r="C509" s="312" t="s">
        <v>226</v>
      </c>
      <c r="D509" s="313" t="s">
        <v>227</v>
      </c>
      <c r="E509" s="314" t="s">
        <v>206</v>
      </c>
      <c r="F509" s="315">
        <v>5.0999999999999996</v>
      </c>
      <c r="G509" s="41"/>
      <c r="H509" s="47"/>
    </row>
    <row r="510" s="2" customFormat="1" ht="16.8" customHeight="1">
      <c r="A510" s="41"/>
      <c r="B510" s="47"/>
      <c r="C510" s="316" t="s">
        <v>19</v>
      </c>
      <c r="D510" s="316" t="s">
        <v>2828</v>
      </c>
      <c r="E510" s="20" t="s">
        <v>19</v>
      </c>
      <c r="F510" s="317">
        <v>2.7999999999999998</v>
      </c>
      <c r="G510" s="41"/>
      <c r="H510" s="47"/>
    </row>
    <row r="511" s="2" customFormat="1" ht="16.8" customHeight="1">
      <c r="A511" s="41"/>
      <c r="B511" s="47"/>
      <c r="C511" s="316" t="s">
        <v>19</v>
      </c>
      <c r="D511" s="316" t="s">
        <v>2829</v>
      </c>
      <c r="E511" s="20" t="s">
        <v>19</v>
      </c>
      <c r="F511" s="317">
        <v>2.2999999999999998</v>
      </c>
      <c r="G511" s="41"/>
      <c r="H511" s="47"/>
    </row>
    <row r="512" s="2" customFormat="1" ht="16.8" customHeight="1">
      <c r="A512" s="41"/>
      <c r="B512" s="47"/>
      <c r="C512" s="316" t="s">
        <v>19</v>
      </c>
      <c r="D512" s="316" t="s">
        <v>311</v>
      </c>
      <c r="E512" s="20" t="s">
        <v>19</v>
      </c>
      <c r="F512" s="317">
        <v>5.0999999999999996</v>
      </c>
      <c r="G512" s="41"/>
      <c r="H512" s="47"/>
    </row>
    <row r="513" s="2" customFormat="1" ht="16.8" customHeight="1">
      <c r="A513" s="41"/>
      <c r="B513" s="47"/>
      <c r="C513" s="318" t="s">
        <v>2695</v>
      </c>
      <c r="D513" s="41"/>
      <c r="E513" s="41"/>
      <c r="F513" s="41"/>
      <c r="G513" s="41"/>
      <c r="H513" s="47"/>
    </row>
    <row r="514" s="2" customFormat="1" ht="16.8" customHeight="1">
      <c r="A514" s="41"/>
      <c r="B514" s="47"/>
      <c r="C514" s="316" t="s">
        <v>425</v>
      </c>
      <c r="D514" s="316" t="s">
        <v>2722</v>
      </c>
      <c r="E514" s="20" t="s">
        <v>197</v>
      </c>
      <c r="F514" s="317">
        <v>52.298000000000002</v>
      </c>
      <c r="G514" s="41"/>
      <c r="H514" s="47"/>
    </row>
    <row r="515" s="2" customFormat="1" ht="16.8" customHeight="1">
      <c r="A515" s="41"/>
      <c r="B515" s="47"/>
      <c r="C515" s="316" t="s">
        <v>745</v>
      </c>
      <c r="D515" s="316" t="s">
        <v>2755</v>
      </c>
      <c r="E515" s="20" t="s">
        <v>392</v>
      </c>
      <c r="F515" s="317">
        <v>10.085000000000001</v>
      </c>
      <c r="G515" s="41"/>
      <c r="H515" s="47"/>
    </row>
    <row r="516" s="2" customFormat="1" ht="16.8" customHeight="1">
      <c r="A516" s="41"/>
      <c r="B516" s="47"/>
      <c r="C516" s="316" t="s">
        <v>778</v>
      </c>
      <c r="D516" s="316" t="s">
        <v>2756</v>
      </c>
      <c r="E516" s="20" t="s">
        <v>392</v>
      </c>
      <c r="F516" s="317">
        <v>10.085000000000001</v>
      </c>
      <c r="G516" s="41"/>
      <c r="H516" s="47"/>
    </row>
    <row r="517" s="2" customFormat="1">
      <c r="A517" s="41"/>
      <c r="B517" s="47"/>
      <c r="C517" s="316" t="s">
        <v>337</v>
      </c>
      <c r="D517" s="316" t="s">
        <v>2739</v>
      </c>
      <c r="E517" s="20" t="s">
        <v>197</v>
      </c>
      <c r="F517" s="317">
        <v>25.966999999999999</v>
      </c>
      <c r="G517" s="41"/>
      <c r="H517" s="47"/>
    </row>
    <row r="518" s="2" customFormat="1" ht="16.8" customHeight="1">
      <c r="A518" s="41"/>
      <c r="B518" s="47"/>
      <c r="C518" s="312" t="s">
        <v>230</v>
      </c>
      <c r="D518" s="313" t="s">
        <v>231</v>
      </c>
      <c r="E518" s="314" t="s">
        <v>206</v>
      </c>
      <c r="F518" s="315">
        <v>4.2400000000000002</v>
      </c>
      <c r="G518" s="41"/>
      <c r="H518" s="47"/>
    </row>
    <row r="519" s="2" customFormat="1" ht="16.8" customHeight="1">
      <c r="A519" s="41"/>
      <c r="B519" s="47"/>
      <c r="C519" s="316" t="s">
        <v>19</v>
      </c>
      <c r="D519" s="316" t="s">
        <v>2830</v>
      </c>
      <c r="E519" s="20" t="s">
        <v>19</v>
      </c>
      <c r="F519" s="317">
        <v>4.2400000000000002</v>
      </c>
      <c r="G519" s="41"/>
      <c r="H519" s="47"/>
    </row>
    <row r="520" s="2" customFormat="1" ht="16.8" customHeight="1">
      <c r="A520" s="41"/>
      <c r="B520" s="47"/>
      <c r="C520" s="318" t="s">
        <v>2695</v>
      </c>
      <c r="D520" s="41"/>
      <c r="E520" s="41"/>
      <c r="F520" s="41"/>
      <c r="G520" s="41"/>
      <c r="H520" s="47"/>
    </row>
    <row r="521" s="2" customFormat="1" ht="16.8" customHeight="1">
      <c r="A521" s="41"/>
      <c r="B521" s="47"/>
      <c r="C521" s="316" t="s">
        <v>390</v>
      </c>
      <c r="D521" s="316" t="s">
        <v>2713</v>
      </c>
      <c r="E521" s="20" t="s">
        <v>392</v>
      </c>
      <c r="F521" s="317">
        <v>6.4400000000000004</v>
      </c>
      <c r="G521" s="41"/>
      <c r="H521" s="47"/>
    </row>
    <row r="522" s="2" customFormat="1">
      <c r="A522" s="41"/>
      <c r="B522" s="47"/>
      <c r="C522" s="316" t="s">
        <v>337</v>
      </c>
      <c r="D522" s="316" t="s">
        <v>2739</v>
      </c>
      <c r="E522" s="20" t="s">
        <v>197</v>
      </c>
      <c r="F522" s="317">
        <v>25.966999999999999</v>
      </c>
      <c r="G522" s="41"/>
      <c r="H522" s="47"/>
    </row>
    <row r="523" s="2" customFormat="1" ht="16.8" customHeight="1">
      <c r="A523" s="41"/>
      <c r="B523" s="47"/>
      <c r="C523" s="316" t="s">
        <v>407</v>
      </c>
      <c r="D523" s="316" t="s">
        <v>408</v>
      </c>
      <c r="E523" s="20" t="s">
        <v>392</v>
      </c>
      <c r="F523" s="317">
        <v>7.0839999999999996</v>
      </c>
      <c r="G523" s="41"/>
      <c r="H523" s="47"/>
    </row>
    <row r="524" s="2" customFormat="1" ht="16.8" customHeight="1">
      <c r="A524" s="41"/>
      <c r="B524" s="47"/>
      <c r="C524" s="312" t="s">
        <v>232</v>
      </c>
      <c r="D524" s="313" t="s">
        <v>233</v>
      </c>
      <c r="E524" s="314" t="s">
        <v>206</v>
      </c>
      <c r="F524" s="315">
        <v>2.2000000000000002</v>
      </c>
      <c r="G524" s="41"/>
      <c r="H524" s="47"/>
    </row>
    <row r="525" s="2" customFormat="1" ht="16.8" customHeight="1">
      <c r="A525" s="41"/>
      <c r="B525" s="47"/>
      <c r="C525" s="316" t="s">
        <v>19</v>
      </c>
      <c r="D525" s="316" t="s">
        <v>2813</v>
      </c>
      <c r="E525" s="20" t="s">
        <v>19</v>
      </c>
      <c r="F525" s="317">
        <v>2.2000000000000002</v>
      </c>
      <c r="G525" s="41"/>
      <c r="H525" s="47"/>
    </row>
    <row r="526" s="2" customFormat="1" ht="16.8" customHeight="1">
      <c r="A526" s="41"/>
      <c r="B526" s="47"/>
      <c r="C526" s="318" t="s">
        <v>2695</v>
      </c>
      <c r="D526" s="41"/>
      <c r="E526" s="41"/>
      <c r="F526" s="41"/>
      <c r="G526" s="41"/>
      <c r="H526" s="47"/>
    </row>
    <row r="527" s="2" customFormat="1" ht="16.8" customHeight="1">
      <c r="A527" s="41"/>
      <c r="B527" s="47"/>
      <c r="C527" s="316" t="s">
        <v>1433</v>
      </c>
      <c r="D527" s="316" t="s">
        <v>2831</v>
      </c>
      <c r="E527" s="20" t="s">
        <v>392</v>
      </c>
      <c r="F527" s="317">
        <v>2.2000000000000002</v>
      </c>
      <c r="G527" s="41"/>
      <c r="H527" s="47"/>
    </row>
    <row r="528" s="2" customFormat="1">
      <c r="A528" s="41"/>
      <c r="B528" s="47"/>
      <c r="C528" s="316" t="s">
        <v>337</v>
      </c>
      <c r="D528" s="316" t="s">
        <v>2739</v>
      </c>
      <c r="E528" s="20" t="s">
        <v>197</v>
      </c>
      <c r="F528" s="317">
        <v>25.966999999999999</v>
      </c>
      <c r="G528" s="41"/>
      <c r="H528" s="47"/>
    </row>
    <row r="529" s="2" customFormat="1" ht="16.8" customHeight="1">
      <c r="A529" s="41"/>
      <c r="B529" s="47"/>
      <c r="C529" s="312" t="s">
        <v>2832</v>
      </c>
      <c r="D529" s="313" t="s">
        <v>2833</v>
      </c>
      <c r="E529" s="314" t="s">
        <v>197</v>
      </c>
      <c r="F529" s="315">
        <v>0</v>
      </c>
      <c r="G529" s="41"/>
      <c r="H529" s="47"/>
    </row>
    <row r="530" s="2" customFormat="1" ht="16.8" customHeight="1">
      <c r="A530" s="41"/>
      <c r="B530" s="47"/>
      <c r="C530" s="312" t="s">
        <v>235</v>
      </c>
      <c r="D530" s="313" t="s">
        <v>236</v>
      </c>
      <c r="E530" s="314" t="s">
        <v>197</v>
      </c>
      <c r="F530" s="315">
        <v>18.449999999999999</v>
      </c>
      <c r="G530" s="41"/>
      <c r="H530" s="47"/>
    </row>
    <row r="531" s="2" customFormat="1" ht="16.8" customHeight="1">
      <c r="A531" s="41"/>
      <c r="B531" s="47"/>
      <c r="C531" s="316" t="s">
        <v>19</v>
      </c>
      <c r="D531" s="316" t="s">
        <v>2807</v>
      </c>
      <c r="E531" s="20" t="s">
        <v>19</v>
      </c>
      <c r="F531" s="317">
        <v>6.5599999999999996</v>
      </c>
      <c r="G531" s="41"/>
      <c r="H531" s="47"/>
    </row>
    <row r="532" s="2" customFormat="1" ht="16.8" customHeight="1">
      <c r="A532" s="41"/>
      <c r="B532" s="47"/>
      <c r="C532" s="316" t="s">
        <v>19</v>
      </c>
      <c r="D532" s="316" t="s">
        <v>2808</v>
      </c>
      <c r="E532" s="20" t="s">
        <v>19</v>
      </c>
      <c r="F532" s="317">
        <v>7.7199999999999998</v>
      </c>
      <c r="G532" s="41"/>
      <c r="H532" s="47"/>
    </row>
    <row r="533" s="2" customFormat="1" ht="16.8" customHeight="1">
      <c r="A533" s="41"/>
      <c r="B533" s="47"/>
      <c r="C533" s="316" t="s">
        <v>19</v>
      </c>
      <c r="D533" s="316" t="s">
        <v>1491</v>
      </c>
      <c r="E533" s="20" t="s">
        <v>19</v>
      </c>
      <c r="F533" s="317">
        <v>2.9500000000000002</v>
      </c>
      <c r="G533" s="41"/>
      <c r="H533" s="47"/>
    </row>
    <row r="534" s="2" customFormat="1" ht="16.8" customHeight="1">
      <c r="A534" s="41"/>
      <c r="B534" s="47"/>
      <c r="C534" s="316" t="s">
        <v>19</v>
      </c>
      <c r="D534" s="316" t="s">
        <v>1492</v>
      </c>
      <c r="E534" s="20" t="s">
        <v>19</v>
      </c>
      <c r="F534" s="317">
        <v>1.22</v>
      </c>
      <c r="G534" s="41"/>
      <c r="H534" s="47"/>
    </row>
    <row r="535" s="2" customFormat="1" ht="16.8" customHeight="1">
      <c r="A535" s="41"/>
      <c r="B535" s="47"/>
      <c r="C535" s="316" t="s">
        <v>19</v>
      </c>
      <c r="D535" s="316" t="s">
        <v>311</v>
      </c>
      <c r="E535" s="20" t="s">
        <v>19</v>
      </c>
      <c r="F535" s="317">
        <v>18.449999999999999</v>
      </c>
      <c r="G535" s="41"/>
      <c r="H535" s="47"/>
    </row>
    <row r="536" s="2" customFormat="1" ht="16.8" customHeight="1">
      <c r="A536" s="41"/>
      <c r="B536" s="47"/>
      <c r="C536" s="318" t="s">
        <v>2695</v>
      </c>
      <c r="D536" s="41"/>
      <c r="E536" s="41"/>
      <c r="F536" s="41"/>
      <c r="G536" s="41"/>
      <c r="H536" s="47"/>
    </row>
    <row r="537" s="2" customFormat="1" ht="16.8" customHeight="1">
      <c r="A537" s="41"/>
      <c r="B537" s="47"/>
      <c r="C537" s="316" t="s">
        <v>595</v>
      </c>
      <c r="D537" s="316" t="s">
        <v>2758</v>
      </c>
      <c r="E537" s="20" t="s">
        <v>197</v>
      </c>
      <c r="F537" s="317">
        <v>18.449999999999999</v>
      </c>
      <c r="G537" s="41"/>
      <c r="H537" s="47"/>
    </row>
    <row r="538" s="2" customFormat="1" ht="16.8" customHeight="1">
      <c r="A538" s="41"/>
      <c r="B538" s="47"/>
      <c r="C538" s="316" t="s">
        <v>600</v>
      </c>
      <c r="D538" s="316" t="s">
        <v>2759</v>
      </c>
      <c r="E538" s="20" t="s">
        <v>197</v>
      </c>
      <c r="F538" s="317">
        <v>18.449999999999999</v>
      </c>
      <c r="G538" s="41"/>
      <c r="H538" s="47"/>
    </row>
    <row r="539" s="2" customFormat="1" ht="16.8" customHeight="1">
      <c r="A539" s="41"/>
      <c r="B539" s="47"/>
      <c r="C539" s="316" t="s">
        <v>806</v>
      </c>
      <c r="D539" s="316" t="s">
        <v>2752</v>
      </c>
      <c r="E539" s="20" t="s">
        <v>197</v>
      </c>
      <c r="F539" s="317">
        <v>55.780999999999999</v>
      </c>
      <c r="G539" s="41"/>
      <c r="H539" s="47"/>
    </row>
    <row r="540" s="2" customFormat="1" ht="26.4" customHeight="1">
      <c r="A540" s="41"/>
      <c r="B540" s="47"/>
      <c r="C540" s="311" t="s">
        <v>2834</v>
      </c>
      <c r="D540" s="311" t="s">
        <v>115</v>
      </c>
      <c r="E540" s="41"/>
      <c r="F540" s="41"/>
      <c r="G540" s="41"/>
      <c r="H540" s="47"/>
    </row>
    <row r="541" s="2" customFormat="1" ht="16.8" customHeight="1">
      <c r="A541" s="41"/>
      <c r="B541" s="47"/>
      <c r="C541" s="312" t="s">
        <v>195</v>
      </c>
      <c r="D541" s="313" t="s">
        <v>196</v>
      </c>
      <c r="E541" s="314" t="s">
        <v>197</v>
      </c>
      <c r="F541" s="315">
        <v>15.310000000000001</v>
      </c>
      <c r="G541" s="41"/>
      <c r="H541" s="47"/>
    </row>
    <row r="542" s="2" customFormat="1" ht="16.8" customHeight="1">
      <c r="A542" s="41"/>
      <c r="B542" s="47"/>
      <c r="C542" s="316" t="s">
        <v>19</v>
      </c>
      <c r="D542" s="316" t="s">
        <v>2835</v>
      </c>
      <c r="E542" s="20" t="s">
        <v>19</v>
      </c>
      <c r="F542" s="317">
        <v>6.79</v>
      </c>
      <c r="G542" s="41"/>
      <c r="H542" s="47"/>
    </row>
    <row r="543" s="2" customFormat="1" ht="16.8" customHeight="1">
      <c r="A543" s="41"/>
      <c r="B543" s="47"/>
      <c r="C543" s="316" t="s">
        <v>19</v>
      </c>
      <c r="D543" s="316" t="s">
        <v>2836</v>
      </c>
      <c r="E543" s="20" t="s">
        <v>19</v>
      </c>
      <c r="F543" s="317">
        <v>8.5199999999999996</v>
      </c>
      <c r="G543" s="41"/>
      <c r="H543" s="47"/>
    </row>
    <row r="544" s="2" customFormat="1" ht="16.8" customHeight="1">
      <c r="A544" s="41"/>
      <c r="B544" s="47"/>
      <c r="C544" s="316" t="s">
        <v>19</v>
      </c>
      <c r="D544" s="316" t="s">
        <v>311</v>
      </c>
      <c r="E544" s="20" t="s">
        <v>19</v>
      </c>
      <c r="F544" s="317">
        <v>15.310000000000001</v>
      </c>
      <c r="G544" s="41"/>
      <c r="H544" s="47"/>
    </row>
    <row r="545" s="2" customFormat="1" ht="16.8" customHeight="1">
      <c r="A545" s="41"/>
      <c r="B545" s="47"/>
      <c r="C545" s="318" t="s">
        <v>2695</v>
      </c>
      <c r="D545" s="41"/>
      <c r="E545" s="41"/>
      <c r="F545" s="41"/>
      <c r="G545" s="41"/>
      <c r="H545" s="47"/>
    </row>
    <row r="546" s="2" customFormat="1" ht="16.8" customHeight="1">
      <c r="A546" s="41"/>
      <c r="B546" s="47"/>
      <c r="C546" s="316" t="s">
        <v>1574</v>
      </c>
      <c r="D546" s="316" t="s">
        <v>2837</v>
      </c>
      <c r="E546" s="20" t="s">
        <v>197</v>
      </c>
      <c r="F546" s="317">
        <v>15.310000000000001</v>
      </c>
      <c r="G546" s="41"/>
      <c r="H546" s="47"/>
    </row>
    <row r="547" s="2" customFormat="1" ht="16.8" customHeight="1">
      <c r="A547" s="41"/>
      <c r="B547" s="47"/>
      <c r="C547" s="316" t="s">
        <v>1578</v>
      </c>
      <c r="D547" s="316" t="s">
        <v>2838</v>
      </c>
      <c r="E547" s="20" t="s">
        <v>197</v>
      </c>
      <c r="F547" s="317">
        <v>15.310000000000001</v>
      </c>
      <c r="G547" s="41"/>
      <c r="H547" s="47"/>
    </row>
    <row r="548" s="2" customFormat="1" ht="16.8" customHeight="1">
      <c r="A548" s="41"/>
      <c r="B548" s="47"/>
      <c r="C548" s="316" t="s">
        <v>806</v>
      </c>
      <c r="D548" s="316" t="s">
        <v>2752</v>
      </c>
      <c r="E548" s="20" t="s">
        <v>197</v>
      </c>
      <c r="F548" s="317">
        <v>49.085999999999999</v>
      </c>
      <c r="G548" s="41"/>
      <c r="H548" s="47"/>
    </row>
    <row r="549" s="2" customFormat="1" ht="16.8" customHeight="1">
      <c r="A549" s="41"/>
      <c r="B549" s="47"/>
      <c r="C549" s="316" t="s">
        <v>821</v>
      </c>
      <c r="D549" s="316" t="s">
        <v>2696</v>
      </c>
      <c r="E549" s="20" t="s">
        <v>197</v>
      </c>
      <c r="F549" s="317">
        <v>22.965</v>
      </c>
      <c r="G549" s="41"/>
      <c r="H549" s="47"/>
    </row>
    <row r="550" s="2" customFormat="1">
      <c r="A550" s="41"/>
      <c r="B550" s="47"/>
      <c r="C550" s="316" t="s">
        <v>509</v>
      </c>
      <c r="D550" s="316" t="s">
        <v>2697</v>
      </c>
      <c r="E550" s="20" t="s">
        <v>197</v>
      </c>
      <c r="F550" s="317">
        <v>15.310000000000001</v>
      </c>
      <c r="G550" s="41"/>
      <c r="H550" s="47"/>
    </row>
    <row r="551" s="2" customFormat="1" ht="16.8" customHeight="1">
      <c r="A551" s="41"/>
      <c r="B551" s="47"/>
      <c r="C551" s="316" t="s">
        <v>500</v>
      </c>
      <c r="D551" s="316" t="s">
        <v>2698</v>
      </c>
      <c r="E551" s="20" t="s">
        <v>197</v>
      </c>
      <c r="F551" s="317">
        <v>45.310000000000002</v>
      </c>
      <c r="G551" s="41"/>
      <c r="H551" s="47"/>
    </row>
    <row r="552" s="2" customFormat="1" ht="16.8" customHeight="1">
      <c r="A552" s="41"/>
      <c r="B552" s="47"/>
      <c r="C552" s="316" t="s">
        <v>1565</v>
      </c>
      <c r="D552" s="316" t="s">
        <v>2839</v>
      </c>
      <c r="E552" s="20" t="s">
        <v>197</v>
      </c>
      <c r="F552" s="317">
        <v>15.310000000000001</v>
      </c>
      <c r="G552" s="41"/>
      <c r="H552" s="47"/>
    </row>
    <row r="553" s="2" customFormat="1" ht="16.8" customHeight="1">
      <c r="A553" s="41"/>
      <c r="B553" s="47"/>
      <c r="C553" s="312" t="s">
        <v>200</v>
      </c>
      <c r="D553" s="313" t="s">
        <v>201</v>
      </c>
      <c r="E553" s="314" t="s">
        <v>197</v>
      </c>
      <c r="F553" s="315">
        <v>15.550000000000001</v>
      </c>
      <c r="G553" s="41"/>
      <c r="H553" s="47"/>
    </row>
    <row r="554" s="2" customFormat="1" ht="16.8" customHeight="1">
      <c r="A554" s="41"/>
      <c r="B554" s="47"/>
      <c r="C554" s="316" t="s">
        <v>19</v>
      </c>
      <c r="D554" s="316" t="s">
        <v>2835</v>
      </c>
      <c r="E554" s="20" t="s">
        <v>19</v>
      </c>
      <c r="F554" s="317">
        <v>6.79</v>
      </c>
      <c r="G554" s="41"/>
      <c r="H554" s="47"/>
    </row>
    <row r="555" s="2" customFormat="1" ht="16.8" customHeight="1">
      <c r="A555" s="41"/>
      <c r="B555" s="47"/>
      <c r="C555" s="316" t="s">
        <v>19</v>
      </c>
      <c r="D555" s="316" t="s">
        <v>2836</v>
      </c>
      <c r="E555" s="20" t="s">
        <v>19</v>
      </c>
      <c r="F555" s="317">
        <v>8.5199999999999996</v>
      </c>
      <c r="G555" s="41"/>
      <c r="H555" s="47"/>
    </row>
    <row r="556" s="2" customFormat="1" ht="16.8" customHeight="1">
      <c r="A556" s="41"/>
      <c r="B556" s="47"/>
      <c r="C556" s="316" t="s">
        <v>19</v>
      </c>
      <c r="D556" s="316" t="s">
        <v>19</v>
      </c>
      <c r="E556" s="20" t="s">
        <v>19</v>
      </c>
      <c r="F556" s="317">
        <v>0</v>
      </c>
      <c r="G556" s="41"/>
      <c r="H556" s="47"/>
    </row>
    <row r="557" s="2" customFormat="1" ht="16.8" customHeight="1">
      <c r="A557" s="41"/>
      <c r="B557" s="47"/>
      <c r="C557" s="316" t="s">
        <v>19</v>
      </c>
      <c r="D557" s="316" t="s">
        <v>2809</v>
      </c>
      <c r="E557" s="20" t="s">
        <v>19</v>
      </c>
      <c r="F557" s="317">
        <v>0</v>
      </c>
      <c r="G557" s="41"/>
      <c r="H557" s="47"/>
    </row>
    <row r="558" s="2" customFormat="1" ht="16.8" customHeight="1">
      <c r="A558" s="41"/>
      <c r="B558" s="47"/>
      <c r="C558" s="316" t="s">
        <v>19</v>
      </c>
      <c r="D558" s="316" t="s">
        <v>2810</v>
      </c>
      <c r="E558" s="20" t="s">
        <v>19</v>
      </c>
      <c r="F558" s="317">
        <v>0.23999999999999999</v>
      </c>
      <c r="G558" s="41"/>
      <c r="H558" s="47"/>
    </row>
    <row r="559" s="2" customFormat="1" ht="16.8" customHeight="1">
      <c r="A559" s="41"/>
      <c r="B559" s="47"/>
      <c r="C559" s="316" t="s">
        <v>19</v>
      </c>
      <c r="D559" s="316" t="s">
        <v>311</v>
      </c>
      <c r="E559" s="20" t="s">
        <v>19</v>
      </c>
      <c r="F559" s="317">
        <v>15.550000000000001</v>
      </c>
      <c r="G559" s="41"/>
      <c r="H559" s="47"/>
    </row>
    <row r="560" s="2" customFormat="1" ht="16.8" customHeight="1">
      <c r="A560" s="41"/>
      <c r="B560" s="47"/>
      <c r="C560" s="318" t="s">
        <v>2695</v>
      </c>
      <c r="D560" s="41"/>
      <c r="E560" s="41"/>
      <c r="F560" s="41"/>
      <c r="G560" s="41"/>
      <c r="H560" s="47"/>
    </row>
    <row r="561" s="2" customFormat="1" ht="16.8" customHeight="1">
      <c r="A561" s="41"/>
      <c r="B561" s="47"/>
      <c r="C561" s="316" t="s">
        <v>455</v>
      </c>
      <c r="D561" s="316" t="s">
        <v>2705</v>
      </c>
      <c r="E561" s="20" t="s">
        <v>197</v>
      </c>
      <c r="F561" s="317">
        <v>15.550000000000001</v>
      </c>
      <c r="G561" s="41"/>
      <c r="H561" s="47"/>
    </row>
    <row r="562" s="2" customFormat="1" ht="16.8" customHeight="1">
      <c r="A562" s="41"/>
      <c r="B562" s="47"/>
      <c r="C562" s="316" t="s">
        <v>673</v>
      </c>
      <c r="D562" s="316" t="s">
        <v>2706</v>
      </c>
      <c r="E562" s="20" t="s">
        <v>197</v>
      </c>
      <c r="F562" s="317">
        <v>15.550000000000001</v>
      </c>
      <c r="G562" s="41"/>
      <c r="H562" s="47"/>
    </row>
    <row r="563" s="2" customFormat="1" ht="16.8" customHeight="1">
      <c r="A563" s="41"/>
      <c r="B563" s="47"/>
      <c r="C563" s="316" t="s">
        <v>1526</v>
      </c>
      <c r="D563" s="316" t="s">
        <v>2812</v>
      </c>
      <c r="E563" s="20" t="s">
        <v>197</v>
      </c>
      <c r="F563" s="317">
        <v>15.550000000000001</v>
      </c>
      <c r="G563" s="41"/>
      <c r="H563" s="47"/>
    </row>
    <row r="564" s="2" customFormat="1">
      <c r="A564" s="41"/>
      <c r="B564" s="47"/>
      <c r="C564" s="316" t="s">
        <v>680</v>
      </c>
      <c r="D564" s="316" t="s">
        <v>2708</v>
      </c>
      <c r="E564" s="20" t="s">
        <v>197</v>
      </c>
      <c r="F564" s="317">
        <v>18.754999999999999</v>
      </c>
      <c r="G564" s="41"/>
      <c r="H564" s="47"/>
    </row>
    <row r="565" s="2" customFormat="1" ht="16.8" customHeight="1">
      <c r="A565" s="41"/>
      <c r="B565" s="47"/>
      <c r="C565" s="316" t="s">
        <v>697</v>
      </c>
      <c r="D565" s="316" t="s">
        <v>2709</v>
      </c>
      <c r="E565" s="20" t="s">
        <v>197</v>
      </c>
      <c r="F565" s="317">
        <v>15.550000000000001</v>
      </c>
      <c r="G565" s="41"/>
      <c r="H565" s="47"/>
    </row>
    <row r="566" s="2" customFormat="1" ht="16.8" customHeight="1">
      <c r="A566" s="41"/>
      <c r="B566" s="47"/>
      <c r="C566" s="316" t="s">
        <v>813</v>
      </c>
      <c r="D566" s="316" t="s">
        <v>2710</v>
      </c>
      <c r="E566" s="20" t="s">
        <v>197</v>
      </c>
      <c r="F566" s="317">
        <v>15.550000000000001</v>
      </c>
      <c r="G566" s="41"/>
      <c r="H566" s="47"/>
    </row>
    <row r="567" s="2" customFormat="1" ht="16.8" customHeight="1">
      <c r="A567" s="41"/>
      <c r="B567" s="47"/>
      <c r="C567" s="316" t="s">
        <v>293</v>
      </c>
      <c r="D567" s="316" t="s">
        <v>294</v>
      </c>
      <c r="E567" s="20" t="s">
        <v>197</v>
      </c>
      <c r="F567" s="317">
        <v>15.550000000000001</v>
      </c>
      <c r="G567" s="41"/>
      <c r="H567" s="47"/>
    </row>
    <row r="568" s="2" customFormat="1">
      <c r="A568" s="41"/>
      <c r="B568" s="47"/>
      <c r="C568" s="316" t="s">
        <v>685</v>
      </c>
      <c r="D568" s="316" t="s">
        <v>686</v>
      </c>
      <c r="E568" s="20" t="s">
        <v>197</v>
      </c>
      <c r="F568" s="317">
        <v>19.593</v>
      </c>
      <c r="G568" s="41"/>
      <c r="H568" s="47"/>
    </row>
    <row r="569" s="2" customFormat="1" ht="16.8" customHeight="1">
      <c r="A569" s="41"/>
      <c r="B569" s="47"/>
      <c r="C569" s="312" t="s">
        <v>1551</v>
      </c>
      <c r="D569" s="313" t="s">
        <v>1552</v>
      </c>
      <c r="E569" s="314" t="s">
        <v>206</v>
      </c>
      <c r="F569" s="315">
        <v>3.77</v>
      </c>
      <c r="G569" s="41"/>
      <c r="H569" s="47"/>
    </row>
    <row r="570" s="2" customFormat="1" ht="16.8" customHeight="1">
      <c r="A570" s="41"/>
      <c r="B570" s="47"/>
      <c r="C570" s="316" t="s">
        <v>19</v>
      </c>
      <c r="D570" s="316" t="s">
        <v>2840</v>
      </c>
      <c r="E570" s="20" t="s">
        <v>19</v>
      </c>
      <c r="F570" s="317">
        <v>3.77</v>
      </c>
      <c r="G570" s="41"/>
      <c r="H570" s="47"/>
    </row>
    <row r="571" s="2" customFormat="1" ht="16.8" customHeight="1">
      <c r="A571" s="41"/>
      <c r="B571" s="47"/>
      <c r="C571" s="318" t="s">
        <v>2695</v>
      </c>
      <c r="D571" s="41"/>
      <c r="E571" s="41"/>
      <c r="F571" s="41"/>
      <c r="G571" s="41"/>
      <c r="H571" s="47"/>
    </row>
    <row r="572" s="2" customFormat="1" ht="16.8" customHeight="1">
      <c r="A572" s="41"/>
      <c r="B572" s="47"/>
      <c r="C572" s="316" t="s">
        <v>1593</v>
      </c>
      <c r="D572" s="316" t="s">
        <v>2841</v>
      </c>
      <c r="E572" s="20" t="s">
        <v>392</v>
      </c>
      <c r="F572" s="317">
        <v>3.77</v>
      </c>
      <c r="G572" s="41"/>
      <c r="H572" s="47"/>
    </row>
    <row r="573" s="2" customFormat="1">
      <c r="A573" s="41"/>
      <c r="B573" s="47"/>
      <c r="C573" s="316" t="s">
        <v>1585</v>
      </c>
      <c r="D573" s="316" t="s">
        <v>2842</v>
      </c>
      <c r="E573" s="20" t="s">
        <v>392</v>
      </c>
      <c r="F573" s="317">
        <v>3.77</v>
      </c>
      <c r="G573" s="41"/>
      <c r="H573" s="47"/>
    </row>
    <row r="574" s="2" customFormat="1">
      <c r="A574" s="41"/>
      <c r="B574" s="47"/>
      <c r="C574" s="316" t="s">
        <v>1589</v>
      </c>
      <c r="D574" s="316" t="s">
        <v>2843</v>
      </c>
      <c r="E574" s="20" t="s">
        <v>392</v>
      </c>
      <c r="F574" s="317">
        <v>3.77</v>
      </c>
      <c r="G574" s="41"/>
      <c r="H574" s="47"/>
    </row>
    <row r="575" s="2" customFormat="1">
      <c r="A575" s="41"/>
      <c r="B575" s="47"/>
      <c r="C575" s="316" t="s">
        <v>685</v>
      </c>
      <c r="D575" s="316" t="s">
        <v>686</v>
      </c>
      <c r="E575" s="20" t="s">
        <v>197</v>
      </c>
      <c r="F575" s="317">
        <v>19.593</v>
      </c>
      <c r="G575" s="41"/>
      <c r="H575" s="47"/>
    </row>
    <row r="576" s="2" customFormat="1" ht="16.8" customHeight="1">
      <c r="A576" s="41"/>
      <c r="B576" s="47"/>
      <c r="C576" s="312" t="s">
        <v>204</v>
      </c>
      <c r="D576" s="313" t="s">
        <v>205</v>
      </c>
      <c r="E576" s="314" t="s">
        <v>206</v>
      </c>
      <c r="F576" s="315">
        <v>2.1899999999999999</v>
      </c>
      <c r="G576" s="41"/>
      <c r="H576" s="47"/>
    </row>
    <row r="577" s="2" customFormat="1" ht="16.8" customHeight="1">
      <c r="A577" s="41"/>
      <c r="B577" s="47"/>
      <c r="C577" s="316" t="s">
        <v>19</v>
      </c>
      <c r="D577" s="316" t="s">
        <v>2844</v>
      </c>
      <c r="E577" s="20" t="s">
        <v>19</v>
      </c>
      <c r="F577" s="317">
        <v>2.1899999999999999</v>
      </c>
      <c r="G577" s="41"/>
      <c r="H577" s="47"/>
    </row>
    <row r="578" s="2" customFormat="1" ht="16.8" customHeight="1">
      <c r="A578" s="41"/>
      <c r="B578" s="47"/>
      <c r="C578" s="318" t="s">
        <v>2695</v>
      </c>
      <c r="D578" s="41"/>
      <c r="E578" s="41"/>
      <c r="F578" s="41"/>
      <c r="G578" s="41"/>
      <c r="H578" s="47"/>
    </row>
    <row r="579" s="2" customFormat="1" ht="16.8" customHeight="1">
      <c r="A579" s="41"/>
      <c r="B579" s="47"/>
      <c r="C579" s="316" t="s">
        <v>390</v>
      </c>
      <c r="D579" s="316" t="s">
        <v>2713</v>
      </c>
      <c r="E579" s="20" t="s">
        <v>392</v>
      </c>
      <c r="F579" s="317">
        <v>5.6500000000000004</v>
      </c>
      <c r="G579" s="41"/>
      <c r="H579" s="47"/>
    </row>
    <row r="580" s="2" customFormat="1" ht="16.8" customHeight="1">
      <c r="A580" s="41"/>
      <c r="B580" s="47"/>
      <c r="C580" s="316" t="s">
        <v>407</v>
      </c>
      <c r="D580" s="316" t="s">
        <v>408</v>
      </c>
      <c r="E580" s="20" t="s">
        <v>392</v>
      </c>
      <c r="F580" s="317">
        <v>6.2149999999999999</v>
      </c>
      <c r="G580" s="41"/>
      <c r="H580" s="47"/>
    </row>
    <row r="581" s="2" customFormat="1" ht="16.8" customHeight="1">
      <c r="A581" s="41"/>
      <c r="B581" s="47"/>
      <c r="C581" s="312" t="s">
        <v>208</v>
      </c>
      <c r="D581" s="313" t="s">
        <v>209</v>
      </c>
      <c r="E581" s="314" t="s">
        <v>197</v>
      </c>
      <c r="F581" s="315">
        <v>43.966000000000001</v>
      </c>
      <c r="G581" s="41"/>
      <c r="H581" s="47"/>
    </row>
    <row r="582" s="2" customFormat="1" ht="16.8" customHeight="1">
      <c r="A582" s="41"/>
      <c r="B582" s="47"/>
      <c r="C582" s="316" t="s">
        <v>19</v>
      </c>
      <c r="D582" s="316" t="s">
        <v>2714</v>
      </c>
      <c r="E582" s="20" t="s">
        <v>19</v>
      </c>
      <c r="F582" s="317">
        <v>51.704999999999998</v>
      </c>
      <c r="G582" s="41"/>
      <c r="H582" s="47"/>
    </row>
    <row r="583" s="2" customFormat="1" ht="16.8" customHeight="1">
      <c r="A583" s="41"/>
      <c r="B583" s="47"/>
      <c r="C583" s="316" t="s">
        <v>19</v>
      </c>
      <c r="D583" s="316" t="s">
        <v>2715</v>
      </c>
      <c r="E583" s="20" t="s">
        <v>19</v>
      </c>
      <c r="F583" s="317">
        <v>0</v>
      </c>
      <c r="G583" s="41"/>
      <c r="H583" s="47"/>
    </row>
    <row r="584" s="2" customFormat="1" ht="16.8" customHeight="1">
      <c r="A584" s="41"/>
      <c r="B584" s="47"/>
      <c r="C584" s="316" t="s">
        <v>19</v>
      </c>
      <c r="D584" s="316" t="s">
        <v>2777</v>
      </c>
      <c r="E584" s="20" t="s">
        <v>19</v>
      </c>
      <c r="F584" s="317">
        <v>-3.2000000000000002</v>
      </c>
      <c r="G584" s="41"/>
      <c r="H584" s="47"/>
    </row>
    <row r="585" s="2" customFormat="1" ht="16.8" customHeight="1">
      <c r="A585" s="41"/>
      <c r="B585" s="47"/>
      <c r="C585" s="316" t="s">
        <v>19</v>
      </c>
      <c r="D585" s="316" t="s">
        <v>2845</v>
      </c>
      <c r="E585" s="20" t="s">
        <v>19</v>
      </c>
      <c r="F585" s="317">
        <v>-1.649</v>
      </c>
      <c r="G585" s="41"/>
      <c r="H585" s="47"/>
    </row>
    <row r="586" s="2" customFormat="1" ht="16.8" customHeight="1">
      <c r="A586" s="41"/>
      <c r="B586" s="47"/>
      <c r="C586" s="316" t="s">
        <v>19</v>
      </c>
      <c r="D586" s="316" t="s">
        <v>2846</v>
      </c>
      <c r="E586" s="20" t="s">
        <v>19</v>
      </c>
      <c r="F586" s="317">
        <v>-1.274</v>
      </c>
      <c r="G586" s="41"/>
      <c r="H586" s="47"/>
    </row>
    <row r="587" s="2" customFormat="1" ht="16.8" customHeight="1">
      <c r="A587" s="41"/>
      <c r="B587" s="47"/>
      <c r="C587" s="316" t="s">
        <v>19</v>
      </c>
      <c r="D587" s="316" t="s">
        <v>2815</v>
      </c>
      <c r="E587" s="20" t="s">
        <v>19</v>
      </c>
      <c r="F587" s="317">
        <v>0</v>
      </c>
      <c r="G587" s="41"/>
      <c r="H587" s="47"/>
    </row>
    <row r="588" s="2" customFormat="1" ht="16.8" customHeight="1">
      <c r="A588" s="41"/>
      <c r="B588" s="47"/>
      <c r="C588" s="316" t="s">
        <v>19</v>
      </c>
      <c r="D588" s="316" t="s">
        <v>2847</v>
      </c>
      <c r="E588" s="20" t="s">
        <v>19</v>
      </c>
      <c r="F588" s="317">
        <v>-1.6160000000000001</v>
      </c>
      <c r="G588" s="41"/>
      <c r="H588" s="47"/>
    </row>
    <row r="589" s="2" customFormat="1" ht="16.8" customHeight="1">
      <c r="A589" s="41"/>
      <c r="B589" s="47"/>
      <c r="C589" s="316" t="s">
        <v>19</v>
      </c>
      <c r="D589" s="316" t="s">
        <v>311</v>
      </c>
      <c r="E589" s="20" t="s">
        <v>19</v>
      </c>
      <c r="F589" s="317">
        <v>43.966000000000001</v>
      </c>
      <c r="G589" s="41"/>
      <c r="H589" s="47"/>
    </row>
    <row r="590" s="2" customFormat="1" ht="16.8" customHeight="1">
      <c r="A590" s="41"/>
      <c r="B590" s="47"/>
      <c r="C590" s="318" t="s">
        <v>2695</v>
      </c>
      <c r="D590" s="41"/>
      <c r="E590" s="41"/>
      <c r="F590" s="41"/>
      <c r="G590" s="41"/>
      <c r="H590" s="47"/>
    </row>
    <row r="591" s="2" customFormat="1" ht="16.8" customHeight="1">
      <c r="A591" s="41"/>
      <c r="B591" s="47"/>
      <c r="C591" s="316" t="s">
        <v>437</v>
      </c>
      <c r="D591" s="316" t="s">
        <v>2721</v>
      </c>
      <c r="E591" s="20" t="s">
        <v>197</v>
      </c>
      <c r="F591" s="317">
        <v>43.966000000000001</v>
      </c>
      <c r="G591" s="41"/>
      <c r="H591" s="47"/>
    </row>
    <row r="592" s="2" customFormat="1" ht="16.8" customHeight="1">
      <c r="A592" s="41"/>
      <c r="B592" s="47"/>
      <c r="C592" s="316" t="s">
        <v>425</v>
      </c>
      <c r="D592" s="316" t="s">
        <v>2722</v>
      </c>
      <c r="E592" s="20" t="s">
        <v>197</v>
      </c>
      <c r="F592" s="317">
        <v>46.311</v>
      </c>
      <c r="G592" s="41"/>
      <c r="H592" s="47"/>
    </row>
    <row r="593" s="2" customFormat="1" ht="16.8" customHeight="1">
      <c r="A593" s="41"/>
      <c r="B593" s="47"/>
      <c r="C593" s="316" t="s">
        <v>730</v>
      </c>
      <c r="D593" s="316" t="s">
        <v>2723</v>
      </c>
      <c r="E593" s="20" t="s">
        <v>197</v>
      </c>
      <c r="F593" s="317">
        <v>43.966000000000001</v>
      </c>
      <c r="G593" s="41"/>
      <c r="H593" s="47"/>
    </row>
    <row r="594" s="2" customFormat="1" ht="16.8" customHeight="1">
      <c r="A594" s="41"/>
      <c r="B594" s="47"/>
      <c r="C594" s="312" t="s">
        <v>211</v>
      </c>
      <c r="D594" s="313" t="s">
        <v>212</v>
      </c>
      <c r="E594" s="314" t="s">
        <v>197</v>
      </c>
      <c r="F594" s="315">
        <v>39.359999999999999</v>
      </c>
      <c r="G594" s="41"/>
      <c r="H594" s="47"/>
    </row>
    <row r="595" s="2" customFormat="1" ht="16.8" customHeight="1">
      <c r="A595" s="41"/>
      <c r="B595" s="47"/>
      <c r="C595" s="316" t="s">
        <v>19</v>
      </c>
      <c r="D595" s="316" t="s">
        <v>2818</v>
      </c>
      <c r="E595" s="20" t="s">
        <v>19</v>
      </c>
      <c r="F595" s="317">
        <v>0</v>
      </c>
      <c r="G595" s="41"/>
      <c r="H595" s="47"/>
    </row>
    <row r="596" s="2" customFormat="1" ht="16.8" customHeight="1">
      <c r="A596" s="41"/>
      <c r="B596" s="47"/>
      <c r="C596" s="316" t="s">
        <v>19</v>
      </c>
      <c r="D596" s="316" t="s">
        <v>2819</v>
      </c>
      <c r="E596" s="20" t="s">
        <v>19</v>
      </c>
      <c r="F596" s="317">
        <v>45.960000000000001</v>
      </c>
      <c r="G596" s="41"/>
      <c r="H596" s="47"/>
    </row>
    <row r="597" s="2" customFormat="1" ht="16.8" customHeight="1">
      <c r="A597" s="41"/>
      <c r="B597" s="47"/>
      <c r="C597" s="316" t="s">
        <v>19</v>
      </c>
      <c r="D597" s="316" t="s">
        <v>2715</v>
      </c>
      <c r="E597" s="20" t="s">
        <v>19</v>
      </c>
      <c r="F597" s="317">
        <v>0</v>
      </c>
      <c r="G597" s="41"/>
      <c r="H597" s="47"/>
    </row>
    <row r="598" s="2" customFormat="1" ht="16.8" customHeight="1">
      <c r="A598" s="41"/>
      <c r="B598" s="47"/>
      <c r="C598" s="316" t="s">
        <v>19</v>
      </c>
      <c r="D598" s="316" t="s">
        <v>2848</v>
      </c>
      <c r="E598" s="20" t="s">
        <v>19</v>
      </c>
      <c r="F598" s="317">
        <v>-1.752</v>
      </c>
      <c r="G598" s="41"/>
      <c r="H598" s="47"/>
    </row>
    <row r="599" s="2" customFormat="1" ht="16.8" customHeight="1">
      <c r="A599" s="41"/>
      <c r="B599" s="47"/>
      <c r="C599" s="316" t="s">
        <v>19</v>
      </c>
      <c r="D599" s="316" t="s">
        <v>2815</v>
      </c>
      <c r="E599" s="20" t="s">
        <v>19</v>
      </c>
      <c r="F599" s="317">
        <v>0</v>
      </c>
      <c r="G599" s="41"/>
      <c r="H599" s="47"/>
    </row>
    <row r="600" s="2" customFormat="1" ht="16.8" customHeight="1">
      <c r="A600" s="41"/>
      <c r="B600" s="47"/>
      <c r="C600" s="316" t="s">
        <v>19</v>
      </c>
      <c r="D600" s="316" t="s">
        <v>2849</v>
      </c>
      <c r="E600" s="20" t="s">
        <v>19</v>
      </c>
      <c r="F600" s="317">
        <v>-4.8479999999999999</v>
      </c>
      <c r="G600" s="41"/>
      <c r="H600" s="47"/>
    </row>
    <row r="601" s="2" customFormat="1" ht="16.8" customHeight="1">
      <c r="A601" s="41"/>
      <c r="B601" s="47"/>
      <c r="C601" s="316" t="s">
        <v>19</v>
      </c>
      <c r="D601" s="316" t="s">
        <v>311</v>
      </c>
      <c r="E601" s="20" t="s">
        <v>19</v>
      </c>
      <c r="F601" s="317">
        <v>39.359999999999999</v>
      </c>
      <c r="G601" s="41"/>
      <c r="H601" s="47"/>
    </row>
    <row r="602" s="2" customFormat="1" ht="16.8" customHeight="1">
      <c r="A602" s="41"/>
      <c r="B602" s="47"/>
      <c r="C602" s="318" t="s">
        <v>2695</v>
      </c>
      <c r="D602" s="41"/>
      <c r="E602" s="41"/>
      <c r="F602" s="41"/>
      <c r="G602" s="41"/>
      <c r="H602" s="47"/>
    </row>
    <row r="603" s="2" customFormat="1" ht="16.8" customHeight="1">
      <c r="A603" s="41"/>
      <c r="B603" s="47"/>
      <c r="C603" s="316" t="s">
        <v>348</v>
      </c>
      <c r="D603" s="316" t="s">
        <v>2733</v>
      </c>
      <c r="E603" s="20" t="s">
        <v>197</v>
      </c>
      <c r="F603" s="317">
        <v>39.359999999999999</v>
      </c>
      <c r="G603" s="41"/>
      <c r="H603" s="47"/>
    </row>
    <row r="604" s="2" customFormat="1" ht="16.8" customHeight="1">
      <c r="A604" s="41"/>
      <c r="B604" s="47"/>
      <c r="C604" s="312" t="s">
        <v>214</v>
      </c>
      <c r="D604" s="313" t="s">
        <v>215</v>
      </c>
      <c r="E604" s="314" t="s">
        <v>206</v>
      </c>
      <c r="F604" s="315">
        <v>22.98</v>
      </c>
      <c r="G604" s="41"/>
      <c r="H604" s="47"/>
    </row>
    <row r="605" s="2" customFormat="1" ht="16.8" customHeight="1">
      <c r="A605" s="41"/>
      <c r="B605" s="47"/>
      <c r="C605" s="316" t="s">
        <v>19</v>
      </c>
      <c r="D605" s="316" t="s">
        <v>2850</v>
      </c>
      <c r="E605" s="20" t="s">
        <v>19</v>
      </c>
      <c r="F605" s="317">
        <v>12</v>
      </c>
      <c r="G605" s="41"/>
      <c r="H605" s="47"/>
    </row>
    <row r="606" s="2" customFormat="1" ht="16.8" customHeight="1">
      <c r="A606" s="41"/>
      <c r="B606" s="47"/>
      <c r="C606" s="316" t="s">
        <v>19</v>
      </c>
      <c r="D606" s="316" t="s">
        <v>2851</v>
      </c>
      <c r="E606" s="20" t="s">
        <v>19</v>
      </c>
      <c r="F606" s="317">
        <v>10.98</v>
      </c>
      <c r="G606" s="41"/>
      <c r="H606" s="47"/>
    </row>
    <row r="607" s="2" customFormat="1" ht="16.8" customHeight="1">
      <c r="A607" s="41"/>
      <c r="B607" s="47"/>
      <c r="C607" s="316" t="s">
        <v>19</v>
      </c>
      <c r="D607" s="316" t="s">
        <v>311</v>
      </c>
      <c r="E607" s="20" t="s">
        <v>19</v>
      </c>
      <c r="F607" s="317">
        <v>22.98</v>
      </c>
      <c r="G607" s="41"/>
      <c r="H607" s="47"/>
    </row>
    <row r="608" s="2" customFormat="1" ht="16.8" customHeight="1">
      <c r="A608" s="41"/>
      <c r="B608" s="47"/>
      <c r="C608" s="318" t="s">
        <v>2695</v>
      </c>
      <c r="D608" s="41"/>
      <c r="E608" s="41"/>
      <c r="F608" s="41"/>
      <c r="G608" s="41"/>
      <c r="H608" s="47"/>
    </row>
    <row r="609" s="2" customFormat="1" ht="16.8" customHeight="1">
      <c r="A609" s="41"/>
      <c r="B609" s="47"/>
      <c r="C609" s="316" t="s">
        <v>702</v>
      </c>
      <c r="D609" s="316" t="s">
        <v>2736</v>
      </c>
      <c r="E609" s="20" t="s">
        <v>197</v>
      </c>
      <c r="F609" s="317">
        <v>3.4470000000000001</v>
      </c>
      <c r="G609" s="41"/>
      <c r="H609" s="47"/>
    </row>
    <row r="610" s="2" customFormat="1" ht="16.8" customHeight="1">
      <c r="A610" s="41"/>
      <c r="B610" s="47"/>
      <c r="C610" s="316" t="s">
        <v>716</v>
      </c>
      <c r="D610" s="316" t="s">
        <v>2737</v>
      </c>
      <c r="E610" s="20" t="s">
        <v>392</v>
      </c>
      <c r="F610" s="317">
        <v>22.98</v>
      </c>
      <c r="G610" s="41"/>
      <c r="H610" s="47"/>
    </row>
    <row r="611" s="2" customFormat="1" ht="16.8" customHeight="1">
      <c r="A611" s="41"/>
      <c r="B611" s="47"/>
      <c r="C611" s="316" t="s">
        <v>759</v>
      </c>
      <c r="D611" s="316" t="s">
        <v>2738</v>
      </c>
      <c r="E611" s="20" t="s">
        <v>392</v>
      </c>
      <c r="F611" s="317">
        <v>46.210000000000001</v>
      </c>
      <c r="G611" s="41"/>
      <c r="H611" s="47"/>
    </row>
    <row r="612" s="2" customFormat="1" ht="16.8" customHeight="1">
      <c r="A612" s="41"/>
      <c r="B612" s="47"/>
      <c r="C612" s="316" t="s">
        <v>1426</v>
      </c>
      <c r="D612" s="316" t="s">
        <v>2825</v>
      </c>
      <c r="E612" s="20" t="s">
        <v>392</v>
      </c>
      <c r="F612" s="317">
        <v>20.579999999999998</v>
      </c>
      <c r="G612" s="41"/>
      <c r="H612" s="47"/>
    </row>
    <row r="613" s="2" customFormat="1" ht="16.8" customHeight="1">
      <c r="A613" s="41"/>
      <c r="B613" s="47"/>
      <c r="C613" s="312" t="s">
        <v>2740</v>
      </c>
      <c r="D613" s="313" t="s">
        <v>2741</v>
      </c>
      <c r="E613" s="314" t="s">
        <v>206</v>
      </c>
      <c r="F613" s="315">
        <v>22.98</v>
      </c>
      <c r="G613" s="41"/>
      <c r="H613" s="47"/>
    </row>
    <row r="614" s="2" customFormat="1" ht="16.8" customHeight="1">
      <c r="A614" s="41"/>
      <c r="B614" s="47"/>
      <c r="C614" s="316" t="s">
        <v>19</v>
      </c>
      <c r="D614" s="316" t="s">
        <v>69</v>
      </c>
      <c r="E614" s="20" t="s">
        <v>19</v>
      </c>
      <c r="F614" s="317">
        <v>0</v>
      </c>
      <c r="G614" s="41"/>
      <c r="H614" s="47"/>
    </row>
    <row r="615" s="2" customFormat="1" ht="16.8" customHeight="1">
      <c r="A615" s="41"/>
      <c r="B615" s="47"/>
      <c r="C615" s="316" t="s">
        <v>19</v>
      </c>
      <c r="D615" s="316" t="s">
        <v>2742</v>
      </c>
      <c r="E615" s="20" t="s">
        <v>19</v>
      </c>
      <c r="F615" s="317">
        <v>0</v>
      </c>
      <c r="G615" s="41"/>
      <c r="H615" s="47"/>
    </row>
    <row r="616" s="2" customFormat="1" ht="16.8" customHeight="1">
      <c r="A616" s="41"/>
      <c r="B616" s="47"/>
      <c r="C616" s="316" t="s">
        <v>19</v>
      </c>
      <c r="D616" s="316" t="s">
        <v>2743</v>
      </c>
      <c r="E616" s="20" t="s">
        <v>19</v>
      </c>
      <c r="F616" s="317">
        <v>0</v>
      </c>
      <c r="G616" s="41"/>
      <c r="H616" s="47"/>
    </row>
    <row r="617" s="2" customFormat="1" ht="16.8" customHeight="1">
      <c r="A617" s="41"/>
      <c r="B617" s="47"/>
      <c r="C617" s="316" t="s">
        <v>19</v>
      </c>
      <c r="D617" s="316" t="s">
        <v>2744</v>
      </c>
      <c r="E617" s="20" t="s">
        <v>19</v>
      </c>
      <c r="F617" s="317">
        <v>0</v>
      </c>
      <c r="G617" s="41"/>
      <c r="H617" s="47"/>
    </row>
    <row r="618" s="2" customFormat="1" ht="16.8" customHeight="1">
      <c r="A618" s="41"/>
      <c r="B618" s="47"/>
      <c r="C618" s="316" t="s">
        <v>19</v>
      </c>
      <c r="D618" s="316" t="s">
        <v>214</v>
      </c>
      <c r="E618" s="20" t="s">
        <v>19</v>
      </c>
      <c r="F618" s="317">
        <v>22.98</v>
      </c>
      <c r="G618" s="41"/>
      <c r="H618" s="47"/>
    </row>
    <row r="619" s="2" customFormat="1" ht="16.8" customHeight="1">
      <c r="A619" s="41"/>
      <c r="B619" s="47"/>
      <c r="C619" s="316" t="s">
        <v>19</v>
      </c>
      <c r="D619" s="316" t="s">
        <v>2745</v>
      </c>
      <c r="E619" s="20" t="s">
        <v>19</v>
      </c>
      <c r="F619" s="317">
        <v>0</v>
      </c>
      <c r="G619" s="41"/>
      <c r="H619" s="47"/>
    </row>
    <row r="620" s="2" customFormat="1" ht="16.8" customHeight="1">
      <c r="A620" s="41"/>
      <c r="B620" s="47"/>
      <c r="C620" s="316" t="s">
        <v>19</v>
      </c>
      <c r="D620" s="316" t="s">
        <v>311</v>
      </c>
      <c r="E620" s="20" t="s">
        <v>19</v>
      </c>
      <c r="F620" s="317">
        <v>22.98</v>
      </c>
      <c r="G620" s="41"/>
      <c r="H620" s="47"/>
    </row>
    <row r="621" s="2" customFormat="1" ht="16.8" customHeight="1">
      <c r="A621" s="41"/>
      <c r="B621" s="47"/>
      <c r="C621" s="312" t="s">
        <v>218</v>
      </c>
      <c r="D621" s="313" t="s">
        <v>219</v>
      </c>
      <c r="E621" s="314" t="s">
        <v>197</v>
      </c>
      <c r="F621" s="315">
        <v>2.21</v>
      </c>
      <c r="G621" s="41"/>
      <c r="H621" s="47"/>
    </row>
    <row r="622" s="2" customFormat="1" ht="16.8" customHeight="1">
      <c r="A622" s="41"/>
      <c r="B622" s="47"/>
      <c r="C622" s="316" t="s">
        <v>19</v>
      </c>
      <c r="D622" s="316" t="s">
        <v>2746</v>
      </c>
      <c r="E622" s="20" t="s">
        <v>19</v>
      </c>
      <c r="F622" s="317">
        <v>2.21</v>
      </c>
      <c r="G622" s="41"/>
      <c r="H622" s="47"/>
    </row>
    <row r="623" s="2" customFormat="1" ht="16.8" customHeight="1">
      <c r="A623" s="41"/>
      <c r="B623" s="47"/>
      <c r="C623" s="316" t="s">
        <v>19</v>
      </c>
      <c r="D623" s="316" t="s">
        <v>311</v>
      </c>
      <c r="E623" s="20" t="s">
        <v>19</v>
      </c>
      <c r="F623" s="317">
        <v>2.21</v>
      </c>
      <c r="G623" s="41"/>
      <c r="H623" s="47"/>
    </row>
    <row r="624" s="2" customFormat="1" ht="16.8" customHeight="1">
      <c r="A624" s="41"/>
      <c r="B624" s="47"/>
      <c r="C624" s="316" t="s">
        <v>19</v>
      </c>
      <c r="D624" s="316" t="s">
        <v>19</v>
      </c>
      <c r="E624" s="20" t="s">
        <v>19</v>
      </c>
      <c r="F624" s="317">
        <v>0</v>
      </c>
      <c r="G624" s="41"/>
      <c r="H624" s="47"/>
    </row>
    <row r="625" s="2" customFormat="1" ht="16.8" customHeight="1">
      <c r="A625" s="41"/>
      <c r="B625" s="47"/>
      <c r="C625" s="316" t="s">
        <v>19</v>
      </c>
      <c r="D625" s="316" t="s">
        <v>19</v>
      </c>
      <c r="E625" s="20" t="s">
        <v>19</v>
      </c>
      <c r="F625" s="317">
        <v>0</v>
      </c>
      <c r="G625" s="41"/>
      <c r="H625" s="47"/>
    </row>
    <row r="626" s="2" customFormat="1" ht="16.8" customHeight="1">
      <c r="A626" s="41"/>
      <c r="B626" s="47"/>
      <c r="C626" s="316" t="s">
        <v>19</v>
      </c>
      <c r="D626" s="316" t="s">
        <v>19</v>
      </c>
      <c r="E626" s="20" t="s">
        <v>19</v>
      </c>
      <c r="F626" s="317">
        <v>0</v>
      </c>
      <c r="G626" s="41"/>
      <c r="H626" s="47"/>
    </row>
    <row r="627" s="2" customFormat="1" ht="16.8" customHeight="1">
      <c r="A627" s="41"/>
      <c r="B627" s="47"/>
      <c r="C627" s="316" t="s">
        <v>19</v>
      </c>
      <c r="D627" s="316" t="s">
        <v>19</v>
      </c>
      <c r="E627" s="20" t="s">
        <v>19</v>
      </c>
      <c r="F627" s="317">
        <v>0</v>
      </c>
      <c r="G627" s="41"/>
      <c r="H627" s="47"/>
    </row>
    <row r="628" s="2" customFormat="1" ht="16.8" customHeight="1">
      <c r="A628" s="41"/>
      <c r="B628" s="47"/>
      <c r="C628" s="316" t="s">
        <v>19</v>
      </c>
      <c r="D628" s="316" t="s">
        <v>19</v>
      </c>
      <c r="E628" s="20" t="s">
        <v>19</v>
      </c>
      <c r="F628" s="317">
        <v>0</v>
      </c>
      <c r="G628" s="41"/>
      <c r="H628" s="47"/>
    </row>
    <row r="629" s="2" customFormat="1" ht="16.8" customHeight="1">
      <c r="A629" s="41"/>
      <c r="B629" s="47"/>
      <c r="C629" s="316" t="s">
        <v>19</v>
      </c>
      <c r="D629" s="316" t="s">
        <v>19</v>
      </c>
      <c r="E629" s="20" t="s">
        <v>19</v>
      </c>
      <c r="F629" s="317">
        <v>0</v>
      </c>
      <c r="G629" s="41"/>
      <c r="H629" s="47"/>
    </row>
    <row r="630" s="2" customFormat="1" ht="16.8" customHeight="1">
      <c r="A630" s="41"/>
      <c r="B630" s="47"/>
      <c r="C630" s="316" t="s">
        <v>19</v>
      </c>
      <c r="D630" s="316" t="s">
        <v>69</v>
      </c>
      <c r="E630" s="20" t="s">
        <v>19</v>
      </c>
      <c r="F630" s="317">
        <v>0</v>
      </c>
      <c r="G630" s="41"/>
      <c r="H630" s="47"/>
    </row>
    <row r="631" s="2" customFormat="1" ht="16.8" customHeight="1">
      <c r="A631" s="41"/>
      <c r="B631" s="47"/>
      <c r="C631" s="318" t="s">
        <v>2695</v>
      </c>
      <c r="D631" s="41"/>
      <c r="E631" s="41"/>
      <c r="F631" s="41"/>
      <c r="G631" s="41"/>
      <c r="H631" s="47"/>
    </row>
    <row r="632" s="2" customFormat="1" ht="16.8" customHeight="1">
      <c r="A632" s="41"/>
      <c r="B632" s="47"/>
      <c r="C632" s="316" t="s">
        <v>413</v>
      </c>
      <c r="D632" s="316" t="s">
        <v>2747</v>
      </c>
      <c r="E632" s="20" t="s">
        <v>197</v>
      </c>
      <c r="F632" s="317">
        <v>2.21</v>
      </c>
      <c r="G632" s="41"/>
      <c r="H632" s="47"/>
    </row>
    <row r="633" s="2" customFormat="1" ht="16.8" customHeight="1">
      <c r="A633" s="41"/>
      <c r="B633" s="47"/>
      <c r="C633" s="312" t="s">
        <v>222</v>
      </c>
      <c r="D633" s="313" t="s">
        <v>223</v>
      </c>
      <c r="E633" s="314" t="s">
        <v>197</v>
      </c>
      <c r="F633" s="315">
        <v>13.776</v>
      </c>
      <c r="G633" s="41"/>
      <c r="H633" s="47"/>
    </row>
    <row r="634" s="2" customFormat="1" ht="16.8" customHeight="1">
      <c r="A634" s="41"/>
      <c r="B634" s="47"/>
      <c r="C634" s="316" t="s">
        <v>19</v>
      </c>
      <c r="D634" s="316" t="s">
        <v>2748</v>
      </c>
      <c r="E634" s="20" t="s">
        <v>19</v>
      </c>
      <c r="F634" s="317">
        <v>0</v>
      </c>
      <c r="G634" s="41"/>
      <c r="H634" s="47"/>
    </row>
    <row r="635" s="2" customFormat="1" ht="16.8" customHeight="1">
      <c r="A635" s="41"/>
      <c r="B635" s="47"/>
      <c r="C635" s="316" t="s">
        <v>19</v>
      </c>
      <c r="D635" s="316" t="s">
        <v>2826</v>
      </c>
      <c r="E635" s="20" t="s">
        <v>19</v>
      </c>
      <c r="F635" s="317">
        <v>12.638999999999999</v>
      </c>
      <c r="G635" s="41"/>
      <c r="H635" s="47"/>
    </row>
    <row r="636" s="2" customFormat="1" ht="16.8" customHeight="1">
      <c r="A636" s="41"/>
      <c r="B636" s="47"/>
      <c r="C636" s="316" t="s">
        <v>19</v>
      </c>
      <c r="D636" s="316" t="s">
        <v>2827</v>
      </c>
      <c r="E636" s="20" t="s">
        <v>19</v>
      </c>
      <c r="F636" s="317">
        <v>1.137</v>
      </c>
      <c r="G636" s="41"/>
      <c r="H636" s="47"/>
    </row>
    <row r="637" s="2" customFormat="1" ht="16.8" customHeight="1">
      <c r="A637" s="41"/>
      <c r="B637" s="47"/>
      <c r="C637" s="316" t="s">
        <v>19</v>
      </c>
      <c r="D637" s="316" t="s">
        <v>19</v>
      </c>
      <c r="E637" s="20" t="s">
        <v>19</v>
      </c>
      <c r="F637" s="317">
        <v>0</v>
      </c>
      <c r="G637" s="41"/>
      <c r="H637" s="47"/>
    </row>
    <row r="638" s="2" customFormat="1" ht="16.8" customHeight="1">
      <c r="A638" s="41"/>
      <c r="B638" s="47"/>
      <c r="C638" s="316" t="s">
        <v>19</v>
      </c>
      <c r="D638" s="316" t="s">
        <v>311</v>
      </c>
      <c r="E638" s="20" t="s">
        <v>19</v>
      </c>
      <c r="F638" s="317">
        <v>13.776</v>
      </c>
      <c r="G638" s="41"/>
      <c r="H638" s="47"/>
    </row>
    <row r="639" s="2" customFormat="1" ht="16.8" customHeight="1">
      <c r="A639" s="41"/>
      <c r="B639" s="47"/>
      <c r="C639" s="318" t="s">
        <v>2695</v>
      </c>
      <c r="D639" s="41"/>
      <c r="E639" s="41"/>
      <c r="F639" s="41"/>
      <c r="G639" s="41"/>
      <c r="H639" s="47"/>
    </row>
    <row r="640" s="2" customFormat="1" ht="16.8" customHeight="1">
      <c r="A640" s="41"/>
      <c r="B640" s="47"/>
      <c r="C640" s="316" t="s">
        <v>806</v>
      </c>
      <c r="D640" s="316" t="s">
        <v>2752</v>
      </c>
      <c r="E640" s="20" t="s">
        <v>197</v>
      </c>
      <c r="F640" s="317">
        <v>49.085999999999999</v>
      </c>
      <c r="G640" s="41"/>
      <c r="H640" s="47"/>
    </row>
    <row r="641" s="2" customFormat="1" ht="16.8" customHeight="1">
      <c r="A641" s="41"/>
      <c r="B641" s="47"/>
      <c r="C641" s="312" t="s">
        <v>226</v>
      </c>
      <c r="D641" s="313" t="s">
        <v>227</v>
      </c>
      <c r="E641" s="314" t="s">
        <v>206</v>
      </c>
      <c r="F641" s="315">
        <v>5.6500000000000004</v>
      </c>
      <c r="G641" s="41"/>
      <c r="H641" s="47"/>
    </row>
    <row r="642" s="2" customFormat="1" ht="16.8" customHeight="1">
      <c r="A642" s="41"/>
      <c r="B642" s="47"/>
      <c r="C642" s="316" t="s">
        <v>19</v>
      </c>
      <c r="D642" s="316" t="s">
        <v>232</v>
      </c>
      <c r="E642" s="20" t="s">
        <v>19</v>
      </c>
      <c r="F642" s="317">
        <v>2.1899999999999999</v>
      </c>
      <c r="G642" s="41"/>
      <c r="H642" s="47"/>
    </row>
    <row r="643" s="2" customFormat="1" ht="16.8" customHeight="1">
      <c r="A643" s="41"/>
      <c r="B643" s="47"/>
      <c r="C643" s="316" t="s">
        <v>19</v>
      </c>
      <c r="D643" s="316" t="s">
        <v>2852</v>
      </c>
      <c r="E643" s="20" t="s">
        <v>19</v>
      </c>
      <c r="F643" s="317">
        <v>2.1299999999999999</v>
      </c>
      <c r="G643" s="41"/>
      <c r="H643" s="47"/>
    </row>
    <row r="644" s="2" customFormat="1" ht="16.8" customHeight="1">
      <c r="A644" s="41"/>
      <c r="B644" s="47"/>
      <c r="C644" s="316" t="s">
        <v>19</v>
      </c>
      <c r="D644" s="316" t="s">
        <v>2853</v>
      </c>
      <c r="E644" s="20" t="s">
        <v>19</v>
      </c>
      <c r="F644" s="317">
        <v>1.3300000000000001</v>
      </c>
      <c r="G644" s="41"/>
      <c r="H644" s="47"/>
    </row>
    <row r="645" s="2" customFormat="1" ht="16.8" customHeight="1">
      <c r="A645" s="41"/>
      <c r="B645" s="47"/>
      <c r="C645" s="316" t="s">
        <v>19</v>
      </c>
      <c r="D645" s="316" t="s">
        <v>311</v>
      </c>
      <c r="E645" s="20" t="s">
        <v>19</v>
      </c>
      <c r="F645" s="317">
        <v>5.6500000000000004</v>
      </c>
      <c r="G645" s="41"/>
      <c r="H645" s="47"/>
    </row>
    <row r="646" s="2" customFormat="1" ht="16.8" customHeight="1">
      <c r="A646" s="41"/>
      <c r="B646" s="47"/>
      <c r="C646" s="318" t="s">
        <v>2695</v>
      </c>
      <c r="D646" s="41"/>
      <c r="E646" s="41"/>
      <c r="F646" s="41"/>
      <c r="G646" s="41"/>
      <c r="H646" s="47"/>
    </row>
    <row r="647" s="2" customFormat="1" ht="16.8" customHeight="1">
      <c r="A647" s="41"/>
      <c r="B647" s="47"/>
      <c r="C647" s="316" t="s">
        <v>425</v>
      </c>
      <c r="D647" s="316" t="s">
        <v>2722</v>
      </c>
      <c r="E647" s="20" t="s">
        <v>197</v>
      </c>
      <c r="F647" s="317">
        <v>46.311</v>
      </c>
      <c r="G647" s="41"/>
      <c r="H647" s="47"/>
    </row>
    <row r="648" s="2" customFormat="1" ht="16.8" customHeight="1">
      <c r="A648" s="41"/>
      <c r="B648" s="47"/>
      <c r="C648" s="316" t="s">
        <v>745</v>
      </c>
      <c r="D648" s="316" t="s">
        <v>2755</v>
      </c>
      <c r="E648" s="20" t="s">
        <v>392</v>
      </c>
      <c r="F648" s="317">
        <v>10.880000000000001</v>
      </c>
      <c r="G648" s="41"/>
      <c r="H648" s="47"/>
    </row>
    <row r="649" s="2" customFormat="1" ht="16.8" customHeight="1">
      <c r="A649" s="41"/>
      <c r="B649" s="47"/>
      <c r="C649" s="316" t="s">
        <v>778</v>
      </c>
      <c r="D649" s="316" t="s">
        <v>2756</v>
      </c>
      <c r="E649" s="20" t="s">
        <v>392</v>
      </c>
      <c r="F649" s="317">
        <v>10.77</v>
      </c>
      <c r="G649" s="41"/>
      <c r="H649" s="47"/>
    </row>
    <row r="650" s="2" customFormat="1" ht="16.8" customHeight="1">
      <c r="A650" s="41"/>
      <c r="B650" s="47"/>
      <c r="C650" s="312" t="s">
        <v>230</v>
      </c>
      <c r="D650" s="313" t="s">
        <v>231</v>
      </c>
      <c r="E650" s="314" t="s">
        <v>206</v>
      </c>
      <c r="F650" s="315">
        <v>3.46</v>
      </c>
      <c r="G650" s="41"/>
      <c r="H650" s="47"/>
    </row>
    <row r="651" s="2" customFormat="1" ht="16.8" customHeight="1">
      <c r="A651" s="41"/>
      <c r="B651" s="47"/>
      <c r="C651" s="316" t="s">
        <v>19</v>
      </c>
      <c r="D651" s="316" t="s">
        <v>2852</v>
      </c>
      <c r="E651" s="20" t="s">
        <v>19</v>
      </c>
      <c r="F651" s="317">
        <v>2.1299999999999999</v>
      </c>
      <c r="G651" s="41"/>
      <c r="H651" s="47"/>
    </row>
    <row r="652" s="2" customFormat="1" ht="16.8" customHeight="1">
      <c r="A652" s="41"/>
      <c r="B652" s="47"/>
      <c r="C652" s="316" t="s">
        <v>19</v>
      </c>
      <c r="D652" s="316" t="s">
        <v>2853</v>
      </c>
      <c r="E652" s="20" t="s">
        <v>19</v>
      </c>
      <c r="F652" s="317">
        <v>1.3300000000000001</v>
      </c>
      <c r="G652" s="41"/>
      <c r="H652" s="47"/>
    </row>
    <row r="653" s="2" customFormat="1" ht="16.8" customHeight="1">
      <c r="A653" s="41"/>
      <c r="B653" s="47"/>
      <c r="C653" s="316" t="s">
        <v>19</v>
      </c>
      <c r="D653" s="316" t="s">
        <v>311</v>
      </c>
      <c r="E653" s="20" t="s">
        <v>19</v>
      </c>
      <c r="F653" s="317">
        <v>3.46</v>
      </c>
      <c r="G653" s="41"/>
      <c r="H653" s="47"/>
    </row>
    <row r="654" s="2" customFormat="1" ht="16.8" customHeight="1">
      <c r="A654" s="41"/>
      <c r="B654" s="47"/>
      <c r="C654" s="318" t="s">
        <v>2695</v>
      </c>
      <c r="D654" s="41"/>
      <c r="E654" s="41"/>
      <c r="F654" s="41"/>
      <c r="G654" s="41"/>
      <c r="H654" s="47"/>
    </row>
    <row r="655" s="2" customFormat="1" ht="16.8" customHeight="1">
      <c r="A655" s="41"/>
      <c r="B655" s="47"/>
      <c r="C655" s="316" t="s">
        <v>390</v>
      </c>
      <c r="D655" s="316" t="s">
        <v>2713</v>
      </c>
      <c r="E655" s="20" t="s">
        <v>392</v>
      </c>
      <c r="F655" s="317">
        <v>5.6500000000000004</v>
      </c>
      <c r="G655" s="41"/>
      <c r="H655" s="47"/>
    </row>
    <row r="656" s="2" customFormat="1" ht="16.8" customHeight="1">
      <c r="A656" s="41"/>
      <c r="B656" s="47"/>
      <c r="C656" s="316" t="s">
        <v>407</v>
      </c>
      <c r="D656" s="316" t="s">
        <v>408</v>
      </c>
      <c r="E656" s="20" t="s">
        <v>392</v>
      </c>
      <c r="F656" s="317">
        <v>6.2149999999999999</v>
      </c>
      <c r="G656" s="41"/>
      <c r="H656" s="47"/>
    </row>
    <row r="657" s="2" customFormat="1" ht="16.8" customHeight="1">
      <c r="A657" s="41"/>
      <c r="B657" s="47"/>
      <c r="C657" s="312" t="s">
        <v>232</v>
      </c>
      <c r="D657" s="313" t="s">
        <v>233</v>
      </c>
      <c r="E657" s="314" t="s">
        <v>206</v>
      </c>
      <c r="F657" s="315">
        <v>2.1899999999999999</v>
      </c>
      <c r="G657" s="41"/>
      <c r="H657" s="47"/>
    </row>
    <row r="658" s="2" customFormat="1" ht="16.8" customHeight="1">
      <c r="A658" s="41"/>
      <c r="B658" s="47"/>
      <c r="C658" s="316" t="s">
        <v>19</v>
      </c>
      <c r="D658" s="316" t="s">
        <v>2844</v>
      </c>
      <c r="E658" s="20" t="s">
        <v>19</v>
      </c>
      <c r="F658" s="317">
        <v>2.1899999999999999</v>
      </c>
      <c r="G658" s="41"/>
      <c r="H658" s="47"/>
    </row>
    <row r="659" s="2" customFormat="1" ht="16.8" customHeight="1">
      <c r="A659" s="41"/>
      <c r="B659" s="47"/>
      <c r="C659" s="318" t="s">
        <v>2695</v>
      </c>
      <c r="D659" s="41"/>
      <c r="E659" s="41"/>
      <c r="F659" s="41"/>
      <c r="G659" s="41"/>
      <c r="H659" s="47"/>
    </row>
    <row r="660" s="2" customFormat="1" ht="16.8" customHeight="1">
      <c r="A660" s="41"/>
      <c r="B660" s="47"/>
      <c r="C660" s="316" t="s">
        <v>1433</v>
      </c>
      <c r="D660" s="316" t="s">
        <v>2831</v>
      </c>
      <c r="E660" s="20" t="s">
        <v>392</v>
      </c>
      <c r="F660" s="317">
        <v>2.1899999999999999</v>
      </c>
      <c r="G660" s="41"/>
      <c r="H660" s="47"/>
    </row>
    <row r="661" s="2" customFormat="1" ht="26.4" customHeight="1">
      <c r="A661" s="41"/>
      <c r="B661" s="47"/>
      <c r="C661" s="311" t="s">
        <v>2854</v>
      </c>
      <c r="D661" s="311" t="s">
        <v>118</v>
      </c>
      <c r="E661" s="41"/>
      <c r="F661" s="41"/>
      <c r="G661" s="41"/>
      <c r="H661" s="47"/>
    </row>
    <row r="662" s="2" customFormat="1" ht="16.8" customHeight="1">
      <c r="A662" s="41"/>
      <c r="B662" s="47"/>
      <c r="C662" s="312" t="s">
        <v>195</v>
      </c>
      <c r="D662" s="313" t="s">
        <v>196</v>
      </c>
      <c r="E662" s="314" t="s">
        <v>197</v>
      </c>
      <c r="F662" s="315">
        <v>19.879999999999999</v>
      </c>
      <c r="G662" s="41"/>
      <c r="H662" s="47"/>
    </row>
    <row r="663" s="2" customFormat="1" ht="16.8" customHeight="1">
      <c r="A663" s="41"/>
      <c r="B663" s="47"/>
      <c r="C663" s="316" t="s">
        <v>19</v>
      </c>
      <c r="D663" s="316" t="s">
        <v>1644</v>
      </c>
      <c r="E663" s="20" t="s">
        <v>19</v>
      </c>
      <c r="F663" s="317">
        <v>3.3399999999999999</v>
      </c>
      <c r="G663" s="41"/>
      <c r="H663" s="47"/>
    </row>
    <row r="664" s="2" customFormat="1" ht="16.8" customHeight="1">
      <c r="A664" s="41"/>
      <c r="B664" s="47"/>
      <c r="C664" s="316" t="s">
        <v>19</v>
      </c>
      <c r="D664" s="316" t="s">
        <v>1645</v>
      </c>
      <c r="E664" s="20" t="s">
        <v>19</v>
      </c>
      <c r="F664" s="317">
        <v>1.1799999999999999</v>
      </c>
      <c r="G664" s="41"/>
      <c r="H664" s="47"/>
    </row>
    <row r="665" s="2" customFormat="1" ht="16.8" customHeight="1">
      <c r="A665" s="41"/>
      <c r="B665" s="47"/>
      <c r="C665" s="316" t="s">
        <v>19</v>
      </c>
      <c r="D665" s="316" t="s">
        <v>2855</v>
      </c>
      <c r="E665" s="20" t="s">
        <v>19</v>
      </c>
      <c r="F665" s="317">
        <v>6.7999999999999998</v>
      </c>
      <c r="G665" s="41"/>
      <c r="H665" s="47"/>
    </row>
    <row r="666" s="2" customFormat="1" ht="16.8" customHeight="1">
      <c r="A666" s="41"/>
      <c r="B666" s="47"/>
      <c r="C666" s="316" t="s">
        <v>19</v>
      </c>
      <c r="D666" s="316" t="s">
        <v>2856</v>
      </c>
      <c r="E666" s="20" t="s">
        <v>19</v>
      </c>
      <c r="F666" s="317">
        <v>8.5600000000000005</v>
      </c>
      <c r="G666" s="41"/>
      <c r="H666" s="47"/>
    </row>
    <row r="667" s="2" customFormat="1" ht="16.8" customHeight="1">
      <c r="A667" s="41"/>
      <c r="B667" s="47"/>
      <c r="C667" s="316" t="s">
        <v>19</v>
      </c>
      <c r="D667" s="316" t="s">
        <v>311</v>
      </c>
      <c r="E667" s="20" t="s">
        <v>19</v>
      </c>
      <c r="F667" s="317">
        <v>19.879999999999999</v>
      </c>
      <c r="G667" s="41"/>
      <c r="H667" s="47"/>
    </row>
    <row r="668" s="2" customFormat="1" ht="16.8" customHeight="1">
      <c r="A668" s="41"/>
      <c r="B668" s="47"/>
      <c r="C668" s="318" t="s">
        <v>2695</v>
      </c>
      <c r="D668" s="41"/>
      <c r="E668" s="41"/>
      <c r="F668" s="41"/>
      <c r="G668" s="41"/>
      <c r="H668" s="47"/>
    </row>
    <row r="669" s="2" customFormat="1" ht="16.8" customHeight="1">
      <c r="A669" s="41"/>
      <c r="B669" s="47"/>
      <c r="C669" s="316" t="s">
        <v>821</v>
      </c>
      <c r="D669" s="316" t="s">
        <v>2696</v>
      </c>
      <c r="E669" s="20" t="s">
        <v>197</v>
      </c>
      <c r="F669" s="317">
        <v>29.82</v>
      </c>
      <c r="G669" s="41"/>
      <c r="H669" s="47"/>
    </row>
    <row r="670" s="2" customFormat="1">
      <c r="A670" s="41"/>
      <c r="B670" s="47"/>
      <c r="C670" s="316" t="s">
        <v>509</v>
      </c>
      <c r="D670" s="316" t="s">
        <v>2697</v>
      </c>
      <c r="E670" s="20" t="s">
        <v>197</v>
      </c>
      <c r="F670" s="317">
        <v>19.879999999999999</v>
      </c>
      <c r="G670" s="41"/>
      <c r="H670" s="47"/>
    </row>
    <row r="671" s="2" customFormat="1" ht="16.8" customHeight="1">
      <c r="A671" s="41"/>
      <c r="B671" s="47"/>
      <c r="C671" s="316" t="s">
        <v>500</v>
      </c>
      <c r="D671" s="316" t="s">
        <v>2698</v>
      </c>
      <c r="E671" s="20" t="s">
        <v>197</v>
      </c>
      <c r="F671" s="317">
        <v>49.880000000000003</v>
      </c>
      <c r="G671" s="41"/>
      <c r="H671" s="47"/>
    </row>
    <row r="672" s="2" customFormat="1" ht="16.8" customHeight="1">
      <c r="A672" s="41"/>
      <c r="B672" s="47"/>
      <c r="C672" s="312" t="s">
        <v>200</v>
      </c>
      <c r="D672" s="313" t="s">
        <v>201</v>
      </c>
      <c r="E672" s="314" t="s">
        <v>197</v>
      </c>
      <c r="F672" s="315">
        <v>20.309999999999999</v>
      </c>
      <c r="G672" s="41"/>
      <c r="H672" s="47"/>
    </row>
    <row r="673" s="2" customFormat="1" ht="16.8" customHeight="1">
      <c r="A673" s="41"/>
      <c r="B673" s="47"/>
      <c r="C673" s="316" t="s">
        <v>19</v>
      </c>
      <c r="D673" s="316" t="s">
        <v>1644</v>
      </c>
      <c r="E673" s="20" t="s">
        <v>19</v>
      </c>
      <c r="F673" s="317">
        <v>3.3399999999999999</v>
      </c>
      <c r="G673" s="41"/>
      <c r="H673" s="47"/>
    </row>
    <row r="674" s="2" customFormat="1" ht="16.8" customHeight="1">
      <c r="A674" s="41"/>
      <c r="B674" s="47"/>
      <c r="C674" s="316" t="s">
        <v>19</v>
      </c>
      <c r="D674" s="316" t="s">
        <v>1645</v>
      </c>
      <c r="E674" s="20" t="s">
        <v>19</v>
      </c>
      <c r="F674" s="317">
        <v>1.1799999999999999</v>
      </c>
      <c r="G674" s="41"/>
      <c r="H674" s="47"/>
    </row>
    <row r="675" s="2" customFormat="1" ht="16.8" customHeight="1">
      <c r="A675" s="41"/>
      <c r="B675" s="47"/>
      <c r="C675" s="316" t="s">
        <v>19</v>
      </c>
      <c r="D675" s="316" t="s">
        <v>2855</v>
      </c>
      <c r="E675" s="20" t="s">
        <v>19</v>
      </c>
      <c r="F675" s="317">
        <v>6.7999999999999998</v>
      </c>
      <c r="G675" s="41"/>
      <c r="H675" s="47"/>
    </row>
    <row r="676" s="2" customFormat="1" ht="16.8" customHeight="1">
      <c r="A676" s="41"/>
      <c r="B676" s="47"/>
      <c r="C676" s="316" t="s">
        <v>19</v>
      </c>
      <c r="D676" s="316" t="s">
        <v>2856</v>
      </c>
      <c r="E676" s="20" t="s">
        <v>19</v>
      </c>
      <c r="F676" s="317">
        <v>8.5600000000000005</v>
      </c>
      <c r="G676" s="41"/>
      <c r="H676" s="47"/>
    </row>
    <row r="677" s="2" customFormat="1" ht="16.8" customHeight="1">
      <c r="A677" s="41"/>
      <c r="B677" s="47"/>
      <c r="C677" s="316" t="s">
        <v>19</v>
      </c>
      <c r="D677" s="316" t="s">
        <v>2809</v>
      </c>
      <c r="E677" s="20" t="s">
        <v>19</v>
      </c>
      <c r="F677" s="317">
        <v>0</v>
      </c>
      <c r="G677" s="41"/>
      <c r="H677" s="47"/>
    </row>
    <row r="678" s="2" customFormat="1" ht="16.8" customHeight="1">
      <c r="A678" s="41"/>
      <c r="B678" s="47"/>
      <c r="C678" s="316" t="s">
        <v>19</v>
      </c>
      <c r="D678" s="316" t="s">
        <v>2857</v>
      </c>
      <c r="E678" s="20" t="s">
        <v>19</v>
      </c>
      <c r="F678" s="317">
        <v>0.35999999999999999</v>
      </c>
      <c r="G678" s="41"/>
      <c r="H678" s="47"/>
    </row>
    <row r="679" s="2" customFormat="1" ht="16.8" customHeight="1">
      <c r="A679" s="41"/>
      <c r="B679" s="47"/>
      <c r="C679" s="316" t="s">
        <v>19</v>
      </c>
      <c r="D679" s="316" t="s">
        <v>2858</v>
      </c>
      <c r="E679" s="20" t="s">
        <v>19</v>
      </c>
      <c r="F679" s="317">
        <v>0.070000000000000007</v>
      </c>
      <c r="G679" s="41"/>
      <c r="H679" s="47"/>
    </row>
    <row r="680" s="2" customFormat="1" ht="16.8" customHeight="1">
      <c r="A680" s="41"/>
      <c r="B680" s="47"/>
      <c r="C680" s="316" t="s">
        <v>19</v>
      </c>
      <c r="D680" s="316" t="s">
        <v>311</v>
      </c>
      <c r="E680" s="20" t="s">
        <v>19</v>
      </c>
      <c r="F680" s="317">
        <v>20.309999999999999</v>
      </c>
      <c r="G680" s="41"/>
      <c r="H680" s="47"/>
    </row>
    <row r="681" s="2" customFormat="1" ht="16.8" customHeight="1">
      <c r="A681" s="41"/>
      <c r="B681" s="47"/>
      <c r="C681" s="318" t="s">
        <v>2695</v>
      </c>
      <c r="D681" s="41"/>
      <c r="E681" s="41"/>
      <c r="F681" s="41"/>
      <c r="G681" s="41"/>
      <c r="H681" s="47"/>
    </row>
    <row r="682" s="2" customFormat="1" ht="16.8" customHeight="1">
      <c r="A682" s="41"/>
      <c r="B682" s="47"/>
      <c r="C682" s="316" t="s">
        <v>455</v>
      </c>
      <c r="D682" s="316" t="s">
        <v>2705</v>
      </c>
      <c r="E682" s="20" t="s">
        <v>197</v>
      </c>
      <c r="F682" s="317">
        <v>20.309999999999999</v>
      </c>
      <c r="G682" s="41"/>
      <c r="H682" s="47"/>
    </row>
    <row r="683" s="2" customFormat="1" ht="16.8" customHeight="1">
      <c r="A683" s="41"/>
      <c r="B683" s="47"/>
      <c r="C683" s="316" t="s">
        <v>1526</v>
      </c>
      <c r="D683" s="316" t="s">
        <v>2812</v>
      </c>
      <c r="E683" s="20" t="s">
        <v>197</v>
      </c>
      <c r="F683" s="317">
        <v>20.309999999999999</v>
      </c>
      <c r="G683" s="41"/>
      <c r="H683" s="47"/>
    </row>
    <row r="684" s="2" customFormat="1">
      <c r="A684" s="41"/>
      <c r="B684" s="47"/>
      <c r="C684" s="316" t="s">
        <v>680</v>
      </c>
      <c r="D684" s="316" t="s">
        <v>2708</v>
      </c>
      <c r="E684" s="20" t="s">
        <v>197</v>
      </c>
      <c r="F684" s="317">
        <v>18.754999999999999</v>
      </c>
      <c r="G684" s="41"/>
      <c r="H684" s="47"/>
    </row>
    <row r="685" s="2" customFormat="1" ht="16.8" customHeight="1">
      <c r="A685" s="41"/>
      <c r="B685" s="47"/>
      <c r="C685" s="316" t="s">
        <v>697</v>
      </c>
      <c r="D685" s="316" t="s">
        <v>2709</v>
      </c>
      <c r="E685" s="20" t="s">
        <v>197</v>
      </c>
      <c r="F685" s="317">
        <v>20.309999999999999</v>
      </c>
      <c r="G685" s="41"/>
      <c r="H685" s="47"/>
    </row>
    <row r="686" s="2" customFormat="1" ht="16.8" customHeight="1">
      <c r="A686" s="41"/>
      <c r="B686" s="47"/>
      <c r="C686" s="316" t="s">
        <v>813</v>
      </c>
      <c r="D686" s="316" t="s">
        <v>2710</v>
      </c>
      <c r="E686" s="20" t="s">
        <v>197</v>
      </c>
      <c r="F686" s="317">
        <v>20.309999999999999</v>
      </c>
      <c r="G686" s="41"/>
      <c r="H686" s="47"/>
    </row>
    <row r="687" s="2" customFormat="1" ht="16.8" customHeight="1">
      <c r="A687" s="41"/>
      <c r="B687" s="47"/>
      <c r="C687" s="316" t="s">
        <v>293</v>
      </c>
      <c r="D687" s="316" t="s">
        <v>294</v>
      </c>
      <c r="E687" s="20" t="s">
        <v>197</v>
      </c>
      <c r="F687" s="317">
        <v>20.309999999999999</v>
      </c>
      <c r="G687" s="41"/>
      <c r="H687" s="47"/>
    </row>
    <row r="688" s="2" customFormat="1">
      <c r="A688" s="41"/>
      <c r="B688" s="47"/>
      <c r="C688" s="316" t="s">
        <v>685</v>
      </c>
      <c r="D688" s="316" t="s">
        <v>686</v>
      </c>
      <c r="E688" s="20" t="s">
        <v>197</v>
      </c>
      <c r="F688" s="317">
        <v>24.829000000000001</v>
      </c>
      <c r="G688" s="41"/>
      <c r="H688" s="47"/>
    </row>
    <row r="689" s="2" customFormat="1" ht="16.8" customHeight="1">
      <c r="A689" s="41"/>
      <c r="B689" s="47"/>
      <c r="C689" s="312" t="s">
        <v>2859</v>
      </c>
      <c r="D689" s="313" t="s">
        <v>201</v>
      </c>
      <c r="E689" s="314" t="s">
        <v>197</v>
      </c>
      <c r="F689" s="315">
        <v>15.550000000000001</v>
      </c>
      <c r="G689" s="41"/>
      <c r="H689" s="47"/>
    </row>
    <row r="690" s="2" customFormat="1" ht="16.8" customHeight="1">
      <c r="A690" s="41"/>
      <c r="B690" s="47"/>
      <c r="C690" s="316" t="s">
        <v>19</v>
      </c>
      <c r="D690" s="316" t="s">
        <v>2835</v>
      </c>
      <c r="E690" s="20" t="s">
        <v>19</v>
      </c>
      <c r="F690" s="317">
        <v>6.79</v>
      </c>
      <c r="G690" s="41"/>
      <c r="H690" s="47"/>
    </row>
    <row r="691" s="2" customFormat="1" ht="16.8" customHeight="1">
      <c r="A691" s="41"/>
      <c r="B691" s="47"/>
      <c r="C691" s="316" t="s">
        <v>19</v>
      </c>
      <c r="D691" s="316" t="s">
        <v>2836</v>
      </c>
      <c r="E691" s="20" t="s">
        <v>19</v>
      </c>
      <c r="F691" s="317">
        <v>8.5199999999999996</v>
      </c>
      <c r="G691" s="41"/>
      <c r="H691" s="47"/>
    </row>
    <row r="692" s="2" customFormat="1" ht="16.8" customHeight="1">
      <c r="A692" s="41"/>
      <c r="B692" s="47"/>
      <c r="C692" s="316" t="s">
        <v>19</v>
      </c>
      <c r="D692" s="316" t="s">
        <v>19</v>
      </c>
      <c r="E692" s="20" t="s">
        <v>19</v>
      </c>
      <c r="F692" s="317">
        <v>0</v>
      </c>
      <c r="G692" s="41"/>
      <c r="H692" s="47"/>
    </row>
    <row r="693" s="2" customFormat="1" ht="16.8" customHeight="1">
      <c r="A693" s="41"/>
      <c r="B693" s="47"/>
      <c r="C693" s="316" t="s">
        <v>19</v>
      </c>
      <c r="D693" s="316" t="s">
        <v>2809</v>
      </c>
      <c r="E693" s="20" t="s">
        <v>19</v>
      </c>
      <c r="F693" s="317">
        <v>0</v>
      </c>
      <c r="G693" s="41"/>
      <c r="H693" s="47"/>
    </row>
    <row r="694" s="2" customFormat="1" ht="16.8" customHeight="1">
      <c r="A694" s="41"/>
      <c r="B694" s="47"/>
      <c r="C694" s="316" t="s">
        <v>19</v>
      </c>
      <c r="D694" s="316" t="s">
        <v>2810</v>
      </c>
      <c r="E694" s="20" t="s">
        <v>19</v>
      </c>
      <c r="F694" s="317">
        <v>0.23999999999999999</v>
      </c>
      <c r="G694" s="41"/>
      <c r="H694" s="47"/>
    </row>
    <row r="695" s="2" customFormat="1" ht="16.8" customHeight="1">
      <c r="A695" s="41"/>
      <c r="B695" s="47"/>
      <c r="C695" s="316" t="s">
        <v>19</v>
      </c>
      <c r="D695" s="316" t="s">
        <v>311</v>
      </c>
      <c r="E695" s="20" t="s">
        <v>19</v>
      </c>
      <c r="F695" s="317">
        <v>15.550000000000001</v>
      </c>
      <c r="G695" s="41"/>
      <c r="H695" s="47"/>
    </row>
    <row r="696" s="2" customFormat="1" ht="16.8" customHeight="1">
      <c r="A696" s="41"/>
      <c r="B696" s="47"/>
      <c r="C696" s="312" t="s">
        <v>1551</v>
      </c>
      <c r="D696" s="313" t="s">
        <v>1552</v>
      </c>
      <c r="E696" s="314" t="s">
        <v>206</v>
      </c>
      <c r="F696" s="315">
        <v>3.77</v>
      </c>
      <c r="G696" s="41"/>
      <c r="H696" s="47"/>
    </row>
    <row r="697" s="2" customFormat="1" ht="16.8" customHeight="1">
      <c r="A697" s="41"/>
      <c r="B697" s="47"/>
      <c r="C697" s="316" t="s">
        <v>19</v>
      </c>
      <c r="D697" s="316" t="s">
        <v>2840</v>
      </c>
      <c r="E697" s="20" t="s">
        <v>19</v>
      </c>
      <c r="F697" s="317">
        <v>3.77</v>
      </c>
      <c r="G697" s="41"/>
      <c r="H697" s="47"/>
    </row>
    <row r="698" s="2" customFormat="1" ht="16.8" customHeight="1">
      <c r="A698" s="41"/>
      <c r="B698" s="47"/>
      <c r="C698" s="318" t="s">
        <v>2695</v>
      </c>
      <c r="D698" s="41"/>
      <c r="E698" s="41"/>
      <c r="F698" s="41"/>
      <c r="G698" s="41"/>
      <c r="H698" s="47"/>
    </row>
    <row r="699" s="2" customFormat="1" ht="16.8" customHeight="1">
      <c r="A699" s="41"/>
      <c r="B699" s="47"/>
      <c r="C699" s="316" t="s">
        <v>1593</v>
      </c>
      <c r="D699" s="316" t="s">
        <v>2841</v>
      </c>
      <c r="E699" s="20" t="s">
        <v>392</v>
      </c>
      <c r="F699" s="317">
        <v>3.77</v>
      </c>
      <c r="G699" s="41"/>
      <c r="H699" s="47"/>
    </row>
    <row r="700" s="2" customFormat="1">
      <c r="A700" s="41"/>
      <c r="B700" s="47"/>
      <c r="C700" s="316" t="s">
        <v>1585</v>
      </c>
      <c r="D700" s="316" t="s">
        <v>2842</v>
      </c>
      <c r="E700" s="20" t="s">
        <v>392</v>
      </c>
      <c r="F700" s="317">
        <v>3.77</v>
      </c>
      <c r="G700" s="41"/>
      <c r="H700" s="47"/>
    </row>
    <row r="701" s="2" customFormat="1">
      <c r="A701" s="41"/>
      <c r="B701" s="47"/>
      <c r="C701" s="316" t="s">
        <v>1589</v>
      </c>
      <c r="D701" s="316" t="s">
        <v>2843</v>
      </c>
      <c r="E701" s="20" t="s">
        <v>392</v>
      </c>
      <c r="F701" s="317">
        <v>3.77</v>
      </c>
      <c r="G701" s="41"/>
      <c r="H701" s="47"/>
    </row>
    <row r="702" s="2" customFormat="1">
      <c r="A702" s="41"/>
      <c r="B702" s="47"/>
      <c r="C702" s="316" t="s">
        <v>685</v>
      </c>
      <c r="D702" s="316" t="s">
        <v>686</v>
      </c>
      <c r="E702" s="20" t="s">
        <v>197</v>
      </c>
      <c r="F702" s="317">
        <v>24.829000000000001</v>
      </c>
      <c r="G702" s="41"/>
      <c r="H702" s="47"/>
    </row>
    <row r="703" s="2" customFormat="1" ht="16.8" customHeight="1">
      <c r="A703" s="41"/>
      <c r="B703" s="47"/>
      <c r="C703" s="312" t="s">
        <v>204</v>
      </c>
      <c r="D703" s="313" t="s">
        <v>205</v>
      </c>
      <c r="E703" s="314" t="s">
        <v>206</v>
      </c>
      <c r="F703" s="315">
        <v>2.2000000000000002</v>
      </c>
      <c r="G703" s="41"/>
      <c r="H703" s="47"/>
    </row>
    <row r="704" s="2" customFormat="1" ht="16.8" customHeight="1">
      <c r="A704" s="41"/>
      <c r="B704" s="47"/>
      <c r="C704" s="316" t="s">
        <v>19</v>
      </c>
      <c r="D704" s="316" t="s">
        <v>2813</v>
      </c>
      <c r="E704" s="20" t="s">
        <v>19</v>
      </c>
      <c r="F704" s="317">
        <v>2.2000000000000002</v>
      </c>
      <c r="G704" s="41"/>
      <c r="H704" s="47"/>
    </row>
    <row r="705" s="2" customFormat="1" ht="16.8" customHeight="1">
      <c r="A705" s="41"/>
      <c r="B705" s="47"/>
      <c r="C705" s="318" t="s">
        <v>2695</v>
      </c>
      <c r="D705" s="41"/>
      <c r="E705" s="41"/>
      <c r="F705" s="41"/>
      <c r="G705" s="41"/>
      <c r="H705" s="47"/>
    </row>
    <row r="706" s="2" customFormat="1" ht="16.8" customHeight="1">
      <c r="A706" s="41"/>
      <c r="B706" s="47"/>
      <c r="C706" s="316" t="s">
        <v>390</v>
      </c>
      <c r="D706" s="316" t="s">
        <v>2713</v>
      </c>
      <c r="E706" s="20" t="s">
        <v>392</v>
      </c>
      <c r="F706" s="317">
        <v>6.4400000000000004</v>
      </c>
      <c r="G706" s="41"/>
      <c r="H706" s="47"/>
    </row>
    <row r="707" s="2" customFormat="1">
      <c r="A707" s="41"/>
      <c r="B707" s="47"/>
      <c r="C707" s="316" t="s">
        <v>337</v>
      </c>
      <c r="D707" s="316" t="s">
        <v>2739</v>
      </c>
      <c r="E707" s="20" t="s">
        <v>197</v>
      </c>
      <c r="F707" s="317">
        <v>31.943000000000001</v>
      </c>
      <c r="G707" s="41"/>
      <c r="H707" s="47"/>
    </row>
    <row r="708" s="2" customFormat="1" ht="16.8" customHeight="1">
      <c r="A708" s="41"/>
      <c r="B708" s="47"/>
      <c r="C708" s="316" t="s">
        <v>407</v>
      </c>
      <c r="D708" s="316" t="s">
        <v>408</v>
      </c>
      <c r="E708" s="20" t="s">
        <v>392</v>
      </c>
      <c r="F708" s="317">
        <v>7.0839999999999996</v>
      </c>
      <c r="G708" s="41"/>
      <c r="H708" s="47"/>
    </row>
    <row r="709" s="2" customFormat="1" ht="16.8" customHeight="1">
      <c r="A709" s="41"/>
      <c r="B709" s="47"/>
      <c r="C709" s="312" t="s">
        <v>208</v>
      </c>
      <c r="D709" s="313" t="s">
        <v>209</v>
      </c>
      <c r="E709" s="314" t="s">
        <v>197</v>
      </c>
      <c r="F709" s="315">
        <v>52.673000000000002</v>
      </c>
      <c r="G709" s="41"/>
      <c r="H709" s="47"/>
    </row>
    <row r="710" s="2" customFormat="1" ht="16.8" customHeight="1">
      <c r="A710" s="41"/>
      <c r="B710" s="47"/>
      <c r="C710" s="316" t="s">
        <v>19</v>
      </c>
      <c r="D710" s="316" t="s">
        <v>2714</v>
      </c>
      <c r="E710" s="20" t="s">
        <v>19</v>
      </c>
      <c r="F710" s="317">
        <v>65.587999999999994</v>
      </c>
      <c r="G710" s="41"/>
      <c r="H710" s="47"/>
    </row>
    <row r="711" s="2" customFormat="1" ht="16.8" customHeight="1">
      <c r="A711" s="41"/>
      <c r="B711" s="47"/>
      <c r="C711" s="316" t="s">
        <v>19</v>
      </c>
      <c r="D711" s="316" t="s">
        <v>2715</v>
      </c>
      <c r="E711" s="20" t="s">
        <v>19</v>
      </c>
      <c r="F711" s="317">
        <v>0</v>
      </c>
      <c r="G711" s="41"/>
      <c r="H711" s="47"/>
    </row>
    <row r="712" s="2" customFormat="1" ht="16.8" customHeight="1">
      <c r="A712" s="41"/>
      <c r="B712" s="47"/>
      <c r="C712" s="316" t="s">
        <v>19</v>
      </c>
      <c r="D712" s="316" t="s">
        <v>2777</v>
      </c>
      <c r="E712" s="20" t="s">
        <v>19</v>
      </c>
      <c r="F712" s="317">
        <v>-3.2000000000000002</v>
      </c>
      <c r="G712" s="41"/>
      <c r="H712" s="47"/>
    </row>
    <row r="713" s="2" customFormat="1" ht="16.8" customHeight="1">
      <c r="A713" s="41"/>
      <c r="B713" s="47"/>
      <c r="C713" s="316" t="s">
        <v>19</v>
      </c>
      <c r="D713" s="316" t="s">
        <v>2814</v>
      </c>
      <c r="E713" s="20" t="s">
        <v>19</v>
      </c>
      <c r="F713" s="317">
        <v>-5.1920000000000002</v>
      </c>
      <c r="G713" s="41"/>
      <c r="H713" s="47"/>
    </row>
    <row r="714" s="2" customFormat="1" ht="16.8" customHeight="1">
      <c r="A714" s="41"/>
      <c r="B714" s="47"/>
      <c r="C714" s="316" t="s">
        <v>19</v>
      </c>
      <c r="D714" s="316" t="s">
        <v>2860</v>
      </c>
      <c r="E714" s="20" t="s">
        <v>19</v>
      </c>
      <c r="F714" s="317">
        <v>1.1790000000000001</v>
      </c>
      <c r="G714" s="41"/>
      <c r="H714" s="47"/>
    </row>
    <row r="715" s="2" customFormat="1" ht="16.8" customHeight="1">
      <c r="A715" s="41"/>
      <c r="B715" s="47"/>
      <c r="C715" s="316" t="s">
        <v>19</v>
      </c>
      <c r="D715" s="316" t="s">
        <v>2815</v>
      </c>
      <c r="E715" s="20" t="s">
        <v>19</v>
      </c>
      <c r="F715" s="317">
        <v>0</v>
      </c>
      <c r="G715" s="41"/>
      <c r="H715" s="47"/>
    </row>
    <row r="716" s="2" customFormat="1" ht="16.8" customHeight="1">
      <c r="A716" s="41"/>
      <c r="B716" s="47"/>
      <c r="C716" s="316" t="s">
        <v>19</v>
      </c>
      <c r="D716" s="316" t="s">
        <v>2816</v>
      </c>
      <c r="E716" s="20" t="s">
        <v>19</v>
      </c>
      <c r="F716" s="317">
        <v>-3.2320000000000002</v>
      </c>
      <c r="G716" s="41"/>
      <c r="H716" s="47"/>
    </row>
    <row r="717" s="2" customFormat="1" ht="16.8" customHeight="1">
      <c r="A717" s="41"/>
      <c r="B717" s="47"/>
      <c r="C717" s="316" t="s">
        <v>19</v>
      </c>
      <c r="D717" s="316" t="s">
        <v>2817</v>
      </c>
      <c r="E717" s="20" t="s">
        <v>19</v>
      </c>
      <c r="F717" s="317">
        <v>-2.4700000000000002</v>
      </c>
      <c r="G717" s="41"/>
      <c r="H717" s="47"/>
    </row>
    <row r="718" s="2" customFormat="1" ht="16.8" customHeight="1">
      <c r="A718" s="41"/>
      <c r="B718" s="47"/>
      <c r="C718" s="316" t="s">
        <v>19</v>
      </c>
      <c r="D718" s="316" t="s">
        <v>311</v>
      </c>
      <c r="E718" s="20" t="s">
        <v>19</v>
      </c>
      <c r="F718" s="317">
        <v>52.673000000000002</v>
      </c>
      <c r="G718" s="41"/>
      <c r="H718" s="47"/>
    </row>
    <row r="719" s="2" customFormat="1" ht="16.8" customHeight="1">
      <c r="A719" s="41"/>
      <c r="B719" s="47"/>
      <c r="C719" s="318" t="s">
        <v>2695</v>
      </c>
      <c r="D719" s="41"/>
      <c r="E719" s="41"/>
      <c r="F719" s="41"/>
      <c r="G719" s="41"/>
      <c r="H719" s="47"/>
    </row>
    <row r="720" s="2" customFormat="1" ht="16.8" customHeight="1">
      <c r="A720" s="41"/>
      <c r="B720" s="47"/>
      <c r="C720" s="316" t="s">
        <v>437</v>
      </c>
      <c r="D720" s="316" t="s">
        <v>2721</v>
      </c>
      <c r="E720" s="20" t="s">
        <v>197</v>
      </c>
      <c r="F720" s="317">
        <v>75.986999999999995</v>
      </c>
      <c r="G720" s="41"/>
      <c r="H720" s="47"/>
    </row>
    <row r="721" s="2" customFormat="1" ht="16.8" customHeight="1">
      <c r="A721" s="41"/>
      <c r="B721" s="47"/>
      <c r="C721" s="316" t="s">
        <v>425</v>
      </c>
      <c r="D721" s="316" t="s">
        <v>2722</v>
      </c>
      <c r="E721" s="20" t="s">
        <v>197</v>
      </c>
      <c r="F721" s="317">
        <v>54.764000000000003</v>
      </c>
      <c r="G721" s="41"/>
      <c r="H721" s="47"/>
    </row>
    <row r="722" s="2" customFormat="1" ht="16.8" customHeight="1">
      <c r="A722" s="41"/>
      <c r="B722" s="47"/>
      <c r="C722" s="316" t="s">
        <v>730</v>
      </c>
      <c r="D722" s="316" t="s">
        <v>2723</v>
      </c>
      <c r="E722" s="20" t="s">
        <v>197</v>
      </c>
      <c r="F722" s="317">
        <v>52.673000000000002</v>
      </c>
      <c r="G722" s="41"/>
      <c r="H722" s="47"/>
    </row>
    <row r="723" s="2" customFormat="1" ht="16.8" customHeight="1">
      <c r="A723" s="41"/>
      <c r="B723" s="47"/>
      <c r="C723" s="312" t="s">
        <v>211</v>
      </c>
      <c r="D723" s="313" t="s">
        <v>212</v>
      </c>
      <c r="E723" s="314" t="s">
        <v>197</v>
      </c>
      <c r="F723" s="315">
        <v>45.100999999999999</v>
      </c>
      <c r="G723" s="41"/>
      <c r="H723" s="47"/>
    </row>
    <row r="724" s="2" customFormat="1" ht="16.8" customHeight="1">
      <c r="A724" s="41"/>
      <c r="B724" s="47"/>
      <c r="C724" s="316" t="s">
        <v>19</v>
      </c>
      <c r="D724" s="316" t="s">
        <v>2861</v>
      </c>
      <c r="E724" s="20" t="s">
        <v>19</v>
      </c>
      <c r="F724" s="317">
        <v>0</v>
      </c>
      <c r="G724" s="41"/>
      <c r="H724" s="47"/>
    </row>
    <row r="725" s="2" customFormat="1" ht="16.8" customHeight="1">
      <c r="A725" s="41"/>
      <c r="B725" s="47"/>
      <c r="C725" s="316" t="s">
        <v>19</v>
      </c>
      <c r="D725" s="316" t="s">
        <v>2862</v>
      </c>
      <c r="E725" s="20" t="s">
        <v>19</v>
      </c>
      <c r="F725" s="317">
        <v>56.843000000000004</v>
      </c>
      <c r="G725" s="41"/>
      <c r="H725" s="47"/>
    </row>
    <row r="726" s="2" customFormat="1" ht="16.8" customHeight="1">
      <c r="A726" s="41"/>
      <c r="B726" s="47"/>
      <c r="C726" s="316" t="s">
        <v>19</v>
      </c>
      <c r="D726" s="316" t="s">
        <v>2715</v>
      </c>
      <c r="E726" s="20" t="s">
        <v>19</v>
      </c>
      <c r="F726" s="317">
        <v>0</v>
      </c>
      <c r="G726" s="41"/>
      <c r="H726" s="47"/>
    </row>
    <row r="727" s="2" customFormat="1" ht="16.8" customHeight="1">
      <c r="A727" s="41"/>
      <c r="B727" s="47"/>
      <c r="C727" s="316" t="s">
        <v>19</v>
      </c>
      <c r="D727" s="316" t="s">
        <v>2820</v>
      </c>
      <c r="E727" s="20" t="s">
        <v>19</v>
      </c>
      <c r="F727" s="317">
        <v>-2.6179999999999999</v>
      </c>
      <c r="G727" s="41"/>
      <c r="H727" s="47"/>
    </row>
    <row r="728" s="2" customFormat="1" ht="16.8" customHeight="1">
      <c r="A728" s="41"/>
      <c r="B728" s="47"/>
      <c r="C728" s="316" t="s">
        <v>19</v>
      </c>
      <c r="D728" s="316" t="s">
        <v>2815</v>
      </c>
      <c r="E728" s="20" t="s">
        <v>19</v>
      </c>
      <c r="F728" s="317">
        <v>0</v>
      </c>
      <c r="G728" s="41"/>
      <c r="H728" s="47"/>
    </row>
    <row r="729" s="2" customFormat="1" ht="16.8" customHeight="1">
      <c r="A729" s="41"/>
      <c r="B729" s="47"/>
      <c r="C729" s="316" t="s">
        <v>19</v>
      </c>
      <c r="D729" s="316" t="s">
        <v>2863</v>
      </c>
      <c r="E729" s="20" t="s">
        <v>19</v>
      </c>
      <c r="F729" s="317">
        <v>-6.4640000000000004</v>
      </c>
      <c r="G729" s="41"/>
      <c r="H729" s="47"/>
    </row>
    <row r="730" s="2" customFormat="1" ht="16.8" customHeight="1">
      <c r="A730" s="41"/>
      <c r="B730" s="47"/>
      <c r="C730" s="316" t="s">
        <v>19</v>
      </c>
      <c r="D730" s="316" t="s">
        <v>2864</v>
      </c>
      <c r="E730" s="20" t="s">
        <v>19</v>
      </c>
      <c r="F730" s="317">
        <v>-2.6600000000000001</v>
      </c>
      <c r="G730" s="41"/>
      <c r="H730" s="47"/>
    </row>
    <row r="731" s="2" customFormat="1" ht="16.8" customHeight="1">
      <c r="A731" s="41"/>
      <c r="B731" s="47"/>
      <c r="C731" s="316" t="s">
        <v>19</v>
      </c>
      <c r="D731" s="316" t="s">
        <v>311</v>
      </c>
      <c r="E731" s="20" t="s">
        <v>19</v>
      </c>
      <c r="F731" s="317">
        <v>45.100999999999999</v>
      </c>
      <c r="G731" s="41"/>
      <c r="H731" s="47"/>
    </row>
    <row r="732" s="2" customFormat="1" ht="16.8" customHeight="1">
      <c r="A732" s="41"/>
      <c r="B732" s="47"/>
      <c r="C732" s="318" t="s">
        <v>2695</v>
      </c>
      <c r="D732" s="41"/>
      <c r="E732" s="41"/>
      <c r="F732" s="41"/>
      <c r="G732" s="41"/>
      <c r="H732" s="47"/>
    </row>
    <row r="733" s="2" customFormat="1" ht="16.8" customHeight="1">
      <c r="A733" s="41"/>
      <c r="B733" s="47"/>
      <c r="C733" s="316" t="s">
        <v>348</v>
      </c>
      <c r="D733" s="316" t="s">
        <v>2733</v>
      </c>
      <c r="E733" s="20" t="s">
        <v>197</v>
      </c>
      <c r="F733" s="317">
        <v>45.100999999999999</v>
      </c>
      <c r="G733" s="41"/>
      <c r="H733" s="47"/>
    </row>
    <row r="734" s="2" customFormat="1" ht="16.8" customHeight="1">
      <c r="A734" s="41"/>
      <c r="B734" s="47"/>
      <c r="C734" s="312" t="s">
        <v>214</v>
      </c>
      <c r="D734" s="313" t="s">
        <v>215</v>
      </c>
      <c r="E734" s="314" t="s">
        <v>206</v>
      </c>
      <c r="F734" s="315">
        <v>29.149999999999999</v>
      </c>
      <c r="G734" s="41"/>
      <c r="H734" s="47"/>
    </row>
    <row r="735" s="2" customFormat="1" ht="16.8" customHeight="1">
      <c r="A735" s="41"/>
      <c r="B735" s="47"/>
      <c r="C735" s="316" t="s">
        <v>19</v>
      </c>
      <c r="D735" s="316" t="s">
        <v>2865</v>
      </c>
      <c r="E735" s="20" t="s">
        <v>19</v>
      </c>
      <c r="F735" s="317">
        <v>7.7599999999999998</v>
      </c>
      <c r="G735" s="41"/>
      <c r="H735" s="47"/>
    </row>
    <row r="736" s="2" customFormat="1" ht="16.8" customHeight="1">
      <c r="A736" s="41"/>
      <c r="B736" s="47"/>
      <c r="C736" s="316" t="s">
        <v>19</v>
      </c>
      <c r="D736" s="316" t="s">
        <v>2866</v>
      </c>
      <c r="E736" s="20" t="s">
        <v>19</v>
      </c>
      <c r="F736" s="317">
        <v>4.4800000000000004</v>
      </c>
      <c r="G736" s="41"/>
      <c r="H736" s="47"/>
    </row>
    <row r="737" s="2" customFormat="1" ht="16.8" customHeight="1">
      <c r="A737" s="41"/>
      <c r="B737" s="47"/>
      <c r="C737" s="316" t="s">
        <v>19</v>
      </c>
      <c r="D737" s="316" t="s">
        <v>2867</v>
      </c>
      <c r="E737" s="20" t="s">
        <v>19</v>
      </c>
      <c r="F737" s="317">
        <v>10.98</v>
      </c>
      <c r="G737" s="41"/>
      <c r="H737" s="47"/>
    </row>
    <row r="738" s="2" customFormat="1" ht="16.8" customHeight="1">
      <c r="A738" s="41"/>
      <c r="B738" s="47"/>
      <c r="C738" s="316" t="s">
        <v>19</v>
      </c>
      <c r="D738" s="316" t="s">
        <v>2868</v>
      </c>
      <c r="E738" s="20" t="s">
        <v>19</v>
      </c>
      <c r="F738" s="317">
        <v>5.9299999999999997</v>
      </c>
      <c r="G738" s="41"/>
      <c r="H738" s="47"/>
    </row>
    <row r="739" s="2" customFormat="1" ht="16.8" customHeight="1">
      <c r="A739" s="41"/>
      <c r="B739" s="47"/>
      <c r="C739" s="316" t="s">
        <v>19</v>
      </c>
      <c r="D739" s="316" t="s">
        <v>311</v>
      </c>
      <c r="E739" s="20" t="s">
        <v>19</v>
      </c>
      <c r="F739" s="317">
        <v>29.149999999999999</v>
      </c>
      <c r="G739" s="41"/>
      <c r="H739" s="47"/>
    </row>
    <row r="740" s="2" customFormat="1" ht="16.8" customHeight="1">
      <c r="A740" s="41"/>
      <c r="B740" s="47"/>
      <c r="C740" s="318" t="s">
        <v>2695</v>
      </c>
      <c r="D740" s="41"/>
      <c r="E740" s="41"/>
      <c r="F740" s="41"/>
      <c r="G740" s="41"/>
      <c r="H740" s="47"/>
    </row>
    <row r="741" s="2" customFormat="1" ht="16.8" customHeight="1">
      <c r="A741" s="41"/>
      <c r="B741" s="47"/>
      <c r="C741" s="316" t="s">
        <v>702</v>
      </c>
      <c r="D741" s="316" t="s">
        <v>2736</v>
      </c>
      <c r="E741" s="20" t="s">
        <v>197</v>
      </c>
      <c r="F741" s="317">
        <v>4.3730000000000002</v>
      </c>
      <c r="G741" s="41"/>
      <c r="H741" s="47"/>
    </row>
    <row r="742" s="2" customFormat="1" ht="16.8" customHeight="1">
      <c r="A742" s="41"/>
      <c r="B742" s="47"/>
      <c r="C742" s="316" t="s">
        <v>716</v>
      </c>
      <c r="D742" s="316" t="s">
        <v>2737</v>
      </c>
      <c r="E742" s="20" t="s">
        <v>392</v>
      </c>
      <c r="F742" s="317">
        <v>29.149999999999999</v>
      </c>
      <c r="G742" s="41"/>
      <c r="H742" s="47"/>
    </row>
    <row r="743" s="2" customFormat="1" ht="16.8" customHeight="1">
      <c r="A743" s="41"/>
      <c r="B743" s="47"/>
      <c r="C743" s="316" t="s">
        <v>759</v>
      </c>
      <c r="D743" s="316" t="s">
        <v>2738</v>
      </c>
      <c r="E743" s="20" t="s">
        <v>392</v>
      </c>
      <c r="F743" s="317">
        <v>49.399999999999999</v>
      </c>
      <c r="G743" s="41"/>
      <c r="H743" s="47"/>
    </row>
    <row r="744" s="2" customFormat="1" ht="16.8" customHeight="1">
      <c r="A744" s="41"/>
      <c r="B744" s="47"/>
      <c r="C744" s="316" t="s">
        <v>1426</v>
      </c>
      <c r="D744" s="316" t="s">
        <v>2825</v>
      </c>
      <c r="E744" s="20" t="s">
        <v>392</v>
      </c>
      <c r="F744" s="317">
        <v>24.449999999999999</v>
      </c>
      <c r="G744" s="41"/>
      <c r="H744" s="47"/>
    </row>
    <row r="745" s="2" customFormat="1">
      <c r="A745" s="41"/>
      <c r="B745" s="47"/>
      <c r="C745" s="316" t="s">
        <v>337</v>
      </c>
      <c r="D745" s="316" t="s">
        <v>2739</v>
      </c>
      <c r="E745" s="20" t="s">
        <v>197</v>
      </c>
      <c r="F745" s="317">
        <v>31.943000000000001</v>
      </c>
      <c r="G745" s="41"/>
      <c r="H745" s="47"/>
    </row>
    <row r="746" s="2" customFormat="1" ht="16.8" customHeight="1">
      <c r="A746" s="41"/>
      <c r="B746" s="47"/>
      <c r="C746" s="312" t="s">
        <v>2740</v>
      </c>
      <c r="D746" s="313" t="s">
        <v>2741</v>
      </c>
      <c r="E746" s="314" t="s">
        <v>206</v>
      </c>
      <c r="F746" s="315">
        <v>29.149999999999999</v>
      </c>
      <c r="G746" s="41"/>
      <c r="H746" s="47"/>
    </row>
    <row r="747" s="2" customFormat="1" ht="16.8" customHeight="1">
      <c r="A747" s="41"/>
      <c r="B747" s="47"/>
      <c r="C747" s="316" t="s">
        <v>19</v>
      </c>
      <c r="D747" s="316" t="s">
        <v>69</v>
      </c>
      <c r="E747" s="20" t="s">
        <v>19</v>
      </c>
      <c r="F747" s="317">
        <v>0</v>
      </c>
      <c r="G747" s="41"/>
      <c r="H747" s="47"/>
    </row>
    <row r="748" s="2" customFormat="1" ht="16.8" customHeight="1">
      <c r="A748" s="41"/>
      <c r="B748" s="47"/>
      <c r="C748" s="316" t="s">
        <v>19</v>
      </c>
      <c r="D748" s="316" t="s">
        <v>2742</v>
      </c>
      <c r="E748" s="20" t="s">
        <v>19</v>
      </c>
      <c r="F748" s="317">
        <v>0</v>
      </c>
      <c r="G748" s="41"/>
      <c r="H748" s="47"/>
    </row>
    <row r="749" s="2" customFormat="1" ht="16.8" customHeight="1">
      <c r="A749" s="41"/>
      <c r="B749" s="47"/>
      <c r="C749" s="316" t="s">
        <v>19</v>
      </c>
      <c r="D749" s="316" t="s">
        <v>2743</v>
      </c>
      <c r="E749" s="20" t="s">
        <v>19</v>
      </c>
      <c r="F749" s="317">
        <v>0</v>
      </c>
      <c r="G749" s="41"/>
      <c r="H749" s="47"/>
    </row>
    <row r="750" s="2" customFormat="1" ht="16.8" customHeight="1">
      <c r="A750" s="41"/>
      <c r="B750" s="47"/>
      <c r="C750" s="316" t="s">
        <v>19</v>
      </c>
      <c r="D750" s="316" t="s">
        <v>2744</v>
      </c>
      <c r="E750" s="20" t="s">
        <v>19</v>
      </c>
      <c r="F750" s="317">
        <v>0</v>
      </c>
      <c r="G750" s="41"/>
      <c r="H750" s="47"/>
    </row>
    <row r="751" s="2" customFormat="1" ht="16.8" customHeight="1">
      <c r="A751" s="41"/>
      <c r="B751" s="47"/>
      <c r="C751" s="316" t="s">
        <v>19</v>
      </c>
      <c r="D751" s="316" t="s">
        <v>214</v>
      </c>
      <c r="E751" s="20" t="s">
        <v>19</v>
      </c>
      <c r="F751" s="317">
        <v>29.149999999999999</v>
      </c>
      <c r="G751" s="41"/>
      <c r="H751" s="47"/>
    </row>
    <row r="752" s="2" customFormat="1" ht="16.8" customHeight="1">
      <c r="A752" s="41"/>
      <c r="B752" s="47"/>
      <c r="C752" s="316" t="s">
        <v>19</v>
      </c>
      <c r="D752" s="316" t="s">
        <v>2745</v>
      </c>
      <c r="E752" s="20" t="s">
        <v>19</v>
      </c>
      <c r="F752" s="317">
        <v>0</v>
      </c>
      <c r="G752" s="41"/>
      <c r="H752" s="47"/>
    </row>
    <row r="753" s="2" customFormat="1" ht="16.8" customHeight="1">
      <c r="A753" s="41"/>
      <c r="B753" s="47"/>
      <c r="C753" s="316" t="s">
        <v>19</v>
      </c>
      <c r="D753" s="316" t="s">
        <v>311</v>
      </c>
      <c r="E753" s="20" t="s">
        <v>19</v>
      </c>
      <c r="F753" s="317">
        <v>29.149999999999999</v>
      </c>
      <c r="G753" s="41"/>
      <c r="H753" s="47"/>
    </row>
    <row r="754" s="2" customFormat="1" ht="16.8" customHeight="1">
      <c r="A754" s="41"/>
      <c r="B754" s="47"/>
      <c r="C754" s="312" t="s">
        <v>218</v>
      </c>
      <c r="D754" s="313" t="s">
        <v>219</v>
      </c>
      <c r="E754" s="314" t="s">
        <v>197</v>
      </c>
      <c r="F754" s="315">
        <v>2.21</v>
      </c>
      <c r="G754" s="41"/>
      <c r="H754" s="47"/>
    </row>
    <row r="755" s="2" customFormat="1" ht="16.8" customHeight="1">
      <c r="A755" s="41"/>
      <c r="B755" s="47"/>
      <c r="C755" s="316" t="s">
        <v>19</v>
      </c>
      <c r="D755" s="316" t="s">
        <v>2746</v>
      </c>
      <c r="E755" s="20" t="s">
        <v>19</v>
      </c>
      <c r="F755" s="317">
        <v>2.21</v>
      </c>
      <c r="G755" s="41"/>
      <c r="H755" s="47"/>
    </row>
    <row r="756" s="2" customFormat="1" ht="16.8" customHeight="1">
      <c r="A756" s="41"/>
      <c r="B756" s="47"/>
      <c r="C756" s="316" t="s">
        <v>19</v>
      </c>
      <c r="D756" s="316" t="s">
        <v>311</v>
      </c>
      <c r="E756" s="20" t="s">
        <v>19</v>
      </c>
      <c r="F756" s="317">
        <v>2.21</v>
      </c>
      <c r="G756" s="41"/>
      <c r="H756" s="47"/>
    </row>
    <row r="757" s="2" customFormat="1" ht="16.8" customHeight="1">
      <c r="A757" s="41"/>
      <c r="B757" s="47"/>
      <c r="C757" s="316" t="s">
        <v>19</v>
      </c>
      <c r="D757" s="316" t="s">
        <v>19</v>
      </c>
      <c r="E757" s="20" t="s">
        <v>19</v>
      </c>
      <c r="F757" s="317">
        <v>0</v>
      </c>
      <c r="G757" s="41"/>
      <c r="H757" s="47"/>
    </row>
    <row r="758" s="2" customFormat="1" ht="16.8" customHeight="1">
      <c r="A758" s="41"/>
      <c r="B758" s="47"/>
      <c r="C758" s="316" t="s">
        <v>19</v>
      </c>
      <c r="D758" s="316" t="s">
        <v>19</v>
      </c>
      <c r="E758" s="20" t="s">
        <v>19</v>
      </c>
      <c r="F758" s="317">
        <v>0</v>
      </c>
      <c r="G758" s="41"/>
      <c r="H758" s="47"/>
    </row>
    <row r="759" s="2" customFormat="1" ht="16.8" customHeight="1">
      <c r="A759" s="41"/>
      <c r="B759" s="47"/>
      <c r="C759" s="316" t="s">
        <v>19</v>
      </c>
      <c r="D759" s="316" t="s">
        <v>19</v>
      </c>
      <c r="E759" s="20" t="s">
        <v>19</v>
      </c>
      <c r="F759" s="317">
        <v>0</v>
      </c>
      <c r="G759" s="41"/>
      <c r="H759" s="47"/>
    </row>
    <row r="760" s="2" customFormat="1" ht="16.8" customHeight="1">
      <c r="A760" s="41"/>
      <c r="B760" s="47"/>
      <c r="C760" s="316" t="s">
        <v>19</v>
      </c>
      <c r="D760" s="316" t="s">
        <v>19</v>
      </c>
      <c r="E760" s="20" t="s">
        <v>19</v>
      </c>
      <c r="F760" s="317">
        <v>0</v>
      </c>
      <c r="G760" s="41"/>
      <c r="H760" s="47"/>
    </row>
    <row r="761" s="2" customFormat="1" ht="16.8" customHeight="1">
      <c r="A761" s="41"/>
      <c r="B761" s="47"/>
      <c r="C761" s="316" t="s">
        <v>19</v>
      </c>
      <c r="D761" s="316" t="s">
        <v>19</v>
      </c>
      <c r="E761" s="20" t="s">
        <v>19</v>
      </c>
      <c r="F761" s="317">
        <v>0</v>
      </c>
      <c r="G761" s="41"/>
      <c r="H761" s="47"/>
    </row>
    <row r="762" s="2" customFormat="1" ht="16.8" customHeight="1">
      <c r="A762" s="41"/>
      <c r="B762" s="47"/>
      <c r="C762" s="316" t="s">
        <v>19</v>
      </c>
      <c r="D762" s="316" t="s">
        <v>19</v>
      </c>
      <c r="E762" s="20" t="s">
        <v>19</v>
      </c>
      <c r="F762" s="317">
        <v>0</v>
      </c>
      <c r="G762" s="41"/>
      <c r="H762" s="47"/>
    </row>
    <row r="763" s="2" customFormat="1" ht="16.8" customHeight="1">
      <c r="A763" s="41"/>
      <c r="B763" s="47"/>
      <c r="C763" s="316" t="s">
        <v>19</v>
      </c>
      <c r="D763" s="316" t="s">
        <v>69</v>
      </c>
      <c r="E763" s="20" t="s">
        <v>19</v>
      </c>
      <c r="F763" s="317">
        <v>0</v>
      </c>
      <c r="G763" s="41"/>
      <c r="H763" s="47"/>
    </row>
    <row r="764" s="2" customFormat="1" ht="16.8" customHeight="1">
      <c r="A764" s="41"/>
      <c r="B764" s="47"/>
      <c r="C764" s="318" t="s">
        <v>2695</v>
      </c>
      <c r="D764" s="41"/>
      <c r="E764" s="41"/>
      <c r="F764" s="41"/>
      <c r="G764" s="41"/>
      <c r="H764" s="47"/>
    </row>
    <row r="765" s="2" customFormat="1" ht="16.8" customHeight="1">
      <c r="A765" s="41"/>
      <c r="B765" s="47"/>
      <c r="C765" s="316" t="s">
        <v>413</v>
      </c>
      <c r="D765" s="316" t="s">
        <v>2747</v>
      </c>
      <c r="E765" s="20" t="s">
        <v>197</v>
      </c>
      <c r="F765" s="317">
        <v>2.21</v>
      </c>
      <c r="G765" s="41"/>
      <c r="H765" s="47"/>
    </row>
    <row r="766" s="2" customFormat="1" ht="16.8" customHeight="1">
      <c r="A766" s="41"/>
      <c r="B766" s="47"/>
      <c r="C766" s="312" t="s">
        <v>222</v>
      </c>
      <c r="D766" s="313" t="s">
        <v>223</v>
      </c>
      <c r="E766" s="314" t="s">
        <v>197</v>
      </c>
      <c r="F766" s="315">
        <v>23.314</v>
      </c>
      <c r="G766" s="41"/>
      <c r="H766" s="47"/>
    </row>
    <row r="767" s="2" customFormat="1" ht="16.8" customHeight="1">
      <c r="A767" s="41"/>
      <c r="B767" s="47"/>
      <c r="C767" s="316" t="s">
        <v>19</v>
      </c>
      <c r="D767" s="316" t="s">
        <v>2748</v>
      </c>
      <c r="E767" s="20" t="s">
        <v>19</v>
      </c>
      <c r="F767" s="317">
        <v>0</v>
      </c>
      <c r="G767" s="41"/>
      <c r="H767" s="47"/>
    </row>
    <row r="768" s="2" customFormat="1" ht="16.8" customHeight="1">
      <c r="A768" s="41"/>
      <c r="B768" s="47"/>
      <c r="C768" s="316" t="s">
        <v>19</v>
      </c>
      <c r="D768" s="316" t="s">
        <v>2869</v>
      </c>
      <c r="E768" s="20" t="s">
        <v>19</v>
      </c>
      <c r="F768" s="317">
        <v>21.863</v>
      </c>
      <c r="G768" s="41"/>
      <c r="H768" s="47"/>
    </row>
    <row r="769" s="2" customFormat="1" ht="16.8" customHeight="1">
      <c r="A769" s="41"/>
      <c r="B769" s="47"/>
      <c r="C769" s="316" t="s">
        <v>19</v>
      </c>
      <c r="D769" s="316" t="s">
        <v>2870</v>
      </c>
      <c r="E769" s="20" t="s">
        <v>19</v>
      </c>
      <c r="F769" s="317">
        <v>1.4510000000000001</v>
      </c>
      <c r="G769" s="41"/>
      <c r="H769" s="47"/>
    </row>
    <row r="770" s="2" customFormat="1" ht="16.8" customHeight="1">
      <c r="A770" s="41"/>
      <c r="B770" s="47"/>
      <c r="C770" s="316" t="s">
        <v>19</v>
      </c>
      <c r="D770" s="316" t="s">
        <v>19</v>
      </c>
      <c r="E770" s="20" t="s">
        <v>19</v>
      </c>
      <c r="F770" s="317">
        <v>0</v>
      </c>
      <c r="G770" s="41"/>
      <c r="H770" s="47"/>
    </row>
    <row r="771" s="2" customFormat="1" ht="16.8" customHeight="1">
      <c r="A771" s="41"/>
      <c r="B771" s="47"/>
      <c r="C771" s="316" t="s">
        <v>19</v>
      </c>
      <c r="D771" s="316" t="s">
        <v>311</v>
      </c>
      <c r="E771" s="20" t="s">
        <v>19</v>
      </c>
      <c r="F771" s="317">
        <v>23.314</v>
      </c>
      <c r="G771" s="41"/>
      <c r="H771" s="47"/>
    </row>
    <row r="772" s="2" customFormat="1" ht="16.8" customHeight="1">
      <c r="A772" s="41"/>
      <c r="B772" s="47"/>
      <c r="C772" s="318" t="s">
        <v>2695</v>
      </c>
      <c r="D772" s="41"/>
      <c r="E772" s="41"/>
      <c r="F772" s="41"/>
      <c r="G772" s="41"/>
      <c r="H772" s="47"/>
    </row>
    <row r="773" s="2" customFormat="1" ht="16.8" customHeight="1">
      <c r="A773" s="41"/>
      <c r="B773" s="47"/>
      <c r="C773" s="316" t="s">
        <v>437</v>
      </c>
      <c r="D773" s="316" t="s">
        <v>2721</v>
      </c>
      <c r="E773" s="20" t="s">
        <v>197</v>
      </c>
      <c r="F773" s="317">
        <v>75.986999999999995</v>
      </c>
      <c r="G773" s="41"/>
      <c r="H773" s="47"/>
    </row>
    <row r="774" s="2" customFormat="1" ht="16.8" customHeight="1">
      <c r="A774" s="41"/>
      <c r="B774" s="47"/>
      <c r="C774" s="316" t="s">
        <v>443</v>
      </c>
      <c r="D774" s="316" t="s">
        <v>2751</v>
      </c>
      <c r="E774" s="20" t="s">
        <v>197</v>
      </c>
      <c r="F774" s="317">
        <v>23.314</v>
      </c>
      <c r="G774" s="41"/>
      <c r="H774" s="47"/>
    </row>
    <row r="775" s="2" customFormat="1" ht="16.8" customHeight="1">
      <c r="A775" s="41"/>
      <c r="B775" s="47"/>
      <c r="C775" s="316" t="s">
        <v>806</v>
      </c>
      <c r="D775" s="316" t="s">
        <v>2752</v>
      </c>
      <c r="E775" s="20" t="s">
        <v>197</v>
      </c>
      <c r="F775" s="317">
        <v>63.194000000000003</v>
      </c>
      <c r="G775" s="41"/>
      <c r="H775" s="47"/>
    </row>
    <row r="776" s="2" customFormat="1" ht="16.8" customHeight="1">
      <c r="A776" s="41"/>
      <c r="B776" s="47"/>
      <c r="C776" s="312" t="s">
        <v>226</v>
      </c>
      <c r="D776" s="313" t="s">
        <v>227</v>
      </c>
      <c r="E776" s="314" t="s">
        <v>206</v>
      </c>
      <c r="F776" s="315">
        <v>5.0999999999999996</v>
      </c>
      <c r="G776" s="41"/>
      <c r="H776" s="47"/>
    </row>
    <row r="777" s="2" customFormat="1" ht="16.8" customHeight="1">
      <c r="A777" s="41"/>
      <c r="B777" s="47"/>
      <c r="C777" s="316" t="s">
        <v>19</v>
      </c>
      <c r="D777" s="316" t="s">
        <v>2828</v>
      </c>
      <c r="E777" s="20" t="s">
        <v>19</v>
      </c>
      <c r="F777" s="317">
        <v>2.7999999999999998</v>
      </c>
      <c r="G777" s="41"/>
      <c r="H777" s="47"/>
    </row>
    <row r="778" s="2" customFormat="1" ht="16.8" customHeight="1">
      <c r="A778" s="41"/>
      <c r="B778" s="47"/>
      <c r="C778" s="316" t="s">
        <v>19</v>
      </c>
      <c r="D778" s="316" t="s">
        <v>2829</v>
      </c>
      <c r="E778" s="20" t="s">
        <v>19</v>
      </c>
      <c r="F778" s="317">
        <v>2.2999999999999998</v>
      </c>
      <c r="G778" s="41"/>
      <c r="H778" s="47"/>
    </row>
    <row r="779" s="2" customFormat="1" ht="16.8" customHeight="1">
      <c r="A779" s="41"/>
      <c r="B779" s="47"/>
      <c r="C779" s="316" t="s">
        <v>19</v>
      </c>
      <c r="D779" s="316" t="s">
        <v>311</v>
      </c>
      <c r="E779" s="20" t="s">
        <v>19</v>
      </c>
      <c r="F779" s="317">
        <v>5.0999999999999996</v>
      </c>
      <c r="G779" s="41"/>
      <c r="H779" s="47"/>
    </row>
    <row r="780" s="2" customFormat="1" ht="16.8" customHeight="1">
      <c r="A780" s="41"/>
      <c r="B780" s="47"/>
      <c r="C780" s="318" t="s">
        <v>2695</v>
      </c>
      <c r="D780" s="41"/>
      <c r="E780" s="41"/>
      <c r="F780" s="41"/>
      <c r="G780" s="41"/>
      <c r="H780" s="47"/>
    </row>
    <row r="781" s="2" customFormat="1" ht="16.8" customHeight="1">
      <c r="A781" s="41"/>
      <c r="B781" s="47"/>
      <c r="C781" s="316" t="s">
        <v>425</v>
      </c>
      <c r="D781" s="316" t="s">
        <v>2722</v>
      </c>
      <c r="E781" s="20" t="s">
        <v>197</v>
      </c>
      <c r="F781" s="317">
        <v>54.764000000000003</v>
      </c>
      <c r="G781" s="41"/>
      <c r="H781" s="47"/>
    </row>
    <row r="782" s="2" customFormat="1" ht="16.8" customHeight="1">
      <c r="A782" s="41"/>
      <c r="B782" s="47"/>
      <c r="C782" s="316" t="s">
        <v>745</v>
      </c>
      <c r="D782" s="316" t="s">
        <v>2755</v>
      </c>
      <c r="E782" s="20" t="s">
        <v>392</v>
      </c>
      <c r="F782" s="317">
        <v>10.332000000000001</v>
      </c>
      <c r="G782" s="41"/>
      <c r="H782" s="47"/>
    </row>
    <row r="783" s="2" customFormat="1" ht="16.8" customHeight="1">
      <c r="A783" s="41"/>
      <c r="B783" s="47"/>
      <c r="C783" s="316" t="s">
        <v>778</v>
      </c>
      <c r="D783" s="316" t="s">
        <v>2756</v>
      </c>
      <c r="E783" s="20" t="s">
        <v>392</v>
      </c>
      <c r="F783" s="317">
        <v>10.332000000000001</v>
      </c>
      <c r="G783" s="41"/>
      <c r="H783" s="47"/>
    </row>
    <row r="784" s="2" customFormat="1">
      <c r="A784" s="41"/>
      <c r="B784" s="47"/>
      <c r="C784" s="316" t="s">
        <v>337</v>
      </c>
      <c r="D784" s="316" t="s">
        <v>2739</v>
      </c>
      <c r="E784" s="20" t="s">
        <v>197</v>
      </c>
      <c r="F784" s="317">
        <v>31.943000000000001</v>
      </c>
      <c r="G784" s="41"/>
      <c r="H784" s="47"/>
    </row>
    <row r="785" s="2" customFormat="1" ht="16.8" customHeight="1">
      <c r="A785" s="41"/>
      <c r="B785" s="47"/>
      <c r="C785" s="312" t="s">
        <v>230</v>
      </c>
      <c r="D785" s="313" t="s">
        <v>231</v>
      </c>
      <c r="E785" s="314" t="s">
        <v>206</v>
      </c>
      <c r="F785" s="315">
        <v>4.2400000000000002</v>
      </c>
      <c r="G785" s="41"/>
      <c r="H785" s="47"/>
    </row>
    <row r="786" s="2" customFormat="1" ht="16.8" customHeight="1">
      <c r="A786" s="41"/>
      <c r="B786" s="47"/>
      <c r="C786" s="316" t="s">
        <v>19</v>
      </c>
      <c r="D786" s="316" t="s">
        <v>2830</v>
      </c>
      <c r="E786" s="20" t="s">
        <v>19</v>
      </c>
      <c r="F786" s="317">
        <v>4.2400000000000002</v>
      </c>
      <c r="G786" s="41"/>
      <c r="H786" s="47"/>
    </row>
    <row r="787" s="2" customFormat="1" ht="16.8" customHeight="1">
      <c r="A787" s="41"/>
      <c r="B787" s="47"/>
      <c r="C787" s="318" t="s">
        <v>2695</v>
      </c>
      <c r="D787" s="41"/>
      <c r="E787" s="41"/>
      <c r="F787" s="41"/>
      <c r="G787" s="41"/>
      <c r="H787" s="47"/>
    </row>
    <row r="788" s="2" customFormat="1" ht="16.8" customHeight="1">
      <c r="A788" s="41"/>
      <c r="B788" s="47"/>
      <c r="C788" s="316" t="s">
        <v>390</v>
      </c>
      <c r="D788" s="316" t="s">
        <v>2713</v>
      </c>
      <c r="E788" s="20" t="s">
        <v>392</v>
      </c>
      <c r="F788" s="317">
        <v>6.4400000000000004</v>
      </c>
      <c r="G788" s="41"/>
      <c r="H788" s="47"/>
    </row>
    <row r="789" s="2" customFormat="1">
      <c r="A789" s="41"/>
      <c r="B789" s="47"/>
      <c r="C789" s="316" t="s">
        <v>337</v>
      </c>
      <c r="D789" s="316" t="s">
        <v>2739</v>
      </c>
      <c r="E789" s="20" t="s">
        <v>197</v>
      </c>
      <c r="F789" s="317">
        <v>31.943000000000001</v>
      </c>
      <c r="G789" s="41"/>
      <c r="H789" s="47"/>
    </row>
    <row r="790" s="2" customFormat="1" ht="16.8" customHeight="1">
      <c r="A790" s="41"/>
      <c r="B790" s="47"/>
      <c r="C790" s="316" t="s">
        <v>407</v>
      </c>
      <c r="D790" s="316" t="s">
        <v>408</v>
      </c>
      <c r="E790" s="20" t="s">
        <v>392</v>
      </c>
      <c r="F790" s="317">
        <v>7.0839999999999996</v>
      </c>
      <c r="G790" s="41"/>
      <c r="H790" s="47"/>
    </row>
    <row r="791" s="2" customFormat="1" ht="16.8" customHeight="1">
      <c r="A791" s="41"/>
      <c r="B791" s="47"/>
      <c r="C791" s="312" t="s">
        <v>232</v>
      </c>
      <c r="D791" s="313" t="s">
        <v>233</v>
      </c>
      <c r="E791" s="314" t="s">
        <v>206</v>
      </c>
      <c r="F791" s="315">
        <v>2.2000000000000002</v>
      </c>
      <c r="G791" s="41"/>
      <c r="H791" s="47"/>
    </row>
    <row r="792" s="2" customFormat="1" ht="16.8" customHeight="1">
      <c r="A792" s="41"/>
      <c r="B792" s="47"/>
      <c r="C792" s="316" t="s">
        <v>19</v>
      </c>
      <c r="D792" s="316" t="s">
        <v>2813</v>
      </c>
      <c r="E792" s="20" t="s">
        <v>19</v>
      </c>
      <c r="F792" s="317">
        <v>2.2000000000000002</v>
      </c>
      <c r="G792" s="41"/>
      <c r="H792" s="47"/>
    </row>
    <row r="793" s="2" customFormat="1" ht="16.8" customHeight="1">
      <c r="A793" s="41"/>
      <c r="B793" s="47"/>
      <c r="C793" s="318" t="s">
        <v>2695</v>
      </c>
      <c r="D793" s="41"/>
      <c r="E793" s="41"/>
      <c r="F793" s="41"/>
      <c r="G793" s="41"/>
      <c r="H793" s="47"/>
    </row>
    <row r="794" s="2" customFormat="1" ht="16.8" customHeight="1">
      <c r="A794" s="41"/>
      <c r="B794" s="47"/>
      <c r="C794" s="316" t="s">
        <v>1433</v>
      </c>
      <c r="D794" s="316" t="s">
        <v>2831</v>
      </c>
      <c r="E794" s="20" t="s">
        <v>392</v>
      </c>
      <c r="F794" s="317">
        <v>2.2000000000000002</v>
      </c>
      <c r="G794" s="41"/>
      <c r="H794" s="47"/>
    </row>
    <row r="795" s="2" customFormat="1">
      <c r="A795" s="41"/>
      <c r="B795" s="47"/>
      <c r="C795" s="316" t="s">
        <v>337</v>
      </c>
      <c r="D795" s="316" t="s">
        <v>2739</v>
      </c>
      <c r="E795" s="20" t="s">
        <v>197</v>
      </c>
      <c r="F795" s="317">
        <v>31.943000000000001</v>
      </c>
      <c r="G795" s="41"/>
      <c r="H795" s="47"/>
    </row>
    <row r="796" s="2" customFormat="1" ht="16.8" customHeight="1">
      <c r="A796" s="41"/>
      <c r="B796" s="47"/>
      <c r="C796" s="312" t="s">
        <v>2832</v>
      </c>
      <c r="D796" s="313" t="s">
        <v>2833</v>
      </c>
      <c r="E796" s="314" t="s">
        <v>197</v>
      </c>
      <c r="F796" s="315">
        <v>0</v>
      </c>
      <c r="G796" s="41"/>
      <c r="H796" s="47"/>
    </row>
    <row r="797" s="2" customFormat="1" ht="16.8" customHeight="1">
      <c r="A797" s="41"/>
      <c r="B797" s="47"/>
      <c r="C797" s="312" t="s">
        <v>235</v>
      </c>
      <c r="D797" s="313" t="s">
        <v>236</v>
      </c>
      <c r="E797" s="314" t="s">
        <v>197</v>
      </c>
      <c r="F797" s="315">
        <v>19.879999999999999</v>
      </c>
      <c r="G797" s="41"/>
      <c r="H797" s="47"/>
    </row>
    <row r="798" s="2" customFormat="1" ht="16.8" customHeight="1">
      <c r="A798" s="41"/>
      <c r="B798" s="47"/>
      <c r="C798" s="316" t="s">
        <v>19</v>
      </c>
      <c r="D798" s="316" t="s">
        <v>1644</v>
      </c>
      <c r="E798" s="20" t="s">
        <v>19</v>
      </c>
      <c r="F798" s="317">
        <v>3.3399999999999999</v>
      </c>
      <c r="G798" s="41"/>
      <c r="H798" s="47"/>
    </row>
    <row r="799" s="2" customFormat="1" ht="16.8" customHeight="1">
      <c r="A799" s="41"/>
      <c r="B799" s="47"/>
      <c r="C799" s="316" t="s">
        <v>19</v>
      </c>
      <c r="D799" s="316" t="s">
        <v>1645</v>
      </c>
      <c r="E799" s="20" t="s">
        <v>19</v>
      </c>
      <c r="F799" s="317">
        <v>1.1799999999999999</v>
      </c>
      <c r="G799" s="41"/>
      <c r="H799" s="47"/>
    </row>
    <row r="800" s="2" customFormat="1" ht="16.8" customHeight="1">
      <c r="A800" s="41"/>
      <c r="B800" s="47"/>
      <c r="C800" s="316" t="s">
        <v>19</v>
      </c>
      <c r="D800" s="316" t="s">
        <v>2855</v>
      </c>
      <c r="E800" s="20" t="s">
        <v>19</v>
      </c>
      <c r="F800" s="317">
        <v>6.7999999999999998</v>
      </c>
      <c r="G800" s="41"/>
      <c r="H800" s="47"/>
    </row>
    <row r="801" s="2" customFormat="1" ht="16.8" customHeight="1">
      <c r="A801" s="41"/>
      <c r="B801" s="47"/>
      <c r="C801" s="316" t="s">
        <v>19</v>
      </c>
      <c r="D801" s="316" t="s">
        <v>2856</v>
      </c>
      <c r="E801" s="20" t="s">
        <v>19</v>
      </c>
      <c r="F801" s="317">
        <v>8.5600000000000005</v>
      </c>
      <c r="G801" s="41"/>
      <c r="H801" s="47"/>
    </row>
    <row r="802" s="2" customFormat="1" ht="16.8" customHeight="1">
      <c r="A802" s="41"/>
      <c r="B802" s="47"/>
      <c r="C802" s="316" t="s">
        <v>19</v>
      </c>
      <c r="D802" s="316" t="s">
        <v>311</v>
      </c>
      <c r="E802" s="20" t="s">
        <v>19</v>
      </c>
      <c r="F802" s="317">
        <v>19.879999999999999</v>
      </c>
      <c r="G802" s="41"/>
      <c r="H802" s="47"/>
    </row>
    <row r="803" s="2" customFormat="1" ht="16.8" customHeight="1">
      <c r="A803" s="41"/>
      <c r="B803" s="47"/>
      <c r="C803" s="318" t="s">
        <v>2695</v>
      </c>
      <c r="D803" s="41"/>
      <c r="E803" s="41"/>
      <c r="F803" s="41"/>
      <c r="G803" s="41"/>
      <c r="H803" s="47"/>
    </row>
    <row r="804" s="2" customFormat="1" ht="16.8" customHeight="1">
      <c r="A804" s="41"/>
      <c r="B804" s="47"/>
      <c r="C804" s="316" t="s">
        <v>595</v>
      </c>
      <c r="D804" s="316" t="s">
        <v>2758</v>
      </c>
      <c r="E804" s="20" t="s">
        <v>197</v>
      </c>
      <c r="F804" s="317">
        <v>19.879999999999999</v>
      </c>
      <c r="G804" s="41"/>
      <c r="H804" s="47"/>
    </row>
    <row r="805" s="2" customFormat="1" ht="16.8" customHeight="1">
      <c r="A805" s="41"/>
      <c r="B805" s="47"/>
      <c r="C805" s="316" t="s">
        <v>600</v>
      </c>
      <c r="D805" s="316" t="s">
        <v>2759</v>
      </c>
      <c r="E805" s="20" t="s">
        <v>197</v>
      </c>
      <c r="F805" s="317">
        <v>19.879999999999999</v>
      </c>
      <c r="G805" s="41"/>
      <c r="H805" s="47"/>
    </row>
    <row r="806" s="2" customFormat="1" ht="16.8" customHeight="1">
      <c r="A806" s="41"/>
      <c r="B806" s="47"/>
      <c r="C806" s="316" t="s">
        <v>806</v>
      </c>
      <c r="D806" s="316" t="s">
        <v>2752</v>
      </c>
      <c r="E806" s="20" t="s">
        <v>197</v>
      </c>
      <c r="F806" s="317">
        <v>63.194000000000003</v>
      </c>
      <c r="G806" s="41"/>
      <c r="H806" s="47"/>
    </row>
    <row r="807" s="2" customFormat="1" ht="16.8" customHeight="1">
      <c r="A807" s="41"/>
      <c r="B807" s="47"/>
      <c r="C807" s="312" t="s">
        <v>2871</v>
      </c>
      <c r="D807" s="313" t="s">
        <v>236</v>
      </c>
      <c r="E807" s="314" t="s">
        <v>197</v>
      </c>
      <c r="F807" s="315">
        <v>2.7269999999999999</v>
      </c>
      <c r="G807" s="41"/>
      <c r="H807" s="47"/>
    </row>
    <row r="808" s="2" customFormat="1" ht="16.8" customHeight="1">
      <c r="A808" s="41"/>
      <c r="B808" s="47"/>
      <c r="C808" s="316" t="s">
        <v>19</v>
      </c>
      <c r="D808" s="316" t="s">
        <v>2872</v>
      </c>
      <c r="E808" s="20" t="s">
        <v>19</v>
      </c>
      <c r="F808" s="317">
        <v>1.127</v>
      </c>
      <c r="G808" s="41"/>
      <c r="H808" s="47"/>
    </row>
    <row r="809" s="2" customFormat="1" ht="16.8" customHeight="1">
      <c r="A809" s="41"/>
      <c r="B809" s="47"/>
      <c r="C809" s="316" t="s">
        <v>19</v>
      </c>
      <c r="D809" s="316" t="s">
        <v>2873</v>
      </c>
      <c r="E809" s="20" t="s">
        <v>19</v>
      </c>
      <c r="F809" s="317">
        <v>1.6000000000000001</v>
      </c>
      <c r="G809" s="41"/>
      <c r="H809" s="47"/>
    </row>
    <row r="810" s="2" customFormat="1" ht="16.8" customHeight="1">
      <c r="A810" s="41"/>
      <c r="B810" s="47"/>
      <c r="C810" s="316" t="s">
        <v>19</v>
      </c>
      <c r="D810" s="316" t="s">
        <v>311</v>
      </c>
      <c r="E810" s="20" t="s">
        <v>19</v>
      </c>
      <c r="F810" s="317">
        <v>2.7269999999999999</v>
      </c>
      <c r="G810" s="41"/>
      <c r="H810" s="47"/>
    </row>
    <row r="811" s="2" customFormat="1" ht="26.4" customHeight="1">
      <c r="A811" s="41"/>
      <c r="B811" s="47"/>
      <c r="C811" s="311" t="s">
        <v>2874</v>
      </c>
      <c r="D811" s="311" t="s">
        <v>137</v>
      </c>
      <c r="E811" s="41"/>
      <c r="F811" s="41"/>
      <c r="G811" s="41"/>
      <c r="H811" s="47"/>
    </row>
    <row r="812" s="2" customFormat="1" ht="16.8" customHeight="1">
      <c r="A812" s="41"/>
      <c r="B812" s="47"/>
      <c r="C812" s="312" t="s">
        <v>195</v>
      </c>
      <c r="D812" s="313" t="s">
        <v>196</v>
      </c>
      <c r="E812" s="314" t="s">
        <v>197</v>
      </c>
      <c r="F812" s="315">
        <v>3.0899999999999999</v>
      </c>
      <c r="G812" s="41"/>
      <c r="H812" s="47"/>
    </row>
    <row r="813" s="2" customFormat="1" ht="16.8" customHeight="1">
      <c r="A813" s="41"/>
      <c r="B813" s="47"/>
      <c r="C813" s="316" t="s">
        <v>19</v>
      </c>
      <c r="D813" s="316" t="s">
        <v>2875</v>
      </c>
      <c r="E813" s="20" t="s">
        <v>19</v>
      </c>
      <c r="F813" s="317">
        <v>1.49</v>
      </c>
      <c r="G813" s="41"/>
      <c r="H813" s="47"/>
    </row>
    <row r="814" s="2" customFormat="1" ht="16.8" customHeight="1">
      <c r="A814" s="41"/>
      <c r="B814" s="47"/>
      <c r="C814" s="316" t="s">
        <v>19</v>
      </c>
      <c r="D814" s="316" t="s">
        <v>2873</v>
      </c>
      <c r="E814" s="20" t="s">
        <v>19</v>
      </c>
      <c r="F814" s="317">
        <v>1.6000000000000001</v>
      </c>
      <c r="G814" s="41"/>
      <c r="H814" s="47"/>
    </row>
    <row r="815" s="2" customFormat="1" ht="16.8" customHeight="1">
      <c r="A815" s="41"/>
      <c r="B815" s="47"/>
      <c r="C815" s="316" t="s">
        <v>19</v>
      </c>
      <c r="D815" s="316" t="s">
        <v>311</v>
      </c>
      <c r="E815" s="20" t="s">
        <v>19</v>
      </c>
      <c r="F815" s="317">
        <v>3.0899999999999999</v>
      </c>
      <c r="G815" s="41"/>
      <c r="H815" s="47"/>
    </row>
    <row r="816" s="2" customFormat="1" ht="16.8" customHeight="1">
      <c r="A816" s="41"/>
      <c r="B816" s="47"/>
      <c r="C816" s="318" t="s">
        <v>2695</v>
      </c>
      <c r="D816" s="41"/>
      <c r="E816" s="41"/>
      <c r="F816" s="41"/>
      <c r="G816" s="41"/>
      <c r="H816" s="47"/>
    </row>
    <row r="817" s="2" customFormat="1" ht="16.8" customHeight="1">
      <c r="A817" s="41"/>
      <c r="B817" s="47"/>
      <c r="C817" s="316" t="s">
        <v>1574</v>
      </c>
      <c r="D817" s="316" t="s">
        <v>2837</v>
      </c>
      <c r="E817" s="20" t="s">
        <v>197</v>
      </c>
      <c r="F817" s="317">
        <v>0.36299999999999999</v>
      </c>
      <c r="G817" s="41"/>
      <c r="H817" s="47"/>
    </row>
    <row r="818" s="2" customFormat="1" ht="16.8" customHeight="1">
      <c r="A818" s="41"/>
      <c r="B818" s="47"/>
      <c r="C818" s="316" t="s">
        <v>1578</v>
      </c>
      <c r="D818" s="316" t="s">
        <v>2838</v>
      </c>
      <c r="E818" s="20" t="s">
        <v>197</v>
      </c>
      <c r="F818" s="317">
        <v>0.36299999999999999</v>
      </c>
      <c r="G818" s="41"/>
      <c r="H818" s="47"/>
    </row>
    <row r="819" s="2" customFormat="1" ht="16.8" customHeight="1">
      <c r="A819" s="41"/>
      <c r="B819" s="47"/>
      <c r="C819" s="316" t="s">
        <v>806</v>
      </c>
      <c r="D819" s="316" t="s">
        <v>2752</v>
      </c>
      <c r="E819" s="20" t="s">
        <v>197</v>
      </c>
      <c r="F819" s="317">
        <v>33.731999999999999</v>
      </c>
      <c r="G819" s="41"/>
      <c r="H819" s="47"/>
    </row>
    <row r="820" s="2" customFormat="1" ht="16.8" customHeight="1">
      <c r="A820" s="41"/>
      <c r="B820" s="47"/>
      <c r="C820" s="316" t="s">
        <v>821</v>
      </c>
      <c r="D820" s="316" t="s">
        <v>2696</v>
      </c>
      <c r="E820" s="20" t="s">
        <v>197</v>
      </c>
      <c r="F820" s="317">
        <v>4.6349999999999998</v>
      </c>
      <c r="G820" s="41"/>
      <c r="H820" s="47"/>
    </row>
    <row r="821" s="2" customFormat="1">
      <c r="A821" s="41"/>
      <c r="B821" s="47"/>
      <c r="C821" s="316" t="s">
        <v>509</v>
      </c>
      <c r="D821" s="316" t="s">
        <v>2697</v>
      </c>
      <c r="E821" s="20" t="s">
        <v>197</v>
      </c>
      <c r="F821" s="317">
        <v>3.0899999999999999</v>
      </c>
      <c r="G821" s="41"/>
      <c r="H821" s="47"/>
    </row>
    <row r="822" s="2" customFormat="1" ht="16.8" customHeight="1">
      <c r="A822" s="41"/>
      <c r="B822" s="47"/>
      <c r="C822" s="316" t="s">
        <v>500</v>
      </c>
      <c r="D822" s="316" t="s">
        <v>2698</v>
      </c>
      <c r="E822" s="20" t="s">
        <v>197</v>
      </c>
      <c r="F822" s="317">
        <v>33.090000000000003</v>
      </c>
      <c r="G822" s="41"/>
      <c r="H822" s="47"/>
    </row>
    <row r="823" s="2" customFormat="1" ht="16.8" customHeight="1">
      <c r="A823" s="41"/>
      <c r="B823" s="47"/>
      <c r="C823" s="316" t="s">
        <v>1893</v>
      </c>
      <c r="D823" s="316" t="s">
        <v>2876</v>
      </c>
      <c r="E823" s="20" t="s">
        <v>197</v>
      </c>
      <c r="F823" s="317">
        <v>0.36299999999999999</v>
      </c>
      <c r="G823" s="41"/>
      <c r="H823" s="47"/>
    </row>
    <row r="824" s="2" customFormat="1" ht="16.8" customHeight="1">
      <c r="A824" s="41"/>
      <c r="B824" s="47"/>
      <c r="C824" s="312" t="s">
        <v>200</v>
      </c>
      <c r="D824" s="313" t="s">
        <v>201</v>
      </c>
      <c r="E824" s="314" t="s">
        <v>197</v>
      </c>
      <c r="F824" s="315">
        <v>3.25</v>
      </c>
      <c r="G824" s="41"/>
      <c r="H824" s="47"/>
    </row>
    <row r="825" s="2" customFormat="1" ht="16.8" customHeight="1">
      <c r="A825" s="41"/>
      <c r="B825" s="47"/>
      <c r="C825" s="316" t="s">
        <v>19</v>
      </c>
      <c r="D825" s="316" t="s">
        <v>2875</v>
      </c>
      <c r="E825" s="20" t="s">
        <v>19</v>
      </c>
      <c r="F825" s="317">
        <v>1.49</v>
      </c>
      <c r="G825" s="41"/>
      <c r="H825" s="47"/>
    </row>
    <row r="826" s="2" customFormat="1" ht="16.8" customHeight="1">
      <c r="A826" s="41"/>
      <c r="B826" s="47"/>
      <c r="C826" s="316" t="s">
        <v>19</v>
      </c>
      <c r="D826" s="316" t="s">
        <v>2873</v>
      </c>
      <c r="E826" s="20" t="s">
        <v>19</v>
      </c>
      <c r="F826" s="317">
        <v>1.6000000000000001</v>
      </c>
      <c r="G826" s="41"/>
      <c r="H826" s="47"/>
    </row>
    <row r="827" s="2" customFormat="1" ht="16.8" customHeight="1">
      <c r="A827" s="41"/>
      <c r="B827" s="47"/>
      <c r="C827" s="316" t="s">
        <v>19</v>
      </c>
      <c r="D827" s="316" t="s">
        <v>19</v>
      </c>
      <c r="E827" s="20" t="s">
        <v>19</v>
      </c>
      <c r="F827" s="317">
        <v>0</v>
      </c>
      <c r="G827" s="41"/>
      <c r="H827" s="47"/>
    </row>
    <row r="828" s="2" customFormat="1" ht="16.8" customHeight="1">
      <c r="A828" s="41"/>
      <c r="B828" s="47"/>
      <c r="C828" s="316" t="s">
        <v>19</v>
      </c>
      <c r="D828" s="316" t="s">
        <v>19</v>
      </c>
      <c r="E828" s="20" t="s">
        <v>19</v>
      </c>
      <c r="F828" s="317">
        <v>0</v>
      </c>
      <c r="G828" s="41"/>
      <c r="H828" s="47"/>
    </row>
    <row r="829" s="2" customFormat="1" ht="16.8" customHeight="1">
      <c r="A829" s="41"/>
      <c r="B829" s="47"/>
      <c r="C829" s="316" t="s">
        <v>19</v>
      </c>
      <c r="D829" s="316" t="s">
        <v>2809</v>
      </c>
      <c r="E829" s="20" t="s">
        <v>19</v>
      </c>
      <c r="F829" s="317">
        <v>0</v>
      </c>
      <c r="G829" s="41"/>
      <c r="H829" s="47"/>
    </row>
    <row r="830" s="2" customFormat="1" ht="16.8" customHeight="1">
      <c r="A830" s="41"/>
      <c r="B830" s="47"/>
      <c r="C830" s="316" t="s">
        <v>19</v>
      </c>
      <c r="D830" s="316" t="s">
        <v>2877</v>
      </c>
      <c r="E830" s="20" t="s">
        <v>19</v>
      </c>
      <c r="F830" s="317">
        <v>0.16</v>
      </c>
      <c r="G830" s="41"/>
      <c r="H830" s="47"/>
    </row>
    <row r="831" s="2" customFormat="1" ht="16.8" customHeight="1">
      <c r="A831" s="41"/>
      <c r="B831" s="47"/>
      <c r="C831" s="316" t="s">
        <v>19</v>
      </c>
      <c r="D831" s="316" t="s">
        <v>311</v>
      </c>
      <c r="E831" s="20" t="s">
        <v>19</v>
      </c>
      <c r="F831" s="317">
        <v>3.25</v>
      </c>
      <c r="G831" s="41"/>
      <c r="H831" s="47"/>
    </row>
    <row r="832" s="2" customFormat="1" ht="16.8" customHeight="1">
      <c r="A832" s="41"/>
      <c r="B832" s="47"/>
      <c r="C832" s="318" t="s">
        <v>2695</v>
      </c>
      <c r="D832" s="41"/>
      <c r="E832" s="41"/>
      <c r="F832" s="41"/>
      <c r="G832" s="41"/>
      <c r="H832" s="47"/>
    </row>
    <row r="833" s="2" customFormat="1" ht="16.8" customHeight="1">
      <c r="A833" s="41"/>
      <c r="B833" s="47"/>
      <c r="C833" s="316" t="s">
        <v>455</v>
      </c>
      <c r="D833" s="316" t="s">
        <v>2705</v>
      </c>
      <c r="E833" s="20" t="s">
        <v>197</v>
      </c>
      <c r="F833" s="317">
        <v>3.25</v>
      </c>
      <c r="G833" s="41"/>
      <c r="H833" s="47"/>
    </row>
    <row r="834" s="2" customFormat="1" ht="16.8" customHeight="1">
      <c r="A834" s="41"/>
      <c r="B834" s="47"/>
      <c r="C834" s="316" t="s">
        <v>673</v>
      </c>
      <c r="D834" s="316" t="s">
        <v>2706</v>
      </c>
      <c r="E834" s="20" t="s">
        <v>197</v>
      </c>
      <c r="F834" s="317">
        <v>3.25</v>
      </c>
      <c r="G834" s="41"/>
      <c r="H834" s="47"/>
    </row>
    <row r="835" s="2" customFormat="1" ht="16.8" customHeight="1">
      <c r="A835" s="41"/>
      <c r="B835" s="47"/>
      <c r="C835" s="316" t="s">
        <v>1526</v>
      </c>
      <c r="D835" s="316" t="s">
        <v>2812</v>
      </c>
      <c r="E835" s="20" t="s">
        <v>197</v>
      </c>
      <c r="F835" s="317">
        <v>3.25</v>
      </c>
      <c r="G835" s="41"/>
      <c r="H835" s="47"/>
    </row>
    <row r="836" s="2" customFormat="1">
      <c r="A836" s="41"/>
      <c r="B836" s="47"/>
      <c r="C836" s="316" t="s">
        <v>680</v>
      </c>
      <c r="D836" s="316" t="s">
        <v>2708</v>
      </c>
      <c r="E836" s="20" t="s">
        <v>197</v>
      </c>
      <c r="F836" s="317">
        <v>18.754999999999999</v>
      </c>
      <c r="G836" s="41"/>
      <c r="H836" s="47"/>
    </row>
    <row r="837" s="2" customFormat="1" ht="16.8" customHeight="1">
      <c r="A837" s="41"/>
      <c r="B837" s="47"/>
      <c r="C837" s="316" t="s">
        <v>697</v>
      </c>
      <c r="D837" s="316" t="s">
        <v>2709</v>
      </c>
      <c r="E837" s="20" t="s">
        <v>197</v>
      </c>
      <c r="F837" s="317">
        <v>3.25</v>
      </c>
      <c r="G837" s="41"/>
      <c r="H837" s="47"/>
    </row>
    <row r="838" s="2" customFormat="1" ht="16.8" customHeight="1">
      <c r="A838" s="41"/>
      <c r="B838" s="47"/>
      <c r="C838" s="316" t="s">
        <v>1889</v>
      </c>
      <c r="D838" s="316" t="s">
        <v>2878</v>
      </c>
      <c r="E838" s="20" t="s">
        <v>197</v>
      </c>
      <c r="F838" s="317">
        <v>3.25</v>
      </c>
      <c r="G838" s="41"/>
      <c r="H838" s="47"/>
    </row>
    <row r="839" s="2" customFormat="1" ht="16.8" customHeight="1">
      <c r="A839" s="41"/>
      <c r="B839" s="47"/>
      <c r="C839" s="316" t="s">
        <v>813</v>
      </c>
      <c r="D839" s="316" t="s">
        <v>2710</v>
      </c>
      <c r="E839" s="20" t="s">
        <v>197</v>
      </c>
      <c r="F839" s="317">
        <v>3.25</v>
      </c>
      <c r="G839" s="41"/>
      <c r="H839" s="47"/>
    </row>
    <row r="840" s="2" customFormat="1" ht="16.8" customHeight="1">
      <c r="A840" s="41"/>
      <c r="B840" s="47"/>
      <c r="C840" s="316" t="s">
        <v>293</v>
      </c>
      <c r="D840" s="316" t="s">
        <v>294</v>
      </c>
      <c r="E840" s="20" t="s">
        <v>197</v>
      </c>
      <c r="F840" s="317">
        <v>3.25</v>
      </c>
      <c r="G840" s="41"/>
      <c r="H840" s="47"/>
    </row>
    <row r="841" s="2" customFormat="1">
      <c r="A841" s="41"/>
      <c r="B841" s="47"/>
      <c r="C841" s="316" t="s">
        <v>685</v>
      </c>
      <c r="D841" s="316" t="s">
        <v>686</v>
      </c>
      <c r="E841" s="20" t="s">
        <v>197</v>
      </c>
      <c r="F841" s="317">
        <v>3.5750000000000002</v>
      </c>
      <c r="G841" s="41"/>
      <c r="H841" s="47"/>
    </row>
    <row r="842" s="2" customFormat="1" ht="16.8" customHeight="1">
      <c r="A842" s="41"/>
      <c r="B842" s="47"/>
      <c r="C842" s="312" t="s">
        <v>204</v>
      </c>
      <c r="D842" s="313" t="s">
        <v>205</v>
      </c>
      <c r="E842" s="314" t="s">
        <v>206</v>
      </c>
      <c r="F842" s="315">
        <v>1.625</v>
      </c>
      <c r="G842" s="41"/>
      <c r="H842" s="47"/>
    </row>
    <row r="843" s="2" customFormat="1" ht="16.8" customHeight="1">
      <c r="A843" s="41"/>
      <c r="B843" s="47"/>
      <c r="C843" s="316" t="s">
        <v>19</v>
      </c>
      <c r="D843" s="316" t="s">
        <v>2879</v>
      </c>
      <c r="E843" s="20" t="s">
        <v>19</v>
      </c>
      <c r="F843" s="317">
        <v>1.625</v>
      </c>
      <c r="G843" s="41"/>
      <c r="H843" s="47"/>
    </row>
    <row r="844" s="2" customFormat="1" ht="16.8" customHeight="1">
      <c r="A844" s="41"/>
      <c r="B844" s="47"/>
      <c r="C844" s="318" t="s">
        <v>2695</v>
      </c>
      <c r="D844" s="41"/>
      <c r="E844" s="41"/>
      <c r="F844" s="41"/>
      <c r="G844" s="41"/>
      <c r="H844" s="47"/>
    </row>
    <row r="845" s="2" customFormat="1" ht="16.8" customHeight="1">
      <c r="A845" s="41"/>
      <c r="B845" s="47"/>
      <c r="C845" s="316" t="s">
        <v>390</v>
      </c>
      <c r="D845" s="316" t="s">
        <v>2713</v>
      </c>
      <c r="E845" s="20" t="s">
        <v>392</v>
      </c>
      <c r="F845" s="317">
        <v>5.0149999999999997</v>
      </c>
      <c r="G845" s="41"/>
      <c r="H845" s="47"/>
    </row>
    <row r="846" s="2" customFormat="1" ht="16.8" customHeight="1">
      <c r="A846" s="41"/>
      <c r="B846" s="47"/>
      <c r="C846" s="316" t="s">
        <v>407</v>
      </c>
      <c r="D846" s="316" t="s">
        <v>408</v>
      </c>
      <c r="E846" s="20" t="s">
        <v>392</v>
      </c>
      <c r="F846" s="317">
        <v>5.5170000000000003</v>
      </c>
      <c r="G846" s="41"/>
      <c r="H846" s="47"/>
    </row>
    <row r="847" s="2" customFormat="1" ht="16.8" customHeight="1">
      <c r="A847" s="41"/>
      <c r="B847" s="47"/>
      <c r="C847" s="312" t="s">
        <v>208</v>
      </c>
      <c r="D847" s="313" t="s">
        <v>209</v>
      </c>
      <c r="E847" s="314" t="s">
        <v>197</v>
      </c>
      <c r="F847" s="315">
        <v>9.0719999999999992</v>
      </c>
      <c r="G847" s="41"/>
      <c r="H847" s="47"/>
    </row>
    <row r="848" s="2" customFormat="1" ht="16.8" customHeight="1">
      <c r="A848" s="41"/>
      <c r="B848" s="47"/>
      <c r="C848" s="316" t="s">
        <v>19</v>
      </c>
      <c r="D848" s="316" t="s">
        <v>2714</v>
      </c>
      <c r="E848" s="20" t="s">
        <v>19</v>
      </c>
      <c r="F848" s="317">
        <v>11.385</v>
      </c>
      <c r="G848" s="41"/>
      <c r="H848" s="47"/>
    </row>
    <row r="849" s="2" customFormat="1" ht="16.8" customHeight="1">
      <c r="A849" s="41"/>
      <c r="B849" s="47"/>
      <c r="C849" s="316" t="s">
        <v>19</v>
      </c>
      <c r="D849" s="316" t="s">
        <v>2715</v>
      </c>
      <c r="E849" s="20" t="s">
        <v>19</v>
      </c>
      <c r="F849" s="317">
        <v>0</v>
      </c>
      <c r="G849" s="41"/>
      <c r="H849" s="47"/>
    </row>
    <row r="850" s="2" customFormat="1" ht="16.8" customHeight="1">
      <c r="A850" s="41"/>
      <c r="B850" s="47"/>
      <c r="C850" s="316" t="s">
        <v>19</v>
      </c>
      <c r="D850" s="316" t="s">
        <v>2880</v>
      </c>
      <c r="E850" s="20" t="s">
        <v>19</v>
      </c>
      <c r="F850" s="317">
        <v>-0.69699999999999995</v>
      </c>
      <c r="G850" s="41"/>
      <c r="H850" s="47"/>
    </row>
    <row r="851" s="2" customFormat="1" ht="16.8" customHeight="1">
      <c r="A851" s="41"/>
      <c r="B851" s="47"/>
      <c r="C851" s="316" t="s">
        <v>19</v>
      </c>
      <c r="D851" s="316" t="s">
        <v>2815</v>
      </c>
      <c r="E851" s="20" t="s">
        <v>19</v>
      </c>
      <c r="F851" s="317">
        <v>0</v>
      </c>
      <c r="G851" s="41"/>
      <c r="H851" s="47"/>
    </row>
    <row r="852" s="2" customFormat="1" ht="16.8" customHeight="1">
      <c r="A852" s="41"/>
      <c r="B852" s="47"/>
      <c r="C852" s="316" t="s">
        <v>19</v>
      </c>
      <c r="D852" s="316" t="s">
        <v>2847</v>
      </c>
      <c r="E852" s="20" t="s">
        <v>19</v>
      </c>
      <c r="F852" s="317">
        <v>-1.6160000000000001</v>
      </c>
      <c r="G852" s="41"/>
      <c r="H852" s="47"/>
    </row>
    <row r="853" s="2" customFormat="1" ht="16.8" customHeight="1">
      <c r="A853" s="41"/>
      <c r="B853" s="47"/>
      <c r="C853" s="316" t="s">
        <v>19</v>
      </c>
      <c r="D853" s="316" t="s">
        <v>311</v>
      </c>
      <c r="E853" s="20" t="s">
        <v>19</v>
      </c>
      <c r="F853" s="317">
        <v>9.0719999999999992</v>
      </c>
      <c r="G853" s="41"/>
      <c r="H853" s="47"/>
    </row>
    <row r="854" s="2" customFormat="1" ht="16.8" customHeight="1">
      <c r="A854" s="41"/>
      <c r="B854" s="47"/>
      <c r="C854" s="318" t="s">
        <v>2695</v>
      </c>
      <c r="D854" s="41"/>
      <c r="E854" s="41"/>
      <c r="F854" s="41"/>
      <c r="G854" s="41"/>
      <c r="H854" s="47"/>
    </row>
    <row r="855" s="2" customFormat="1" ht="16.8" customHeight="1">
      <c r="A855" s="41"/>
      <c r="B855" s="47"/>
      <c r="C855" s="316" t="s">
        <v>437</v>
      </c>
      <c r="D855" s="316" t="s">
        <v>2721</v>
      </c>
      <c r="E855" s="20" t="s">
        <v>197</v>
      </c>
      <c r="F855" s="317">
        <v>19.713999999999999</v>
      </c>
      <c r="G855" s="41"/>
      <c r="H855" s="47"/>
    </row>
    <row r="856" s="2" customFormat="1" ht="16.8" customHeight="1">
      <c r="A856" s="41"/>
      <c r="B856" s="47"/>
      <c r="C856" s="316" t="s">
        <v>425</v>
      </c>
      <c r="D856" s="316" t="s">
        <v>2722</v>
      </c>
      <c r="E856" s="20" t="s">
        <v>197</v>
      </c>
      <c r="F856" s="317">
        <v>10.521000000000001</v>
      </c>
      <c r="G856" s="41"/>
      <c r="H856" s="47"/>
    </row>
    <row r="857" s="2" customFormat="1" ht="16.8" customHeight="1">
      <c r="A857" s="41"/>
      <c r="B857" s="47"/>
      <c r="C857" s="316" t="s">
        <v>730</v>
      </c>
      <c r="D857" s="316" t="s">
        <v>2723</v>
      </c>
      <c r="E857" s="20" t="s">
        <v>197</v>
      </c>
      <c r="F857" s="317">
        <v>9.0719999999999992</v>
      </c>
      <c r="G857" s="41"/>
      <c r="H857" s="47"/>
    </row>
    <row r="858" s="2" customFormat="1" ht="16.8" customHeight="1">
      <c r="A858" s="41"/>
      <c r="B858" s="47"/>
      <c r="C858" s="312" t="s">
        <v>211</v>
      </c>
      <c r="D858" s="313" t="s">
        <v>212</v>
      </c>
      <c r="E858" s="314" t="s">
        <v>197</v>
      </c>
      <c r="F858" s="315">
        <v>3.972</v>
      </c>
      <c r="G858" s="41"/>
      <c r="H858" s="47"/>
    </row>
    <row r="859" s="2" customFormat="1" ht="16.8" customHeight="1">
      <c r="A859" s="41"/>
      <c r="B859" s="47"/>
      <c r="C859" s="316" t="s">
        <v>19</v>
      </c>
      <c r="D859" s="316" t="s">
        <v>2818</v>
      </c>
      <c r="E859" s="20" t="s">
        <v>19</v>
      </c>
      <c r="F859" s="317">
        <v>0</v>
      </c>
      <c r="G859" s="41"/>
      <c r="H859" s="47"/>
    </row>
    <row r="860" s="2" customFormat="1" ht="16.8" customHeight="1">
      <c r="A860" s="41"/>
      <c r="B860" s="47"/>
      <c r="C860" s="316" t="s">
        <v>19</v>
      </c>
      <c r="D860" s="316" t="s">
        <v>2819</v>
      </c>
      <c r="E860" s="20" t="s">
        <v>19</v>
      </c>
      <c r="F860" s="317">
        <v>10.119999999999999</v>
      </c>
      <c r="G860" s="41"/>
      <c r="H860" s="47"/>
    </row>
    <row r="861" s="2" customFormat="1" ht="16.8" customHeight="1">
      <c r="A861" s="41"/>
      <c r="B861" s="47"/>
      <c r="C861" s="316" t="s">
        <v>19</v>
      </c>
      <c r="D861" s="316" t="s">
        <v>2715</v>
      </c>
      <c r="E861" s="20" t="s">
        <v>19</v>
      </c>
      <c r="F861" s="317">
        <v>0</v>
      </c>
      <c r="G861" s="41"/>
      <c r="H861" s="47"/>
    </row>
    <row r="862" s="2" customFormat="1" ht="16.8" customHeight="1">
      <c r="A862" s="41"/>
      <c r="B862" s="47"/>
      <c r="C862" s="316" t="s">
        <v>19</v>
      </c>
      <c r="D862" s="316" t="s">
        <v>2848</v>
      </c>
      <c r="E862" s="20" t="s">
        <v>19</v>
      </c>
      <c r="F862" s="317">
        <v>-1.3</v>
      </c>
      <c r="G862" s="41"/>
      <c r="H862" s="47"/>
    </row>
    <row r="863" s="2" customFormat="1" ht="16.8" customHeight="1">
      <c r="A863" s="41"/>
      <c r="B863" s="47"/>
      <c r="C863" s="316" t="s">
        <v>19</v>
      </c>
      <c r="D863" s="316" t="s">
        <v>2815</v>
      </c>
      <c r="E863" s="20" t="s">
        <v>19</v>
      </c>
      <c r="F863" s="317">
        <v>0</v>
      </c>
      <c r="G863" s="41"/>
      <c r="H863" s="47"/>
    </row>
    <row r="864" s="2" customFormat="1" ht="16.8" customHeight="1">
      <c r="A864" s="41"/>
      <c r="B864" s="47"/>
      <c r="C864" s="316" t="s">
        <v>19</v>
      </c>
      <c r="D864" s="316" t="s">
        <v>2849</v>
      </c>
      <c r="E864" s="20" t="s">
        <v>19</v>
      </c>
      <c r="F864" s="317">
        <v>-4.8479999999999999</v>
      </c>
      <c r="G864" s="41"/>
      <c r="H864" s="47"/>
    </row>
    <row r="865" s="2" customFormat="1" ht="16.8" customHeight="1">
      <c r="A865" s="41"/>
      <c r="B865" s="47"/>
      <c r="C865" s="316" t="s">
        <v>19</v>
      </c>
      <c r="D865" s="316" t="s">
        <v>311</v>
      </c>
      <c r="E865" s="20" t="s">
        <v>19</v>
      </c>
      <c r="F865" s="317">
        <v>3.972</v>
      </c>
      <c r="G865" s="41"/>
      <c r="H865" s="47"/>
    </row>
    <row r="866" s="2" customFormat="1" ht="16.8" customHeight="1">
      <c r="A866" s="41"/>
      <c r="B866" s="47"/>
      <c r="C866" s="312" t="s">
        <v>214</v>
      </c>
      <c r="D866" s="313" t="s">
        <v>215</v>
      </c>
      <c r="E866" s="314" t="s">
        <v>206</v>
      </c>
      <c r="F866" s="315">
        <v>5.0599999999999996</v>
      </c>
      <c r="G866" s="41"/>
      <c r="H866" s="47"/>
    </row>
    <row r="867" s="2" customFormat="1" ht="16.8" customHeight="1">
      <c r="A867" s="41"/>
      <c r="B867" s="47"/>
      <c r="C867" s="316" t="s">
        <v>19</v>
      </c>
      <c r="D867" s="316" t="s">
        <v>2881</v>
      </c>
      <c r="E867" s="20" t="s">
        <v>19</v>
      </c>
      <c r="F867" s="317">
        <v>0</v>
      </c>
      <c r="G867" s="41"/>
      <c r="H867" s="47"/>
    </row>
    <row r="868" s="2" customFormat="1" ht="16.8" customHeight="1">
      <c r="A868" s="41"/>
      <c r="B868" s="47"/>
      <c r="C868" s="316" t="s">
        <v>19</v>
      </c>
      <c r="D868" s="316" t="s">
        <v>2882</v>
      </c>
      <c r="E868" s="20" t="s">
        <v>19</v>
      </c>
      <c r="F868" s="317">
        <v>5.0599999999999996</v>
      </c>
      <c r="G868" s="41"/>
      <c r="H868" s="47"/>
    </row>
    <row r="869" s="2" customFormat="1" ht="16.8" customHeight="1">
      <c r="A869" s="41"/>
      <c r="B869" s="47"/>
      <c r="C869" s="316" t="s">
        <v>19</v>
      </c>
      <c r="D869" s="316" t="s">
        <v>311</v>
      </c>
      <c r="E869" s="20" t="s">
        <v>19</v>
      </c>
      <c r="F869" s="317">
        <v>5.0599999999999996</v>
      </c>
      <c r="G869" s="41"/>
      <c r="H869" s="47"/>
    </row>
    <row r="870" s="2" customFormat="1" ht="16.8" customHeight="1">
      <c r="A870" s="41"/>
      <c r="B870" s="47"/>
      <c r="C870" s="318" t="s">
        <v>2695</v>
      </c>
      <c r="D870" s="41"/>
      <c r="E870" s="41"/>
      <c r="F870" s="41"/>
      <c r="G870" s="41"/>
      <c r="H870" s="47"/>
    </row>
    <row r="871" s="2" customFormat="1" ht="16.8" customHeight="1">
      <c r="A871" s="41"/>
      <c r="B871" s="47"/>
      <c r="C871" s="316" t="s">
        <v>702</v>
      </c>
      <c r="D871" s="316" t="s">
        <v>2736</v>
      </c>
      <c r="E871" s="20" t="s">
        <v>197</v>
      </c>
      <c r="F871" s="317">
        <v>1.492</v>
      </c>
      <c r="G871" s="41"/>
      <c r="H871" s="47"/>
    </row>
    <row r="872" s="2" customFormat="1" ht="16.8" customHeight="1">
      <c r="A872" s="41"/>
      <c r="B872" s="47"/>
      <c r="C872" s="316" t="s">
        <v>716</v>
      </c>
      <c r="D872" s="316" t="s">
        <v>2737</v>
      </c>
      <c r="E872" s="20" t="s">
        <v>392</v>
      </c>
      <c r="F872" s="317">
        <v>9.9440000000000008</v>
      </c>
      <c r="G872" s="41"/>
      <c r="H872" s="47"/>
    </row>
    <row r="873" s="2" customFormat="1" ht="16.8" customHeight="1">
      <c r="A873" s="41"/>
      <c r="B873" s="47"/>
      <c r="C873" s="316" t="s">
        <v>759</v>
      </c>
      <c r="D873" s="316" t="s">
        <v>2738</v>
      </c>
      <c r="E873" s="20" t="s">
        <v>392</v>
      </c>
      <c r="F873" s="317">
        <v>14.060000000000001</v>
      </c>
      <c r="G873" s="41"/>
      <c r="H873" s="47"/>
    </row>
    <row r="874" s="2" customFormat="1" ht="16.8" customHeight="1">
      <c r="A874" s="41"/>
      <c r="B874" s="47"/>
      <c r="C874" s="316" t="s">
        <v>1426</v>
      </c>
      <c r="D874" s="316" t="s">
        <v>2825</v>
      </c>
      <c r="E874" s="20" t="s">
        <v>392</v>
      </c>
      <c r="F874" s="317">
        <v>7.5439999999999996</v>
      </c>
      <c r="G874" s="41"/>
      <c r="H874" s="47"/>
    </row>
    <row r="875" s="2" customFormat="1">
      <c r="A875" s="41"/>
      <c r="B875" s="47"/>
      <c r="C875" s="316" t="s">
        <v>1898</v>
      </c>
      <c r="D875" s="316" t="s">
        <v>2883</v>
      </c>
      <c r="E875" s="20" t="s">
        <v>197</v>
      </c>
      <c r="F875" s="317">
        <v>17.550999999999998</v>
      </c>
      <c r="G875" s="41"/>
      <c r="H875" s="47"/>
    </row>
    <row r="876" s="2" customFormat="1" ht="16.8" customHeight="1">
      <c r="A876" s="41"/>
      <c r="B876" s="47"/>
      <c r="C876" s="312" t="s">
        <v>2740</v>
      </c>
      <c r="D876" s="313" t="s">
        <v>2741</v>
      </c>
      <c r="E876" s="314" t="s">
        <v>206</v>
      </c>
      <c r="F876" s="315">
        <v>5.0599999999999996</v>
      </c>
      <c r="G876" s="41"/>
      <c r="H876" s="47"/>
    </row>
    <row r="877" s="2" customFormat="1" ht="16.8" customHeight="1">
      <c r="A877" s="41"/>
      <c r="B877" s="47"/>
      <c r="C877" s="316" t="s">
        <v>19</v>
      </c>
      <c r="D877" s="316" t="s">
        <v>69</v>
      </c>
      <c r="E877" s="20" t="s">
        <v>19</v>
      </c>
      <c r="F877" s="317">
        <v>0</v>
      </c>
      <c r="G877" s="41"/>
      <c r="H877" s="47"/>
    </row>
    <row r="878" s="2" customFormat="1" ht="16.8" customHeight="1">
      <c r="A878" s="41"/>
      <c r="B878" s="47"/>
      <c r="C878" s="316" t="s">
        <v>19</v>
      </c>
      <c r="D878" s="316" t="s">
        <v>2742</v>
      </c>
      <c r="E878" s="20" t="s">
        <v>19</v>
      </c>
      <c r="F878" s="317">
        <v>0</v>
      </c>
      <c r="G878" s="41"/>
      <c r="H878" s="47"/>
    </row>
    <row r="879" s="2" customFormat="1" ht="16.8" customHeight="1">
      <c r="A879" s="41"/>
      <c r="B879" s="47"/>
      <c r="C879" s="316" t="s">
        <v>19</v>
      </c>
      <c r="D879" s="316" t="s">
        <v>2743</v>
      </c>
      <c r="E879" s="20" t="s">
        <v>19</v>
      </c>
      <c r="F879" s="317">
        <v>0</v>
      </c>
      <c r="G879" s="41"/>
      <c r="H879" s="47"/>
    </row>
    <row r="880" s="2" customFormat="1" ht="16.8" customHeight="1">
      <c r="A880" s="41"/>
      <c r="B880" s="47"/>
      <c r="C880" s="316" t="s">
        <v>19</v>
      </c>
      <c r="D880" s="316" t="s">
        <v>2744</v>
      </c>
      <c r="E880" s="20" t="s">
        <v>19</v>
      </c>
      <c r="F880" s="317">
        <v>0</v>
      </c>
      <c r="G880" s="41"/>
      <c r="H880" s="47"/>
    </row>
    <row r="881" s="2" customFormat="1" ht="16.8" customHeight="1">
      <c r="A881" s="41"/>
      <c r="B881" s="47"/>
      <c r="C881" s="316" t="s">
        <v>19</v>
      </c>
      <c r="D881" s="316" t="s">
        <v>214</v>
      </c>
      <c r="E881" s="20" t="s">
        <v>19</v>
      </c>
      <c r="F881" s="317">
        <v>5.0599999999999996</v>
      </c>
      <c r="G881" s="41"/>
      <c r="H881" s="47"/>
    </row>
    <row r="882" s="2" customFormat="1" ht="16.8" customHeight="1">
      <c r="A882" s="41"/>
      <c r="B882" s="47"/>
      <c r="C882" s="316" t="s">
        <v>19</v>
      </c>
      <c r="D882" s="316" t="s">
        <v>2745</v>
      </c>
      <c r="E882" s="20" t="s">
        <v>19</v>
      </c>
      <c r="F882" s="317">
        <v>0</v>
      </c>
      <c r="G882" s="41"/>
      <c r="H882" s="47"/>
    </row>
    <row r="883" s="2" customFormat="1" ht="16.8" customHeight="1">
      <c r="A883" s="41"/>
      <c r="B883" s="47"/>
      <c r="C883" s="316" t="s">
        <v>19</v>
      </c>
      <c r="D883" s="316" t="s">
        <v>311</v>
      </c>
      <c r="E883" s="20" t="s">
        <v>19</v>
      </c>
      <c r="F883" s="317">
        <v>5.0599999999999996</v>
      </c>
      <c r="G883" s="41"/>
      <c r="H883" s="47"/>
    </row>
    <row r="884" s="2" customFormat="1" ht="16.8" customHeight="1">
      <c r="A884" s="41"/>
      <c r="B884" s="47"/>
      <c r="C884" s="312" t="s">
        <v>1879</v>
      </c>
      <c r="D884" s="313" t="s">
        <v>1880</v>
      </c>
      <c r="E884" s="314" t="s">
        <v>206</v>
      </c>
      <c r="F884" s="315">
        <v>4.8840000000000003</v>
      </c>
      <c r="G884" s="41"/>
      <c r="H884" s="47"/>
    </row>
    <row r="885" s="2" customFormat="1" ht="16.8" customHeight="1">
      <c r="A885" s="41"/>
      <c r="B885" s="47"/>
      <c r="C885" s="316" t="s">
        <v>19</v>
      </c>
      <c r="D885" s="316" t="s">
        <v>2884</v>
      </c>
      <c r="E885" s="20" t="s">
        <v>19</v>
      </c>
      <c r="F885" s="317">
        <v>0</v>
      </c>
      <c r="G885" s="41"/>
      <c r="H885" s="47"/>
    </row>
    <row r="886" s="2" customFormat="1" ht="16.8" customHeight="1">
      <c r="A886" s="41"/>
      <c r="B886" s="47"/>
      <c r="C886" s="316" t="s">
        <v>19</v>
      </c>
      <c r="D886" s="316" t="s">
        <v>2885</v>
      </c>
      <c r="E886" s="20" t="s">
        <v>19</v>
      </c>
      <c r="F886" s="317">
        <v>4.8840000000000003</v>
      </c>
      <c r="G886" s="41"/>
      <c r="H886" s="47"/>
    </row>
    <row r="887" s="2" customFormat="1" ht="16.8" customHeight="1">
      <c r="A887" s="41"/>
      <c r="B887" s="47"/>
      <c r="C887" s="316" t="s">
        <v>19</v>
      </c>
      <c r="D887" s="316" t="s">
        <v>311</v>
      </c>
      <c r="E887" s="20" t="s">
        <v>19</v>
      </c>
      <c r="F887" s="317">
        <v>4.8840000000000003</v>
      </c>
      <c r="G887" s="41"/>
      <c r="H887" s="47"/>
    </row>
    <row r="888" s="2" customFormat="1" ht="16.8" customHeight="1">
      <c r="A888" s="41"/>
      <c r="B888" s="47"/>
      <c r="C888" s="318" t="s">
        <v>2695</v>
      </c>
      <c r="D888" s="41"/>
      <c r="E888" s="41"/>
      <c r="F888" s="41"/>
      <c r="G888" s="41"/>
      <c r="H888" s="47"/>
    </row>
    <row r="889" s="2" customFormat="1">
      <c r="A889" s="41"/>
      <c r="B889" s="47"/>
      <c r="C889" s="316" t="s">
        <v>1957</v>
      </c>
      <c r="D889" s="316" t="s">
        <v>2886</v>
      </c>
      <c r="E889" s="20" t="s">
        <v>392</v>
      </c>
      <c r="F889" s="317">
        <v>3.3839999999999999</v>
      </c>
      <c r="G889" s="41"/>
      <c r="H889" s="47"/>
    </row>
    <row r="890" s="2" customFormat="1" ht="16.8" customHeight="1">
      <c r="A890" s="41"/>
      <c r="B890" s="47"/>
      <c r="C890" s="316" t="s">
        <v>702</v>
      </c>
      <c r="D890" s="316" t="s">
        <v>2736</v>
      </c>
      <c r="E890" s="20" t="s">
        <v>197</v>
      </c>
      <c r="F890" s="317">
        <v>1.492</v>
      </c>
      <c r="G890" s="41"/>
      <c r="H890" s="47"/>
    </row>
    <row r="891" s="2" customFormat="1" ht="16.8" customHeight="1">
      <c r="A891" s="41"/>
      <c r="B891" s="47"/>
      <c r="C891" s="316" t="s">
        <v>716</v>
      </c>
      <c r="D891" s="316" t="s">
        <v>2737</v>
      </c>
      <c r="E891" s="20" t="s">
        <v>392</v>
      </c>
      <c r="F891" s="317">
        <v>9.9440000000000008</v>
      </c>
      <c r="G891" s="41"/>
      <c r="H891" s="47"/>
    </row>
    <row r="892" s="2" customFormat="1" ht="16.8" customHeight="1">
      <c r="A892" s="41"/>
      <c r="B892" s="47"/>
      <c r="C892" s="316" t="s">
        <v>1426</v>
      </c>
      <c r="D892" s="316" t="s">
        <v>2825</v>
      </c>
      <c r="E892" s="20" t="s">
        <v>392</v>
      </c>
      <c r="F892" s="317">
        <v>7.5439999999999996</v>
      </c>
      <c r="G892" s="41"/>
      <c r="H892" s="47"/>
    </row>
    <row r="893" s="2" customFormat="1">
      <c r="A893" s="41"/>
      <c r="B893" s="47"/>
      <c r="C893" s="316" t="s">
        <v>1898</v>
      </c>
      <c r="D893" s="316" t="s">
        <v>2883</v>
      </c>
      <c r="E893" s="20" t="s">
        <v>197</v>
      </c>
      <c r="F893" s="317">
        <v>17.550999999999998</v>
      </c>
      <c r="G893" s="41"/>
      <c r="H893" s="47"/>
    </row>
    <row r="894" s="2" customFormat="1" ht="16.8" customHeight="1">
      <c r="A894" s="41"/>
      <c r="B894" s="47"/>
      <c r="C894" s="312" t="s">
        <v>218</v>
      </c>
      <c r="D894" s="313" t="s">
        <v>219</v>
      </c>
      <c r="E894" s="314" t="s">
        <v>197</v>
      </c>
      <c r="F894" s="315">
        <v>1.373</v>
      </c>
      <c r="G894" s="41"/>
      <c r="H894" s="47"/>
    </row>
    <row r="895" s="2" customFormat="1" ht="16.8" customHeight="1">
      <c r="A895" s="41"/>
      <c r="B895" s="47"/>
      <c r="C895" s="316" t="s">
        <v>19</v>
      </c>
      <c r="D895" s="316" t="s">
        <v>2887</v>
      </c>
      <c r="E895" s="20" t="s">
        <v>19</v>
      </c>
      <c r="F895" s="317">
        <v>0.69699999999999995</v>
      </c>
      <c r="G895" s="41"/>
      <c r="H895" s="47"/>
    </row>
    <row r="896" s="2" customFormat="1" ht="16.8" customHeight="1">
      <c r="A896" s="41"/>
      <c r="B896" s="47"/>
      <c r="C896" s="316" t="s">
        <v>19</v>
      </c>
      <c r="D896" s="316" t="s">
        <v>2888</v>
      </c>
      <c r="E896" s="20" t="s">
        <v>19</v>
      </c>
      <c r="F896" s="317">
        <v>0.67600000000000005</v>
      </c>
      <c r="G896" s="41"/>
      <c r="H896" s="47"/>
    </row>
    <row r="897" s="2" customFormat="1" ht="16.8" customHeight="1">
      <c r="A897" s="41"/>
      <c r="B897" s="47"/>
      <c r="C897" s="316" t="s">
        <v>19</v>
      </c>
      <c r="D897" s="316" t="s">
        <v>311</v>
      </c>
      <c r="E897" s="20" t="s">
        <v>19</v>
      </c>
      <c r="F897" s="317">
        <v>1.373</v>
      </c>
      <c r="G897" s="41"/>
      <c r="H897" s="47"/>
    </row>
    <row r="898" s="2" customFormat="1" ht="16.8" customHeight="1">
      <c r="A898" s="41"/>
      <c r="B898" s="47"/>
      <c r="C898" s="318" t="s">
        <v>2695</v>
      </c>
      <c r="D898" s="41"/>
      <c r="E898" s="41"/>
      <c r="F898" s="41"/>
      <c r="G898" s="41"/>
      <c r="H898" s="47"/>
    </row>
    <row r="899" s="2" customFormat="1" ht="16.8" customHeight="1">
      <c r="A899" s="41"/>
      <c r="B899" s="47"/>
      <c r="C899" s="316" t="s">
        <v>413</v>
      </c>
      <c r="D899" s="316" t="s">
        <v>2747</v>
      </c>
      <c r="E899" s="20" t="s">
        <v>197</v>
      </c>
      <c r="F899" s="317">
        <v>1.373</v>
      </c>
      <c r="G899" s="41"/>
      <c r="H899" s="47"/>
    </row>
    <row r="900" s="2" customFormat="1">
      <c r="A900" s="41"/>
      <c r="B900" s="47"/>
      <c r="C900" s="316" t="s">
        <v>1898</v>
      </c>
      <c r="D900" s="316" t="s">
        <v>2883</v>
      </c>
      <c r="E900" s="20" t="s">
        <v>197</v>
      </c>
      <c r="F900" s="317">
        <v>17.550999999999998</v>
      </c>
      <c r="G900" s="41"/>
      <c r="H900" s="47"/>
    </row>
    <row r="901" s="2" customFormat="1" ht="16.8" customHeight="1">
      <c r="A901" s="41"/>
      <c r="B901" s="47"/>
      <c r="C901" s="312" t="s">
        <v>222</v>
      </c>
      <c r="D901" s="313" t="s">
        <v>223</v>
      </c>
      <c r="E901" s="314" t="s">
        <v>197</v>
      </c>
      <c r="F901" s="315">
        <v>10.642</v>
      </c>
      <c r="G901" s="41"/>
      <c r="H901" s="47"/>
    </row>
    <row r="902" s="2" customFormat="1" ht="16.8" customHeight="1">
      <c r="A902" s="41"/>
      <c r="B902" s="47"/>
      <c r="C902" s="316" t="s">
        <v>19</v>
      </c>
      <c r="D902" s="316" t="s">
        <v>2748</v>
      </c>
      <c r="E902" s="20" t="s">
        <v>19</v>
      </c>
      <c r="F902" s="317">
        <v>0</v>
      </c>
      <c r="G902" s="41"/>
      <c r="H902" s="47"/>
    </row>
    <row r="903" s="2" customFormat="1" ht="16.8" customHeight="1">
      <c r="A903" s="41"/>
      <c r="B903" s="47"/>
      <c r="C903" s="316" t="s">
        <v>19</v>
      </c>
      <c r="D903" s="316" t="s">
        <v>2889</v>
      </c>
      <c r="E903" s="20" t="s">
        <v>19</v>
      </c>
      <c r="F903" s="317">
        <v>0.50600000000000001</v>
      </c>
      <c r="G903" s="41"/>
      <c r="H903" s="47"/>
    </row>
    <row r="904" s="2" customFormat="1" ht="16.8" customHeight="1">
      <c r="A904" s="41"/>
      <c r="B904" s="47"/>
      <c r="C904" s="316" t="s">
        <v>19</v>
      </c>
      <c r="D904" s="316" t="s">
        <v>2890</v>
      </c>
      <c r="E904" s="20" t="s">
        <v>19</v>
      </c>
      <c r="F904" s="317">
        <v>2.3690000000000002</v>
      </c>
      <c r="G904" s="41"/>
      <c r="H904" s="47"/>
    </row>
    <row r="905" s="2" customFormat="1" ht="16.8" customHeight="1">
      <c r="A905" s="41"/>
      <c r="B905" s="47"/>
      <c r="C905" s="316" t="s">
        <v>19</v>
      </c>
      <c r="D905" s="316" t="s">
        <v>2891</v>
      </c>
      <c r="E905" s="20" t="s">
        <v>19</v>
      </c>
      <c r="F905" s="317">
        <v>11.477</v>
      </c>
      <c r="G905" s="41"/>
      <c r="H905" s="47"/>
    </row>
    <row r="906" s="2" customFormat="1" ht="16.8" customHeight="1">
      <c r="A906" s="41"/>
      <c r="B906" s="47"/>
      <c r="C906" s="316" t="s">
        <v>19</v>
      </c>
      <c r="D906" s="316" t="s">
        <v>2892</v>
      </c>
      <c r="E906" s="20" t="s">
        <v>19</v>
      </c>
      <c r="F906" s="317">
        <v>0</v>
      </c>
      <c r="G906" s="41"/>
      <c r="H906" s="47"/>
    </row>
    <row r="907" s="2" customFormat="1" ht="16.8" customHeight="1">
      <c r="A907" s="41"/>
      <c r="B907" s="47"/>
      <c r="C907" s="316" t="s">
        <v>19</v>
      </c>
      <c r="D907" s="316" t="s">
        <v>2893</v>
      </c>
      <c r="E907" s="20" t="s">
        <v>19</v>
      </c>
      <c r="F907" s="317">
        <v>-1.4139999999999999</v>
      </c>
      <c r="G907" s="41"/>
      <c r="H907" s="47"/>
    </row>
    <row r="908" s="2" customFormat="1" ht="16.8" customHeight="1">
      <c r="A908" s="41"/>
      <c r="B908" s="47"/>
      <c r="C908" s="316" t="s">
        <v>19</v>
      </c>
      <c r="D908" s="316" t="s">
        <v>2847</v>
      </c>
      <c r="E908" s="20" t="s">
        <v>19</v>
      </c>
      <c r="F908" s="317">
        <v>-1.6160000000000001</v>
      </c>
      <c r="G908" s="41"/>
      <c r="H908" s="47"/>
    </row>
    <row r="909" s="2" customFormat="1" ht="16.8" customHeight="1">
      <c r="A909" s="41"/>
      <c r="B909" s="47"/>
      <c r="C909" s="316" t="s">
        <v>19</v>
      </c>
      <c r="D909" s="316" t="s">
        <v>2894</v>
      </c>
      <c r="E909" s="20" t="s">
        <v>19</v>
      </c>
      <c r="F909" s="317">
        <v>-0.68000000000000005</v>
      </c>
      <c r="G909" s="41"/>
      <c r="H909" s="47"/>
    </row>
    <row r="910" s="2" customFormat="1" ht="16.8" customHeight="1">
      <c r="A910" s="41"/>
      <c r="B910" s="47"/>
      <c r="C910" s="316" t="s">
        <v>19</v>
      </c>
      <c r="D910" s="316" t="s">
        <v>311</v>
      </c>
      <c r="E910" s="20" t="s">
        <v>19</v>
      </c>
      <c r="F910" s="317">
        <v>10.642</v>
      </c>
      <c r="G910" s="41"/>
      <c r="H910" s="47"/>
    </row>
    <row r="911" s="2" customFormat="1" ht="16.8" customHeight="1">
      <c r="A911" s="41"/>
      <c r="B911" s="47"/>
      <c r="C911" s="318" t="s">
        <v>2695</v>
      </c>
      <c r="D911" s="41"/>
      <c r="E911" s="41"/>
      <c r="F911" s="41"/>
      <c r="G911" s="41"/>
      <c r="H911" s="47"/>
    </row>
    <row r="912" s="2" customFormat="1" ht="16.8" customHeight="1">
      <c r="A912" s="41"/>
      <c r="B912" s="47"/>
      <c r="C912" s="316" t="s">
        <v>437</v>
      </c>
      <c r="D912" s="316" t="s">
        <v>2721</v>
      </c>
      <c r="E912" s="20" t="s">
        <v>197</v>
      </c>
      <c r="F912" s="317">
        <v>19.713999999999999</v>
      </c>
      <c r="G912" s="41"/>
      <c r="H912" s="47"/>
    </row>
    <row r="913" s="2" customFormat="1" ht="16.8" customHeight="1">
      <c r="A913" s="41"/>
      <c r="B913" s="47"/>
      <c r="C913" s="316" t="s">
        <v>443</v>
      </c>
      <c r="D913" s="316" t="s">
        <v>2751</v>
      </c>
      <c r="E913" s="20" t="s">
        <v>197</v>
      </c>
      <c r="F913" s="317">
        <v>10.642</v>
      </c>
      <c r="G913" s="41"/>
      <c r="H913" s="47"/>
    </row>
    <row r="914" s="2" customFormat="1" ht="16.8" customHeight="1">
      <c r="A914" s="41"/>
      <c r="B914" s="47"/>
      <c r="C914" s="316" t="s">
        <v>806</v>
      </c>
      <c r="D914" s="316" t="s">
        <v>2752</v>
      </c>
      <c r="E914" s="20" t="s">
        <v>197</v>
      </c>
      <c r="F914" s="317">
        <v>33.731999999999999</v>
      </c>
      <c r="G914" s="41"/>
      <c r="H914" s="47"/>
    </row>
    <row r="915" s="2" customFormat="1" ht="16.8" customHeight="1">
      <c r="A915" s="41"/>
      <c r="B915" s="47"/>
      <c r="C915" s="312" t="s">
        <v>226</v>
      </c>
      <c r="D915" s="313" t="s">
        <v>227</v>
      </c>
      <c r="E915" s="314" t="s">
        <v>206</v>
      </c>
      <c r="F915" s="315">
        <v>2.52</v>
      </c>
      <c r="G915" s="41"/>
      <c r="H915" s="47"/>
    </row>
    <row r="916" s="2" customFormat="1" ht="16.8" customHeight="1">
      <c r="A916" s="41"/>
      <c r="B916" s="47"/>
      <c r="C916" s="316" t="s">
        <v>19</v>
      </c>
      <c r="D916" s="316" t="s">
        <v>2895</v>
      </c>
      <c r="E916" s="20" t="s">
        <v>19</v>
      </c>
      <c r="F916" s="317">
        <v>2.52</v>
      </c>
      <c r="G916" s="41"/>
      <c r="H916" s="47"/>
    </row>
    <row r="917" s="2" customFormat="1" ht="16.8" customHeight="1">
      <c r="A917" s="41"/>
      <c r="B917" s="47"/>
      <c r="C917" s="318" t="s">
        <v>2695</v>
      </c>
      <c r="D917" s="41"/>
      <c r="E917" s="41"/>
      <c r="F917" s="41"/>
      <c r="G917" s="41"/>
      <c r="H917" s="47"/>
    </row>
    <row r="918" s="2" customFormat="1" ht="16.8" customHeight="1">
      <c r="A918" s="41"/>
      <c r="B918" s="47"/>
      <c r="C918" s="316" t="s">
        <v>425</v>
      </c>
      <c r="D918" s="316" t="s">
        <v>2722</v>
      </c>
      <c r="E918" s="20" t="s">
        <v>197</v>
      </c>
      <c r="F918" s="317">
        <v>10.521000000000001</v>
      </c>
      <c r="G918" s="41"/>
      <c r="H918" s="47"/>
    </row>
    <row r="919" s="2" customFormat="1" ht="16.8" customHeight="1">
      <c r="A919" s="41"/>
      <c r="B919" s="47"/>
      <c r="C919" s="316" t="s">
        <v>745</v>
      </c>
      <c r="D919" s="316" t="s">
        <v>2755</v>
      </c>
      <c r="E919" s="20" t="s">
        <v>392</v>
      </c>
      <c r="F919" s="317">
        <v>2.52</v>
      </c>
      <c r="G919" s="41"/>
      <c r="H919" s="47"/>
    </row>
    <row r="920" s="2" customFormat="1" ht="16.8" customHeight="1">
      <c r="A920" s="41"/>
      <c r="B920" s="47"/>
      <c r="C920" s="316" t="s">
        <v>778</v>
      </c>
      <c r="D920" s="316" t="s">
        <v>2756</v>
      </c>
      <c r="E920" s="20" t="s">
        <v>392</v>
      </c>
      <c r="F920" s="317">
        <v>2.52</v>
      </c>
      <c r="G920" s="41"/>
      <c r="H920" s="47"/>
    </row>
    <row r="921" s="2" customFormat="1" ht="16.8" customHeight="1">
      <c r="A921" s="41"/>
      <c r="B921" s="47"/>
      <c r="C921" s="312" t="s">
        <v>230</v>
      </c>
      <c r="D921" s="313" t="s">
        <v>231</v>
      </c>
      <c r="E921" s="314" t="s">
        <v>206</v>
      </c>
      <c r="F921" s="315">
        <v>3.3900000000000001</v>
      </c>
      <c r="G921" s="41"/>
      <c r="H921" s="47"/>
    </row>
    <row r="922" s="2" customFormat="1" ht="16.8" customHeight="1">
      <c r="A922" s="41"/>
      <c r="B922" s="47"/>
      <c r="C922" s="316" t="s">
        <v>19</v>
      </c>
      <c r="D922" s="316" t="s">
        <v>2896</v>
      </c>
      <c r="E922" s="20" t="s">
        <v>19</v>
      </c>
      <c r="F922" s="317">
        <v>1.7</v>
      </c>
      <c r="G922" s="41"/>
      <c r="H922" s="47"/>
    </row>
    <row r="923" s="2" customFormat="1" ht="16.8" customHeight="1">
      <c r="A923" s="41"/>
      <c r="B923" s="47"/>
      <c r="C923" s="316" t="s">
        <v>19</v>
      </c>
      <c r="D923" s="316" t="s">
        <v>2897</v>
      </c>
      <c r="E923" s="20" t="s">
        <v>19</v>
      </c>
      <c r="F923" s="317">
        <v>1.69</v>
      </c>
      <c r="G923" s="41"/>
      <c r="H923" s="47"/>
    </row>
    <row r="924" s="2" customFormat="1" ht="16.8" customHeight="1">
      <c r="A924" s="41"/>
      <c r="B924" s="47"/>
      <c r="C924" s="316" t="s">
        <v>19</v>
      </c>
      <c r="D924" s="316" t="s">
        <v>311</v>
      </c>
      <c r="E924" s="20" t="s">
        <v>19</v>
      </c>
      <c r="F924" s="317">
        <v>3.3900000000000001</v>
      </c>
      <c r="G924" s="41"/>
      <c r="H924" s="47"/>
    </row>
    <row r="925" s="2" customFormat="1" ht="16.8" customHeight="1">
      <c r="A925" s="41"/>
      <c r="B925" s="47"/>
      <c r="C925" s="318" t="s">
        <v>2695</v>
      </c>
      <c r="D925" s="41"/>
      <c r="E925" s="41"/>
      <c r="F925" s="41"/>
      <c r="G925" s="41"/>
      <c r="H925" s="47"/>
    </row>
    <row r="926" s="2" customFormat="1" ht="16.8" customHeight="1">
      <c r="A926" s="41"/>
      <c r="B926" s="47"/>
      <c r="C926" s="316" t="s">
        <v>390</v>
      </c>
      <c r="D926" s="316" t="s">
        <v>2713</v>
      </c>
      <c r="E926" s="20" t="s">
        <v>392</v>
      </c>
      <c r="F926" s="317">
        <v>5.0149999999999997</v>
      </c>
      <c r="G926" s="41"/>
      <c r="H926" s="47"/>
    </row>
    <row r="927" s="2" customFormat="1" ht="16.8" customHeight="1">
      <c r="A927" s="41"/>
      <c r="B927" s="47"/>
      <c r="C927" s="316" t="s">
        <v>407</v>
      </c>
      <c r="D927" s="316" t="s">
        <v>408</v>
      </c>
      <c r="E927" s="20" t="s">
        <v>392</v>
      </c>
      <c r="F927" s="317">
        <v>5.5170000000000003</v>
      </c>
      <c r="G927" s="41"/>
      <c r="H927" s="47"/>
    </row>
    <row r="928" s="2" customFormat="1" ht="16.8" customHeight="1">
      <c r="A928" s="41"/>
      <c r="B928" s="47"/>
      <c r="C928" s="312" t="s">
        <v>232</v>
      </c>
      <c r="D928" s="313" t="s">
        <v>233</v>
      </c>
      <c r="E928" s="314" t="s">
        <v>206</v>
      </c>
      <c r="F928" s="315">
        <v>1.625</v>
      </c>
      <c r="G928" s="41"/>
      <c r="H928" s="47"/>
    </row>
    <row r="929" s="2" customFormat="1" ht="16.8" customHeight="1">
      <c r="A929" s="41"/>
      <c r="B929" s="47"/>
      <c r="C929" s="316" t="s">
        <v>19</v>
      </c>
      <c r="D929" s="316" t="s">
        <v>2898</v>
      </c>
      <c r="E929" s="20" t="s">
        <v>19</v>
      </c>
      <c r="F929" s="317">
        <v>1.625</v>
      </c>
      <c r="G929" s="41"/>
      <c r="H929" s="47"/>
    </row>
    <row r="930" s="2" customFormat="1" ht="16.8" customHeight="1">
      <c r="A930" s="41"/>
      <c r="B930" s="47"/>
      <c r="C930" s="318" t="s">
        <v>2695</v>
      </c>
      <c r="D930" s="41"/>
      <c r="E930" s="41"/>
      <c r="F930" s="41"/>
      <c r="G930" s="41"/>
      <c r="H930" s="47"/>
    </row>
    <row r="931" s="2" customFormat="1" ht="16.8" customHeight="1">
      <c r="A931" s="41"/>
      <c r="B931" s="47"/>
      <c r="C931" s="316" t="s">
        <v>1433</v>
      </c>
      <c r="D931" s="316" t="s">
        <v>2831</v>
      </c>
      <c r="E931" s="20" t="s">
        <v>392</v>
      </c>
      <c r="F931" s="317">
        <v>1.625</v>
      </c>
      <c r="G931" s="41"/>
      <c r="H931" s="47"/>
    </row>
    <row r="932" s="2" customFormat="1" ht="16.8" customHeight="1">
      <c r="A932" s="41"/>
      <c r="B932" s="47"/>
      <c r="C932" s="312" t="s">
        <v>235</v>
      </c>
      <c r="D932" s="313" t="s">
        <v>236</v>
      </c>
      <c r="E932" s="314" t="s">
        <v>197</v>
      </c>
      <c r="F932" s="315">
        <v>2.7269999999999999</v>
      </c>
      <c r="G932" s="41"/>
      <c r="H932" s="47"/>
    </row>
    <row r="933" s="2" customFormat="1" ht="16.8" customHeight="1">
      <c r="A933" s="41"/>
      <c r="B933" s="47"/>
      <c r="C933" s="316" t="s">
        <v>19</v>
      </c>
      <c r="D933" s="316" t="s">
        <v>2872</v>
      </c>
      <c r="E933" s="20" t="s">
        <v>19</v>
      </c>
      <c r="F933" s="317">
        <v>1.127</v>
      </c>
      <c r="G933" s="41"/>
      <c r="H933" s="47"/>
    </row>
    <row r="934" s="2" customFormat="1" ht="16.8" customHeight="1">
      <c r="A934" s="41"/>
      <c r="B934" s="47"/>
      <c r="C934" s="316" t="s">
        <v>19</v>
      </c>
      <c r="D934" s="316" t="s">
        <v>2873</v>
      </c>
      <c r="E934" s="20" t="s">
        <v>19</v>
      </c>
      <c r="F934" s="317">
        <v>1.6000000000000001</v>
      </c>
      <c r="G934" s="41"/>
      <c r="H934" s="47"/>
    </row>
    <row r="935" s="2" customFormat="1" ht="16.8" customHeight="1">
      <c r="A935" s="41"/>
      <c r="B935" s="47"/>
      <c r="C935" s="316" t="s">
        <v>19</v>
      </c>
      <c r="D935" s="316" t="s">
        <v>311</v>
      </c>
      <c r="E935" s="20" t="s">
        <v>19</v>
      </c>
      <c r="F935" s="317">
        <v>2.7269999999999999</v>
      </c>
      <c r="G935" s="41"/>
      <c r="H935" s="47"/>
    </row>
    <row r="936" s="2" customFormat="1" ht="16.8" customHeight="1">
      <c r="A936" s="41"/>
      <c r="B936" s="47"/>
      <c r="C936" s="318" t="s">
        <v>2695</v>
      </c>
      <c r="D936" s="41"/>
      <c r="E936" s="41"/>
      <c r="F936" s="41"/>
      <c r="G936" s="41"/>
      <c r="H936" s="47"/>
    </row>
    <row r="937" s="2" customFormat="1" ht="16.8" customHeight="1">
      <c r="A937" s="41"/>
      <c r="B937" s="47"/>
      <c r="C937" s="316" t="s">
        <v>1574</v>
      </c>
      <c r="D937" s="316" t="s">
        <v>2837</v>
      </c>
      <c r="E937" s="20" t="s">
        <v>197</v>
      </c>
      <c r="F937" s="317">
        <v>0.36299999999999999</v>
      </c>
      <c r="G937" s="41"/>
      <c r="H937" s="47"/>
    </row>
    <row r="938" s="2" customFormat="1" ht="16.8" customHeight="1">
      <c r="A938" s="41"/>
      <c r="B938" s="47"/>
      <c r="C938" s="316" t="s">
        <v>595</v>
      </c>
      <c r="D938" s="316" t="s">
        <v>2758</v>
      </c>
      <c r="E938" s="20" t="s">
        <v>197</v>
      </c>
      <c r="F938" s="317">
        <v>2.7269999999999999</v>
      </c>
      <c r="G938" s="41"/>
      <c r="H938" s="47"/>
    </row>
    <row r="939" s="2" customFormat="1" ht="16.8" customHeight="1">
      <c r="A939" s="41"/>
      <c r="B939" s="47"/>
      <c r="C939" s="316" t="s">
        <v>600</v>
      </c>
      <c r="D939" s="316" t="s">
        <v>2759</v>
      </c>
      <c r="E939" s="20" t="s">
        <v>197</v>
      </c>
      <c r="F939" s="317">
        <v>2.7269999999999999</v>
      </c>
      <c r="G939" s="41"/>
      <c r="H939" s="47"/>
    </row>
    <row r="940" s="2" customFormat="1" ht="16.8" customHeight="1">
      <c r="A940" s="41"/>
      <c r="B940" s="47"/>
      <c r="C940" s="316" t="s">
        <v>1487</v>
      </c>
      <c r="D940" s="316" t="s">
        <v>2899</v>
      </c>
      <c r="E940" s="20" t="s">
        <v>197</v>
      </c>
      <c r="F940" s="317">
        <v>2.7269999999999999</v>
      </c>
      <c r="G940" s="41"/>
      <c r="H940" s="47"/>
    </row>
    <row r="941" s="2" customFormat="1" ht="16.8" customHeight="1">
      <c r="A941" s="41"/>
      <c r="B941" s="47"/>
      <c r="C941" s="316" t="s">
        <v>1893</v>
      </c>
      <c r="D941" s="316" t="s">
        <v>2876</v>
      </c>
      <c r="E941" s="20" t="s">
        <v>197</v>
      </c>
      <c r="F941" s="317">
        <v>0.36299999999999999</v>
      </c>
      <c r="G941" s="41"/>
      <c r="H941" s="47"/>
    </row>
    <row r="942" s="2" customFormat="1" ht="26.4" customHeight="1">
      <c r="A942" s="41"/>
      <c r="B942" s="47"/>
      <c r="C942" s="311" t="s">
        <v>2900</v>
      </c>
      <c r="D942" s="311" t="s">
        <v>155</v>
      </c>
      <c r="E942" s="41"/>
      <c r="F942" s="41"/>
      <c r="G942" s="41"/>
      <c r="H942" s="47"/>
    </row>
    <row r="943" s="2" customFormat="1" ht="16.8" customHeight="1">
      <c r="A943" s="41"/>
      <c r="B943" s="47"/>
      <c r="C943" s="312" t="s">
        <v>195</v>
      </c>
      <c r="D943" s="313" t="s">
        <v>196</v>
      </c>
      <c r="E943" s="314" t="s">
        <v>197</v>
      </c>
      <c r="F943" s="315">
        <v>4.9900000000000002</v>
      </c>
      <c r="G943" s="41"/>
      <c r="H943" s="47"/>
    </row>
    <row r="944" s="2" customFormat="1" ht="16.8" customHeight="1">
      <c r="A944" s="41"/>
      <c r="B944" s="47"/>
      <c r="C944" s="316" t="s">
        <v>19</v>
      </c>
      <c r="D944" s="316" t="s">
        <v>2901</v>
      </c>
      <c r="E944" s="20" t="s">
        <v>19</v>
      </c>
      <c r="F944" s="317">
        <v>1.3500000000000001</v>
      </c>
      <c r="G944" s="41"/>
      <c r="H944" s="47"/>
    </row>
    <row r="945" s="2" customFormat="1" ht="16.8" customHeight="1">
      <c r="A945" s="41"/>
      <c r="B945" s="47"/>
      <c r="C945" s="316" t="s">
        <v>19</v>
      </c>
      <c r="D945" s="316" t="s">
        <v>2902</v>
      </c>
      <c r="E945" s="20" t="s">
        <v>19</v>
      </c>
      <c r="F945" s="317">
        <v>3.6400000000000001</v>
      </c>
      <c r="G945" s="41"/>
      <c r="H945" s="47"/>
    </row>
    <row r="946" s="2" customFormat="1" ht="16.8" customHeight="1">
      <c r="A946" s="41"/>
      <c r="B946" s="47"/>
      <c r="C946" s="316" t="s">
        <v>19</v>
      </c>
      <c r="D946" s="316" t="s">
        <v>311</v>
      </c>
      <c r="E946" s="20" t="s">
        <v>19</v>
      </c>
      <c r="F946" s="317">
        <v>4.9900000000000002</v>
      </c>
      <c r="G946" s="41"/>
      <c r="H946" s="47"/>
    </row>
    <row r="947" s="2" customFormat="1" ht="16.8" customHeight="1">
      <c r="A947" s="41"/>
      <c r="B947" s="47"/>
      <c r="C947" s="318" t="s">
        <v>2695</v>
      </c>
      <c r="D947" s="41"/>
      <c r="E947" s="41"/>
      <c r="F947" s="41"/>
      <c r="G947" s="41"/>
      <c r="H947" s="47"/>
    </row>
    <row r="948" s="2" customFormat="1" ht="16.8" customHeight="1">
      <c r="A948" s="41"/>
      <c r="B948" s="47"/>
      <c r="C948" s="316" t="s">
        <v>821</v>
      </c>
      <c r="D948" s="316" t="s">
        <v>2696</v>
      </c>
      <c r="E948" s="20" t="s">
        <v>197</v>
      </c>
      <c r="F948" s="317">
        <v>7.4850000000000003</v>
      </c>
      <c r="G948" s="41"/>
      <c r="H948" s="47"/>
    </row>
    <row r="949" s="2" customFormat="1" ht="16.8" customHeight="1">
      <c r="A949" s="41"/>
      <c r="B949" s="47"/>
      <c r="C949" s="316" t="s">
        <v>500</v>
      </c>
      <c r="D949" s="316" t="s">
        <v>2698</v>
      </c>
      <c r="E949" s="20" t="s">
        <v>197</v>
      </c>
      <c r="F949" s="317">
        <v>34.990000000000002</v>
      </c>
      <c r="G949" s="41"/>
      <c r="H949" s="47"/>
    </row>
    <row r="950" s="2" customFormat="1" ht="16.8" customHeight="1">
      <c r="A950" s="41"/>
      <c r="B950" s="47"/>
      <c r="C950" s="312" t="s">
        <v>200</v>
      </c>
      <c r="D950" s="313" t="s">
        <v>201</v>
      </c>
      <c r="E950" s="314" t="s">
        <v>197</v>
      </c>
      <c r="F950" s="315">
        <v>5.2000000000000002</v>
      </c>
      <c r="G950" s="41"/>
      <c r="H950" s="47"/>
    </row>
    <row r="951" s="2" customFormat="1" ht="16.8" customHeight="1">
      <c r="A951" s="41"/>
      <c r="B951" s="47"/>
      <c r="C951" s="316" t="s">
        <v>19</v>
      </c>
      <c r="D951" s="316" t="s">
        <v>2901</v>
      </c>
      <c r="E951" s="20" t="s">
        <v>19</v>
      </c>
      <c r="F951" s="317">
        <v>1.3500000000000001</v>
      </c>
      <c r="G951" s="41"/>
      <c r="H951" s="47"/>
    </row>
    <row r="952" s="2" customFormat="1" ht="16.8" customHeight="1">
      <c r="A952" s="41"/>
      <c r="B952" s="47"/>
      <c r="C952" s="316" t="s">
        <v>19</v>
      </c>
      <c r="D952" s="316" t="s">
        <v>2902</v>
      </c>
      <c r="E952" s="20" t="s">
        <v>19</v>
      </c>
      <c r="F952" s="317">
        <v>3.6400000000000001</v>
      </c>
      <c r="G952" s="41"/>
      <c r="H952" s="47"/>
    </row>
    <row r="953" s="2" customFormat="1" ht="16.8" customHeight="1">
      <c r="A953" s="41"/>
      <c r="B953" s="47"/>
      <c r="C953" s="316" t="s">
        <v>19</v>
      </c>
      <c r="D953" s="316" t="s">
        <v>2903</v>
      </c>
      <c r="E953" s="20" t="s">
        <v>19</v>
      </c>
      <c r="F953" s="317">
        <v>0</v>
      </c>
      <c r="G953" s="41"/>
      <c r="H953" s="47"/>
    </row>
    <row r="954" s="2" customFormat="1" ht="16.8" customHeight="1">
      <c r="A954" s="41"/>
      <c r="B954" s="47"/>
      <c r="C954" s="316" t="s">
        <v>19</v>
      </c>
      <c r="D954" s="316" t="s">
        <v>2904</v>
      </c>
      <c r="E954" s="20" t="s">
        <v>19</v>
      </c>
      <c r="F954" s="317">
        <v>0.20999999999999999</v>
      </c>
      <c r="G954" s="41"/>
      <c r="H954" s="47"/>
    </row>
    <row r="955" s="2" customFormat="1" ht="16.8" customHeight="1">
      <c r="A955" s="41"/>
      <c r="B955" s="47"/>
      <c r="C955" s="316" t="s">
        <v>19</v>
      </c>
      <c r="D955" s="316" t="s">
        <v>311</v>
      </c>
      <c r="E955" s="20" t="s">
        <v>19</v>
      </c>
      <c r="F955" s="317">
        <v>5.2000000000000002</v>
      </c>
      <c r="G955" s="41"/>
      <c r="H955" s="47"/>
    </row>
    <row r="956" s="2" customFormat="1" ht="16.8" customHeight="1">
      <c r="A956" s="41"/>
      <c r="B956" s="47"/>
      <c r="C956" s="318" t="s">
        <v>2695</v>
      </c>
      <c r="D956" s="41"/>
      <c r="E956" s="41"/>
      <c r="F956" s="41"/>
      <c r="G956" s="41"/>
      <c r="H956" s="47"/>
    </row>
    <row r="957" s="2" customFormat="1" ht="16.8" customHeight="1">
      <c r="A957" s="41"/>
      <c r="B957" s="47"/>
      <c r="C957" s="316" t="s">
        <v>455</v>
      </c>
      <c r="D957" s="316" t="s">
        <v>2705</v>
      </c>
      <c r="E957" s="20" t="s">
        <v>197</v>
      </c>
      <c r="F957" s="317">
        <v>5.2000000000000002</v>
      </c>
      <c r="G957" s="41"/>
      <c r="H957" s="47"/>
    </row>
    <row r="958" s="2" customFormat="1" ht="16.8" customHeight="1">
      <c r="A958" s="41"/>
      <c r="B958" s="47"/>
      <c r="C958" s="316" t="s">
        <v>673</v>
      </c>
      <c r="D958" s="316" t="s">
        <v>2706</v>
      </c>
      <c r="E958" s="20" t="s">
        <v>197</v>
      </c>
      <c r="F958" s="317">
        <v>5.2000000000000002</v>
      </c>
      <c r="G958" s="41"/>
      <c r="H958" s="47"/>
    </row>
    <row r="959" s="2" customFormat="1" ht="16.8" customHeight="1">
      <c r="A959" s="41"/>
      <c r="B959" s="47"/>
      <c r="C959" s="316" t="s">
        <v>461</v>
      </c>
      <c r="D959" s="316" t="s">
        <v>2707</v>
      </c>
      <c r="E959" s="20" t="s">
        <v>197</v>
      </c>
      <c r="F959" s="317">
        <v>5.2000000000000002</v>
      </c>
      <c r="G959" s="41"/>
      <c r="H959" s="47"/>
    </row>
    <row r="960" s="2" customFormat="1">
      <c r="A960" s="41"/>
      <c r="B960" s="47"/>
      <c r="C960" s="316" t="s">
        <v>680</v>
      </c>
      <c r="D960" s="316" t="s">
        <v>2708</v>
      </c>
      <c r="E960" s="20" t="s">
        <v>197</v>
      </c>
      <c r="F960" s="317">
        <v>5.2000000000000002</v>
      </c>
      <c r="G960" s="41"/>
      <c r="H960" s="47"/>
    </row>
    <row r="961" s="2" customFormat="1" ht="16.8" customHeight="1">
      <c r="A961" s="41"/>
      <c r="B961" s="47"/>
      <c r="C961" s="316" t="s">
        <v>697</v>
      </c>
      <c r="D961" s="316" t="s">
        <v>2709</v>
      </c>
      <c r="E961" s="20" t="s">
        <v>197</v>
      </c>
      <c r="F961" s="317">
        <v>5.2000000000000002</v>
      </c>
      <c r="G961" s="41"/>
      <c r="H961" s="47"/>
    </row>
    <row r="962" s="2" customFormat="1" ht="16.8" customHeight="1">
      <c r="A962" s="41"/>
      <c r="B962" s="47"/>
      <c r="C962" s="316" t="s">
        <v>813</v>
      </c>
      <c r="D962" s="316" t="s">
        <v>2710</v>
      </c>
      <c r="E962" s="20" t="s">
        <v>197</v>
      </c>
      <c r="F962" s="317">
        <v>5.2000000000000002</v>
      </c>
      <c r="G962" s="41"/>
      <c r="H962" s="47"/>
    </row>
    <row r="963" s="2" customFormat="1" ht="16.8" customHeight="1">
      <c r="A963" s="41"/>
      <c r="B963" s="47"/>
      <c r="C963" s="316" t="s">
        <v>293</v>
      </c>
      <c r="D963" s="316" t="s">
        <v>294</v>
      </c>
      <c r="E963" s="20" t="s">
        <v>197</v>
      </c>
      <c r="F963" s="317">
        <v>5.2000000000000002</v>
      </c>
      <c r="G963" s="41"/>
      <c r="H963" s="47"/>
    </row>
    <row r="964" s="2" customFormat="1" ht="16.8" customHeight="1">
      <c r="A964" s="41"/>
      <c r="B964" s="47"/>
      <c r="C964" s="316" t="s">
        <v>285</v>
      </c>
      <c r="D964" s="316" t="s">
        <v>2711</v>
      </c>
      <c r="E964" s="20" t="s">
        <v>197</v>
      </c>
      <c r="F964" s="317">
        <v>5.2000000000000002</v>
      </c>
      <c r="G964" s="41"/>
      <c r="H964" s="47"/>
    </row>
    <row r="965" s="2" customFormat="1" ht="16.8" customHeight="1">
      <c r="A965" s="41"/>
      <c r="B965" s="47"/>
      <c r="C965" s="312" t="s">
        <v>208</v>
      </c>
      <c r="D965" s="313" t="s">
        <v>209</v>
      </c>
      <c r="E965" s="314" t="s">
        <v>197</v>
      </c>
      <c r="F965" s="315">
        <v>31.495999999999999</v>
      </c>
      <c r="G965" s="41"/>
      <c r="H965" s="47"/>
    </row>
    <row r="966" s="2" customFormat="1" ht="16.8" customHeight="1">
      <c r="A966" s="41"/>
      <c r="B966" s="47"/>
      <c r="C966" s="316" t="s">
        <v>19</v>
      </c>
      <c r="D966" s="316" t="s">
        <v>2905</v>
      </c>
      <c r="E966" s="20" t="s">
        <v>19</v>
      </c>
      <c r="F966" s="317">
        <v>37.152000000000001</v>
      </c>
      <c r="G966" s="41"/>
      <c r="H966" s="47"/>
    </row>
    <row r="967" s="2" customFormat="1" ht="16.8" customHeight="1">
      <c r="A967" s="41"/>
      <c r="B967" s="47"/>
      <c r="C967" s="316" t="s">
        <v>19</v>
      </c>
      <c r="D967" s="316" t="s">
        <v>2715</v>
      </c>
      <c r="E967" s="20" t="s">
        <v>19</v>
      </c>
      <c r="F967" s="317">
        <v>0</v>
      </c>
      <c r="G967" s="41"/>
      <c r="H967" s="47"/>
    </row>
    <row r="968" s="2" customFormat="1" ht="16.8" customHeight="1">
      <c r="A968" s="41"/>
      <c r="B968" s="47"/>
      <c r="C968" s="316" t="s">
        <v>19</v>
      </c>
      <c r="D968" s="316" t="s">
        <v>2906</v>
      </c>
      <c r="E968" s="20" t="s">
        <v>19</v>
      </c>
      <c r="F968" s="317">
        <v>-5.6559999999999997</v>
      </c>
      <c r="G968" s="41"/>
      <c r="H968" s="47"/>
    </row>
    <row r="969" s="2" customFormat="1" ht="16.8" customHeight="1">
      <c r="A969" s="41"/>
      <c r="B969" s="47"/>
      <c r="C969" s="316" t="s">
        <v>19</v>
      </c>
      <c r="D969" s="316" t="s">
        <v>19</v>
      </c>
      <c r="E969" s="20" t="s">
        <v>19</v>
      </c>
      <c r="F969" s="317">
        <v>0</v>
      </c>
      <c r="G969" s="41"/>
      <c r="H969" s="47"/>
    </row>
    <row r="970" s="2" customFormat="1" ht="16.8" customHeight="1">
      <c r="A970" s="41"/>
      <c r="B970" s="47"/>
      <c r="C970" s="316" t="s">
        <v>19</v>
      </c>
      <c r="D970" s="316" t="s">
        <v>311</v>
      </c>
      <c r="E970" s="20" t="s">
        <v>19</v>
      </c>
      <c r="F970" s="317">
        <v>31.495999999999999</v>
      </c>
      <c r="G970" s="41"/>
      <c r="H970" s="47"/>
    </row>
    <row r="971" s="2" customFormat="1" ht="16.8" customHeight="1">
      <c r="A971" s="41"/>
      <c r="B971" s="47"/>
      <c r="C971" s="318" t="s">
        <v>2695</v>
      </c>
      <c r="D971" s="41"/>
      <c r="E971" s="41"/>
      <c r="F971" s="41"/>
      <c r="G971" s="41"/>
      <c r="H971" s="47"/>
    </row>
    <row r="972" s="2" customFormat="1" ht="16.8" customHeight="1">
      <c r="A972" s="41"/>
      <c r="B972" s="47"/>
      <c r="C972" s="316" t="s">
        <v>437</v>
      </c>
      <c r="D972" s="316" t="s">
        <v>2721</v>
      </c>
      <c r="E972" s="20" t="s">
        <v>197</v>
      </c>
      <c r="F972" s="317">
        <v>71.557000000000002</v>
      </c>
      <c r="G972" s="41"/>
      <c r="H972" s="47"/>
    </row>
    <row r="973" s="2" customFormat="1" ht="16.8" customHeight="1">
      <c r="A973" s="41"/>
      <c r="B973" s="47"/>
      <c r="C973" s="316" t="s">
        <v>425</v>
      </c>
      <c r="D973" s="316" t="s">
        <v>2722</v>
      </c>
      <c r="E973" s="20" t="s">
        <v>197</v>
      </c>
      <c r="F973" s="317">
        <v>31.495999999999999</v>
      </c>
      <c r="G973" s="41"/>
      <c r="H973" s="47"/>
    </row>
    <row r="974" s="2" customFormat="1" ht="16.8" customHeight="1">
      <c r="A974" s="41"/>
      <c r="B974" s="47"/>
      <c r="C974" s="316" t="s">
        <v>730</v>
      </c>
      <c r="D974" s="316" t="s">
        <v>2723</v>
      </c>
      <c r="E974" s="20" t="s">
        <v>197</v>
      </c>
      <c r="F974" s="317">
        <v>31.495999999999999</v>
      </c>
      <c r="G974" s="41"/>
      <c r="H974" s="47"/>
    </row>
    <row r="975" s="2" customFormat="1" ht="16.8" customHeight="1">
      <c r="A975" s="41"/>
      <c r="B975" s="47"/>
      <c r="C975" s="312" t="s">
        <v>211</v>
      </c>
      <c r="D975" s="313" t="s">
        <v>212</v>
      </c>
      <c r="E975" s="314" t="s">
        <v>197</v>
      </c>
      <c r="F975" s="315">
        <v>87.188999999999993</v>
      </c>
      <c r="G975" s="41"/>
      <c r="H975" s="47"/>
    </row>
    <row r="976" s="2" customFormat="1" ht="16.8" customHeight="1">
      <c r="A976" s="41"/>
      <c r="B976" s="47"/>
      <c r="C976" s="316" t="s">
        <v>19</v>
      </c>
      <c r="D976" s="316" t="s">
        <v>2772</v>
      </c>
      <c r="E976" s="20" t="s">
        <v>19</v>
      </c>
      <c r="F976" s="317">
        <v>20.829000000000001</v>
      </c>
      <c r="G976" s="41"/>
      <c r="H976" s="47"/>
    </row>
    <row r="977" s="2" customFormat="1" ht="16.8" customHeight="1">
      <c r="A977" s="41"/>
      <c r="B977" s="47"/>
      <c r="C977" s="316" t="s">
        <v>19</v>
      </c>
      <c r="D977" s="316" t="s">
        <v>2773</v>
      </c>
      <c r="E977" s="20" t="s">
        <v>19</v>
      </c>
      <c r="F977" s="317">
        <v>33.991</v>
      </c>
      <c r="G977" s="41"/>
      <c r="H977" s="47"/>
    </row>
    <row r="978" s="2" customFormat="1" ht="16.8" customHeight="1">
      <c r="A978" s="41"/>
      <c r="B978" s="47"/>
      <c r="C978" s="316" t="s">
        <v>19</v>
      </c>
      <c r="D978" s="316" t="s">
        <v>19</v>
      </c>
      <c r="E978" s="20" t="s">
        <v>19</v>
      </c>
      <c r="F978" s="317">
        <v>0</v>
      </c>
      <c r="G978" s="41"/>
      <c r="H978" s="47"/>
    </row>
    <row r="979" s="2" customFormat="1" ht="16.8" customHeight="1">
      <c r="A979" s="41"/>
      <c r="B979" s="47"/>
      <c r="C979" s="316" t="s">
        <v>19</v>
      </c>
      <c r="D979" s="316" t="s">
        <v>2774</v>
      </c>
      <c r="E979" s="20" t="s">
        <v>19</v>
      </c>
      <c r="F979" s="317">
        <v>18.747</v>
      </c>
      <c r="G979" s="41"/>
      <c r="H979" s="47"/>
    </row>
    <row r="980" s="2" customFormat="1" ht="16.8" customHeight="1">
      <c r="A980" s="41"/>
      <c r="B980" s="47"/>
      <c r="C980" s="316" t="s">
        <v>19</v>
      </c>
      <c r="D980" s="316" t="s">
        <v>2775</v>
      </c>
      <c r="E980" s="20" t="s">
        <v>19</v>
      </c>
      <c r="F980" s="317">
        <v>18.521999999999998</v>
      </c>
      <c r="G980" s="41"/>
      <c r="H980" s="47"/>
    </row>
    <row r="981" s="2" customFormat="1" ht="16.8" customHeight="1">
      <c r="A981" s="41"/>
      <c r="B981" s="47"/>
      <c r="C981" s="316" t="s">
        <v>19</v>
      </c>
      <c r="D981" s="316" t="s">
        <v>2115</v>
      </c>
      <c r="E981" s="20" t="s">
        <v>19</v>
      </c>
      <c r="F981" s="317">
        <v>0</v>
      </c>
      <c r="G981" s="41"/>
      <c r="H981" s="47"/>
    </row>
    <row r="982" s="2" customFormat="1" ht="16.8" customHeight="1">
      <c r="A982" s="41"/>
      <c r="B982" s="47"/>
      <c r="C982" s="316" t="s">
        <v>19</v>
      </c>
      <c r="D982" s="316" t="s">
        <v>2776</v>
      </c>
      <c r="E982" s="20" t="s">
        <v>19</v>
      </c>
      <c r="F982" s="317">
        <v>-8.4000000000000004</v>
      </c>
      <c r="G982" s="41"/>
      <c r="H982" s="47"/>
    </row>
    <row r="983" s="2" customFormat="1" ht="16.8" customHeight="1">
      <c r="A983" s="41"/>
      <c r="B983" s="47"/>
      <c r="C983" s="316" t="s">
        <v>19</v>
      </c>
      <c r="D983" s="316" t="s">
        <v>2777</v>
      </c>
      <c r="E983" s="20" t="s">
        <v>19</v>
      </c>
      <c r="F983" s="317">
        <v>-3.2000000000000002</v>
      </c>
      <c r="G983" s="41"/>
      <c r="H983" s="47"/>
    </row>
    <row r="984" s="2" customFormat="1" ht="16.8" customHeight="1">
      <c r="A984" s="41"/>
      <c r="B984" s="47"/>
      <c r="C984" s="316" t="s">
        <v>19</v>
      </c>
      <c r="D984" s="316" t="s">
        <v>2778</v>
      </c>
      <c r="E984" s="20" t="s">
        <v>19</v>
      </c>
      <c r="F984" s="317">
        <v>1.8</v>
      </c>
      <c r="G984" s="41"/>
      <c r="H984" s="47"/>
    </row>
    <row r="985" s="2" customFormat="1" ht="16.8" customHeight="1">
      <c r="A985" s="41"/>
      <c r="B985" s="47"/>
      <c r="C985" s="316" t="s">
        <v>19</v>
      </c>
      <c r="D985" s="316" t="s">
        <v>2779</v>
      </c>
      <c r="E985" s="20" t="s">
        <v>19</v>
      </c>
      <c r="F985" s="317">
        <v>5.4000000000000004</v>
      </c>
      <c r="G985" s="41"/>
      <c r="H985" s="47"/>
    </row>
    <row r="986" s="2" customFormat="1" ht="16.8" customHeight="1">
      <c r="A986" s="41"/>
      <c r="B986" s="47"/>
      <c r="C986" s="316" t="s">
        <v>19</v>
      </c>
      <c r="D986" s="316" t="s">
        <v>343</v>
      </c>
      <c r="E986" s="20" t="s">
        <v>19</v>
      </c>
      <c r="F986" s="317">
        <v>0</v>
      </c>
      <c r="G986" s="41"/>
      <c r="H986" s="47"/>
    </row>
    <row r="987" s="2" customFormat="1" ht="16.8" customHeight="1">
      <c r="A987" s="41"/>
      <c r="B987" s="47"/>
      <c r="C987" s="316" t="s">
        <v>19</v>
      </c>
      <c r="D987" s="316" t="s">
        <v>2780</v>
      </c>
      <c r="E987" s="20" t="s">
        <v>19</v>
      </c>
      <c r="F987" s="317">
        <v>-0.5</v>
      </c>
      <c r="G987" s="41"/>
      <c r="H987" s="47"/>
    </row>
    <row r="988" s="2" customFormat="1" ht="16.8" customHeight="1">
      <c r="A988" s="41"/>
      <c r="B988" s="47"/>
      <c r="C988" s="316" t="s">
        <v>19</v>
      </c>
      <c r="D988" s="316" t="s">
        <v>19</v>
      </c>
      <c r="E988" s="20" t="s">
        <v>19</v>
      </c>
      <c r="F988" s="317">
        <v>0</v>
      </c>
      <c r="G988" s="41"/>
      <c r="H988" s="47"/>
    </row>
    <row r="989" s="2" customFormat="1" ht="16.8" customHeight="1">
      <c r="A989" s="41"/>
      <c r="B989" s="47"/>
      <c r="C989" s="316" t="s">
        <v>19</v>
      </c>
      <c r="D989" s="316" t="s">
        <v>19</v>
      </c>
      <c r="E989" s="20" t="s">
        <v>19</v>
      </c>
      <c r="F989" s="317">
        <v>0</v>
      </c>
      <c r="G989" s="41"/>
      <c r="H989" s="47"/>
    </row>
    <row r="990" s="2" customFormat="1" ht="16.8" customHeight="1">
      <c r="A990" s="41"/>
      <c r="B990" s="47"/>
      <c r="C990" s="316" t="s">
        <v>19</v>
      </c>
      <c r="D990" s="316" t="s">
        <v>311</v>
      </c>
      <c r="E990" s="20" t="s">
        <v>19</v>
      </c>
      <c r="F990" s="317">
        <v>87.188999999999993</v>
      </c>
      <c r="G990" s="41"/>
      <c r="H990" s="47"/>
    </row>
    <row r="991" s="2" customFormat="1" ht="16.8" customHeight="1">
      <c r="A991" s="41"/>
      <c r="B991" s="47"/>
      <c r="C991" s="312" t="s">
        <v>214</v>
      </c>
      <c r="D991" s="313" t="s">
        <v>215</v>
      </c>
      <c r="E991" s="314" t="s">
        <v>206</v>
      </c>
      <c r="F991" s="315">
        <v>15.48</v>
      </c>
      <c r="G991" s="41"/>
      <c r="H991" s="47"/>
    </row>
    <row r="992" s="2" customFormat="1" ht="16.8" customHeight="1">
      <c r="A992" s="41"/>
      <c r="B992" s="47"/>
      <c r="C992" s="316" t="s">
        <v>19</v>
      </c>
      <c r="D992" s="316" t="s">
        <v>2907</v>
      </c>
      <c r="E992" s="20" t="s">
        <v>19</v>
      </c>
      <c r="F992" s="317">
        <v>4.79</v>
      </c>
      <c r="G992" s="41"/>
      <c r="H992" s="47"/>
    </row>
    <row r="993" s="2" customFormat="1" ht="16.8" customHeight="1">
      <c r="A993" s="41"/>
      <c r="B993" s="47"/>
      <c r="C993" s="316" t="s">
        <v>19</v>
      </c>
      <c r="D993" s="316" t="s">
        <v>2908</v>
      </c>
      <c r="E993" s="20" t="s">
        <v>19</v>
      </c>
      <c r="F993" s="317">
        <v>10.69</v>
      </c>
      <c r="G993" s="41"/>
      <c r="H993" s="47"/>
    </row>
    <row r="994" s="2" customFormat="1" ht="16.8" customHeight="1">
      <c r="A994" s="41"/>
      <c r="B994" s="47"/>
      <c r="C994" s="316" t="s">
        <v>19</v>
      </c>
      <c r="D994" s="316" t="s">
        <v>311</v>
      </c>
      <c r="E994" s="20" t="s">
        <v>19</v>
      </c>
      <c r="F994" s="317">
        <v>15.48</v>
      </c>
      <c r="G994" s="41"/>
      <c r="H994" s="47"/>
    </row>
    <row r="995" s="2" customFormat="1" ht="16.8" customHeight="1">
      <c r="A995" s="41"/>
      <c r="B995" s="47"/>
      <c r="C995" s="318" t="s">
        <v>2695</v>
      </c>
      <c r="D995" s="41"/>
      <c r="E995" s="41"/>
      <c r="F995" s="41"/>
      <c r="G995" s="41"/>
      <c r="H995" s="47"/>
    </row>
    <row r="996" s="2" customFormat="1" ht="16.8" customHeight="1">
      <c r="A996" s="41"/>
      <c r="B996" s="47"/>
      <c r="C996" s="316" t="s">
        <v>702</v>
      </c>
      <c r="D996" s="316" t="s">
        <v>2736</v>
      </c>
      <c r="E996" s="20" t="s">
        <v>197</v>
      </c>
      <c r="F996" s="317">
        <v>2.3220000000000001</v>
      </c>
      <c r="G996" s="41"/>
      <c r="H996" s="47"/>
    </row>
    <row r="997" s="2" customFormat="1" ht="16.8" customHeight="1">
      <c r="A997" s="41"/>
      <c r="B997" s="47"/>
      <c r="C997" s="316" t="s">
        <v>716</v>
      </c>
      <c r="D997" s="316" t="s">
        <v>2737</v>
      </c>
      <c r="E997" s="20" t="s">
        <v>392</v>
      </c>
      <c r="F997" s="317">
        <v>15.48</v>
      </c>
      <c r="G997" s="41"/>
      <c r="H997" s="47"/>
    </row>
    <row r="998" s="2" customFormat="1" ht="16.8" customHeight="1">
      <c r="A998" s="41"/>
      <c r="B998" s="47"/>
      <c r="C998" s="316" t="s">
        <v>759</v>
      </c>
      <c r="D998" s="316" t="s">
        <v>2738</v>
      </c>
      <c r="E998" s="20" t="s">
        <v>392</v>
      </c>
      <c r="F998" s="317">
        <v>44.280000000000001</v>
      </c>
      <c r="G998" s="41"/>
      <c r="H998" s="47"/>
    </row>
    <row r="999" s="2" customFormat="1">
      <c r="A999" s="41"/>
      <c r="B999" s="47"/>
      <c r="C999" s="316" t="s">
        <v>337</v>
      </c>
      <c r="D999" s="316" t="s">
        <v>2739</v>
      </c>
      <c r="E999" s="20" t="s">
        <v>197</v>
      </c>
      <c r="F999" s="317">
        <v>29.559999999999999</v>
      </c>
      <c r="G999" s="41"/>
      <c r="H999" s="47"/>
    </row>
    <row r="1000" s="2" customFormat="1" ht="16.8" customHeight="1">
      <c r="A1000" s="41"/>
      <c r="B1000" s="47"/>
      <c r="C1000" s="316" t="s">
        <v>348</v>
      </c>
      <c r="D1000" s="316" t="s">
        <v>2733</v>
      </c>
      <c r="E1000" s="20" t="s">
        <v>197</v>
      </c>
      <c r="F1000" s="317">
        <v>19.02</v>
      </c>
      <c r="G1000" s="41"/>
      <c r="H1000" s="47"/>
    </row>
    <row r="1001" s="2" customFormat="1" ht="16.8" customHeight="1">
      <c r="A1001" s="41"/>
      <c r="B1001" s="47"/>
      <c r="C1001" s="312" t="s">
        <v>2740</v>
      </c>
      <c r="D1001" s="313" t="s">
        <v>2741</v>
      </c>
      <c r="E1001" s="314" t="s">
        <v>206</v>
      </c>
      <c r="F1001" s="315">
        <v>15.48</v>
      </c>
      <c r="G1001" s="41"/>
      <c r="H1001" s="47"/>
    </row>
    <row r="1002" s="2" customFormat="1" ht="16.8" customHeight="1">
      <c r="A1002" s="41"/>
      <c r="B1002" s="47"/>
      <c r="C1002" s="316" t="s">
        <v>19</v>
      </c>
      <c r="D1002" s="316" t="s">
        <v>69</v>
      </c>
      <c r="E1002" s="20" t="s">
        <v>19</v>
      </c>
      <c r="F1002" s="317">
        <v>0</v>
      </c>
      <c r="G1002" s="41"/>
      <c r="H1002" s="47"/>
    </row>
    <row r="1003" s="2" customFormat="1" ht="16.8" customHeight="1">
      <c r="A1003" s="41"/>
      <c r="B1003" s="47"/>
      <c r="C1003" s="316" t="s">
        <v>19</v>
      </c>
      <c r="D1003" s="316" t="s">
        <v>2742</v>
      </c>
      <c r="E1003" s="20" t="s">
        <v>19</v>
      </c>
      <c r="F1003" s="317">
        <v>0</v>
      </c>
      <c r="G1003" s="41"/>
      <c r="H1003" s="47"/>
    </row>
    <row r="1004" s="2" customFormat="1" ht="16.8" customHeight="1">
      <c r="A1004" s="41"/>
      <c r="B1004" s="47"/>
      <c r="C1004" s="316" t="s">
        <v>19</v>
      </c>
      <c r="D1004" s="316" t="s">
        <v>2743</v>
      </c>
      <c r="E1004" s="20" t="s">
        <v>19</v>
      </c>
      <c r="F1004" s="317">
        <v>0</v>
      </c>
      <c r="G1004" s="41"/>
      <c r="H1004" s="47"/>
    </row>
    <row r="1005" s="2" customFormat="1" ht="16.8" customHeight="1">
      <c r="A1005" s="41"/>
      <c r="B1005" s="47"/>
      <c r="C1005" s="316" t="s">
        <v>19</v>
      </c>
      <c r="D1005" s="316" t="s">
        <v>2744</v>
      </c>
      <c r="E1005" s="20" t="s">
        <v>19</v>
      </c>
      <c r="F1005" s="317">
        <v>0</v>
      </c>
      <c r="G1005" s="41"/>
      <c r="H1005" s="47"/>
    </row>
    <row r="1006" s="2" customFormat="1" ht="16.8" customHeight="1">
      <c r="A1006" s="41"/>
      <c r="B1006" s="47"/>
      <c r="C1006" s="316" t="s">
        <v>19</v>
      </c>
      <c r="D1006" s="316" t="s">
        <v>214</v>
      </c>
      <c r="E1006" s="20" t="s">
        <v>19</v>
      </c>
      <c r="F1006" s="317">
        <v>15.48</v>
      </c>
      <c r="G1006" s="41"/>
      <c r="H1006" s="47"/>
    </row>
    <row r="1007" s="2" customFormat="1" ht="16.8" customHeight="1">
      <c r="A1007" s="41"/>
      <c r="B1007" s="47"/>
      <c r="C1007" s="316" t="s">
        <v>19</v>
      </c>
      <c r="D1007" s="316" t="s">
        <v>2745</v>
      </c>
      <c r="E1007" s="20" t="s">
        <v>19</v>
      </c>
      <c r="F1007" s="317">
        <v>0</v>
      </c>
      <c r="G1007" s="41"/>
      <c r="H1007" s="47"/>
    </row>
    <row r="1008" s="2" customFormat="1" ht="16.8" customHeight="1">
      <c r="A1008" s="41"/>
      <c r="B1008" s="47"/>
      <c r="C1008" s="316" t="s">
        <v>19</v>
      </c>
      <c r="D1008" s="316" t="s">
        <v>311</v>
      </c>
      <c r="E1008" s="20" t="s">
        <v>19</v>
      </c>
      <c r="F1008" s="317">
        <v>15.48</v>
      </c>
      <c r="G1008" s="41"/>
      <c r="H1008" s="47"/>
    </row>
    <row r="1009" s="2" customFormat="1" ht="16.8" customHeight="1">
      <c r="A1009" s="41"/>
      <c r="B1009" s="47"/>
      <c r="C1009" s="312" t="s">
        <v>222</v>
      </c>
      <c r="D1009" s="313" t="s">
        <v>223</v>
      </c>
      <c r="E1009" s="314" t="s">
        <v>197</v>
      </c>
      <c r="F1009" s="315">
        <v>40.061</v>
      </c>
      <c r="G1009" s="41"/>
      <c r="H1009" s="47"/>
    </row>
    <row r="1010" s="2" customFormat="1" ht="16.8" customHeight="1">
      <c r="A1010" s="41"/>
      <c r="B1010" s="47"/>
      <c r="C1010" s="316" t="s">
        <v>19</v>
      </c>
      <c r="D1010" s="316" t="s">
        <v>2748</v>
      </c>
      <c r="E1010" s="20" t="s">
        <v>19</v>
      </c>
      <c r="F1010" s="317">
        <v>0</v>
      </c>
      <c r="G1010" s="41"/>
      <c r="H1010" s="47"/>
    </row>
    <row r="1011" s="2" customFormat="1" ht="16.8" customHeight="1">
      <c r="A1011" s="41"/>
      <c r="B1011" s="47"/>
      <c r="C1011" s="316" t="s">
        <v>19</v>
      </c>
      <c r="D1011" s="316" t="s">
        <v>2909</v>
      </c>
      <c r="E1011" s="20" t="s">
        <v>19</v>
      </c>
      <c r="F1011" s="317">
        <v>63.313000000000002</v>
      </c>
      <c r="G1011" s="41"/>
      <c r="H1011" s="47"/>
    </row>
    <row r="1012" s="2" customFormat="1" ht="16.8" customHeight="1">
      <c r="A1012" s="41"/>
      <c r="B1012" s="47"/>
      <c r="C1012" s="316" t="s">
        <v>19</v>
      </c>
      <c r="D1012" s="316" t="s">
        <v>2910</v>
      </c>
      <c r="E1012" s="20" t="s">
        <v>19</v>
      </c>
      <c r="F1012" s="317">
        <v>16.728000000000002</v>
      </c>
      <c r="G1012" s="41"/>
      <c r="H1012" s="47"/>
    </row>
    <row r="1013" s="2" customFormat="1" ht="16.8" customHeight="1">
      <c r="A1013" s="41"/>
      <c r="B1013" s="47"/>
      <c r="C1013" s="316" t="s">
        <v>19</v>
      </c>
      <c r="D1013" s="316" t="s">
        <v>2911</v>
      </c>
      <c r="E1013" s="20" t="s">
        <v>19</v>
      </c>
      <c r="F1013" s="317">
        <v>-8.484</v>
      </c>
      <c r="G1013" s="41"/>
      <c r="H1013" s="47"/>
    </row>
    <row r="1014" s="2" customFormat="1" ht="16.8" customHeight="1">
      <c r="A1014" s="41"/>
      <c r="B1014" s="47"/>
      <c r="C1014" s="316" t="s">
        <v>19</v>
      </c>
      <c r="D1014" s="316" t="s">
        <v>2912</v>
      </c>
      <c r="E1014" s="20" t="s">
        <v>19</v>
      </c>
      <c r="F1014" s="317">
        <v>-31.495999999999999</v>
      </c>
      <c r="G1014" s="41"/>
      <c r="H1014" s="47"/>
    </row>
    <row r="1015" s="2" customFormat="1" ht="16.8" customHeight="1">
      <c r="A1015" s="41"/>
      <c r="B1015" s="47"/>
      <c r="C1015" s="316" t="s">
        <v>19</v>
      </c>
      <c r="D1015" s="316" t="s">
        <v>2913</v>
      </c>
      <c r="E1015" s="20" t="s">
        <v>19</v>
      </c>
      <c r="F1015" s="317">
        <v>40.061</v>
      </c>
      <c r="G1015" s="41"/>
      <c r="H1015" s="47"/>
    </row>
    <row r="1016" s="2" customFormat="1" ht="16.8" customHeight="1">
      <c r="A1016" s="41"/>
      <c r="B1016" s="47"/>
      <c r="C1016" s="318" t="s">
        <v>2695</v>
      </c>
      <c r="D1016" s="41"/>
      <c r="E1016" s="41"/>
      <c r="F1016" s="41"/>
      <c r="G1016" s="41"/>
      <c r="H1016" s="47"/>
    </row>
    <row r="1017" s="2" customFormat="1" ht="16.8" customHeight="1">
      <c r="A1017" s="41"/>
      <c r="B1017" s="47"/>
      <c r="C1017" s="316" t="s">
        <v>437</v>
      </c>
      <c r="D1017" s="316" t="s">
        <v>2721</v>
      </c>
      <c r="E1017" s="20" t="s">
        <v>197</v>
      </c>
      <c r="F1017" s="317">
        <v>71.557000000000002</v>
      </c>
      <c r="G1017" s="41"/>
      <c r="H1017" s="47"/>
    </row>
    <row r="1018" s="2" customFormat="1" ht="16.8" customHeight="1">
      <c r="A1018" s="41"/>
      <c r="B1018" s="47"/>
      <c r="C1018" s="316" t="s">
        <v>443</v>
      </c>
      <c r="D1018" s="316" t="s">
        <v>2751</v>
      </c>
      <c r="E1018" s="20" t="s">
        <v>197</v>
      </c>
      <c r="F1018" s="317">
        <v>40.061</v>
      </c>
      <c r="G1018" s="41"/>
      <c r="H1018" s="47"/>
    </row>
    <row r="1019" s="2" customFormat="1" ht="16.8" customHeight="1">
      <c r="A1019" s="41"/>
      <c r="B1019" s="47"/>
      <c r="C1019" s="316" t="s">
        <v>806</v>
      </c>
      <c r="D1019" s="316" t="s">
        <v>2752</v>
      </c>
      <c r="E1019" s="20" t="s">
        <v>197</v>
      </c>
      <c r="F1019" s="317">
        <v>65.051000000000002</v>
      </c>
      <c r="G1019" s="41"/>
      <c r="H1019" s="47"/>
    </row>
    <row r="1020" s="2" customFormat="1" ht="16.8" customHeight="1">
      <c r="A1020" s="41"/>
      <c r="B1020" s="47"/>
      <c r="C1020" s="312" t="s">
        <v>235</v>
      </c>
      <c r="D1020" s="313" t="s">
        <v>236</v>
      </c>
      <c r="E1020" s="314" t="s">
        <v>197</v>
      </c>
      <c r="F1020" s="315">
        <v>4.9900000000000002</v>
      </c>
      <c r="G1020" s="41"/>
      <c r="H1020" s="47"/>
    </row>
    <row r="1021" s="2" customFormat="1" ht="16.8" customHeight="1">
      <c r="A1021" s="41"/>
      <c r="B1021" s="47"/>
      <c r="C1021" s="316" t="s">
        <v>19</v>
      </c>
      <c r="D1021" s="316" t="s">
        <v>2901</v>
      </c>
      <c r="E1021" s="20" t="s">
        <v>19</v>
      </c>
      <c r="F1021" s="317">
        <v>1.3500000000000001</v>
      </c>
      <c r="G1021" s="41"/>
      <c r="H1021" s="47"/>
    </row>
    <row r="1022" s="2" customFormat="1" ht="16.8" customHeight="1">
      <c r="A1022" s="41"/>
      <c r="B1022" s="47"/>
      <c r="C1022" s="316" t="s">
        <v>19</v>
      </c>
      <c r="D1022" s="316" t="s">
        <v>2902</v>
      </c>
      <c r="E1022" s="20" t="s">
        <v>19</v>
      </c>
      <c r="F1022" s="317">
        <v>3.6400000000000001</v>
      </c>
      <c r="G1022" s="41"/>
      <c r="H1022" s="47"/>
    </row>
    <row r="1023" s="2" customFormat="1" ht="16.8" customHeight="1">
      <c r="A1023" s="41"/>
      <c r="B1023" s="47"/>
      <c r="C1023" s="316" t="s">
        <v>19</v>
      </c>
      <c r="D1023" s="316" t="s">
        <v>311</v>
      </c>
      <c r="E1023" s="20" t="s">
        <v>19</v>
      </c>
      <c r="F1023" s="317">
        <v>4.9900000000000002</v>
      </c>
      <c r="G1023" s="41"/>
      <c r="H1023" s="47"/>
    </row>
    <row r="1024" s="2" customFormat="1" ht="16.8" customHeight="1">
      <c r="A1024" s="41"/>
      <c r="B1024" s="47"/>
      <c r="C1024" s="318" t="s">
        <v>2695</v>
      </c>
      <c r="D1024" s="41"/>
      <c r="E1024" s="41"/>
      <c r="F1024" s="41"/>
      <c r="G1024" s="41"/>
      <c r="H1024" s="47"/>
    </row>
    <row r="1025" s="2" customFormat="1" ht="16.8" customHeight="1">
      <c r="A1025" s="41"/>
      <c r="B1025" s="47"/>
      <c r="C1025" s="316" t="s">
        <v>595</v>
      </c>
      <c r="D1025" s="316" t="s">
        <v>2758</v>
      </c>
      <c r="E1025" s="20" t="s">
        <v>197</v>
      </c>
      <c r="F1025" s="317">
        <v>4.9900000000000002</v>
      </c>
      <c r="G1025" s="41"/>
      <c r="H1025" s="47"/>
    </row>
    <row r="1026" s="2" customFormat="1" ht="16.8" customHeight="1">
      <c r="A1026" s="41"/>
      <c r="B1026" s="47"/>
      <c r="C1026" s="316" t="s">
        <v>600</v>
      </c>
      <c r="D1026" s="316" t="s">
        <v>2759</v>
      </c>
      <c r="E1026" s="20" t="s">
        <v>197</v>
      </c>
      <c r="F1026" s="317">
        <v>4.9900000000000002</v>
      </c>
      <c r="G1026" s="41"/>
      <c r="H1026" s="47"/>
    </row>
    <row r="1027" s="2" customFormat="1" ht="16.8" customHeight="1">
      <c r="A1027" s="41"/>
      <c r="B1027" s="47"/>
      <c r="C1027" s="316" t="s">
        <v>1487</v>
      </c>
      <c r="D1027" s="316" t="s">
        <v>2899</v>
      </c>
      <c r="E1027" s="20" t="s">
        <v>197</v>
      </c>
      <c r="F1027" s="317">
        <v>4.9900000000000002</v>
      </c>
      <c r="G1027" s="41"/>
      <c r="H1027" s="47"/>
    </row>
    <row r="1028" s="2" customFormat="1" ht="16.8" customHeight="1">
      <c r="A1028" s="41"/>
      <c r="B1028" s="47"/>
      <c r="C1028" s="316" t="s">
        <v>806</v>
      </c>
      <c r="D1028" s="316" t="s">
        <v>2752</v>
      </c>
      <c r="E1028" s="20" t="s">
        <v>197</v>
      </c>
      <c r="F1028" s="317">
        <v>65.051000000000002</v>
      </c>
      <c r="G1028" s="41"/>
      <c r="H1028" s="47"/>
    </row>
    <row r="1029" s="2" customFormat="1" ht="26.4" customHeight="1">
      <c r="A1029" s="41"/>
      <c r="B1029" s="47"/>
      <c r="C1029" s="311" t="s">
        <v>2914</v>
      </c>
      <c r="D1029" s="311" t="s">
        <v>158</v>
      </c>
      <c r="E1029" s="41"/>
      <c r="F1029" s="41"/>
      <c r="G1029" s="41"/>
      <c r="H1029" s="47"/>
    </row>
    <row r="1030" s="2" customFormat="1" ht="16.8" customHeight="1">
      <c r="A1030" s="41"/>
      <c r="B1030" s="47"/>
      <c r="C1030" s="312" t="s">
        <v>195</v>
      </c>
      <c r="D1030" s="313" t="s">
        <v>196</v>
      </c>
      <c r="E1030" s="314" t="s">
        <v>197</v>
      </c>
      <c r="F1030" s="315">
        <v>22.59</v>
      </c>
      <c r="G1030" s="41"/>
      <c r="H1030" s="47"/>
    </row>
    <row r="1031" s="2" customFormat="1" ht="16.8" customHeight="1">
      <c r="A1031" s="41"/>
      <c r="B1031" s="47"/>
      <c r="C1031" s="316" t="s">
        <v>19</v>
      </c>
      <c r="D1031" s="316" t="s">
        <v>2915</v>
      </c>
      <c r="E1031" s="20" t="s">
        <v>19</v>
      </c>
      <c r="F1031" s="317">
        <v>5.2699999999999996</v>
      </c>
      <c r="G1031" s="41"/>
      <c r="H1031" s="47"/>
    </row>
    <row r="1032" s="2" customFormat="1" ht="16.8" customHeight="1">
      <c r="A1032" s="41"/>
      <c r="B1032" s="47"/>
      <c r="C1032" s="316" t="s">
        <v>19</v>
      </c>
      <c r="D1032" s="316" t="s">
        <v>2916</v>
      </c>
      <c r="E1032" s="20" t="s">
        <v>19</v>
      </c>
      <c r="F1032" s="317">
        <v>7.4299999999999997</v>
      </c>
      <c r="G1032" s="41"/>
      <c r="H1032" s="47"/>
    </row>
    <row r="1033" s="2" customFormat="1" ht="16.8" customHeight="1">
      <c r="A1033" s="41"/>
      <c r="B1033" s="47"/>
      <c r="C1033" s="316" t="s">
        <v>19</v>
      </c>
      <c r="D1033" s="316" t="s">
        <v>2917</v>
      </c>
      <c r="E1033" s="20" t="s">
        <v>19</v>
      </c>
      <c r="F1033" s="317">
        <v>7.4400000000000004</v>
      </c>
      <c r="G1033" s="41"/>
      <c r="H1033" s="47"/>
    </row>
    <row r="1034" s="2" customFormat="1" ht="16.8" customHeight="1">
      <c r="A1034" s="41"/>
      <c r="B1034" s="47"/>
      <c r="C1034" s="316" t="s">
        <v>19</v>
      </c>
      <c r="D1034" s="316" t="s">
        <v>2212</v>
      </c>
      <c r="E1034" s="20" t="s">
        <v>19</v>
      </c>
      <c r="F1034" s="317">
        <v>2.4500000000000002</v>
      </c>
      <c r="G1034" s="41"/>
      <c r="H1034" s="47"/>
    </row>
    <row r="1035" s="2" customFormat="1" ht="16.8" customHeight="1">
      <c r="A1035" s="41"/>
      <c r="B1035" s="47"/>
      <c r="C1035" s="316" t="s">
        <v>19</v>
      </c>
      <c r="D1035" s="316" t="s">
        <v>311</v>
      </c>
      <c r="E1035" s="20" t="s">
        <v>19</v>
      </c>
      <c r="F1035" s="317">
        <v>22.59</v>
      </c>
      <c r="G1035" s="41"/>
      <c r="H1035" s="47"/>
    </row>
    <row r="1036" s="2" customFormat="1" ht="16.8" customHeight="1">
      <c r="A1036" s="41"/>
      <c r="B1036" s="47"/>
      <c r="C1036" s="318" t="s">
        <v>2695</v>
      </c>
      <c r="D1036" s="41"/>
      <c r="E1036" s="41"/>
      <c r="F1036" s="41"/>
      <c r="G1036" s="41"/>
      <c r="H1036" s="47"/>
    </row>
    <row r="1037" s="2" customFormat="1" ht="16.8" customHeight="1">
      <c r="A1037" s="41"/>
      <c r="B1037" s="47"/>
      <c r="C1037" s="316" t="s">
        <v>821</v>
      </c>
      <c r="D1037" s="316" t="s">
        <v>2696</v>
      </c>
      <c r="E1037" s="20" t="s">
        <v>197</v>
      </c>
      <c r="F1037" s="317">
        <v>33.884999999999998</v>
      </c>
      <c r="G1037" s="41"/>
      <c r="H1037" s="47"/>
    </row>
    <row r="1038" s="2" customFormat="1" ht="16.8" customHeight="1">
      <c r="A1038" s="41"/>
      <c r="B1038" s="47"/>
      <c r="C1038" s="316" t="s">
        <v>500</v>
      </c>
      <c r="D1038" s="316" t="s">
        <v>2698</v>
      </c>
      <c r="E1038" s="20" t="s">
        <v>197</v>
      </c>
      <c r="F1038" s="317">
        <v>52.590000000000003</v>
      </c>
      <c r="G1038" s="41"/>
      <c r="H1038" s="47"/>
    </row>
    <row r="1039" s="2" customFormat="1" ht="16.8" customHeight="1">
      <c r="A1039" s="41"/>
      <c r="B1039" s="47"/>
      <c r="C1039" s="312" t="s">
        <v>200</v>
      </c>
      <c r="D1039" s="313" t="s">
        <v>201</v>
      </c>
      <c r="E1039" s="314" t="s">
        <v>197</v>
      </c>
      <c r="F1039" s="315">
        <v>24.085000000000001</v>
      </c>
      <c r="G1039" s="41"/>
      <c r="H1039" s="47"/>
    </row>
    <row r="1040" s="2" customFormat="1" ht="16.8" customHeight="1">
      <c r="A1040" s="41"/>
      <c r="B1040" s="47"/>
      <c r="C1040" s="316" t="s">
        <v>19</v>
      </c>
      <c r="D1040" s="316" t="s">
        <v>2915</v>
      </c>
      <c r="E1040" s="20" t="s">
        <v>19</v>
      </c>
      <c r="F1040" s="317">
        <v>5.2699999999999996</v>
      </c>
      <c r="G1040" s="41"/>
      <c r="H1040" s="47"/>
    </row>
    <row r="1041" s="2" customFormat="1" ht="16.8" customHeight="1">
      <c r="A1041" s="41"/>
      <c r="B1041" s="47"/>
      <c r="C1041" s="316" t="s">
        <v>19</v>
      </c>
      <c r="D1041" s="316" t="s">
        <v>2916</v>
      </c>
      <c r="E1041" s="20" t="s">
        <v>19</v>
      </c>
      <c r="F1041" s="317">
        <v>7.4299999999999997</v>
      </c>
      <c r="G1041" s="41"/>
      <c r="H1041" s="47"/>
    </row>
    <row r="1042" s="2" customFormat="1" ht="16.8" customHeight="1">
      <c r="A1042" s="41"/>
      <c r="B1042" s="47"/>
      <c r="C1042" s="316" t="s">
        <v>19</v>
      </c>
      <c r="D1042" s="316" t="s">
        <v>2917</v>
      </c>
      <c r="E1042" s="20" t="s">
        <v>19</v>
      </c>
      <c r="F1042" s="317">
        <v>7.4400000000000004</v>
      </c>
      <c r="G1042" s="41"/>
      <c r="H1042" s="47"/>
    </row>
    <row r="1043" s="2" customFormat="1" ht="16.8" customHeight="1">
      <c r="A1043" s="41"/>
      <c r="B1043" s="47"/>
      <c r="C1043" s="316" t="s">
        <v>19</v>
      </c>
      <c r="D1043" s="316" t="s">
        <v>2212</v>
      </c>
      <c r="E1043" s="20" t="s">
        <v>19</v>
      </c>
      <c r="F1043" s="317">
        <v>2.4500000000000002</v>
      </c>
      <c r="G1043" s="41"/>
      <c r="H1043" s="47"/>
    </row>
    <row r="1044" s="2" customFormat="1" ht="16.8" customHeight="1">
      <c r="A1044" s="41"/>
      <c r="B1044" s="47"/>
      <c r="C1044" s="316" t="s">
        <v>19</v>
      </c>
      <c r="D1044" s="316" t="s">
        <v>2918</v>
      </c>
      <c r="E1044" s="20" t="s">
        <v>19</v>
      </c>
      <c r="F1044" s="317">
        <v>0</v>
      </c>
      <c r="G1044" s="41"/>
      <c r="H1044" s="47"/>
    </row>
    <row r="1045" s="2" customFormat="1" ht="16.8" customHeight="1">
      <c r="A1045" s="41"/>
      <c r="B1045" s="47"/>
      <c r="C1045" s="316" t="s">
        <v>19</v>
      </c>
      <c r="D1045" s="316" t="s">
        <v>2919</v>
      </c>
      <c r="E1045" s="20" t="s">
        <v>19</v>
      </c>
      <c r="F1045" s="317">
        <v>0.28000000000000003</v>
      </c>
      <c r="G1045" s="41"/>
      <c r="H1045" s="47"/>
    </row>
    <row r="1046" s="2" customFormat="1" ht="16.8" customHeight="1">
      <c r="A1046" s="41"/>
      <c r="B1046" s="47"/>
      <c r="C1046" s="316" t="s">
        <v>19</v>
      </c>
      <c r="D1046" s="316" t="s">
        <v>2920</v>
      </c>
      <c r="E1046" s="20" t="s">
        <v>19</v>
      </c>
      <c r="F1046" s="317">
        <v>0.55700000000000005</v>
      </c>
      <c r="G1046" s="41"/>
      <c r="H1046" s="47"/>
    </row>
    <row r="1047" s="2" customFormat="1" ht="16.8" customHeight="1">
      <c r="A1047" s="41"/>
      <c r="B1047" s="47"/>
      <c r="C1047" s="316" t="s">
        <v>19</v>
      </c>
      <c r="D1047" s="316" t="s">
        <v>2921</v>
      </c>
      <c r="E1047" s="20" t="s">
        <v>19</v>
      </c>
      <c r="F1047" s="317">
        <v>0.65800000000000003</v>
      </c>
      <c r="G1047" s="41"/>
      <c r="H1047" s="47"/>
    </row>
    <row r="1048" s="2" customFormat="1" ht="16.8" customHeight="1">
      <c r="A1048" s="41"/>
      <c r="B1048" s="47"/>
      <c r="C1048" s="316" t="s">
        <v>19</v>
      </c>
      <c r="D1048" s="316" t="s">
        <v>19</v>
      </c>
      <c r="E1048" s="20" t="s">
        <v>19</v>
      </c>
      <c r="F1048" s="317">
        <v>0</v>
      </c>
      <c r="G1048" s="41"/>
      <c r="H1048" s="47"/>
    </row>
    <row r="1049" s="2" customFormat="1" ht="16.8" customHeight="1">
      <c r="A1049" s="41"/>
      <c r="B1049" s="47"/>
      <c r="C1049" s="316" t="s">
        <v>19</v>
      </c>
      <c r="D1049" s="316" t="s">
        <v>311</v>
      </c>
      <c r="E1049" s="20" t="s">
        <v>19</v>
      </c>
      <c r="F1049" s="317">
        <v>24.085000000000001</v>
      </c>
      <c r="G1049" s="41"/>
      <c r="H1049" s="47"/>
    </row>
    <row r="1050" s="2" customFormat="1" ht="16.8" customHeight="1">
      <c r="A1050" s="41"/>
      <c r="B1050" s="47"/>
      <c r="C1050" s="318" t="s">
        <v>2695</v>
      </c>
      <c r="D1050" s="41"/>
      <c r="E1050" s="41"/>
      <c r="F1050" s="41"/>
      <c r="G1050" s="41"/>
      <c r="H1050" s="47"/>
    </row>
    <row r="1051" s="2" customFormat="1" ht="16.8" customHeight="1">
      <c r="A1051" s="41"/>
      <c r="B1051" s="47"/>
      <c r="C1051" s="316" t="s">
        <v>455</v>
      </c>
      <c r="D1051" s="316" t="s">
        <v>2705</v>
      </c>
      <c r="E1051" s="20" t="s">
        <v>197</v>
      </c>
      <c r="F1051" s="317">
        <v>24.085000000000001</v>
      </c>
      <c r="G1051" s="41"/>
      <c r="H1051" s="47"/>
    </row>
    <row r="1052" s="2" customFormat="1" ht="16.8" customHeight="1">
      <c r="A1052" s="41"/>
      <c r="B1052" s="47"/>
      <c r="C1052" s="316" t="s">
        <v>673</v>
      </c>
      <c r="D1052" s="316" t="s">
        <v>2706</v>
      </c>
      <c r="E1052" s="20" t="s">
        <v>197</v>
      </c>
      <c r="F1052" s="317">
        <v>24.085000000000001</v>
      </c>
      <c r="G1052" s="41"/>
      <c r="H1052" s="47"/>
    </row>
    <row r="1053" s="2" customFormat="1" ht="16.8" customHeight="1">
      <c r="A1053" s="41"/>
      <c r="B1053" s="47"/>
      <c r="C1053" s="316" t="s">
        <v>461</v>
      </c>
      <c r="D1053" s="316" t="s">
        <v>2707</v>
      </c>
      <c r="E1053" s="20" t="s">
        <v>197</v>
      </c>
      <c r="F1053" s="317">
        <v>24.085000000000001</v>
      </c>
      <c r="G1053" s="41"/>
      <c r="H1053" s="47"/>
    </row>
    <row r="1054" s="2" customFormat="1">
      <c r="A1054" s="41"/>
      <c r="B1054" s="47"/>
      <c r="C1054" s="316" t="s">
        <v>680</v>
      </c>
      <c r="D1054" s="316" t="s">
        <v>2708</v>
      </c>
      <c r="E1054" s="20" t="s">
        <v>197</v>
      </c>
      <c r="F1054" s="317">
        <v>24.085000000000001</v>
      </c>
      <c r="G1054" s="41"/>
      <c r="H1054" s="47"/>
    </row>
    <row r="1055" s="2" customFormat="1" ht="16.8" customHeight="1">
      <c r="A1055" s="41"/>
      <c r="B1055" s="47"/>
      <c r="C1055" s="316" t="s">
        <v>697</v>
      </c>
      <c r="D1055" s="316" t="s">
        <v>2709</v>
      </c>
      <c r="E1055" s="20" t="s">
        <v>197</v>
      </c>
      <c r="F1055" s="317">
        <v>24.085000000000001</v>
      </c>
      <c r="G1055" s="41"/>
      <c r="H1055" s="47"/>
    </row>
    <row r="1056" s="2" customFormat="1" ht="16.8" customHeight="1">
      <c r="A1056" s="41"/>
      <c r="B1056" s="47"/>
      <c r="C1056" s="316" t="s">
        <v>813</v>
      </c>
      <c r="D1056" s="316" t="s">
        <v>2710</v>
      </c>
      <c r="E1056" s="20" t="s">
        <v>197</v>
      </c>
      <c r="F1056" s="317">
        <v>24.085000000000001</v>
      </c>
      <c r="G1056" s="41"/>
      <c r="H1056" s="47"/>
    </row>
    <row r="1057" s="2" customFormat="1" ht="16.8" customHeight="1">
      <c r="A1057" s="41"/>
      <c r="B1057" s="47"/>
      <c r="C1057" s="316" t="s">
        <v>293</v>
      </c>
      <c r="D1057" s="316" t="s">
        <v>294</v>
      </c>
      <c r="E1057" s="20" t="s">
        <v>197</v>
      </c>
      <c r="F1057" s="317">
        <v>24.085000000000001</v>
      </c>
      <c r="G1057" s="41"/>
      <c r="H1057" s="47"/>
    </row>
    <row r="1058" s="2" customFormat="1" ht="16.8" customHeight="1">
      <c r="A1058" s="41"/>
      <c r="B1058" s="47"/>
      <c r="C1058" s="316" t="s">
        <v>285</v>
      </c>
      <c r="D1058" s="316" t="s">
        <v>2711</v>
      </c>
      <c r="E1058" s="20" t="s">
        <v>197</v>
      </c>
      <c r="F1058" s="317">
        <v>24.085000000000001</v>
      </c>
      <c r="G1058" s="41"/>
      <c r="H1058" s="47"/>
    </row>
    <row r="1059" s="2" customFormat="1" ht="16.8" customHeight="1">
      <c r="A1059" s="41"/>
      <c r="B1059" s="47"/>
      <c r="C1059" s="312" t="s">
        <v>204</v>
      </c>
      <c r="D1059" s="313" t="s">
        <v>205</v>
      </c>
      <c r="E1059" s="314" t="s">
        <v>206</v>
      </c>
      <c r="F1059" s="315">
        <v>3.4100000000000001</v>
      </c>
      <c r="G1059" s="41"/>
      <c r="H1059" s="47"/>
    </row>
    <row r="1060" s="2" customFormat="1" ht="16.8" customHeight="1">
      <c r="A1060" s="41"/>
      <c r="B1060" s="47"/>
      <c r="C1060" s="316" t="s">
        <v>19</v>
      </c>
      <c r="D1060" s="316" t="s">
        <v>2922</v>
      </c>
      <c r="E1060" s="20" t="s">
        <v>19</v>
      </c>
      <c r="F1060" s="317">
        <v>3.4100000000000001</v>
      </c>
      <c r="G1060" s="41"/>
      <c r="H1060" s="47"/>
    </row>
    <row r="1061" s="2" customFormat="1" ht="16.8" customHeight="1">
      <c r="A1061" s="41"/>
      <c r="B1061" s="47"/>
      <c r="C1061" s="318" t="s">
        <v>2695</v>
      </c>
      <c r="D1061" s="41"/>
      <c r="E1061" s="41"/>
      <c r="F1061" s="41"/>
      <c r="G1061" s="41"/>
      <c r="H1061" s="47"/>
    </row>
    <row r="1062" s="2" customFormat="1" ht="16.8" customHeight="1">
      <c r="A1062" s="41"/>
      <c r="B1062" s="47"/>
      <c r="C1062" s="316" t="s">
        <v>390</v>
      </c>
      <c r="D1062" s="316" t="s">
        <v>2713</v>
      </c>
      <c r="E1062" s="20" t="s">
        <v>392</v>
      </c>
      <c r="F1062" s="317">
        <v>17.52</v>
      </c>
      <c r="G1062" s="41"/>
      <c r="H1062" s="47"/>
    </row>
    <row r="1063" s="2" customFormat="1">
      <c r="A1063" s="41"/>
      <c r="B1063" s="47"/>
      <c r="C1063" s="316" t="s">
        <v>337</v>
      </c>
      <c r="D1063" s="316" t="s">
        <v>2739</v>
      </c>
      <c r="E1063" s="20" t="s">
        <v>197</v>
      </c>
      <c r="F1063" s="317">
        <v>48.997</v>
      </c>
      <c r="G1063" s="41"/>
      <c r="H1063" s="47"/>
    </row>
    <row r="1064" s="2" customFormat="1" ht="16.8" customHeight="1">
      <c r="A1064" s="41"/>
      <c r="B1064" s="47"/>
      <c r="C1064" s="316" t="s">
        <v>407</v>
      </c>
      <c r="D1064" s="316" t="s">
        <v>408</v>
      </c>
      <c r="E1064" s="20" t="s">
        <v>392</v>
      </c>
      <c r="F1064" s="317">
        <v>21.911999999999999</v>
      </c>
      <c r="G1064" s="41"/>
      <c r="H1064" s="47"/>
    </row>
    <row r="1065" s="2" customFormat="1" ht="16.8" customHeight="1">
      <c r="A1065" s="41"/>
      <c r="B1065" s="47"/>
      <c r="C1065" s="312" t="s">
        <v>208</v>
      </c>
      <c r="D1065" s="313" t="s">
        <v>209</v>
      </c>
      <c r="E1065" s="314" t="s">
        <v>197</v>
      </c>
      <c r="F1065" s="315">
        <v>69.311000000000007</v>
      </c>
      <c r="G1065" s="41"/>
      <c r="H1065" s="47"/>
    </row>
    <row r="1066" s="2" customFormat="1" ht="16.8" customHeight="1">
      <c r="A1066" s="41"/>
      <c r="B1066" s="47"/>
      <c r="C1066" s="316" t="s">
        <v>19</v>
      </c>
      <c r="D1066" s="316" t="s">
        <v>2905</v>
      </c>
      <c r="E1066" s="20" t="s">
        <v>19</v>
      </c>
      <c r="F1066" s="317">
        <v>63.311999999999998</v>
      </c>
      <c r="G1066" s="41"/>
      <c r="H1066" s="47"/>
    </row>
    <row r="1067" s="2" customFormat="1" ht="16.8" customHeight="1">
      <c r="A1067" s="41"/>
      <c r="B1067" s="47"/>
      <c r="C1067" s="316" t="s">
        <v>19</v>
      </c>
      <c r="D1067" s="316" t="s">
        <v>2923</v>
      </c>
      <c r="E1067" s="20" t="s">
        <v>19</v>
      </c>
      <c r="F1067" s="317">
        <v>17.358000000000001</v>
      </c>
      <c r="G1067" s="41"/>
      <c r="H1067" s="47"/>
    </row>
    <row r="1068" s="2" customFormat="1" ht="16.8" customHeight="1">
      <c r="A1068" s="41"/>
      <c r="B1068" s="47"/>
      <c r="C1068" s="316" t="s">
        <v>19</v>
      </c>
      <c r="D1068" s="316" t="s">
        <v>2715</v>
      </c>
      <c r="E1068" s="20" t="s">
        <v>19</v>
      </c>
      <c r="F1068" s="317">
        <v>0</v>
      </c>
      <c r="G1068" s="41"/>
      <c r="H1068" s="47"/>
    </row>
    <row r="1069" s="2" customFormat="1" ht="16.8" customHeight="1">
      <c r="A1069" s="41"/>
      <c r="B1069" s="47"/>
      <c r="C1069" s="316" t="s">
        <v>19</v>
      </c>
      <c r="D1069" s="316" t="s">
        <v>2924</v>
      </c>
      <c r="E1069" s="20" t="s">
        <v>19</v>
      </c>
      <c r="F1069" s="317">
        <v>-8.0800000000000001</v>
      </c>
      <c r="G1069" s="41"/>
      <c r="H1069" s="47"/>
    </row>
    <row r="1070" s="2" customFormat="1" ht="16.8" customHeight="1">
      <c r="A1070" s="41"/>
      <c r="B1070" s="47"/>
      <c r="C1070" s="316" t="s">
        <v>19</v>
      </c>
      <c r="D1070" s="316" t="s">
        <v>2925</v>
      </c>
      <c r="E1070" s="20" t="s">
        <v>19</v>
      </c>
      <c r="F1070" s="317">
        <v>-2.0790000000000002</v>
      </c>
      <c r="G1070" s="41"/>
      <c r="H1070" s="47"/>
    </row>
    <row r="1071" s="2" customFormat="1" ht="16.8" customHeight="1">
      <c r="A1071" s="41"/>
      <c r="B1071" s="47"/>
      <c r="C1071" s="316" t="s">
        <v>19</v>
      </c>
      <c r="D1071" s="316" t="s">
        <v>2926</v>
      </c>
      <c r="E1071" s="20" t="s">
        <v>19</v>
      </c>
      <c r="F1071" s="317">
        <v>-1.2</v>
      </c>
      <c r="G1071" s="41"/>
      <c r="H1071" s="47"/>
    </row>
    <row r="1072" s="2" customFormat="1" ht="16.8" customHeight="1">
      <c r="A1072" s="41"/>
      <c r="B1072" s="47"/>
      <c r="C1072" s="316" t="s">
        <v>19</v>
      </c>
      <c r="D1072" s="316" t="s">
        <v>311</v>
      </c>
      <c r="E1072" s="20" t="s">
        <v>19</v>
      </c>
      <c r="F1072" s="317">
        <v>69.311000000000007</v>
      </c>
      <c r="G1072" s="41"/>
      <c r="H1072" s="47"/>
    </row>
    <row r="1073" s="2" customFormat="1" ht="16.8" customHeight="1">
      <c r="A1073" s="41"/>
      <c r="B1073" s="47"/>
      <c r="C1073" s="318" t="s">
        <v>2695</v>
      </c>
      <c r="D1073" s="41"/>
      <c r="E1073" s="41"/>
      <c r="F1073" s="41"/>
      <c r="G1073" s="41"/>
      <c r="H1073" s="47"/>
    </row>
    <row r="1074" s="2" customFormat="1" ht="16.8" customHeight="1">
      <c r="A1074" s="41"/>
      <c r="B1074" s="47"/>
      <c r="C1074" s="316" t="s">
        <v>437</v>
      </c>
      <c r="D1074" s="316" t="s">
        <v>2721</v>
      </c>
      <c r="E1074" s="20" t="s">
        <v>197</v>
      </c>
      <c r="F1074" s="317">
        <v>174.953</v>
      </c>
      <c r="G1074" s="41"/>
      <c r="H1074" s="47"/>
    </row>
    <row r="1075" s="2" customFormat="1" ht="16.8" customHeight="1">
      <c r="A1075" s="41"/>
      <c r="B1075" s="47"/>
      <c r="C1075" s="316" t="s">
        <v>425</v>
      </c>
      <c r="D1075" s="316" t="s">
        <v>2722</v>
      </c>
      <c r="E1075" s="20" t="s">
        <v>197</v>
      </c>
      <c r="F1075" s="317">
        <v>71.414000000000001</v>
      </c>
      <c r="G1075" s="41"/>
      <c r="H1075" s="47"/>
    </row>
    <row r="1076" s="2" customFormat="1" ht="16.8" customHeight="1">
      <c r="A1076" s="41"/>
      <c r="B1076" s="47"/>
      <c r="C1076" s="316" t="s">
        <v>730</v>
      </c>
      <c r="D1076" s="316" t="s">
        <v>2723</v>
      </c>
      <c r="E1076" s="20" t="s">
        <v>197</v>
      </c>
      <c r="F1076" s="317">
        <v>69.311000000000007</v>
      </c>
      <c r="G1076" s="41"/>
      <c r="H1076" s="47"/>
    </row>
    <row r="1077" s="2" customFormat="1" ht="16.8" customHeight="1">
      <c r="A1077" s="41"/>
      <c r="B1077" s="47"/>
      <c r="C1077" s="312" t="s">
        <v>211</v>
      </c>
      <c r="D1077" s="313" t="s">
        <v>212</v>
      </c>
      <c r="E1077" s="314" t="s">
        <v>197</v>
      </c>
      <c r="F1077" s="315">
        <v>21.321999999999999</v>
      </c>
      <c r="G1077" s="41"/>
      <c r="H1077" s="47"/>
    </row>
    <row r="1078" s="2" customFormat="1" ht="16.8" customHeight="1">
      <c r="A1078" s="41"/>
      <c r="B1078" s="47"/>
      <c r="C1078" s="316" t="s">
        <v>19</v>
      </c>
      <c r="D1078" s="316" t="s">
        <v>2927</v>
      </c>
      <c r="E1078" s="20" t="s">
        <v>19</v>
      </c>
      <c r="F1078" s="317">
        <v>0</v>
      </c>
      <c r="G1078" s="41"/>
      <c r="H1078" s="47"/>
    </row>
    <row r="1079" s="2" customFormat="1" ht="16.8" customHeight="1">
      <c r="A1079" s="41"/>
      <c r="B1079" s="47"/>
      <c r="C1079" s="316" t="s">
        <v>19</v>
      </c>
      <c r="D1079" s="316" t="s">
        <v>2928</v>
      </c>
      <c r="E1079" s="20" t="s">
        <v>19</v>
      </c>
      <c r="F1079" s="317">
        <v>10.666</v>
      </c>
      <c r="G1079" s="41"/>
      <c r="H1079" s="47"/>
    </row>
    <row r="1080" s="2" customFormat="1" ht="16.8" customHeight="1">
      <c r="A1080" s="41"/>
      <c r="B1080" s="47"/>
      <c r="C1080" s="316" t="s">
        <v>19</v>
      </c>
      <c r="D1080" s="316" t="s">
        <v>2929</v>
      </c>
      <c r="E1080" s="20" t="s">
        <v>19</v>
      </c>
      <c r="F1080" s="317">
        <v>1.609</v>
      </c>
      <c r="G1080" s="41"/>
      <c r="H1080" s="47"/>
    </row>
    <row r="1081" s="2" customFormat="1" ht="16.8" customHeight="1">
      <c r="A1081" s="41"/>
      <c r="B1081" s="47"/>
      <c r="C1081" s="316" t="s">
        <v>19</v>
      </c>
      <c r="D1081" s="316" t="s">
        <v>2930</v>
      </c>
      <c r="E1081" s="20" t="s">
        <v>19</v>
      </c>
      <c r="F1081" s="317">
        <v>12.542999999999999</v>
      </c>
      <c r="G1081" s="41"/>
      <c r="H1081" s="47"/>
    </row>
    <row r="1082" s="2" customFormat="1" ht="16.8" customHeight="1">
      <c r="A1082" s="41"/>
      <c r="B1082" s="47"/>
      <c r="C1082" s="316" t="s">
        <v>19</v>
      </c>
      <c r="D1082" s="316" t="s">
        <v>2931</v>
      </c>
      <c r="E1082" s="20" t="s">
        <v>19</v>
      </c>
      <c r="F1082" s="317">
        <v>-1.4159999999999999</v>
      </c>
      <c r="G1082" s="41"/>
      <c r="H1082" s="47"/>
    </row>
    <row r="1083" s="2" customFormat="1" ht="16.8" customHeight="1">
      <c r="A1083" s="41"/>
      <c r="B1083" s="47"/>
      <c r="C1083" s="316" t="s">
        <v>19</v>
      </c>
      <c r="D1083" s="316" t="s">
        <v>2932</v>
      </c>
      <c r="E1083" s="20" t="s">
        <v>19</v>
      </c>
      <c r="F1083" s="317">
        <v>-2.0800000000000001</v>
      </c>
      <c r="G1083" s="41"/>
      <c r="H1083" s="47"/>
    </row>
    <row r="1084" s="2" customFormat="1" ht="16.8" customHeight="1">
      <c r="A1084" s="41"/>
      <c r="B1084" s="47"/>
      <c r="C1084" s="316" t="s">
        <v>19</v>
      </c>
      <c r="D1084" s="316" t="s">
        <v>311</v>
      </c>
      <c r="E1084" s="20" t="s">
        <v>19</v>
      </c>
      <c r="F1084" s="317">
        <v>21.321999999999999</v>
      </c>
      <c r="G1084" s="41"/>
      <c r="H1084" s="47"/>
    </row>
    <row r="1085" s="2" customFormat="1" ht="16.8" customHeight="1">
      <c r="A1085" s="41"/>
      <c r="B1085" s="47"/>
      <c r="C1085" s="318" t="s">
        <v>2695</v>
      </c>
      <c r="D1085" s="41"/>
      <c r="E1085" s="41"/>
      <c r="F1085" s="41"/>
      <c r="G1085" s="41"/>
      <c r="H1085" s="47"/>
    </row>
    <row r="1086" s="2" customFormat="1" ht="16.8" customHeight="1">
      <c r="A1086" s="41"/>
      <c r="B1086" s="47"/>
      <c r="C1086" s="316" t="s">
        <v>348</v>
      </c>
      <c r="D1086" s="316" t="s">
        <v>2733</v>
      </c>
      <c r="E1086" s="20" t="s">
        <v>197</v>
      </c>
      <c r="F1086" s="317">
        <v>22.344999999999999</v>
      </c>
      <c r="G1086" s="41"/>
      <c r="H1086" s="47"/>
    </row>
    <row r="1087" s="2" customFormat="1" ht="16.8" customHeight="1">
      <c r="A1087" s="41"/>
      <c r="B1087" s="47"/>
      <c r="C1087" s="312" t="s">
        <v>214</v>
      </c>
      <c r="D1087" s="313" t="s">
        <v>2166</v>
      </c>
      <c r="E1087" s="314" t="s">
        <v>206</v>
      </c>
      <c r="F1087" s="315">
        <v>26.379999999999999</v>
      </c>
      <c r="G1087" s="41"/>
      <c r="H1087" s="47"/>
    </row>
    <row r="1088" s="2" customFormat="1" ht="16.8" customHeight="1">
      <c r="A1088" s="41"/>
      <c r="B1088" s="47"/>
      <c r="C1088" s="316" t="s">
        <v>19</v>
      </c>
      <c r="D1088" s="316" t="s">
        <v>2933</v>
      </c>
      <c r="E1088" s="20" t="s">
        <v>19</v>
      </c>
      <c r="F1088" s="317">
        <v>8.5299999999999994</v>
      </c>
      <c r="G1088" s="41"/>
      <c r="H1088" s="47"/>
    </row>
    <row r="1089" s="2" customFormat="1" ht="16.8" customHeight="1">
      <c r="A1089" s="41"/>
      <c r="B1089" s="47"/>
      <c r="C1089" s="316" t="s">
        <v>19</v>
      </c>
      <c r="D1089" s="316" t="s">
        <v>2934</v>
      </c>
      <c r="E1089" s="20" t="s">
        <v>19</v>
      </c>
      <c r="F1089" s="317">
        <v>11.51</v>
      </c>
      <c r="G1089" s="41"/>
      <c r="H1089" s="47"/>
    </row>
    <row r="1090" s="2" customFormat="1" ht="16.8" customHeight="1">
      <c r="A1090" s="41"/>
      <c r="B1090" s="47"/>
      <c r="C1090" s="316" t="s">
        <v>19</v>
      </c>
      <c r="D1090" s="316" t="s">
        <v>2935</v>
      </c>
      <c r="E1090" s="20" t="s">
        <v>19</v>
      </c>
      <c r="F1090" s="317">
        <v>6.3399999999999999</v>
      </c>
      <c r="G1090" s="41"/>
      <c r="H1090" s="47"/>
    </row>
    <row r="1091" s="2" customFormat="1" ht="16.8" customHeight="1">
      <c r="A1091" s="41"/>
      <c r="B1091" s="47"/>
      <c r="C1091" s="316" t="s">
        <v>19</v>
      </c>
      <c r="D1091" s="316" t="s">
        <v>311</v>
      </c>
      <c r="E1091" s="20" t="s">
        <v>19</v>
      </c>
      <c r="F1091" s="317">
        <v>26.379999999999999</v>
      </c>
      <c r="G1091" s="41"/>
      <c r="H1091" s="47"/>
    </row>
    <row r="1092" s="2" customFormat="1" ht="16.8" customHeight="1">
      <c r="A1092" s="41"/>
      <c r="B1092" s="47"/>
      <c r="C1092" s="318" t="s">
        <v>2695</v>
      </c>
      <c r="D1092" s="41"/>
      <c r="E1092" s="41"/>
      <c r="F1092" s="41"/>
      <c r="G1092" s="41"/>
      <c r="H1092" s="47"/>
    </row>
    <row r="1093" s="2" customFormat="1" ht="16.8" customHeight="1">
      <c r="A1093" s="41"/>
      <c r="B1093" s="47"/>
      <c r="C1093" s="316" t="s">
        <v>702</v>
      </c>
      <c r="D1093" s="316" t="s">
        <v>2736</v>
      </c>
      <c r="E1093" s="20" t="s">
        <v>197</v>
      </c>
      <c r="F1093" s="317">
        <v>5.5890000000000004</v>
      </c>
      <c r="G1093" s="41"/>
      <c r="H1093" s="47"/>
    </row>
    <row r="1094" s="2" customFormat="1" ht="16.8" customHeight="1">
      <c r="A1094" s="41"/>
      <c r="B1094" s="47"/>
      <c r="C1094" s="316" t="s">
        <v>716</v>
      </c>
      <c r="D1094" s="316" t="s">
        <v>2737</v>
      </c>
      <c r="E1094" s="20" t="s">
        <v>392</v>
      </c>
      <c r="F1094" s="317">
        <v>37.259999999999998</v>
      </c>
      <c r="G1094" s="41"/>
      <c r="H1094" s="47"/>
    </row>
    <row r="1095" s="2" customFormat="1" ht="16.8" customHeight="1">
      <c r="A1095" s="41"/>
      <c r="B1095" s="47"/>
      <c r="C1095" s="316" t="s">
        <v>759</v>
      </c>
      <c r="D1095" s="316" t="s">
        <v>2738</v>
      </c>
      <c r="E1095" s="20" t="s">
        <v>392</v>
      </c>
      <c r="F1095" s="317">
        <v>69.879999999999995</v>
      </c>
      <c r="G1095" s="41"/>
      <c r="H1095" s="47"/>
    </row>
    <row r="1096" s="2" customFormat="1" ht="16.8" customHeight="1">
      <c r="A1096" s="41"/>
      <c r="B1096" s="47"/>
      <c r="C1096" s="312" t="s">
        <v>2936</v>
      </c>
      <c r="D1096" s="313" t="s">
        <v>2937</v>
      </c>
      <c r="E1096" s="314" t="s">
        <v>206</v>
      </c>
      <c r="F1096" s="315">
        <v>11.571999999999999</v>
      </c>
      <c r="G1096" s="41"/>
      <c r="H1096" s="47"/>
    </row>
    <row r="1097" s="2" customFormat="1" ht="16.8" customHeight="1">
      <c r="A1097" s="41"/>
      <c r="B1097" s="47"/>
      <c r="C1097" s="316" t="s">
        <v>19</v>
      </c>
      <c r="D1097" s="316" t="s">
        <v>2938</v>
      </c>
      <c r="E1097" s="20" t="s">
        <v>19</v>
      </c>
      <c r="F1097" s="317">
        <v>2.0960000000000001</v>
      </c>
      <c r="G1097" s="41"/>
      <c r="H1097" s="47"/>
    </row>
    <row r="1098" s="2" customFormat="1" ht="16.8" customHeight="1">
      <c r="A1098" s="41"/>
      <c r="B1098" s="47"/>
      <c r="C1098" s="316" t="s">
        <v>19</v>
      </c>
      <c r="D1098" s="316" t="s">
        <v>2939</v>
      </c>
      <c r="E1098" s="20" t="s">
        <v>19</v>
      </c>
      <c r="F1098" s="317">
        <v>9.4760000000000009</v>
      </c>
      <c r="G1098" s="41"/>
      <c r="H1098" s="47"/>
    </row>
    <row r="1099" s="2" customFormat="1" ht="16.8" customHeight="1">
      <c r="A1099" s="41"/>
      <c r="B1099" s="47"/>
      <c r="C1099" s="316" t="s">
        <v>19</v>
      </c>
      <c r="D1099" s="316" t="s">
        <v>311</v>
      </c>
      <c r="E1099" s="20" t="s">
        <v>19</v>
      </c>
      <c r="F1099" s="317">
        <v>11.571999999999999</v>
      </c>
      <c r="G1099" s="41"/>
      <c r="H1099" s="47"/>
    </row>
    <row r="1100" s="2" customFormat="1" ht="16.8" customHeight="1">
      <c r="A1100" s="41"/>
      <c r="B1100" s="47"/>
      <c r="C1100" s="312" t="s">
        <v>2740</v>
      </c>
      <c r="D1100" s="313" t="s">
        <v>2741</v>
      </c>
      <c r="E1100" s="314" t="s">
        <v>206</v>
      </c>
      <c r="F1100" s="315">
        <v>26.379999999999999</v>
      </c>
      <c r="G1100" s="41"/>
      <c r="H1100" s="47"/>
    </row>
    <row r="1101" s="2" customFormat="1" ht="16.8" customHeight="1">
      <c r="A1101" s="41"/>
      <c r="B1101" s="47"/>
      <c r="C1101" s="316" t="s">
        <v>19</v>
      </c>
      <c r="D1101" s="316" t="s">
        <v>69</v>
      </c>
      <c r="E1101" s="20" t="s">
        <v>19</v>
      </c>
      <c r="F1101" s="317">
        <v>0</v>
      </c>
      <c r="G1101" s="41"/>
      <c r="H1101" s="47"/>
    </row>
    <row r="1102" s="2" customFormat="1" ht="16.8" customHeight="1">
      <c r="A1102" s="41"/>
      <c r="B1102" s="47"/>
      <c r="C1102" s="316" t="s">
        <v>19</v>
      </c>
      <c r="D1102" s="316" t="s">
        <v>2742</v>
      </c>
      <c r="E1102" s="20" t="s">
        <v>19</v>
      </c>
      <c r="F1102" s="317">
        <v>0</v>
      </c>
      <c r="G1102" s="41"/>
      <c r="H1102" s="47"/>
    </row>
    <row r="1103" s="2" customFormat="1" ht="16.8" customHeight="1">
      <c r="A1103" s="41"/>
      <c r="B1103" s="47"/>
      <c r="C1103" s="316" t="s">
        <v>19</v>
      </c>
      <c r="D1103" s="316" t="s">
        <v>2743</v>
      </c>
      <c r="E1103" s="20" t="s">
        <v>19</v>
      </c>
      <c r="F1103" s="317">
        <v>0</v>
      </c>
      <c r="G1103" s="41"/>
      <c r="H1103" s="47"/>
    </row>
    <row r="1104" s="2" customFormat="1" ht="16.8" customHeight="1">
      <c r="A1104" s="41"/>
      <c r="B1104" s="47"/>
      <c r="C1104" s="316" t="s">
        <v>19</v>
      </c>
      <c r="D1104" s="316" t="s">
        <v>2744</v>
      </c>
      <c r="E1104" s="20" t="s">
        <v>19</v>
      </c>
      <c r="F1104" s="317">
        <v>0</v>
      </c>
      <c r="G1104" s="41"/>
      <c r="H1104" s="47"/>
    </row>
    <row r="1105" s="2" customFormat="1" ht="16.8" customHeight="1">
      <c r="A1105" s="41"/>
      <c r="B1105" s="47"/>
      <c r="C1105" s="316" t="s">
        <v>19</v>
      </c>
      <c r="D1105" s="316" t="s">
        <v>214</v>
      </c>
      <c r="E1105" s="20" t="s">
        <v>19</v>
      </c>
      <c r="F1105" s="317">
        <v>26.379999999999999</v>
      </c>
      <c r="G1105" s="41"/>
      <c r="H1105" s="47"/>
    </row>
    <row r="1106" s="2" customFormat="1" ht="16.8" customHeight="1">
      <c r="A1106" s="41"/>
      <c r="B1106" s="47"/>
      <c r="C1106" s="316" t="s">
        <v>19</v>
      </c>
      <c r="D1106" s="316" t="s">
        <v>2745</v>
      </c>
      <c r="E1106" s="20" t="s">
        <v>19</v>
      </c>
      <c r="F1106" s="317">
        <v>0</v>
      </c>
      <c r="G1106" s="41"/>
      <c r="H1106" s="47"/>
    </row>
    <row r="1107" s="2" customFormat="1" ht="16.8" customHeight="1">
      <c r="A1107" s="41"/>
      <c r="B1107" s="47"/>
      <c r="C1107" s="316" t="s">
        <v>19</v>
      </c>
      <c r="D1107" s="316" t="s">
        <v>311</v>
      </c>
      <c r="E1107" s="20" t="s">
        <v>19</v>
      </c>
      <c r="F1107" s="317">
        <v>26.379999999999999</v>
      </c>
      <c r="G1107" s="41"/>
      <c r="H1107" s="47"/>
    </row>
    <row r="1108" s="2" customFormat="1" ht="16.8" customHeight="1">
      <c r="A1108" s="41"/>
      <c r="B1108" s="47"/>
      <c r="C1108" s="312" t="s">
        <v>2940</v>
      </c>
      <c r="D1108" s="313" t="s">
        <v>2941</v>
      </c>
      <c r="E1108" s="314" t="s">
        <v>206</v>
      </c>
      <c r="F1108" s="315">
        <v>0</v>
      </c>
      <c r="G1108" s="41"/>
      <c r="H1108" s="47"/>
    </row>
    <row r="1109" s="2" customFormat="1" ht="16.8" customHeight="1">
      <c r="A1109" s="41"/>
      <c r="B1109" s="47"/>
      <c r="C1109" s="316" t="s">
        <v>19</v>
      </c>
      <c r="D1109" s="316" t="s">
        <v>2942</v>
      </c>
      <c r="E1109" s="20" t="s">
        <v>19</v>
      </c>
      <c r="F1109" s="317">
        <v>0</v>
      </c>
      <c r="G1109" s="41"/>
      <c r="H1109" s="47"/>
    </row>
    <row r="1110" s="2" customFormat="1" ht="16.8" customHeight="1">
      <c r="A1110" s="41"/>
      <c r="B1110" s="47"/>
      <c r="C1110" s="316" t="s">
        <v>19</v>
      </c>
      <c r="D1110" s="316" t="s">
        <v>69</v>
      </c>
      <c r="E1110" s="20" t="s">
        <v>19</v>
      </c>
      <c r="F1110" s="317">
        <v>0</v>
      </c>
      <c r="G1110" s="41"/>
      <c r="H1110" s="47"/>
    </row>
    <row r="1111" s="2" customFormat="1" ht="16.8" customHeight="1">
      <c r="A1111" s="41"/>
      <c r="B1111" s="47"/>
      <c r="C1111" s="312" t="s">
        <v>2943</v>
      </c>
      <c r="D1111" s="313" t="s">
        <v>2944</v>
      </c>
      <c r="E1111" s="314" t="s">
        <v>206</v>
      </c>
      <c r="F1111" s="315">
        <v>0</v>
      </c>
      <c r="G1111" s="41"/>
      <c r="H1111" s="47"/>
    </row>
    <row r="1112" s="2" customFormat="1" ht="16.8" customHeight="1">
      <c r="A1112" s="41"/>
      <c r="B1112" s="47"/>
      <c r="C1112" s="312" t="s">
        <v>218</v>
      </c>
      <c r="D1112" s="313" t="s">
        <v>219</v>
      </c>
      <c r="E1112" s="314" t="s">
        <v>197</v>
      </c>
      <c r="F1112" s="315">
        <v>8.3200000000000003</v>
      </c>
      <c r="G1112" s="41"/>
      <c r="H1112" s="47"/>
    </row>
    <row r="1113" s="2" customFormat="1" ht="16.8" customHeight="1">
      <c r="A1113" s="41"/>
      <c r="B1113" s="47"/>
      <c r="C1113" s="316" t="s">
        <v>19</v>
      </c>
      <c r="D1113" s="316" t="s">
        <v>2945</v>
      </c>
      <c r="E1113" s="20" t="s">
        <v>19</v>
      </c>
      <c r="F1113" s="317">
        <v>1.3819999999999999</v>
      </c>
      <c r="G1113" s="41"/>
      <c r="H1113" s="47"/>
    </row>
    <row r="1114" s="2" customFormat="1" ht="16.8" customHeight="1">
      <c r="A1114" s="41"/>
      <c r="B1114" s="47"/>
      <c r="C1114" s="316" t="s">
        <v>19</v>
      </c>
      <c r="D1114" s="316" t="s">
        <v>2946</v>
      </c>
      <c r="E1114" s="20" t="s">
        <v>19</v>
      </c>
      <c r="F1114" s="317">
        <v>3.4729999999999999</v>
      </c>
      <c r="G1114" s="41"/>
      <c r="H1114" s="47"/>
    </row>
    <row r="1115" s="2" customFormat="1" ht="16.8" customHeight="1">
      <c r="A1115" s="41"/>
      <c r="B1115" s="47"/>
      <c r="C1115" s="316" t="s">
        <v>19</v>
      </c>
      <c r="D1115" s="316" t="s">
        <v>2947</v>
      </c>
      <c r="E1115" s="20" t="s">
        <v>19</v>
      </c>
      <c r="F1115" s="317">
        <v>3.4649999999999999</v>
      </c>
      <c r="G1115" s="41"/>
      <c r="H1115" s="47"/>
    </row>
    <row r="1116" s="2" customFormat="1" ht="16.8" customHeight="1">
      <c r="A1116" s="41"/>
      <c r="B1116" s="47"/>
      <c r="C1116" s="316" t="s">
        <v>19</v>
      </c>
      <c r="D1116" s="316" t="s">
        <v>311</v>
      </c>
      <c r="E1116" s="20" t="s">
        <v>19</v>
      </c>
      <c r="F1116" s="317">
        <v>8.3200000000000003</v>
      </c>
      <c r="G1116" s="41"/>
      <c r="H1116" s="47"/>
    </row>
    <row r="1117" s="2" customFormat="1" ht="16.8" customHeight="1">
      <c r="A1117" s="41"/>
      <c r="B1117" s="47"/>
      <c r="C1117" s="318" t="s">
        <v>2695</v>
      </c>
      <c r="D1117" s="41"/>
      <c r="E1117" s="41"/>
      <c r="F1117" s="41"/>
      <c r="G1117" s="41"/>
      <c r="H1117" s="47"/>
    </row>
    <row r="1118" s="2" customFormat="1" ht="16.8" customHeight="1">
      <c r="A1118" s="41"/>
      <c r="B1118" s="47"/>
      <c r="C1118" s="316" t="s">
        <v>413</v>
      </c>
      <c r="D1118" s="316" t="s">
        <v>2747</v>
      </c>
      <c r="E1118" s="20" t="s">
        <v>197</v>
      </c>
      <c r="F1118" s="317">
        <v>8.3200000000000003</v>
      </c>
      <c r="G1118" s="41"/>
      <c r="H1118" s="47"/>
    </row>
    <row r="1119" s="2" customFormat="1">
      <c r="A1119" s="41"/>
      <c r="B1119" s="47"/>
      <c r="C1119" s="316" t="s">
        <v>337</v>
      </c>
      <c r="D1119" s="316" t="s">
        <v>2739</v>
      </c>
      <c r="E1119" s="20" t="s">
        <v>197</v>
      </c>
      <c r="F1119" s="317">
        <v>48.997</v>
      </c>
      <c r="G1119" s="41"/>
      <c r="H1119" s="47"/>
    </row>
    <row r="1120" s="2" customFormat="1" ht="16.8" customHeight="1">
      <c r="A1120" s="41"/>
      <c r="B1120" s="47"/>
      <c r="C1120" s="312" t="s">
        <v>222</v>
      </c>
      <c r="D1120" s="313" t="s">
        <v>223</v>
      </c>
      <c r="E1120" s="314" t="s">
        <v>197</v>
      </c>
      <c r="F1120" s="315">
        <v>105.642</v>
      </c>
      <c r="G1120" s="41"/>
      <c r="H1120" s="47"/>
    </row>
    <row r="1121" s="2" customFormat="1" ht="16.8" customHeight="1">
      <c r="A1121" s="41"/>
      <c r="B1121" s="47"/>
      <c r="C1121" s="316" t="s">
        <v>19</v>
      </c>
      <c r="D1121" s="316" t="s">
        <v>2748</v>
      </c>
      <c r="E1121" s="20" t="s">
        <v>19</v>
      </c>
      <c r="F1121" s="317">
        <v>0</v>
      </c>
      <c r="G1121" s="41"/>
      <c r="H1121" s="47"/>
    </row>
    <row r="1122" s="2" customFormat="1" ht="16.8" customHeight="1">
      <c r="A1122" s="41"/>
      <c r="B1122" s="47"/>
      <c r="C1122" s="316" t="s">
        <v>19</v>
      </c>
      <c r="D1122" s="316" t="s">
        <v>2948</v>
      </c>
      <c r="E1122" s="20" t="s">
        <v>19</v>
      </c>
      <c r="F1122" s="317">
        <v>0</v>
      </c>
      <c r="G1122" s="41"/>
      <c r="H1122" s="47"/>
    </row>
    <row r="1123" s="2" customFormat="1" ht="16.8" customHeight="1">
      <c r="A1123" s="41"/>
      <c r="B1123" s="47"/>
      <c r="C1123" s="316" t="s">
        <v>19</v>
      </c>
      <c r="D1123" s="316" t="s">
        <v>2949</v>
      </c>
      <c r="E1123" s="20" t="s">
        <v>19</v>
      </c>
      <c r="F1123" s="317">
        <v>65.855999999999995</v>
      </c>
      <c r="G1123" s="41"/>
      <c r="H1123" s="47"/>
    </row>
    <row r="1124" s="2" customFormat="1" ht="16.8" customHeight="1">
      <c r="A1124" s="41"/>
      <c r="B1124" s="47"/>
      <c r="C1124" s="316" t="s">
        <v>19</v>
      </c>
      <c r="D1124" s="316" t="s">
        <v>2950</v>
      </c>
      <c r="E1124" s="20" t="s">
        <v>19</v>
      </c>
      <c r="F1124" s="317">
        <v>36.576000000000001</v>
      </c>
      <c r="G1124" s="41"/>
      <c r="H1124" s="47"/>
    </row>
    <row r="1125" s="2" customFormat="1" ht="16.8" customHeight="1">
      <c r="A1125" s="41"/>
      <c r="B1125" s="47"/>
      <c r="C1125" s="316" t="s">
        <v>19</v>
      </c>
      <c r="D1125" s="316" t="s">
        <v>2197</v>
      </c>
      <c r="E1125" s="20" t="s">
        <v>19</v>
      </c>
      <c r="F1125" s="317">
        <v>0</v>
      </c>
      <c r="G1125" s="41"/>
      <c r="H1125" s="47"/>
    </row>
    <row r="1126" s="2" customFormat="1" ht="16.8" customHeight="1">
      <c r="A1126" s="41"/>
      <c r="B1126" s="47"/>
      <c r="C1126" s="316" t="s">
        <v>19</v>
      </c>
      <c r="D1126" s="316" t="s">
        <v>2951</v>
      </c>
      <c r="E1126" s="20" t="s">
        <v>19</v>
      </c>
      <c r="F1126" s="317">
        <v>-12.928000000000001</v>
      </c>
      <c r="G1126" s="41"/>
      <c r="H1126" s="47"/>
    </row>
    <row r="1127" s="2" customFormat="1" ht="16.8" customHeight="1">
      <c r="A1127" s="41"/>
      <c r="B1127" s="47"/>
      <c r="C1127" s="316" t="s">
        <v>19</v>
      </c>
      <c r="D1127" s="316" t="s">
        <v>2952</v>
      </c>
      <c r="E1127" s="20" t="s">
        <v>19</v>
      </c>
      <c r="F1127" s="317">
        <v>0</v>
      </c>
      <c r="G1127" s="41"/>
      <c r="H1127" s="47"/>
    </row>
    <row r="1128" s="2" customFormat="1" ht="16.8" customHeight="1">
      <c r="A1128" s="41"/>
      <c r="B1128" s="47"/>
      <c r="C1128" s="316" t="s">
        <v>19</v>
      </c>
      <c r="D1128" s="316" t="s">
        <v>2953</v>
      </c>
      <c r="E1128" s="20" t="s">
        <v>19</v>
      </c>
      <c r="F1128" s="317">
        <v>83.159999999999997</v>
      </c>
      <c r="G1128" s="41"/>
      <c r="H1128" s="47"/>
    </row>
    <row r="1129" s="2" customFormat="1" ht="16.8" customHeight="1">
      <c r="A1129" s="41"/>
      <c r="B1129" s="47"/>
      <c r="C1129" s="316" t="s">
        <v>19</v>
      </c>
      <c r="D1129" s="316" t="s">
        <v>2954</v>
      </c>
      <c r="E1129" s="20" t="s">
        <v>19</v>
      </c>
      <c r="F1129" s="317">
        <v>4.1760000000000002</v>
      </c>
      <c r="G1129" s="41"/>
      <c r="H1129" s="47"/>
    </row>
    <row r="1130" s="2" customFormat="1" ht="16.8" customHeight="1">
      <c r="A1130" s="41"/>
      <c r="B1130" s="47"/>
      <c r="C1130" s="316" t="s">
        <v>19</v>
      </c>
      <c r="D1130" s="316" t="s">
        <v>2955</v>
      </c>
      <c r="E1130" s="20" t="s">
        <v>19</v>
      </c>
      <c r="F1130" s="317">
        <v>0</v>
      </c>
      <c r="G1130" s="41"/>
      <c r="H1130" s="47"/>
    </row>
    <row r="1131" s="2" customFormat="1" ht="16.8" customHeight="1">
      <c r="A1131" s="41"/>
      <c r="B1131" s="47"/>
      <c r="C1131" s="316" t="s">
        <v>19</v>
      </c>
      <c r="D1131" s="316" t="s">
        <v>2956</v>
      </c>
      <c r="E1131" s="20" t="s">
        <v>19</v>
      </c>
      <c r="F1131" s="317">
        <v>-1.7809999999999999</v>
      </c>
      <c r="G1131" s="41"/>
      <c r="H1131" s="47"/>
    </row>
    <row r="1132" s="2" customFormat="1" ht="16.8" customHeight="1">
      <c r="A1132" s="41"/>
      <c r="B1132" s="47"/>
      <c r="C1132" s="316" t="s">
        <v>19</v>
      </c>
      <c r="D1132" s="316" t="s">
        <v>2957</v>
      </c>
      <c r="E1132" s="20" t="s">
        <v>19</v>
      </c>
      <c r="F1132" s="317">
        <v>-2.1059999999999999</v>
      </c>
      <c r="G1132" s="41"/>
      <c r="H1132" s="47"/>
    </row>
    <row r="1133" s="2" customFormat="1" ht="16.8" customHeight="1">
      <c r="A1133" s="41"/>
      <c r="B1133" s="47"/>
      <c r="C1133" s="316" t="s">
        <v>19</v>
      </c>
      <c r="D1133" s="316" t="s">
        <v>2958</v>
      </c>
      <c r="E1133" s="20" t="s">
        <v>19</v>
      </c>
      <c r="F1133" s="317">
        <v>-69.311000000000007</v>
      </c>
      <c r="G1133" s="41"/>
      <c r="H1133" s="47"/>
    </row>
    <row r="1134" s="2" customFormat="1" ht="16.8" customHeight="1">
      <c r="A1134" s="41"/>
      <c r="B1134" s="47"/>
      <c r="C1134" s="316" t="s">
        <v>19</v>
      </c>
      <c r="D1134" s="316" t="s">
        <v>2959</v>
      </c>
      <c r="E1134" s="20" t="s">
        <v>19</v>
      </c>
      <c r="F1134" s="317">
        <v>0</v>
      </c>
      <c r="G1134" s="41"/>
      <c r="H1134" s="47"/>
    </row>
    <row r="1135" s="2" customFormat="1" ht="16.8" customHeight="1">
      <c r="A1135" s="41"/>
      <c r="B1135" s="47"/>
      <c r="C1135" s="316" t="s">
        <v>19</v>
      </c>
      <c r="D1135" s="316" t="s">
        <v>78</v>
      </c>
      <c r="E1135" s="20" t="s">
        <v>19</v>
      </c>
      <c r="F1135" s="317">
        <v>2</v>
      </c>
      <c r="G1135" s="41"/>
      <c r="H1135" s="47"/>
    </row>
    <row r="1136" s="2" customFormat="1" ht="16.8" customHeight="1">
      <c r="A1136" s="41"/>
      <c r="B1136" s="47"/>
      <c r="C1136" s="316" t="s">
        <v>19</v>
      </c>
      <c r="D1136" s="316" t="s">
        <v>311</v>
      </c>
      <c r="E1136" s="20" t="s">
        <v>19</v>
      </c>
      <c r="F1136" s="317">
        <v>105.642</v>
      </c>
      <c r="G1136" s="41"/>
      <c r="H1136" s="47"/>
    </row>
    <row r="1137" s="2" customFormat="1" ht="16.8" customHeight="1">
      <c r="A1137" s="41"/>
      <c r="B1137" s="47"/>
      <c r="C1137" s="318" t="s">
        <v>2695</v>
      </c>
      <c r="D1137" s="41"/>
      <c r="E1137" s="41"/>
      <c r="F1137" s="41"/>
      <c r="G1137" s="41"/>
      <c r="H1137" s="47"/>
    </row>
    <row r="1138" s="2" customFormat="1" ht="16.8" customHeight="1">
      <c r="A1138" s="41"/>
      <c r="B1138" s="47"/>
      <c r="C1138" s="316" t="s">
        <v>437</v>
      </c>
      <c r="D1138" s="316" t="s">
        <v>2721</v>
      </c>
      <c r="E1138" s="20" t="s">
        <v>197</v>
      </c>
      <c r="F1138" s="317">
        <v>174.953</v>
      </c>
      <c r="G1138" s="41"/>
      <c r="H1138" s="47"/>
    </row>
    <row r="1139" s="2" customFormat="1" ht="16.8" customHeight="1">
      <c r="A1139" s="41"/>
      <c r="B1139" s="47"/>
      <c r="C1139" s="316" t="s">
        <v>443</v>
      </c>
      <c r="D1139" s="316" t="s">
        <v>2751</v>
      </c>
      <c r="E1139" s="20" t="s">
        <v>197</v>
      </c>
      <c r="F1139" s="317">
        <v>105.642</v>
      </c>
      <c r="G1139" s="41"/>
      <c r="H1139" s="47"/>
    </row>
    <row r="1140" s="2" customFormat="1" ht="16.8" customHeight="1">
      <c r="A1140" s="41"/>
      <c r="B1140" s="47"/>
      <c r="C1140" s="316" t="s">
        <v>806</v>
      </c>
      <c r="D1140" s="316" t="s">
        <v>2752</v>
      </c>
      <c r="E1140" s="20" t="s">
        <v>197</v>
      </c>
      <c r="F1140" s="317">
        <v>148.232</v>
      </c>
      <c r="G1140" s="41"/>
      <c r="H1140" s="47"/>
    </row>
    <row r="1141" s="2" customFormat="1" ht="16.8" customHeight="1">
      <c r="A1141" s="41"/>
      <c r="B1141" s="47"/>
      <c r="C1141" s="312" t="s">
        <v>226</v>
      </c>
      <c r="D1141" s="313" t="s">
        <v>227</v>
      </c>
      <c r="E1141" s="314" t="s">
        <v>206</v>
      </c>
      <c r="F1141" s="315">
        <v>7.0099999999999998</v>
      </c>
      <c r="G1141" s="41"/>
      <c r="H1141" s="47"/>
    </row>
    <row r="1142" s="2" customFormat="1" ht="16.8" customHeight="1">
      <c r="A1142" s="41"/>
      <c r="B1142" s="47"/>
      <c r="C1142" s="316" t="s">
        <v>19</v>
      </c>
      <c r="D1142" s="316" t="s">
        <v>2960</v>
      </c>
      <c r="E1142" s="20" t="s">
        <v>19</v>
      </c>
      <c r="F1142" s="317">
        <v>3.2999999999999998</v>
      </c>
      <c r="G1142" s="41"/>
      <c r="H1142" s="47"/>
    </row>
    <row r="1143" s="2" customFormat="1" ht="16.8" customHeight="1">
      <c r="A1143" s="41"/>
      <c r="B1143" s="47"/>
      <c r="C1143" s="316" t="s">
        <v>19</v>
      </c>
      <c r="D1143" s="316" t="s">
        <v>2961</v>
      </c>
      <c r="E1143" s="20" t="s">
        <v>19</v>
      </c>
      <c r="F1143" s="317">
        <v>0.29999999999999999</v>
      </c>
      <c r="G1143" s="41"/>
      <c r="H1143" s="47"/>
    </row>
    <row r="1144" s="2" customFormat="1" ht="16.8" customHeight="1">
      <c r="A1144" s="41"/>
      <c r="B1144" s="47"/>
      <c r="C1144" s="316" t="s">
        <v>19</v>
      </c>
      <c r="D1144" s="316" t="s">
        <v>232</v>
      </c>
      <c r="E1144" s="20" t="s">
        <v>19</v>
      </c>
      <c r="F1144" s="317">
        <v>3.4100000000000001</v>
      </c>
      <c r="G1144" s="41"/>
      <c r="H1144" s="47"/>
    </row>
    <row r="1145" s="2" customFormat="1" ht="16.8" customHeight="1">
      <c r="A1145" s="41"/>
      <c r="B1145" s="47"/>
      <c r="C1145" s="316" t="s">
        <v>19</v>
      </c>
      <c r="D1145" s="316" t="s">
        <v>311</v>
      </c>
      <c r="E1145" s="20" t="s">
        <v>19</v>
      </c>
      <c r="F1145" s="317">
        <v>7.0099999999999998</v>
      </c>
      <c r="G1145" s="41"/>
      <c r="H1145" s="47"/>
    </row>
    <row r="1146" s="2" customFormat="1" ht="16.8" customHeight="1">
      <c r="A1146" s="41"/>
      <c r="B1146" s="47"/>
      <c r="C1146" s="318" t="s">
        <v>2695</v>
      </c>
      <c r="D1146" s="41"/>
      <c r="E1146" s="41"/>
      <c r="F1146" s="41"/>
      <c r="G1146" s="41"/>
      <c r="H1146" s="47"/>
    </row>
    <row r="1147" s="2" customFormat="1" ht="16.8" customHeight="1">
      <c r="A1147" s="41"/>
      <c r="B1147" s="47"/>
      <c r="C1147" s="316" t="s">
        <v>425</v>
      </c>
      <c r="D1147" s="316" t="s">
        <v>2722</v>
      </c>
      <c r="E1147" s="20" t="s">
        <v>197</v>
      </c>
      <c r="F1147" s="317">
        <v>71.414000000000001</v>
      </c>
      <c r="G1147" s="41"/>
      <c r="H1147" s="47"/>
    </row>
    <row r="1148" s="2" customFormat="1" ht="16.8" customHeight="1">
      <c r="A1148" s="41"/>
      <c r="B1148" s="47"/>
      <c r="C1148" s="316" t="s">
        <v>745</v>
      </c>
      <c r="D1148" s="316" t="s">
        <v>2755</v>
      </c>
      <c r="E1148" s="20" t="s">
        <v>392</v>
      </c>
      <c r="F1148" s="317">
        <v>9.2599999999999998</v>
      </c>
      <c r="G1148" s="41"/>
      <c r="H1148" s="47"/>
    </row>
    <row r="1149" s="2" customFormat="1" ht="16.8" customHeight="1">
      <c r="A1149" s="41"/>
      <c r="B1149" s="47"/>
      <c r="C1149" s="316" t="s">
        <v>778</v>
      </c>
      <c r="D1149" s="316" t="s">
        <v>2756</v>
      </c>
      <c r="E1149" s="20" t="s">
        <v>392</v>
      </c>
      <c r="F1149" s="317">
        <v>7.0099999999999998</v>
      </c>
      <c r="G1149" s="41"/>
      <c r="H1149" s="47"/>
    </row>
    <row r="1150" s="2" customFormat="1" ht="16.8" customHeight="1">
      <c r="A1150" s="41"/>
      <c r="B1150" s="47"/>
      <c r="C1150" s="316" t="s">
        <v>740</v>
      </c>
      <c r="D1150" s="316" t="s">
        <v>2962</v>
      </c>
      <c r="E1150" s="20" t="s">
        <v>197</v>
      </c>
      <c r="F1150" s="317">
        <v>3.5870000000000002</v>
      </c>
      <c r="G1150" s="41"/>
      <c r="H1150" s="47"/>
    </row>
    <row r="1151" s="2" customFormat="1" ht="16.8" customHeight="1">
      <c r="A1151" s="41"/>
      <c r="B1151" s="47"/>
      <c r="C1151" s="312" t="s">
        <v>230</v>
      </c>
      <c r="D1151" s="313" t="s">
        <v>231</v>
      </c>
      <c r="E1151" s="314" t="s">
        <v>206</v>
      </c>
      <c r="F1151" s="315">
        <v>14.109999999999999</v>
      </c>
      <c r="G1151" s="41"/>
      <c r="H1151" s="47"/>
    </row>
    <row r="1152" s="2" customFormat="1" ht="16.8" customHeight="1">
      <c r="A1152" s="41"/>
      <c r="B1152" s="47"/>
      <c r="C1152" s="316" t="s">
        <v>19</v>
      </c>
      <c r="D1152" s="316" t="s">
        <v>2963</v>
      </c>
      <c r="E1152" s="20" t="s">
        <v>19</v>
      </c>
      <c r="F1152" s="317">
        <v>3.1400000000000001</v>
      </c>
      <c r="G1152" s="41"/>
      <c r="H1152" s="47"/>
    </row>
    <row r="1153" s="2" customFormat="1" ht="16.8" customHeight="1">
      <c r="A1153" s="41"/>
      <c r="B1153" s="47"/>
      <c r="C1153" s="316" t="s">
        <v>19</v>
      </c>
      <c r="D1153" s="316" t="s">
        <v>2964</v>
      </c>
      <c r="E1153" s="20" t="s">
        <v>19</v>
      </c>
      <c r="F1153" s="317">
        <v>5.4699999999999998</v>
      </c>
      <c r="G1153" s="41"/>
      <c r="H1153" s="47"/>
    </row>
    <row r="1154" s="2" customFormat="1" ht="16.8" customHeight="1">
      <c r="A1154" s="41"/>
      <c r="B1154" s="47"/>
      <c r="C1154" s="316" t="s">
        <v>19</v>
      </c>
      <c r="D1154" s="316" t="s">
        <v>2965</v>
      </c>
      <c r="E1154" s="20" t="s">
        <v>19</v>
      </c>
      <c r="F1154" s="317">
        <v>5.5</v>
      </c>
      <c r="G1154" s="41"/>
      <c r="H1154" s="47"/>
    </row>
    <row r="1155" s="2" customFormat="1" ht="16.8" customHeight="1">
      <c r="A1155" s="41"/>
      <c r="B1155" s="47"/>
      <c r="C1155" s="316" t="s">
        <v>19</v>
      </c>
      <c r="D1155" s="316" t="s">
        <v>311</v>
      </c>
      <c r="E1155" s="20" t="s">
        <v>19</v>
      </c>
      <c r="F1155" s="317">
        <v>14.109999999999999</v>
      </c>
      <c r="G1155" s="41"/>
      <c r="H1155" s="47"/>
    </row>
    <row r="1156" s="2" customFormat="1" ht="16.8" customHeight="1">
      <c r="A1156" s="41"/>
      <c r="B1156" s="47"/>
      <c r="C1156" s="318" t="s">
        <v>2695</v>
      </c>
      <c r="D1156" s="41"/>
      <c r="E1156" s="41"/>
      <c r="F1156" s="41"/>
      <c r="G1156" s="41"/>
      <c r="H1156" s="47"/>
    </row>
    <row r="1157" s="2" customFormat="1" ht="16.8" customHeight="1">
      <c r="A1157" s="41"/>
      <c r="B1157" s="47"/>
      <c r="C1157" s="316" t="s">
        <v>390</v>
      </c>
      <c r="D1157" s="316" t="s">
        <v>2713</v>
      </c>
      <c r="E1157" s="20" t="s">
        <v>392</v>
      </c>
      <c r="F1157" s="317">
        <v>17.52</v>
      </c>
      <c r="G1157" s="41"/>
      <c r="H1157" s="47"/>
    </row>
    <row r="1158" s="2" customFormat="1">
      <c r="A1158" s="41"/>
      <c r="B1158" s="47"/>
      <c r="C1158" s="316" t="s">
        <v>337</v>
      </c>
      <c r="D1158" s="316" t="s">
        <v>2739</v>
      </c>
      <c r="E1158" s="20" t="s">
        <v>197</v>
      </c>
      <c r="F1158" s="317">
        <v>48.997</v>
      </c>
      <c r="G1158" s="41"/>
      <c r="H1158" s="47"/>
    </row>
    <row r="1159" s="2" customFormat="1" ht="16.8" customHeight="1">
      <c r="A1159" s="41"/>
      <c r="B1159" s="47"/>
      <c r="C1159" s="316" t="s">
        <v>407</v>
      </c>
      <c r="D1159" s="316" t="s">
        <v>408</v>
      </c>
      <c r="E1159" s="20" t="s">
        <v>392</v>
      </c>
      <c r="F1159" s="317">
        <v>21.911999999999999</v>
      </c>
      <c r="G1159" s="41"/>
      <c r="H1159" s="47"/>
    </row>
    <row r="1160" s="2" customFormat="1" ht="16.8" customHeight="1">
      <c r="A1160" s="41"/>
      <c r="B1160" s="47"/>
      <c r="C1160" s="312" t="s">
        <v>232</v>
      </c>
      <c r="D1160" s="313" t="s">
        <v>233</v>
      </c>
      <c r="E1160" s="314" t="s">
        <v>206</v>
      </c>
      <c r="F1160" s="315">
        <v>3.4100000000000001</v>
      </c>
      <c r="G1160" s="41"/>
      <c r="H1160" s="47"/>
    </row>
    <row r="1161" s="2" customFormat="1" ht="16.8" customHeight="1">
      <c r="A1161" s="41"/>
      <c r="B1161" s="47"/>
      <c r="C1161" s="316" t="s">
        <v>19</v>
      </c>
      <c r="D1161" s="316" t="s">
        <v>2922</v>
      </c>
      <c r="E1161" s="20" t="s">
        <v>19</v>
      </c>
      <c r="F1161" s="317">
        <v>3.4100000000000001</v>
      </c>
      <c r="G1161" s="41"/>
      <c r="H1161" s="47"/>
    </row>
    <row r="1162" s="2" customFormat="1" ht="16.8" customHeight="1">
      <c r="A1162" s="41"/>
      <c r="B1162" s="47"/>
      <c r="C1162" s="318" t="s">
        <v>2695</v>
      </c>
      <c r="D1162" s="41"/>
      <c r="E1162" s="41"/>
      <c r="F1162" s="41"/>
      <c r="G1162" s="41"/>
      <c r="H1162" s="47"/>
    </row>
    <row r="1163" s="2" customFormat="1" ht="16.8" customHeight="1">
      <c r="A1163" s="41"/>
      <c r="B1163" s="47"/>
      <c r="C1163" s="316" t="s">
        <v>348</v>
      </c>
      <c r="D1163" s="316" t="s">
        <v>2733</v>
      </c>
      <c r="E1163" s="20" t="s">
        <v>197</v>
      </c>
      <c r="F1163" s="317">
        <v>22.344999999999999</v>
      </c>
      <c r="G1163" s="41"/>
      <c r="H1163" s="47"/>
    </row>
    <row r="1164" s="2" customFormat="1" ht="16.8" customHeight="1">
      <c r="A1164" s="41"/>
      <c r="B1164" s="47"/>
      <c r="C1164" s="312" t="s">
        <v>235</v>
      </c>
      <c r="D1164" s="313" t="s">
        <v>236</v>
      </c>
      <c r="E1164" s="314" t="s">
        <v>197</v>
      </c>
      <c r="F1164" s="315">
        <v>22.59</v>
      </c>
      <c r="G1164" s="41"/>
      <c r="H1164" s="47"/>
    </row>
    <row r="1165" s="2" customFormat="1" ht="16.8" customHeight="1">
      <c r="A1165" s="41"/>
      <c r="B1165" s="47"/>
      <c r="C1165" s="316" t="s">
        <v>19</v>
      </c>
      <c r="D1165" s="316" t="s">
        <v>2915</v>
      </c>
      <c r="E1165" s="20" t="s">
        <v>19</v>
      </c>
      <c r="F1165" s="317">
        <v>5.2699999999999996</v>
      </c>
      <c r="G1165" s="41"/>
      <c r="H1165" s="47"/>
    </row>
    <row r="1166" s="2" customFormat="1" ht="16.8" customHeight="1">
      <c r="A1166" s="41"/>
      <c r="B1166" s="47"/>
      <c r="C1166" s="316" t="s">
        <v>19</v>
      </c>
      <c r="D1166" s="316" t="s">
        <v>2916</v>
      </c>
      <c r="E1166" s="20" t="s">
        <v>19</v>
      </c>
      <c r="F1166" s="317">
        <v>7.4299999999999997</v>
      </c>
      <c r="G1166" s="41"/>
      <c r="H1166" s="47"/>
    </row>
    <row r="1167" s="2" customFormat="1" ht="16.8" customHeight="1">
      <c r="A1167" s="41"/>
      <c r="B1167" s="47"/>
      <c r="C1167" s="316" t="s">
        <v>19</v>
      </c>
      <c r="D1167" s="316" t="s">
        <v>2917</v>
      </c>
      <c r="E1167" s="20" t="s">
        <v>19</v>
      </c>
      <c r="F1167" s="317">
        <v>7.4400000000000004</v>
      </c>
      <c r="G1167" s="41"/>
      <c r="H1167" s="47"/>
    </row>
    <row r="1168" s="2" customFormat="1" ht="16.8" customHeight="1">
      <c r="A1168" s="41"/>
      <c r="B1168" s="47"/>
      <c r="C1168" s="316" t="s">
        <v>19</v>
      </c>
      <c r="D1168" s="316" t="s">
        <v>2212</v>
      </c>
      <c r="E1168" s="20" t="s">
        <v>19</v>
      </c>
      <c r="F1168" s="317">
        <v>2.4500000000000002</v>
      </c>
      <c r="G1168" s="41"/>
      <c r="H1168" s="47"/>
    </row>
    <row r="1169" s="2" customFormat="1" ht="16.8" customHeight="1">
      <c r="A1169" s="41"/>
      <c r="B1169" s="47"/>
      <c r="C1169" s="316" t="s">
        <v>19</v>
      </c>
      <c r="D1169" s="316" t="s">
        <v>311</v>
      </c>
      <c r="E1169" s="20" t="s">
        <v>19</v>
      </c>
      <c r="F1169" s="317">
        <v>22.59</v>
      </c>
      <c r="G1169" s="41"/>
      <c r="H1169" s="47"/>
    </row>
    <row r="1170" s="2" customFormat="1" ht="16.8" customHeight="1">
      <c r="A1170" s="41"/>
      <c r="B1170" s="47"/>
      <c r="C1170" s="318" t="s">
        <v>2695</v>
      </c>
      <c r="D1170" s="41"/>
      <c r="E1170" s="41"/>
      <c r="F1170" s="41"/>
      <c r="G1170" s="41"/>
      <c r="H1170" s="47"/>
    </row>
    <row r="1171" s="2" customFormat="1" ht="16.8" customHeight="1">
      <c r="A1171" s="41"/>
      <c r="B1171" s="47"/>
      <c r="C1171" s="316" t="s">
        <v>595</v>
      </c>
      <c r="D1171" s="316" t="s">
        <v>2758</v>
      </c>
      <c r="E1171" s="20" t="s">
        <v>197</v>
      </c>
      <c r="F1171" s="317">
        <v>22.59</v>
      </c>
      <c r="G1171" s="41"/>
      <c r="H1171" s="47"/>
    </row>
    <row r="1172" s="2" customFormat="1" ht="16.8" customHeight="1">
      <c r="A1172" s="41"/>
      <c r="B1172" s="47"/>
      <c r="C1172" s="316" t="s">
        <v>600</v>
      </c>
      <c r="D1172" s="316" t="s">
        <v>2759</v>
      </c>
      <c r="E1172" s="20" t="s">
        <v>197</v>
      </c>
      <c r="F1172" s="317">
        <v>22.59</v>
      </c>
      <c r="G1172" s="41"/>
      <c r="H1172" s="47"/>
    </row>
    <row r="1173" s="2" customFormat="1" ht="16.8" customHeight="1">
      <c r="A1173" s="41"/>
      <c r="B1173" s="47"/>
      <c r="C1173" s="316" t="s">
        <v>806</v>
      </c>
      <c r="D1173" s="316" t="s">
        <v>2752</v>
      </c>
      <c r="E1173" s="20" t="s">
        <v>197</v>
      </c>
      <c r="F1173" s="317">
        <v>148.232</v>
      </c>
      <c r="G1173" s="41"/>
      <c r="H1173" s="47"/>
    </row>
    <row r="1174" s="2" customFormat="1" ht="16.8" customHeight="1">
      <c r="A1174" s="41"/>
      <c r="B1174" s="47"/>
      <c r="C1174" s="312" t="s">
        <v>2173</v>
      </c>
      <c r="D1174" s="313" t="s">
        <v>2174</v>
      </c>
      <c r="E1174" s="314" t="s">
        <v>19</v>
      </c>
      <c r="F1174" s="315">
        <v>10.880000000000001</v>
      </c>
      <c r="G1174" s="41"/>
      <c r="H1174" s="47"/>
    </row>
    <row r="1175" s="2" customFormat="1" ht="16.8" customHeight="1">
      <c r="A1175" s="41"/>
      <c r="B1175" s="47"/>
      <c r="C1175" s="316" t="s">
        <v>19</v>
      </c>
      <c r="D1175" s="316" t="s">
        <v>2231</v>
      </c>
      <c r="E1175" s="20" t="s">
        <v>19</v>
      </c>
      <c r="F1175" s="317">
        <v>0</v>
      </c>
      <c r="G1175" s="41"/>
      <c r="H1175" s="47"/>
    </row>
    <row r="1176" s="2" customFormat="1" ht="16.8" customHeight="1">
      <c r="A1176" s="41"/>
      <c r="B1176" s="47"/>
      <c r="C1176" s="316" t="s">
        <v>2173</v>
      </c>
      <c r="D1176" s="316" t="s">
        <v>2232</v>
      </c>
      <c r="E1176" s="20" t="s">
        <v>19</v>
      </c>
      <c r="F1176" s="317">
        <v>10.880000000000001</v>
      </c>
      <c r="G1176" s="41"/>
      <c r="H1176" s="47"/>
    </row>
    <row r="1177" s="2" customFormat="1" ht="16.8" customHeight="1">
      <c r="A1177" s="41"/>
      <c r="B1177" s="47"/>
      <c r="C1177" s="318" t="s">
        <v>2695</v>
      </c>
      <c r="D1177" s="41"/>
      <c r="E1177" s="41"/>
      <c r="F1177" s="41"/>
      <c r="G1177" s="41"/>
      <c r="H1177" s="47"/>
    </row>
    <row r="1178" s="2" customFormat="1">
      <c r="A1178" s="41"/>
      <c r="B1178" s="47"/>
      <c r="C1178" s="316" t="s">
        <v>1957</v>
      </c>
      <c r="D1178" s="316" t="s">
        <v>2886</v>
      </c>
      <c r="E1178" s="20" t="s">
        <v>392</v>
      </c>
      <c r="F1178" s="317">
        <v>9.6699999999999999</v>
      </c>
      <c r="G1178" s="41"/>
      <c r="H1178" s="47"/>
    </row>
    <row r="1179" s="2" customFormat="1" ht="16.8" customHeight="1">
      <c r="A1179" s="41"/>
      <c r="B1179" s="47"/>
      <c r="C1179" s="316" t="s">
        <v>702</v>
      </c>
      <c r="D1179" s="316" t="s">
        <v>2736</v>
      </c>
      <c r="E1179" s="20" t="s">
        <v>197</v>
      </c>
      <c r="F1179" s="317">
        <v>5.5890000000000004</v>
      </c>
      <c r="G1179" s="41"/>
      <c r="H1179" s="47"/>
    </row>
    <row r="1180" s="2" customFormat="1" ht="16.8" customHeight="1">
      <c r="A1180" s="41"/>
      <c r="B1180" s="47"/>
      <c r="C1180" s="316" t="s">
        <v>716</v>
      </c>
      <c r="D1180" s="316" t="s">
        <v>2737</v>
      </c>
      <c r="E1180" s="20" t="s">
        <v>392</v>
      </c>
      <c r="F1180" s="317">
        <v>37.259999999999998</v>
      </c>
      <c r="G1180" s="41"/>
      <c r="H1180" s="47"/>
    </row>
    <row r="1181" s="2" customFormat="1" ht="26.4" customHeight="1">
      <c r="A1181" s="41"/>
      <c r="B1181" s="47"/>
      <c r="C1181" s="311" t="s">
        <v>2966</v>
      </c>
      <c r="D1181" s="311" t="s">
        <v>177</v>
      </c>
      <c r="E1181" s="41"/>
      <c r="F1181" s="41"/>
      <c r="G1181" s="41"/>
      <c r="H1181" s="47"/>
    </row>
    <row r="1182" s="2" customFormat="1" ht="16.8" customHeight="1">
      <c r="A1182" s="41"/>
      <c r="B1182" s="47"/>
      <c r="C1182" s="312" t="s">
        <v>195</v>
      </c>
      <c r="D1182" s="313" t="s">
        <v>196</v>
      </c>
      <c r="E1182" s="314" t="s">
        <v>197</v>
      </c>
      <c r="F1182" s="315">
        <v>15.880000000000001</v>
      </c>
      <c r="G1182" s="41"/>
      <c r="H1182" s="47"/>
    </row>
    <row r="1183" s="2" customFormat="1" ht="16.8" customHeight="1">
      <c r="A1183" s="41"/>
      <c r="B1183" s="47"/>
      <c r="C1183" s="316" t="s">
        <v>19</v>
      </c>
      <c r="D1183" s="316" t="s">
        <v>2967</v>
      </c>
      <c r="E1183" s="20" t="s">
        <v>19</v>
      </c>
      <c r="F1183" s="317">
        <v>15.880000000000001</v>
      </c>
      <c r="G1183" s="41"/>
      <c r="H1183" s="47"/>
    </row>
    <row r="1184" s="2" customFormat="1" ht="16.8" customHeight="1">
      <c r="A1184" s="41"/>
      <c r="B1184" s="47"/>
      <c r="C1184" s="318" t="s">
        <v>2695</v>
      </c>
      <c r="D1184" s="41"/>
      <c r="E1184" s="41"/>
      <c r="F1184" s="41"/>
      <c r="G1184" s="41"/>
      <c r="H1184" s="47"/>
    </row>
    <row r="1185" s="2" customFormat="1" ht="16.8" customHeight="1">
      <c r="A1185" s="41"/>
      <c r="B1185" s="47"/>
      <c r="C1185" s="316" t="s">
        <v>1574</v>
      </c>
      <c r="D1185" s="316" t="s">
        <v>2837</v>
      </c>
      <c r="E1185" s="20" t="s">
        <v>197</v>
      </c>
      <c r="F1185" s="317">
        <v>7.835</v>
      </c>
      <c r="G1185" s="41"/>
      <c r="H1185" s="47"/>
    </row>
    <row r="1186" s="2" customFormat="1" ht="16.8" customHeight="1">
      <c r="A1186" s="41"/>
      <c r="B1186" s="47"/>
      <c r="C1186" s="316" t="s">
        <v>1578</v>
      </c>
      <c r="D1186" s="316" t="s">
        <v>2838</v>
      </c>
      <c r="E1186" s="20" t="s">
        <v>197</v>
      </c>
      <c r="F1186" s="317">
        <v>7.835</v>
      </c>
      <c r="G1186" s="41"/>
      <c r="H1186" s="47"/>
    </row>
    <row r="1187" s="2" customFormat="1" ht="16.8" customHeight="1">
      <c r="A1187" s="41"/>
      <c r="B1187" s="47"/>
      <c r="C1187" s="316" t="s">
        <v>806</v>
      </c>
      <c r="D1187" s="316" t="s">
        <v>2752</v>
      </c>
      <c r="E1187" s="20" t="s">
        <v>197</v>
      </c>
      <c r="F1187" s="317">
        <v>55.832000000000001</v>
      </c>
      <c r="G1187" s="41"/>
      <c r="H1187" s="47"/>
    </row>
    <row r="1188" s="2" customFormat="1" ht="16.8" customHeight="1">
      <c r="A1188" s="41"/>
      <c r="B1188" s="47"/>
      <c r="C1188" s="316" t="s">
        <v>821</v>
      </c>
      <c r="D1188" s="316" t="s">
        <v>2696</v>
      </c>
      <c r="E1188" s="20" t="s">
        <v>197</v>
      </c>
      <c r="F1188" s="317">
        <v>23.82</v>
      </c>
      <c r="G1188" s="41"/>
      <c r="H1188" s="47"/>
    </row>
    <row r="1189" s="2" customFormat="1">
      <c r="A1189" s="41"/>
      <c r="B1189" s="47"/>
      <c r="C1189" s="316" t="s">
        <v>509</v>
      </c>
      <c r="D1189" s="316" t="s">
        <v>2697</v>
      </c>
      <c r="E1189" s="20" t="s">
        <v>197</v>
      </c>
      <c r="F1189" s="317">
        <v>15.880000000000001</v>
      </c>
      <c r="G1189" s="41"/>
      <c r="H1189" s="47"/>
    </row>
    <row r="1190" s="2" customFormat="1" ht="16.8" customHeight="1">
      <c r="A1190" s="41"/>
      <c r="B1190" s="47"/>
      <c r="C1190" s="316" t="s">
        <v>500</v>
      </c>
      <c r="D1190" s="316" t="s">
        <v>2698</v>
      </c>
      <c r="E1190" s="20" t="s">
        <v>197</v>
      </c>
      <c r="F1190" s="317">
        <v>45.880000000000003</v>
      </c>
      <c r="G1190" s="41"/>
      <c r="H1190" s="47"/>
    </row>
    <row r="1191" s="2" customFormat="1" ht="16.8" customHeight="1">
      <c r="A1191" s="41"/>
      <c r="B1191" s="47"/>
      <c r="C1191" s="316" t="s">
        <v>1893</v>
      </c>
      <c r="D1191" s="316" t="s">
        <v>2876</v>
      </c>
      <c r="E1191" s="20" t="s">
        <v>197</v>
      </c>
      <c r="F1191" s="317">
        <v>7.835</v>
      </c>
      <c r="G1191" s="41"/>
      <c r="H1191" s="47"/>
    </row>
    <row r="1192" s="2" customFormat="1" ht="16.8" customHeight="1">
      <c r="A1192" s="41"/>
      <c r="B1192" s="47"/>
      <c r="C1192" s="312" t="s">
        <v>200</v>
      </c>
      <c r="D1192" s="313" t="s">
        <v>201</v>
      </c>
      <c r="E1192" s="314" t="s">
        <v>197</v>
      </c>
      <c r="F1192" s="315">
        <v>15.960000000000001</v>
      </c>
      <c r="G1192" s="41"/>
      <c r="H1192" s="47"/>
    </row>
    <row r="1193" s="2" customFormat="1" ht="16.8" customHeight="1">
      <c r="A1193" s="41"/>
      <c r="B1193" s="47"/>
      <c r="C1193" s="316" t="s">
        <v>19</v>
      </c>
      <c r="D1193" s="316" t="s">
        <v>2967</v>
      </c>
      <c r="E1193" s="20" t="s">
        <v>19</v>
      </c>
      <c r="F1193" s="317">
        <v>15.880000000000001</v>
      </c>
      <c r="G1193" s="41"/>
      <c r="H1193" s="47"/>
    </row>
    <row r="1194" s="2" customFormat="1" ht="16.8" customHeight="1">
      <c r="A1194" s="41"/>
      <c r="B1194" s="47"/>
      <c r="C1194" s="316" t="s">
        <v>19</v>
      </c>
      <c r="D1194" s="316" t="s">
        <v>2809</v>
      </c>
      <c r="E1194" s="20" t="s">
        <v>19</v>
      </c>
      <c r="F1194" s="317">
        <v>0</v>
      </c>
      <c r="G1194" s="41"/>
      <c r="H1194" s="47"/>
    </row>
    <row r="1195" s="2" customFormat="1" ht="16.8" customHeight="1">
      <c r="A1195" s="41"/>
      <c r="B1195" s="47"/>
      <c r="C1195" s="316" t="s">
        <v>19</v>
      </c>
      <c r="D1195" s="316" t="s">
        <v>2968</v>
      </c>
      <c r="E1195" s="20" t="s">
        <v>19</v>
      </c>
      <c r="F1195" s="317">
        <v>0.080000000000000002</v>
      </c>
      <c r="G1195" s="41"/>
      <c r="H1195" s="47"/>
    </row>
    <row r="1196" s="2" customFormat="1" ht="16.8" customHeight="1">
      <c r="A1196" s="41"/>
      <c r="B1196" s="47"/>
      <c r="C1196" s="316" t="s">
        <v>19</v>
      </c>
      <c r="D1196" s="316" t="s">
        <v>311</v>
      </c>
      <c r="E1196" s="20" t="s">
        <v>19</v>
      </c>
      <c r="F1196" s="317">
        <v>15.960000000000001</v>
      </c>
      <c r="G1196" s="41"/>
      <c r="H1196" s="47"/>
    </row>
    <row r="1197" s="2" customFormat="1" ht="16.8" customHeight="1">
      <c r="A1197" s="41"/>
      <c r="B1197" s="47"/>
      <c r="C1197" s="318" t="s">
        <v>2695</v>
      </c>
      <c r="D1197" s="41"/>
      <c r="E1197" s="41"/>
      <c r="F1197" s="41"/>
      <c r="G1197" s="41"/>
      <c r="H1197" s="47"/>
    </row>
    <row r="1198" s="2" customFormat="1" ht="16.8" customHeight="1">
      <c r="A1198" s="41"/>
      <c r="B1198" s="47"/>
      <c r="C1198" s="316" t="s">
        <v>455</v>
      </c>
      <c r="D1198" s="316" t="s">
        <v>2705</v>
      </c>
      <c r="E1198" s="20" t="s">
        <v>197</v>
      </c>
      <c r="F1198" s="317">
        <v>15.960000000000001</v>
      </c>
      <c r="G1198" s="41"/>
      <c r="H1198" s="47"/>
    </row>
    <row r="1199" s="2" customFormat="1" ht="16.8" customHeight="1">
      <c r="A1199" s="41"/>
      <c r="B1199" s="47"/>
      <c r="C1199" s="316" t="s">
        <v>673</v>
      </c>
      <c r="D1199" s="316" t="s">
        <v>2706</v>
      </c>
      <c r="E1199" s="20" t="s">
        <v>197</v>
      </c>
      <c r="F1199" s="317">
        <v>15.960000000000001</v>
      </c>
      <c r="G1199" s="41"/>
      <c r="H1199" s="47"/>
    </row>
    <row r="1200" s="2" customFormat="1" ht="16.8" customHeight="1">
      <c r="A1200" s="41"/>
      <c r="B1200" s="47"/>
      <c r="C1200" s="316" t="s">
        <v>1526</v>
      </c>
      <c r="D1200" s="316" t="s">
        <v>2812</v>
      </c>
      <c r="E1200" s="20" t="s">
        <v>197</v>
      </c>
      <c r="F1200" s="317">
        <v>15.960000000000001</v>
      </c>
      <c r="G1200" s="41"/>
      <c r="H1200" s="47"/>
    </row>
    <row r="1201" s="2" customFormat="1">
      <c r="A1201" s="41"/>
      <c r="B1201" s="47"/>
      <c r="C1201" s="316" t="s">
        <v>680</v>
      </c>
      <c r="D1201" s="316" t="s">
        <v>2708</v>
      </c>
      <c r="E1201" s="20" t="s">
        <v>197</v>
      </c>
      <c r="F1201" s="317">
        <v>15.960000000000001</v>
      </c>
      <c r="G1201" s="41"/>
      <c r="H1201" s="47"/>
    </row>
    <row r="1202" s="2" customFormat="1" ht="16.8" customHeight="1">
      <c r="A1202" s="41"/>
      <c r="B1202" s="47"/>
      <c r="C1202" s="316" t="s">
        <v>697</v>
      </c>
      <c r="D1202" s="316" t="s">
        <v>2709</v>
      </c>
      <c r="E1202" s="20" t="s">
        <v>197</v>
      </c>
      <c r="F1202" s="317">
        <v>15.960000000000001</v>
      </c>
      <c r="G1202" s="41"/>
      <c r="H1202" s="47"/>
    </row>
    <row r="1203" s="2" customFormat="1" ht="16.8" customHeight="1">
      <c r="A1203" s="41"/>
      <c r="B1203" s="47"/>
      <c r="C1203" s="316" t="s">
        <v>813</v>
      </c>
      <c r="D1203" s="316" t="s">
        <v>2710</v>
      </c>
      <c r="E1203" s="20" t="s">
        <v>197</v>
      </c>
      <c r="F1203" s="317">
        <v>15.960000000000001</v>
      </c>
      <c r="G1203" s="41"/>
      <c r="H1203" s="47"/>
    </row>
    <row r="1204" s="2" customFormat="1" ht="16.8" customHeight="1">
      <c r="A1204" s="41"/>
      <c r="B1204" s="47"/>
      <c r="C1204" s="316" t="s">
        <v>293</v>
      </c>
      <c r="D1204" s="316" t="s">
        <v>294</v>
      </c>
      <c r="E1204" s="20" t="s">
        <v>197</v>
      </c>
      <c r="F1204" s="317">
        <v>15.960000000000001</v>
      </c>
      <c r="G1204" s="41"/>
      <c r="H1204" s="47"/>
    </row>
    <row r="1205" s="2" customFormat="1">
      <c r="A1205" s="41"/>
      <c r="B1205" s="47"/>
      <c r="C1205" s="316" t="s">
        <v>685</v>
      </c>
      <c r="D1205" s="316" t="s">
        <v>686</v>
      </c>
      <c r="E1205" s="20" t="s">
        <v>197</v>
      </c>
      <c r="F1205" s="317">
        <v>17.556000000000001</v>
      </c>
      <c r="G1205" s="41"/>
      <c r="H1205" s="47"/>
    </row>
    <row r="1206" s="2" customFormat="1" ht="16.8" customHeight="1">
      <c r="A1206" s="41"/>
      <c r="B1206" s="47"/>
      <c r="C1206" s="312" t="s">
        <v>204</v>
      </c>
      <c r="D1206" s="313" t="s">
        <v>205</v>
      </c>
      <c r="E1206" s="314" t="s">
        <v>206</v>
      </c>
      <c r="F1206" s="315">
        <v>1.6000000000000001</v>
      </c>
      <c r="G1206" s="41"/>
      <c r="H1206" s="47"/>
    </row>
    <row r="1207" s="2" customFormat="1" ht="16.8" customHeight="1">
      <c r="A1207" s="41"/>
      <c r="B1207" s="47"/>
      <c r="C1207" s="316" t="s">
        <v>19</v>
      </c>
      <c r="D1207" s="316" t="s">
        <v>2517</v>
      </c>
      <c r="E1207" s="20" t="s">
        <v>19</v>
      </c>
      <c r="F1207" s="317">
        <v>1.6000000000000001</v>
      </c>
      <c r="G1207" s="41"/>
      <c r="H1207" s="47"/>
    </row>
    <row r="1208" s="2" customFormat="1" ht="16.8" customHeight="1">
      <c r="A1208" s="41"/>
      <c r="B1208" s="47"/>
      <c r="C1208" s="318" t="s">
        <v>2695</v>
      </c>
      <c r="D1208" s="41"/>
      <c r="E1208" s="41"/>
      <c r="F1208" s="41"/>
      <c r="G1208" s="41"/>
      <c r="H1208" s="47"/>
    </row>
    <row r="1209" s="2" customFormat="1" ht="16.8" customHeight="1">
      <c r="A1209" s="41"/>
      <c r="B1209" s="47"/>
      <c r="C1209" s="316" t="s">
        <v>390</v>
      </c>
      <c r="D1209" s="316" t="s">
        <v>2713</v>
      </c>
      <c r="E1209" s="20" t="s">
        <v>392</v>
      </c>
      <c r="F1209" s="317">
        <v>2.6899999999999999</v>
      </c>
      <c r="G1209" s="41"/>
      <c r="H1209" s="47"/>
    </row>
    <row r="1210" s="2" customFormat="1" ht="16.8" customHeight="1">
      <c r="A1210" s="41"/>
      <c r="B1210" s="47"/>
      <c r="C1210" s="316" t="s">
        <v>745</v>
      </c>
      <c r="D1210" s="316" t="s">
        <v>2755</v>
      </c>
      <c r="E1210" s="20" t="s">
        <v>392</v>
      </c>
      <c r="F1210" s="317">
        <v>25.114999999999998</v>
      </c>
      <c r="G1210" s="41"/>
      <c r="H1210" s="47"/>
    </row>
    <row r="1211" s="2" customFormat="1" ht="16.8" customHeight="1">
      <c r="A1211" s="41"/>
      <c r="B1211" s="47"/>
      <c r="C1211" s="316" t="s">
        <v>407</v>
      </c>
      <c r="D1211" s="316" t="s">
        <v>408</v>
      </c>
      <c r="E1211" s="20" t="s">
        <v>392</v>
      </c>
      <c r="F1211" s="317">
        <v>20.283999999999999</v>
      </c>
      <c r="G1211" s="41"/>
      <c r="H1211" s="47"/>
    </row>
    <row r="1212" s="2" customFormat="1" ht="16.8" customHeight="1">
      <c r="A1212" s="41"/>
      <c r="B1212" s="47"/>
      <c r="C1212" s="312" t="s">
        <v>208</v>
      </c>
      <c r="D1212" s="313" t="s">
        <v>209</v>
      </c>
      <c r="E1212" s="314" t="s">
        <v>197</v>
      </c>
      <c r="F1212" s="315">
        <v>57.911000000000001</v>
      </c>
      <c r="G1212" s="41"/>
      <c r="H1212" s="47"/>
    </row>
    <row r="1213" s="2" customFormat="1" ht="16.8" customHeight="1">
      <c r="A1213" s="41"/>
      <c r="B1213" s="47"/>
      <c r="C1213" s="316" t="s">
        <v>19</v>
      </c>
      <c r="D1213" s="316" t="s">
        <v>2714</v>
      </c>
      <c r="E1213" s="20" t="s">
        <v>19</v>
      </c>
      <c r="F1213" s="317">
        <v>63.393999999999998</v>
      </c>
      <c r="G1213" s="41"/>
      <c r="H1213" s="47"/>
    </row>
    <row r="1214" s="2" customFormat="1" ht="16.8" customHeight="1">
      <c r="A1214" s="41"/>
      <c r="B1214" s="47"/>
      <c r="C1214" s="316" t="s">
        <v>19</v>
      </c>
      <c r="D1214" s="316" t="s">
        <v>2715</v>
      </c>
      <c r="E1214" s="20" t="s">
        <v>19</v>
      </c>
      <c r="F1214" s="317">
        <v>0</v>
      </c>
      <c r="G1214" s="41"/>
      <c r="H1214" s="47"/>
    </row>
    <row r="1215" s="2" customFormat="1" ht="16.8" customHeight="1">
      <c r="A1215" s="41"/>
      <c r="B1215" s="47"/>
      <c r="C1215" s="316" t="s">
        <v>19</v>
      </c>
      <c r="D1215" s="316" t="s">
        <v>855</v>
      </c>
      <c r="E1215" s="20" t="s">
        <v>19</v>
      </c>
      <c r="F1215" s="317">
        <v>-0.872</v>
      </c>
      <c r="G1215" s="41"/>
      <c r="H1215" s="47"/>
    </row>
    <row r="1216" s="2" customFormat="1" ht="16.8" customHeight="1">
      <c r="A1216" s="41"/>
      <c r="B1216" s="47"/>
      <c r="C1216" s="316" t="s">
        <v>19</v>
      </c>
      <c r="D1216" s="316" t="s">
        <v>2969</v>
      </c>
      <c r="E1216" s="20" t="s">
        <v>19</v>
      </c>
      <c r="F1216" s="317">
        <v>-2.9950000000000001</v>
      </c>
      <c r="G1216" s="41"/>
      <c r="H1216" s="47"/>
    </row>
    <row r="1217" s="2" customFormat="1" ht="16.8" customHeight="1">
      <c r="A1217" s="41"/>
      <c r="B1217" s="47"/>
      <c r="C1217" s="316" t="s">
        <v>19</v>
      </c>
      <c r="D1217" s="316" t="s">
        <v>2815</v>
      </c>
      <c r="E1217" s="20" t="s">
        <v>19</v>
      </c>
      <c r="F1217" s="317">
        <v>0</v>
      </c>
      <c r="G1217" s="41"/>
      <c r="H1217" s="47"/>
    </row>
    <row r="1218" s="2" customFormat="1" ht="16.8" customHeight="1">
      <c r="A1218" s="41"/>
      <c r="B1218" s="47"/>
      <c r="C1218" s="316" t="s">
        <v>19</v>
      </c>
      <c r="D1218" s="316" t="s">
        <v>2847</v>
      </c>
      <c r="E1218" s="20" t="s">
        <v>19</v>
      </c>
      <c r="F1218" s="317">
        <v>-1.6160000000000001</v>
      </c>
      <c r="G1218" s="41"/>
      <c r="H1218" s="47"/>
    </row>
    <row r="1219" s="2" customFormat="1" ht="16.8" customHeight="1">
      <c r="A1219" s="41"/>
      <c r="B1219" s="47"/>
      <c r="C1219" s="316" t="s">
        <v>19</v>
      </c>
      <c r="D1219" s="316" t="s">
        <v>311</v>
      </c>
      <c r="E1219" s="20" t="s">
        <v>19</v>
      </c>
      <c r="F1219" s="317">
        <v>57.911000000000001</v>
      </c>
      <c r="G1219" s="41"/>
      <c r="H1219" s="47"/>
    </row>
    <row r="1220" s="2" customFormat="1" ht="16.8" customHeight="1">
      <c r="A1220" s="41"/>
      <c r="B1220" s="47"/>
      <c r="C1220" s="318" t="s">
        <v>2695</v>
      </c>
      <c r="D1220" s="41"/>
      <c r="E1220" s="41"/>
      <c r="F1220" s="41"/>
      <c r="G1220" s="41"/>
      <c r="H1220" s="47"/>
    </row>
    <row r="1221" s="2" customFormat="1" ht="16.8" customHeight="1">
      <c r="A1221" s="41"/>
      <c r="B1221" s="47"/>
      <c r="C1221" s="316" t="s">
        <v>437</v>
      </c>
      <c r="D1221" s="316" t="s">
        <v>2721</v>
      </c>
      <c r="E1221" s="20" t="s">
        <v>197</v>
      </c>
      <c r="F1221" s="317">
        <v>77.863</v>
      </c>
      <c r="G1221" s="41"/>
      <c r="H1221" s="47"/>
    </row>
    <row r="1222" s="2" customFormat="1" ht="16.8" customHeight="1">
      <c r="A1222" s="41"/>
      <c r="B1222" s="47"/>
      <c r="C1222" s="316" t="s">
        <v>425</v>
      </c>
      <c r="D1222" s="316" t="s">
        <v>2722</v>
      </c>
      <c r="E1222" s="20" t="s">
        <v>197</v>
      </c>
      <c r="F1222" s="317">
        <v>59.472000000000001</v>
      </c>
      <c r="G1222" s="41"/>
      <c r="H1222" s="47"/>
    </row>
    <row r="1223" s="2" customFormat="1" ht="16.8" customHeight="1">
      <c r="A1223" s="41"/>
      <c r="B1223" s="47"/>
      <c r="C1223" s="316" t="s">
        <v>730</v>
      </c>
      <c r="D1223" s="316" t="s">
        <v>2723</v>
      </c>
      <c r="E1223" s="20" t="s">
        <v>197</v>
      </c>
      <c r="F1223" s="317">
        <v>57.911000000000001</v>
      </c>
      <c r="G1223" s="41"/>
      <c r="H1223" s="47"/>
    </row>
    <row r="1224" s="2" customFormat="1" ht="16.8" customHeight="1">
      <c r="A1224" s="41"/>
      <c r="B1224" s="47"/>
      <c r="C1224" s="312" t="s">
        <v>211</v>
      </c>
      <c r="D1224" s="313" t="s">
        <v>212</v>
      </c>
      <c r="E1224" s="314" t="s">
        <v>197</v>
      </c>
      <c r="F1224" s="315">
        <v>49.636000000000003</v>
      </c>
      <c r="G1224" s="41"/>
      <c r="H1224" s="47"/>
    </row>
    <row r="1225" s="2" customFormat="1" ht="16.8" customHeight="1">
      <c r="A1225" s="41"/>
      <c r="B1225" s="47"/>
      <c r="C1225" s="316" t="s">
        <v>19</v>
      </c>
      <c r="D1225" s="316" t="s">
        <v>2970</v>
      </c>
      <c r="E1225" s="20" t="s">
        <v>19</v>
      </c>
      <c r="F1225" s="317">
        <v>0</v>
      </c>
      <c r="G1225" s="41"/>
      <c r="H1225" s="47"/>
    </row>
    <row r="1226" s="2" customFormat="1" ht="16.8" customHeight="1">
      <c r="A1226" s="41"/>
      <c r="B1226" s="47"/>
      <c r="C1226" s="316" t="s">
        <v>19</v>
      </c>
      <c r="D1226" s="316" t="s">
        <v>2971</v>
      </c>
      <c r="E1226" s="20" t="s">
        <v>19</v>
      </c>
      <c r="F1226" s="317">
        <v>52.124000000000002</v>
      </c>
      <c r="G1226" s="41"/>
      <c r="H1226" s="47"/>
    </row>
    <row r="1227" s="2" customFormat="1" ht="16.8" customHeight="1">
      <c r="A1227" s="41"/>
      <c r="B1227" s="47"/>
      <c r="C1227" s="316" t="s">
        <v>19</v>
      </c>
      <c r="D1227" s="316" t="s">
        <v>2715</v>
      </c>
      <c r="E1227" s="20" t="s">
        <v>19</v>
      </c>
      <c r="F1227" s="317">
        <v>0</v>
      </c>
      <c r="G1227" s="41"/>
      <c r="H1227" s="47"/>
    </row>
    <row r="1228" s="2" customFormat="1" ht="16.8" customHeight="1">
      <c r="A1228" s="41"/>
      <c r="B1228" s="47"/>
      <c r="C1228" s="316" t="s">
        <v>19</v>
      </c>
      <c r="D1228" s="316" t="s">
        <v>855</v>
      </c>
      <c r="E1228" s="20" t="s">
        <v>19</v>
      </c>
      <c r="F1228" s="317">
        <v>-0.872</v>
      </c>
      <c r="G1228" s="41"/>
      <c r="H1228" s="47"/>
    </row>
    <row r="1229" s="2" customFormat="1" ht="16.8" customHeight="1">
      <c r="A1229" s="41"/>
      <c r="B1229" s="47"/>
      <c r="C1229" s="316" t="s">
        <v>19</v>
      </c>
      <c r="D1229" s="316" t="s">
        <v>2815</v>
      </c>
      <c r="E1229" s="20" t="s">
        <v>19</v>
      </c>
      <c r="F1229" s="317">
        <v>0</v>
      </c>
      <c r="G1229" s="41"/>
      <c r="H1229" s="47"/>
    </row>
    <row r="1230" s="2" customFormat="1" ht="16.8" customHeight="1">
      <c r="A1230" s="41"/>
      <c r="B1230" s="47"/>
      <c r="C1230" s="316" t="s">
        <v>19</v>
      </c>
      <c r="D1230" s="316" t="s">
        <v>2847</v>
      </c>
      <c r="E1230" s="20" t="s">
        <v>19</v>
      </c>
      <c r="F1230" s="317">
        <v>-1.6160000000000001</v>
      </c>
      <c r="G1230" s="41"/>
      <c r="H1230" s="47"/>
    </row>
    <row r="1231" s="2" customFormat="1" ht="16.8" customHeight="1">
      <c r="A1231" s="41"/>
      <c r="B1231" s="47"/>
      <c r="C1231" s="316" t="s">
        <v>19</v>
      </c>
      <c r="D1231" s="316" t="s">
        <v>311</v>
      </c>
      <c r="E1231" s="20" t="s">
        <v>19</v>
      </c>
      <c r="F1231" s="317">
        <v>49.636000000000003</v>
      </c>
      <c r="G1231" s="41"/>
      <c r="H1231" s="47"/>
    </row>
    <row r="1232" s="2" customFormat="1" ht="16.8" customHeight="1">
      <c r="A1232" s="41"/>
      <c r="B1232" s="47"/>
      <c r="C1232" s="318" t="s">
        <v>2695</v>
      </c>
      <c r="D1232" s="41"/>
      <c r="E1232" s="41"/>
      <c r="F1232" s="41"/>
      <c r="G1232" s="41"/>
      <c r="H1232" s="47"/>
    </row>
    <row r="1233" s="2" customFormat="1" ht="16.8" customHeight="1">
      <c r="A1233" s="41"/>
      <c r="B1233" s="47"/>
      <c r="C1233" s="316" t="s">
        <v>348</v>
      </c>
      <c r="D1233" s="316" t="s">
        <v>2733</v>
      </c>
      <c r="E1233" s="20" t="s">
        <v>197</v>
      </c>
      <c r="F1233" s="317">
        <v>49.636000000000003</v>
      </c>
      <c r="G1233" s="41"/>
      <c r="H1233" s="47"/>
    </row>
    <row r="1234" s="2" customFormat="1" ht="16.8" customHeight="1">
      <c r="A1234" s="41"/>
      <c r="B1234" s="47"/>
      <c r="C1234" s="312" t="s">
        <v>214</v>
      </c>
      <c r="D1234" s="313" t="s">
        <v>215</v>
      </c>
      <c r="E1234" s="314" t="s">
        <v>206</v>
      </c>
      <c r="F1234" s="315">
        <v>28.175000000000001</v>
      </c>
      <c r="G1234" s="41"/>
      <c r="H1234" s="47"/>
    </row>
    <row r="1235" s="2" customFormat="1" ht="16.8" customHeight="1">
      <c r="A1235" s="41"/>
      <c r="B1235" s="47"/>
      <c r="C1235" s="316" t="s">
        <v>19</v>
      </c>
      <c r="D1235" s="316" t="s">
        <v>2972</v>
      </c>
      <c r="E1235" s="20" t="s">
        <v>19</v>
      </c>
      <c r="F1235" s="317">
        <v>0</v>
      </c>
      <c r="G1235" s="41"/>
      <c r="H1235" s="47"/>
    </row>
    <row r="1236" s="2" customFormat="1" ht="16.8" customHeight="1">
      <c r="A1236" s="41"/>
      <c r="B1236" s="47"/>
      <c r="C1236" s="316" t="s">
        <v>19</v>
      </c>
      <c r="D1236" s="316" t="s">
        <v>2973</v>
      </c>
      <c r="E1236" s="20" t="s">
        <v>19</v>
      </c>
      <c r="F1236" s="317">
        <v>17.98</v>
      </c>
      <c r="G1236" s="41"/>
      <c r="H1236" s="47"/>
    </row>
    <row r="1237" s="2" customFormat="1">
      <c r="A1237" s="41"/>
      <c r="B1237" s="47"/>
      <c r="C1237" s="316" t="s">
        <v>19</v>
      </c>
      <c r="D1237" s="316" t="s">
        <v>2974</v>
      </c>
      <c r="E1237" s="20" t="s">
        <v>19</v>
      </c>
      <c r="F1237" s="317">
        <v>10.195</v>
      </c>
      <c r="G1237" s="41"/>
      <c r="H1237" s="47"/>
    </row>
    <row r="1238" s="2" customFormat="1" ht="16.8" customHeight="1">
      <c r="A1238" s="41"/>
      <c r="B1238" s="47"/>
      <c r="C1238" s="316" t="s">
        <v>19</v>
      </c>
      <c r="D1238" s="316" t="s">
        <v>311</v>
      </c>
      <c r="E1238" s="20" t="s">
        <v>19</v>
      </c>
      <c r="F1238" s="317">
        <v>28.175000000000001</v>
      </c>
      <c r="G1238" s="41"/>
      <c r="H1238" s="47"/>
    </row>
    <row r="1239" s="2" customFormat="1" ht="16.8" customHeight="1">
      <c r="A1239" s="41"/>
      <c r="B1239" s="47"/>
      <c r="C1239" s="318" t="s">
        <v>2695</v>
      </c>
      <c r="D1239" s="41"/>
      <c r="E1239" s="41"/>
      <c r="F1239" s="41"/>
      <c r="G1239" s="41"/>
      <c r="H1239" s="47"/>
    </row>
    <row r="1240" s="2" customFormat="1" ht="16.8" customHeight="1">
      <c r="A1240" s="41"/>
      <c r="B1240" s="47"/>
      <c r="C1240" s="316" t="s">
        <v>702</v>
      </c>
      <c r="D1240" s="316" t="s">
        <v>2736</v>
      </c>
      <c r="E1240" s="20" t="s">
        <v>197</v>
      </c>
      <c r="F1240" s="317">
        <v>19.823</v>
      </c>
      <c r="G1240" s="41"/>
      <c r="H1240" s="47"/>
    </row>
    <row r="1241" s="2" customFormat="1" ht="16.8" customHeight="1">
      <c r="A1241" s="41"/>
      <c r="B1241" s="47"/>
      <c r="C1241" s="316" t="s">
        <v>716</v>
      </c>
      <c r="D1241" s="316" t="s">
        <v>2737</v>
      </c>
      <c r="E1241" s="20" t="s">
        <v>392</v>
      </c>
      <c r="F1241" s="317">
        <v>46.558999999999998</v>
      </c>
      <c r="G1241" s="41"/>
      <c r="H1241" s="47"/>
    </row>
    <row r="1242" s="2" customFormat="1" ht="16.8" customHeight="1">
      <c r="A1242" s="41"/>
      <c r="B1242" s="47"/>
      <c r="C1242" s="316" t="s">
        <v>759</v>
      </c>
      <c r="D1242" s="316" t="s">
        <v>2738</v>
      </c>
      <c r="E1242" s="20" t="s">
        <v>392</v>
      </c>
      <c r="F1242" s="317">
        <v>50.674999999999997</v>
      </c>
      <c r="G1242" s="41"/>
      <c r="H1242" s="47"/>
    </row>
    <row r="1243" s="2" customFormat="1">
      <c r="A1243" s="41"/>
      <c r="B1243" s="47"/>
      <c r="C1243" s="316" t="s">
        <v>1898</v>
      </c>
      <c r="D1243" s="316" t="s">
        <v>2883</v>
      </c>
      <c r="E1243" s="20" t="s">
        <v>197</v>
      </c>
      <c r="F1243" s="317">
        <v>29.701000000000001</v>
      </c>
      <c r="G1243" s="41"/>
      <c r="H1243" s="47"/>
    </row>
    <row r="1244" s="2" customFormat="1" ht="16.8" customHeight="1">
      <c r="A1244" s="41"/>
      <c r="B1244" s="47"/>
      <c r="C1244" s="312" t="s">
        <v>2740</v>
      </c>
      <c r="D1244" s="313" t="s">
        <v>2741</v>
      </c>
      <c r="E1244" s="314" t="s">
        <v>206</v>
      </c>
      <c r="F1244" s="315">
        <v>28.175000000000001</v>
      </c>
      <c r="G1244" s="41"/>
      <c r="H1244" s="47"/>
    </row>
    <row r="1245" s="2" customFormat="1" ht="16.8" customHeight="1">
      <c r="A1245" s="41"/>
      <c r="B1245" s="47"/>
      <c r="C1245" s="316" t="s">
        <v>19</v>
      </c>
      <c r="D1245" s="316" t="s">
        <v>69</v>
      </c>
      <c r="E1245" s="20" t="s">
        <v>19</v>
      </c>
      <c r="F1245" s="317">
        <v>0</v>
      </c>
      <c r="G1245" s="41"/>
      <c r="H1245" s="47"/>
    </row>
    <row r="1246" s="2" customFormat="1" ht="16.8" customHeight="1">
      <c r="A1246" s="41"/>
      <c r="B1246" s="47"/>
      <c r="C1246" s="316" t="s">
        <v>19</v>
      </c>
      <c r="D1246" s="316" t="s">
        <v>2742</v>
      </c>
      <c r="E1246" s="20" t="s">
        <v>19</v>
      </c>
      <c r="F1246" s="317">
        <v>0</v>
      </c>
      <c r="G1246" s="41"/>
      <c r="H1246" s="47"/>
    </row>
    <row r="1247" s="2" customFormat="1" ht="16.8" customHeight="1">
      <c r="A1247" s="41"/>
      <c r="B1247" s="47"/>
      <c r="C1247" s="316" t="s">
        <v>19</v>
      </c>
      <c r="D1247" s="316" t="s">
        <v>2743</v>
      </c>
      <c r="E1247" s="20" t="s">
        <v>19</v>
      </c>
      <c r="F1247" s="317">
        <v>0</v>
      </c>
      <c r="G1247" s="41"/>
      <c r="H1247" s="47"/>
    </row>
    <row r="1248" s="2" customFormat="1" ht="16.8" customHeight="1">
      <c r="A1248" s="41"/>
      <c r="B1248" s="47"/>
      <c r="C1248" s="316" t="s">
        <v>19</v>
      </c>
      <c r="D1248" s="316" t="s">
        <v>2744</v>
      </c>
      <c r="E1248" s="20" t="s">
        <v>19</v>
      </c>
      <c r="F1248" s="317">
        <v>0</v>
      </c>
      <c r="G1248" s="41"/>
      <c r="H1248" s="47"/>
    </row>
    <row r="1249" s="2" customFormat="1" ht="16.8" customHeight="1">
      <c r="A1249" s="41"/>
      <c r="B1249" s="47"/>
      <c r="C1249" s="316" t="s">
        <v>19</v>
      </c>
      <c r="D1249" s="316" t="s">
        <v>214</v>
      </c>
      <c r="E1249" s="20" t="s">
        <v>19</v>
      </c>
      <c r="F1249" s="317">
        <v>28.175000000000001</v>
      </c>
      <c r="G1249" s="41"/>
      <c r="H1249" s="47"/>
    </row>
    <row r="1250" s="2" customFormat="1" ht="16.8" customHeight="1">
      <c r="A1250" s="41"/>
      <c r="B1250" s="47"/>
      <c r="C1250" s="316" t="s">
        <v>19</v>
      </c>
      <c r="D1250" s="316" t="s">
        <v>2745</v>
      </c>
      <c r="E1250" s="20" t="s">
        <v>19</v>
      </c>
      <c r="F1250" s="317">
        <v>0</v>
      </c>
      <c r="G1250" s="41"/>
      <c r="H1250" s="47"/>
    </row>
    <row r="1251" s="2" customFormat="1" ht="16.8" customHeight="1">
      <c r="A1251" s="41"/>
      <c r="B1251" s="47"/>
      <c r="C1251" s="316" t="s">
        <v>19</v>
      </c>
      <c r="D1251" s="316" t="s">
        <v>311</v>
      </c>
      <c r="E1251" s="20" t="s">
        <v>19</v>
      </c>
      <c r="F1251" s="317">
        <v>28.175000000000001</v>
      </c>
      <c r="G1251" s="41"/>
      <c r="H1251" s="47"/>
    </row>
    <row r="1252" s="2" customFormat="1" ht="16.8" customHeight="1">
      <c r="A1252" s="41"/>
      <c r="B1252" s="47"/>
      <c r="C1252" s="312" t="s">
        <v>1879</v>
      </c>
      <c r="D1252" s="313" t="s">
        <v>1880</v>
      </c>
      <c r="E1252" s="314" t="s">
        <v>206</v>
      </c>
      <c r="F1252" s="315">
        <v>4.8840000000000003</v>
      </c>
      <c r="G1252" s="41"/>
      <c r="H1252" s="47"/>
    </row>
    <row r="1253" s="2" customFormat="1" ht="16.8" customHeight="1">
      <c r="A1253" s="41"/>
      <c r="B1253" s="47"/>
      <c r="C1253" s="316" t="s">
        <v>19</v>
      </c>
      <c r="D1253" s="316" t="s">
        <v>2884</v>
      </c>
      <c r="E1253" s="20" t="s">
        <v>19</v>
      </c>
      <c r="F1253" s="317">
        <v>0</v>
      </c>
      <c r="G1253" s="41"/>
      <c r="H1253" s="47"/>
    </row>
    <row r="1254" s="2" customFormat="1" ht="16.8" customHeight="1">
      <c r="A1254" s="41"/>
      <c r="B1254" s="47"/>
      <c r="C1254" s="316" t="s">
        <v>19</v>
      </c>
      <c r="D1254" s="316" t="s">
        <v>2885</v>
      </c>
      <c r="E1254" s="20" t="s">
        <v>19</v>
      </c>
      <c r="F1254" s="317">
        <v>4.8840000000000003</v>
      </c>
      <c r="G1254" s="41"/>
      <c r="H1254" s="47"/>
    </row>
    <row r="1255" s="2" customFormat="1" ht="16.8" customHeight="1">
      <c r="A1255" s="41"/>
      <c r="B1255" s="47"/>
      <c r="C1255" s="316" t="s">
        <v>19</v>
      </c>
      <c r="D1255" s="316" t="s">
        <v>311</v>
      </c>
      <c r="E1255" s="20" t="s">
        <v>19</v>
      </c>
      <c r="F1255" s="317">
        <v>4.8840000000000003</v>
      </c>
      <c r="G1255" s="41"/>
      <c r="H1255" s="47"/>
    </row>
    <row r="1256" s="2" customFormat="1" ht="16.8" customHeight="1">
      <c r="A1256" s="41"/>
      <c r="B1256" s="47"/>
      <c r="C1256" s="318" t="s">
        <v>2695</v>
      </c>
      <c r="D1256" s="41"/>
      <c r="E1256" s="41"/>
      <c r="F1256" s="41"/>
      <c r="G1256" s="41"/>
      <c r="H1256" s="47"/>
    </row>
    <row r="1257" s="2" customFormat="1" ht="16.8" customHeight="1">
      <c r="A1257" s="41"/>
      <c r="B1257" s="47"/>
      <c r="C1257" s="316" t="s">
        <v>716</v>
      </c>
      <c r="D1257" s="316" t="s">
        <v>2737</v>
      </c>
      <c r="E1257" s="20" t="s">
        <v>392</v>
      </c>
      <c r="F1257" s="317">
        <v>46.558999999999998</v>
      </c>
      <c r="G1257" s="41"/>
      <c r="H1257" s="47"/>
    </row>
    <row r="1258" s="2" customFormat="1" ht="16.8" customHeight="1">
      <c r="A1258" s="41"/>
      <c r="B1258" s="47"/>
      <c r="C1258" s="312" t="s">
        <v>218</v>
      </c>
      <c r="D1258" s="313" t="s">
        <v>219</v>
      </c>
      <c r="E1258" s="314" t="s">
        <v>197</v>
      </c>
      <c r="F1258" s="315">
        <v>0.872</v>
      </c>
      <c r="G1258" s="41"/>
      <c r="H1258" s="47"/>
    </row>
    <row r="1259" s="2" customFormat="1" ht="16.8" customHeight="1">
      <c r="A1259" s="41"/>
      <c r="B1259" s="47"/>
      <c r="C1259" s="316" t="s">
        <v>19</v>
      </c>
      <c r="D1259" s="316" t="s">
        <v>2975</v>
      </c>
      <c r="E1259" s="20" t="s">
        <v>19</v>
      </c>
      <c r="F1259" s="317">
        <v>0.872</v>
      </c>
      <c r="G1259" s="41"/>
      <c r="H1259" s="47"/>
    </row>
    <row r="1260" s="2" customFormat="1" ht="16.8" customHeight="1">
      <c r="A1260" s="41"/>
      <c r="B1260" s="47"/>
      <c r="C1260" s="318" t="s">
        <v>2695</v>
      </c>
      <c r="D1260" s="41"/>
      <c r="E1260" s="41"/>
      <c r="F1260" s="41"/>
      <c r="G1260" s="41"/>
      <c r="H1260" s="47"/>
    </row>
    <row r="1261" s="2" customFormat="1" ht="16.8" customHeight="1">
      <c r="A1261" s="41"/>
      <c r="B1261" s="47"/>
      <c r="C1261" s="316" t="s">
        <v>413</v>
      </c>
      <c r="D1261" s="316" t="s">
        <v>2747</v>
      </c>
      <c r="E1261" s="20" t="s">
        <v>197</v>
      </c>
      <c r="F1261" s="317">
        <v>0.872</v>
      </c>
      <c r="G1261" s="41"/>
      <c r="H1261" s="47"/>
    </row>
    <row r="1262" s="2" customFormat="1">
      <c r="A1262" s="41"/>
      <c r="B1262" s="47"/>
      <c r="C1262" s="316" t="s">
        <v>1898</v>
      </c>
      <c r="D1262" s="316" t="s">
        <v>2883</v>
      </c>
      <c r="E1262" s="20" t="s">
        <v>197</v>
      </c>
      <c r="F1262" s="317">
        <v>29.701000000000001</v>
      </c>
      <c r="G1262" s="41"/>
      <c r="H1262" s="47"/>
    </row>
    <row r="1263" s="2" customFormat="1" ht="16.8" customHeight="1">
      <c r="A1263" s="41"/>
      <c r="B1263" s="47"/>
      <c r="C1263" s="312" t="s">
        <v>222</v>
      </c>
      <c r="D1263" s="313" t="s">
        <v>223</v>
      </c>
      <c r="E1263" s="314" t="s">
        <v>197</v>
      </c>
      <c r="F1263" s="315">
        <v>19.952000000000002</v>
      </c>
      <c r="G1263" s="41"/>
      <c r="H1263" s="47"/>
    </row>
    <row r="1264" s="2" customFormat="1" ht="16.8" customHeight="1">
      <c r="A1264" s="41"/>
      <c r="B1264" s="47"/>
      <c r="C1264" s="316" t="s">
        <v>19</v>
      </c>
      <c r="D1264" s="316" t="s">
        <v>2748</v>
      </c>
      <c r="E1264" s="20" t="s">
        <v>19</v>
      </c>
      <c r="F1264" s="317">
        <v>0</v>
      </c>
      <c r="G1264" s="41"/>
      <c r="H1264" s="47"/>
    </row>
    <row r="1265" s="2" customFormat="1" ht="16.8" customHeight="1">
      <c r="A1265" s="41"/>
      <c r="B1265" s="47"/>
      <c r="C1265" s="316" t="s">
        <v>19</v>
      </c>
      <c r="D1265" s="316" t="s">
        <v>2976</v>
      </c>
      <c r="E1265" s="20" t="s">
        <v>19</v>
      </c>
      <c r="F1265" s="317">
        <v>14.651</v>
      </c>
      <c r="G1265" s="41"/>
      <c r="H1265" s="47"/>
    </row>
    <row r="1266" s="2" customFormat="1" ht="16.8" customHeight="1">
      <c r="A1266" s="41"/>
      <c r="B1266" s="47"/>
      <c r="C1266" s="316" t="s">
        <v>19</v>
      </c>
      <c r="D1266" s="316" t="s">
        <v>2977</v>
      </c>
      <c r="E1266" s="20" t="s">
        <v>19</v>
      </c>
      <c r="F1266" s="317">
        <v>0</v>
      </c>
      <c r="G1266" s="41"/>
      <c r="H1266" s="47"/>
    </row>
    <row r="1267" s="2" customFormat="1">
      <c r="A1267" s="41"/>
      <c r="B1267" s="47"/>
      <c r="C1267" s="316" t="s">
        <v>19</v>
      </c>
      <c r="D1267" s="316" t="s">
        <v>2978</v>
      </c>
      <c r="E1267" s="20" t="s">
        <v>19</v>
      </c>
      <c r="F1267" s="317">
        <v>5.3010000000000002</v>
      </c>
      <c r="G1267" s="41"/>
      <c r="H1267" s="47"/>
    </row>
    <row r="1268" s="2" customFormat="1" ht="16.8" customHeight="1">
      <c r="A1268" s="41"/>
      <c r="B1268" s="47"/>
      <c r="C1268" s="316" t="s">
        <v>19</v>
      </c>
      <c r="D1268" s="316" t="s">
        <v>311</v>
      </c>
      <c r="E1268" s="20" t="s">
        <v>19</v>
      </c>
      <c r="F1268" s="317">
        <v>19.952000000000002</v>
      </c>
      <c r="G1268" s="41"/>
      <c r="H1268" s="47"/>
    </row>
    <row r="1269" s="2" customFormat="1" ht="16.8" customHeight="1">
      <c r="A1269" s="41"/>
      <c r="B1269" s="47"/>
      <c r="C1269" s="318" t="s">
        <v>2695</v>
      </c>
      <c r="D1269" s="41"/>
      <c r="E1269" s="41"/>
      <c r="F1269" s="41"/>
      <c r="G1269" s="41"/>
      <c r="H1269" s="47"/>
    </row>
    <row r="1270" s="2" customFormat="1" ht="16.8" customHeight="1">
      <c r="A1270" s="41"/>
      <c r="B1270" s="47"/>
      <c r="C1270" s="316" t="s">
        <v>437</v>
      </c>
      <c r="D1270" s="316" t="s">
        <v>2721</v>
      </c>
      <c r="E1270" s="20" t="s">
        <v>197</v>
      </c>
      <c r="F1270" s="317">
        <v>77.863</v>
      </c>
      <c r="G1270" s="41"/>
      <c r="H1270" s="47"/>
    </row>
    <row r="1271" s="2" customFormat="1" ht="16.8" customHeight="1">
      <c r="A1271" s="41"/>
      <c r="B1271" s="47"/>
      <c r="C1271" s="316" t="s">
        <v>443</v>
      </c>
      <c r="D1271" s="316" t="s">
        <v>2751</v>
      </c>
      <c r="E1271" s="20" t="s">
        <v>197</v>
      </c>
      <c r="F1271" s="317">
        <v>19.952000000000002</v>
      </c>
      <c r="G1271" s="41"/>
      <c r="H1271" s="47"/>
    </row>
    <row r="1272" s="2" customFormat="1" ht="16.8" customHeight="1">
      <c r="A1272" s="41"/>
      <c r="B1272" s="47"/>
      <c r="C1272" s="316" t="s">
        <v>806</v>
      </c>
      <c r="D1272" s="316" t="s">
        <v>2752</v>
      </c>
      <c r="E1272" s="20" t="s">
        <v>197</v>
      </c>
      <c r="F1272" s="317">
        <v>55.832000000000001</v>
      </c>
      <c r="G1272" s="41"/>
      <c r="H1272" s="47"/>
    </row>
    <row r="1273" s="2" customFormat="1" ht="16.8" customHeight="1">
      <c r="A1273" s="41"/>
      <c r="B1273" s="47"/>
      <c r="C1273" s="312" t="s">
        <v>226</v>
      </c>
      <c r="D1273" s="313" t="s">
        <v>227</v>
      </c>
      <c r="E1273" s="314" t="s">
        <v>206</v>
      </c>
      <c r="F1273" s="315">
        <v>2.7149999999999999</v>
      </c>
      <c r="G1273" s="41"/>
      <c r="H1273" s="47"/>
    </row>
    <row r="1274" s="2" customFormat="1" ht="16.8" customHeight="1">
      <c r="A1274" s="41"/>
      <c r="B1274" s="47"/>
      <c r="C1274" s="316" t="s">
        <v>19</v>
      </c>
      <c r="D1274" s="316" t="s">
        <v>2979</v>
      </c>
      <c r="E1274" s="20" t="s">
        <v>19</v>
      </c>
      <c r="F1274" s="317">
        <v>2.7149999999999999</v>
      </c>
      <c r="G1274" s="41"/>
      <c r="H1274" s="47"/>
    </row>
    <row r="1275" s="2" customFormat="1" ht="16.8" customHeight="1">
      <c r="A1275" s="41"/>
      <c r="B1275" s="47"/>
      <c r="C1275" s="318" t="s">
        <v>2695</v>
      </c>
      <c r="D1275" s="41"/>
      <c r="E1275" s="41"/>
      <c r="F1275" s="41"/>
      <c r="G1275" s="41"/>
      <c r="H1275" s="47"/>
    </row>
    <row r="1276" s="2" customFormat="1" ht="16.8" customHeight="1">
      <c r="A1276" s="41"/>
      <c r="B1276" s="47"/>
      <c r="C1276" s="316" t="s">
        <v>425</v>
      </c>
      <c r="D1276" s="316" t="s">
        <v>2722</v>
      </c>
      <c r="E1276" s="20" t="s">
        <v>197</v>
      </c>
      <c r="F1276" s="317">
        <v>59.472000000000001</v>
      </c>
      <c r="G1276" s="41"/>
      <c r="H1276" s="47"/>
    </row>
    <row r="1277" s="2" customFormat="1" ht="16.8" customHeight="1">
      <c r="A1277" s="41"/>
      <c r="B1277" s="47"/>
      <c r="C1277" s="316" t="s">
        <v>745</v>
      </c>
      <c r="D1277" s="316" t="s">
        <v>2755</v>
      </c>
      <c r="E1277" s="20" t="s">
        <v>392</v>
      </c>
      <c r="F1277" s="317">
        <v>25.114999999999998</v>
      </c>
      <c r="G1277" s="41"/>
      <c r="H1277" s="47"/>
    </row>
    <row r="1278" s="2" customFormat="1" ht="16.8" customHeight="1">
      <c r="A1278" s="41"/>
      <c r="B1278" s="47"/>
      <c r="C1278" s="316" t="s">
        <v>778</v>
      </c>
      <c r="D1278" s="316" t="s">
        <v>2756</v>
      </c>
      <c r="E1278" s="20" t="s">
        <v>392</v>
      </c>
      <c r="F1278" s="317">
        <v>2.7149999999999999</v>
      </c>
      <c r="G1278" s="41"/>
      <c r="H1278" s="47"/>
    </row>
    <row r="1279" s="2" customFormat="1" ht="16.8" customHeight="1">
      <c r="A1279" s="41"/>
      <c r="B1279" s="47"/>
      <c r="C1279" s="312" t="s">
        <v>230</v>
      </c>
      <c r="D1279" s="313" t="s">
        <v>231</v>
      </c>
      <c r="E1279" s="314" t="s">
        <v>206</v>
      </c>
      <c r="F1279" s="315">
        <v>1.0900000000000001</v>
      </c>
      <c r="G1279" s="41"/>
      <c r="H1279" s="47"/>
    </row>
    <row r="1280" s="2" customFormat="1" ht="16.8" customHeight="1">
      <c r="A1280" s="41"/>
      <c r="B1280" s="47"/>
      <c r="C1280" s="316" t="s">
        <v>19</v>
      </c>
      <c r="D1280" s="316" t="s">
        <v>2980</v>
      </c>
      <c r="E1280" s="20" t="s">
        <v>19</v>
      </c>
      <c r="F1280" s="317">
        <v>1.0900000000000001</v>
      </c>
      <c r="G1280" s="41"/>
      <c r="H1280" s="47"/>
    </row>
    <row r="1281" s="2" customFormat="1" ht="16.8" customHeight="1">
      <c r="A1281" s="41"/>
      <c r="B1281" s="47"/>
      <c r="C1281" s="318" t="s">
        <v>2695</v>
      </c>
      <c r="D1281" s="41"/>
      <c r="E1281" s="41"/>
      <c r="F1281" s="41"/>
      <c r="G1281" s="41"/>
      <c r="H1281" s="47"/>
    </row>
    <row r="1282" s="2" customFormat="1" ht="16.8" customHeight="1">
      <c r="A1282" s="41"/>
      <c r="B1282" s="47"/>
      <c r="C1282" s="316" t="s">
        <v>390</v>
      </c>
      <c r="D1282" s="316" t="s">
        <v>2713</v>
      </c>
      <c r="E1282" s="20" t="s">
        <v>392</v>
      </c>
      <c r="F1282" s="317">
        <v>2.6899999999999999</v>
      </c>
      <c r="G1282" s="41"/>
      <c r="H1282" s="47"/>
    </row>
    <row r="1283" s="2" customFormat="1" ht="16.8" customHeight="1">
      <c r="A1283" s="41"/>
      <c r="B1283" s="47"/>
      <c r="C1283" s="316" t="s">
        <v>407</v>
      </c>
      <c r="D1283" s="316" t="s">
        <v>408</v>
      </c>
      <c r="E1283" s="20" t="s">
        <v>392</v>
      </c>
      <c r="F1283" s="317">
        <v>20.283999999999999</v>
      </c>
      <c r="G1283" s="41"/>
      <c r="H1283" s="47"/>
    </row>
    <row r="1284" s="2" customFormat="1" ht="16.8" customHeight="1">
      <c r="A1284" s="41"/>
      <c r="B1284" s="47"/>
      <c r="C1284" s="312" t="s">
        <v>232</v>
      </c>
      <c r="D1284" s="313" t="s">
        <v>233</v>
      </c>
      <c r="E1284" s="314" t="s">
        <v>206</v>
      </c>
      <c r="F1284" s="315">
        <v>1.625</v>
      </c>
      <c r="G1284" s="41"/>
      <c r="H1284" s="47"/>
    </row>
    <row r="1285" s="2" customFormat="1" ht="16.8" customHeight="1">
      <c r="A1285" s="41"/>
      <c r="B1285" s="47"/>
      <c r="C1285" s="316" t="s">
        <v>19</v>
      </c>
      <c r="D1285" s="316" t="s">
        <v>2898</v>
      </c>
      <c r="E1285" s="20" t="s">
        <v>19</v>
      </c>
      <c r="F1285" s="317">
        <v>1.625</v>
      </c>
      <c r="G1285" s="41"/>
      <c r="H1285" s="47"/>
    </row>
    <row r="1286" s="2" customFormat="1" ht="16.8" customHeight="1">
      <c r="A1286" s="41"/>
      <c r="B1286" s="47"/>
      <c r="C1286" s="312" t="s">
        <v>235</v>
      </c>
      <c r="D1286" s="313" t="s">
        <v>236</v>
      </c>
      <c r="E1286" s="314" t="s">
        <v>197</v>
      </c>
      <c r="F1286" s="315">
        <v>8.0449999999999999</v>
      </c>
      <c r="G1286" s="41"/>
      <c r="H1286" s="47"/>
    </row>
    <row r="1287" s="2" customFormat="1" ht="16.8" customHeight="1">
      <c r="A1287" s="41"/>
      <c r="B1287" s="47"/>
      <c r="C1287" s="316" t="s">
        <v>19</v>
      </c>
      <c r="D1287" s="316" t="s">
        <v>2981</v>
      </c>
      <c r="E1287" s="20" t="s">
        <v>19</v>
      </c>
      <c r="F1287" s="317">
        <v>8.0449999999999999</v>
      </c>
      <c r="G1287" s="41"/>
      <c r="H1287" s="47"/>
    </row>
    <row r="1288" s="2" customFormat="1" ht="16.8" customHeight="1">
      <c r="A1288" s="41"/>
      <c r="B1288" s="47"/>
      <c r="C1288" s="318" t="s">
        <v>2695</v>
      </c>
      <c r="D1288" s="41"/>
      <c r="E1288" s="41"/>
      <c r="F1288" s="41"/>
      <c r="G1288" s="41"/>
      <c r="H1288" s="47"/>
    </row>
    <row r="1289" s="2" customFormat="1" ht="16.8" customHeight="1">
      <c r="A1289" s="41"/>
      <c r="B1289" s="47"/>
      <c r="C1289" s="316" t="s">
        <v>1574</v>
      </c>
      <c r="D1289" s="316" t="s">
        <v>2837</v>
      </c>
      <c r="E1289" s="20" t="s">
        <v>197</v>
      </c>
      <c r="F1289" s="317">
        <v>7.835</v>
      </c>
      <c r="G1289" s="41"/>
      <c r="H1289" s="47"/>
    </row>
    <row r="1290" s="2" customFormat="1" ht="16.8" customHeight="1">
      <c r="A1290" s="41"/>
      <c r="B1290" s="47"/>
      <c r="C1290" s="316" t="s">
        <v>595</v>
      </c>
      <c r="D1290" s="316" t="s">
        <v>2758</v>
      </c>
      <c r="E1290" s="20" t="s">
        <v>197</v>
      </c>
      <c r="F1290" s="317">
        <v>8.0449999999999999</v>
      </c>
      <c r="G1290" s="41"/>
      <c r="H1290" s="47"/>
    </row>
    <row r="1291" s="2" customFormat="1" ht="16.8" customHeight="1">
      <c r="A1291" s="41"/>
      <c r="B1291" s="47"/>
      <c r="C1291" s="316" t="s">
        <v>600</v>
      </c>
      <c r="D1291" s="316" t="s">
        <v>2759</v>
      </c>
      <c r="E1291" s="20" t="s">
        <v>197</v>
      </c>
      <c r="F1291" s="317">
        <v>8.0449999999999999</v>
      </c>
      <c r="G1291" s="41"/>
      <c r="H1291" s="47"/>
    </row>
    <row r="1292" s="2" customFormat="1" ht="16.8" customHeight="1">
      <c r="A1292" s="41"/>
      <c r="B1292" s="47"/>
      <c r="C1292" s="316" t="s">
        <v>1893</v>
      </c>
      <c r="D1292" s="316" t="s">
        <v>2876</v>
      </c>
      <c r="E1292" s="20" t="s">
        <v>197</v>
      </c>
      <c r="F1292" s="317">
        <v>7.835</v>
      </c>
      <c r="G1292" s="41"/>
      <c r="H1292" s="47"/>
    </row>
    <row r="1293" s="2" customFormat="1" ht="7.44" customHeight="1">
      <c r="A1293" s="41"/>
      <c r="B1293" s="169"/>
      <c r="C1293" s="170"/>
      <c r="D1293" s="170"/>
      <c r="E1293" s="170"/>
      <c r="F1293" s="170"/>
      <c r="G1293" s="170"/>
      <c r="H1293" s="47"/>
    </row>
    <row r="1294" s="2" customFormat="1">
      <c r="A1294" s="41"/>
      <c r="B1294" s="41"/>
      <c r="C1294" s="41"/>
      <c r="D1294" s="41"/>
      <c r="E1294" s="41"/>
      <c r="F1294" s="41"/>
      <c r="G1294" s="41"/>
      <c r="H1294" s="41"/>
    </row>
  </sheetData>
  <sheetProtection sheet="1" formatColumns="0" formatRows="0" objects="1" scenarios="1" spinCount="100000" saltValue="fMbGEWPhXlgGPIJrs5mH4/s2yrCR3TQfHWQcs4SVnrwoyiWJQKSBT3PTH0n1qkehJKWpHoKd7GvfeEwrN4Praw==" hashValue="dyo9H3qpOgqj5GEZM2+I6irxMOUhEZn5CMmgI1vFTQ5KHo+L0R+PEF66DgV8yQnYp+qn+95BFyXDhYl1AlY//A==" algorithmName="SHA-512" password="DDA6"/>
  <mergeCells count="2">
    <mergeCell ref="D5:F5"/>
    <mergeCell ref="D6:F6"/>
  </mergeCells>
  <pageSetup paperSize="9" orientation="portrait" blackAndWhite="1" fitToHeight="0"/>
  <headerFooter>
    <oddFooter>&amp;CStrana &amp;P z &amp;N</oddFooter>
  </headerFooter>
  <drawing r:id="rId1"/>
</worksheet>
</file>

<file path=xl/worksheets/sheet4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19" customWidth="1"/>
    <col min="2" max="2" width="1.667969" style="319" customWidth="1"/>
    <col min="3" max="4" width="5" style="319" customWidth="1"/>
    <col min="5" max="5" width="11.66016" style="319" customWidth="1"/>
    <col min="6" max="6" width="9.160156" style="319" customWidth="1"/>
    <col min="7" max="7" width="5" style="319" customWidth="1"/>
    <col min="8" max="8" width="77.83203" style="319" customWidth="1"/>
    <col min="9" max="10" width="20" style="319" customWidth="1"/>
    <col min="11" max="11" width="1.667969" style="319" customWidth="1"/>
  </cols>
  <sheetData>
    <row r="1" s="1" customFormat="1" ht="37.5" customHeight="1"/>
    <row r="2" s="1" customFormat="1" ht="7.5" customHeight="1">
      <c r="B2" s="320"/>
      <c r="C2" s="321"/>
      <c r="D2" s="321"/>
      <c r="E2" s="321"/>
      <c r="F2" s="321"/>
      <c r="G2" s="321"/>
      <c r="H2" s="321"/>
      <c r="I2" s="321"/>
      <c r="J2" s="321"/>
      <c r="K2" s="322"/>
    </row>
    <row r="3" s="17" customFormat="1" ht="45" customHeight="1">
      <c r="B3" s="323"/>
      <c r="C3" s="324" t="s">
        <v>2982</v>
      </c>
      <c r="D3" s="324"/>
      <c r="E3" s="324"/>
      <c r="F3" s="324"/>
      <c r="G3" s="324"/>
      <c r="H3" s="324"/>
      <c r="I3" s="324"/>
      <c r="J3" s="324"/>
      <c r="K3" s="325"/>
    </row>
    <row r="4" s="1" customFormat="1" ht="25.5" customHeight="1">
      <c r="B4" s="326"/>
      <c r="C4" s="327" t="s">
        <v>2983</v>
      </c>
      <c r="D4" s="327"/>
      <c r="E4" s="327"/>
      <c r="F4" s="327"/>
      <c r="G4" s="327"/>
      <c r="H4" s="327"/>
      <c r="I4" s="327"/>
      <c r="J4" s="327"/>
      <c r="K4" s="328"/>
    </row>
    <row r="5" s="1" customFormat="1" ht="5.25" customHeight="1">
      <c r="B5" s="326"/>
      <c r="C5" s="329"/>
      <c r="D5" s="329"/>
      <c r="E5" s="329"/>
      <c r="F5" s="329"/>
      <c r="G5" s="329"/>
      <c r="H5" s="329"/>
      <c r="I5" s="329"/>
      <c r="J5" s="329"/>
      <c r="K5" s="328"/>
    </row>
    <row r="6" s="1" customFormat="1" ht="15" customHeight="1">
      <c r="B6" s="326"/>
      <c r="C6" s="330" t="s">
        <v>2984</v>
      </c>
      <c r="D6" s="330"/>
      <c r="E6" s="330"/>
      <c r="F6" s="330"/>
      <c r="G6" s="330"/>
      <c r="H6" s="330"/>
      <c r="I6" s="330"/>
      <c r="J6" s="330"/>
      <c r="K6" s="328"/>
    </row>
    <row r="7" s="1" customFormat="1" ht="15" customHeight="1">
      <c r="B7" s="331"/>
      <c r="C7" s="330" t="s">
        <v>2985</v>
      </c>
      <c r="D7" s="330"/>
      <c r="E7" s="330"/>
      <c r="F7" s="330"/>
      <c r="G7" s="330"/>
      <c r="H7" s="330"/>
      <c r="I7" s="330"/>
      <c r="J7" s="330"/>
      <c r="K7" s="328"/>
    </row>
    <row r="8" s="1" customFormat="1" ht="12.75" customHeight="1">
      <c r="B8" s="331"/>
      <c r="C8" s="330"/>
      <c r="D8" s="330"/>
      <c r="E8" s="330"/>
      <c r="F8" s="330"/>
      <c r="G8" s="330"/>
      <c r="H8" s="330"/>
      <c r="I8" s="330"/>
      <c r="J8" s="330"/>
      <c r="K8" s="328"/>
    </row>
    <row r="9" s="1" customFormat="1" ht="15" customHeight="1">
      <c r="B9" s="331"/>
      <c r="C9" s="330" t="s">
        <v>2986</v>
      </c>
      <c r="D9" s="330"/>
      <c r="E9" s="330"/>
      <c r="F9" s="330"/>
      <c r="G9" s="330"/>
      <c r="H9" s="330"/>
      <c r="I9" s="330"/>
      <c r="J9" s="330"/>
      <c r="K9" s="328"/>
    </row>
    <row r="10" s="1" customFormat="1" ht="15" customHeight="1">
      <c r="B10" s="331"/>
      <c r="C10" s="330"/>
      <c r="D10" s="330" t="s">
        <v>2987</v>
      </c>
      <c r="E10" s="330"/>
      <c r="F10" s="330"/>
      <c r="G10" s="330"/>
      <c r="H10" s="330"/>
      <c r="I10" s="330"/>
      <c r="J10" s="330"/>
      <c r="K10" s="328"/>
    </row>
    <row r="11" s="1" customFormat="1" ht="15" customHeight="1">
      <c r="B11" s="331"/>
      <c r="C11" s="332"/>
      <c r="D11" s="330" t="s">
        <v>2988</v>
      </c>
      <c r="E11" s="330"/>
      <c r="F11" s="330"/>
      <c r="G11" s="330"/>
      <c r="H11" s="330"/>
      <c r="I11" s="330"/>
      <c r="J11" s="330"/>
      <c r="K11" s="328"/>
    </row>
    <row r="12" s="1" customFormat="1" ht="15" customHeight="1">
      <c r="B12" s="331"/>
      <c r="C12" s="332"/>
      <c r="D12" s="330"/>
      <c r="E12" s="330"/>
      <c r="F12" s="330"/>
      <c r="G12" s="330"/>
      <c r="H12" s="330"/>
      <c r="I12" s="330"/>
      <c r="J12" s="330"/>
      <c r="K12" s="328"/>
    </row>
    <row r="13" s="1" customFormat="1" ht="15" customHeight="1">
      <c r="B13" s="331"/>
      <c r="C13" s="332"/>
      <c r="D13" s="333" t="s">
        <v>2989</v>
      </c>
      <c r="E13" s="330"/>
      <c r="F13" s="330"/>
      <c r="G13" s="330"/>
      <c r="H13" s="330"/>
      <c r="I13" s="330"/>
      <c r="J13" s="330"/>
      <c r="K13" s="328"/>
    </row>
    <row r="14" s="1" customFormat="1" ht="12.75" customHeight="1">
      <c r="B14" s="331"/>
      <c r="C14" s="332"/>
      <c r="D14" s="332"/>
      <c r="E14" s="332"/>
      <c r="F14" s="332"/>
      <c r="G14" s="332"/>
      <c r="H14" s="332"/>
      <c r="I14" s="332"/>
      <c r="J14" s="332"/>
      <c r="K14" s="328"/>
    </row>
    <row r="15" s="1" customFormat="1" ht="15" customHeight="1">
      <c r="B15" s="331"/>
      <c r="C15" s="332"/>
      <c r="D15" s="330" t="s">
        <v>2990</v>
      </c>
      <c r="E15" s="330"/>
      <c r="F15" s="330"/>
      <c r="G15" s="330"/>
      <c r="H15" s="330"/>
      <c r="I15" s="330"/>
      <c r="J15" s="330"/>
      <c r="K15" s="328"/>
    </row>
    <row r="16" s="1" customFormat="1" ht="15" customHeight="1">
      <c r="B16" s="331"/>
      <c r="C16" s="332"/>
      <c r="D16" s="330" t="s">
        <v>2991</v>
      </c>
      <c r="E16" s="330"/>
      <c r="F16" s="330"/>
      <c r="G16" s="330"/>
      <c r="H16" s="330"/>
      <c r="I16" s="330"/>
      <c r="J16" s="330"/>
      <c r="K16" s="328"/>
    </row>
    <row r="17" s="1" customFormat="1" ht="15" customHeight="1">
      <c r="B17" s="331"/>
      <c r="C17" s="332"/>
      <c r="D17" s="330" t="s">
        <v>2992</v>
      </c>
      <c r="E17" s="330"/>
      <c r="F17" s="330"/>
      <c r="G17" s="330"/>
      <c r="H17" s="330"/>
      <c r="I17" s="330"/>
      <c r="J17" s="330"/>
      <c r="K17" s="328"/>
    </row>
    <row r="18" s="1" customFormat="1" ht="15" customHeight="1">
      <c r="B18" s="331"/>
      <c r="C18" s="332"/>
      <c r="D18" s="332"/>
      <c r="E18" s="334" t="s">
        <v>75</v>
      </c>
      <c r="F18" s="330" t="s">
        <v>2993</v>
      </c>
      <c r="G18" s="330"/>
      <c r="H18" s="330"/>
      <c r="I18" s="330"/>
      <c r="J18" s="330"/>
      <c r="K18" s="328"/>
    </row>
    <row r="19" s="1" customFormat="1" ht="15" customHeight="1">
      <c r="B19" s="331"/>
      <c r="C19" s="332"/>
      <c r="D19" s="332"/>
      <c r="E19" s="334" t="s">
        <v>2994</v>
      </c>
      <c r="F19" s="330" t="s">
        <v>2995</v>
      </c>
      <c r="G19" s="330"/>
      <c r="H19" s="330"/>
      <c r="I19" s="330"/>
      <c r="J19" s="330"/>
      <c r="K19" s="328"/>
    </row>
    <row r="20" s="1" customFormat="1" ht="15" customHeight="1">
      <c r="B20" s="331"/>
      <c r="C20" s="332"/>
      <c r="D20" s="332"/>
      <c r="E20" s="334" t="s">
        <v>2996</v>
      </c>
      <c r="F20" s="330" t="s">
        <v>2997</v>
      </c>
      <c r="G20" s="330"/>
      <c r="H20" s="330"/>
      <c r="I20" s="330"/>
      <c r="J20" s="330"/>
      <c r="K20" s="328"/>
    </row>
    <row r="21" s="1" customFormat="1" ht="15" customHeight="1">
      <c r="B21" s="331"/>
      <c r="C21" s="332"/>
      <c r="D21" s="332"/>
      <c r="E21" s="334" t="s">
        <v>2998</v>
      </c>
      <c r="F21" s="330" t="s">
        <v>2999</v>
      </c>
      <c r="G21" s="330"/>
      <c r="H21" s="330"/>
      <c r="I21" s="330"/>
      <c r="J21" s="330"/>
      <c r="K21" s="328"/>
    </row>
    <row r="22" s="1" customFormat="1" ht="15" customHeight="1">
      <c r="B22" s="331"/>
      <c r="C22" s="332"/>
      <c r="D22" s="332"/>
      <c r="E22" s="334" t="s">
        <v>1394</v>
      </c>
      <c r="F22" s="330" t="s">
        <v>1395</v>
      </c>
      <c r="G22" s="330"/>
      <c r="H22" s="330"/>
      <c r="I22" s="330"/>
      <c r="J22" s="330"/>
      <c r="K22" s="328"/>
    </row>
    <row r="23" s="1" customFormat="1" ht="15" customHeight="1">
      <c r="B23" s="331"/>
      <c r="C23" s="332"/>
      <c r="D23" s="332"/>
      <c r="E23" s="334" t="s">
        <v>82</v>
      </c>
      <c r="F23" s="330" t="s">
        <v>3000</v>
      </c>
      <c r="G23" s="330"/>
      <c r="H23" s="330"/>
      <c r="I23" s="330"/>
      <c r="J23" s="330"/>
      <c r="K23" s="328"/>
    </row>
    <row r="24" s="1" customFormat="1" ht="12.75" customHeight="1">
      <c r="B24" s="331"/>
      <c r="C24" s="332"/>
      <c r="D24" s="332"/>
      <c r="E24" s="332"/>
      <c r="F24" s="332"/>
      <c r="G24" s="332"/>
      <c r="H24" s="332"/>
      <c r="I24" s="332"/>
      <c r="J24" s="332"/>
      <c r="K24" s="328"/>
    </row>
    <row r="25" s="1" customFormat="1" ht="15" customHeight="1">
      <c r="B25" s="331"/>
      <c r="C25" s="330" t="s">
        <v>3001</v>
      </c>
      <c r="D25" s="330"/>
      <c r="E25" s="330"/>
      <c r="F25" s="330"/>
      <c r="G25" s="330"/>
      <c r="H25" s="330"/>
      <c r="I25" s="330"/>
      <c r="J25" s="330"/>
      <c r="K25" s="328"/>
    </row>
    <row r="26" s="1" customFormat="1" ht="15" customHeight="1">
      <c r="B26" s="331"/>
      <c r="C26" s="330" t="s">
        <v>3002</v>
      </c>
      <c r="D26" s="330"/>
      <c r="E26" s="330"/>
      <c r="F26" s="330"/>
      <c r="G26" s="330"/>
      <c r="H26" s="330"/>
      <c r="I26" s="330"/>
      <c r="J26" s="330"/>
      <c r="K26" s="328"/>
    </row>
    <row r="27" s="1" customFormat="1" ht="15" customHeight="1">
      <c r="B27" s="331"/>
      <c r="C27" s="330"/>
      <c r="D27" s="330" t="s">
        <v>3003</v>
      </c>
      <c r="E27" s="330"/>
      <c r="F27" s="330"/>
      <c r="G27" s="330"/>
      <c r="H27" s="330"/>
      <c r="I27" s="330"/>
      <c r="J27" s="330"/>
      <c r="K27" s="328"/>
    </row>
    <row r="28" s="1" customFormat="1" ht="15" customHeight="1">
      <c r="B28" s="331"/>
      <c r="C28" s="332"/>
      <c r="D28" s="330" t="s">
        <v>3004</v>
      </c>
      <c r="E28" s="330"/>
      <c r="F28" s="330"/>
      <c r="G28" s="330"/>
      <c r="H28" s="330"/>
      <c r="I28" s="330"/>
      <c r="J28" s="330"/>
      <c r="K28" s="328"/>
    </row>
    <row r="29" s="1" customFormat="1" ht="12.75" customHeight="1">
      <c r="B29" s="331"/>
      <c r="C29" s="332"/>
      <c r="D29" s="332"/>
      <c r="E29" s="332"/>
      <c r="F29" s="332"/>
      <c r="G29" s="332"/>
      <c r="H29" s="332"/>
      <c r="I29" s="332"/>
      <c r="J29" s="332"/>
      <c r="K29" s="328"/>
    </row>
    <row r="30" s="1" customFormat="1" ht="15" customHeight="1">
      <c r="B30" s="331"/>
      <c r="C30" s="332"/>
      <c r="D30" s="330" t="s">
        <v>3005</v>
      </c>
      <c r="E30" s="330"/>
      <c r="F30" s="330"/>
      <c r="G30" s="330"/>
      <c r="H30" s="330"/>
      <c r="I30" s="330"/>
      <c r="J30" s="330"/>
      <c r="K30" s="328"/>
    </row>
    <row r="31" s="1" customFormat="1" ht="15" customHeight="1">
      <c r="B31" s="331"/>
      <c r="C31" s="332"/>
      <c r="D31" s="330" t="s">
        <v>3006</v>
      </c>
      <c r="E31" s="330"/>
      <c r="F31" s="330"/>
      <c r="G31" s="330"/>
      <c r="H31" s="330"/>
      <c r="I31" s="330"/>
      <c r="J31" s="330"/>
      <c r="K31" s="328"/>
    </row>
    <row r="32" s="1" customFormat="1" ht="12.75" customHeight="1">
      <c r="B32" s="331"/>
      <c r="C32" s="332"/>
      <c r="D32" s="332"/>
      <c r="E32" s="332"/>
      <c r="F32" s="332"/>
      <c r="G32" s="332"/>
      <c r="H32" s="332"/>
      <c r="I32" s="332"/>
      <c r="J32" s="332"/>
      <c r="K32" s="328"/>
    </row>
    <row r="33" s="1" customFormat="1" ht="15" customHeight="1">
      <c r="B33" s="331"/>
      <c r="C33" s="332"/>
      <c r="D33" s="330" t="s">
        <v>3007</v>
      </c>
      <c r="E33" s="330"/>
      <c r="F33" s="330"/>
      <c r="G33" s="330"/>
      <c r="H33" s="330"/>
      <c r="I33" s="330"/>
      <c r="J33" s="330"/>
      <c r="K33" s="328"/>
    </row>
    <row r="34" s="1" customFormat="1" ht="15" customHeight="1">
      <c r="B34" s="331"/>
      <c r="C34" s="332"/>
      <c r="D34" s="330" t="s">
        <v>3008</v>
      </c>
      <c r="E34" s="330"/>
      <c r="F34" s="330"/>
      <c r="G34" s="330"/>
      <c r="H34" s="330"/>
      <c r="I34" s="330"/>
      <c r="J34" s="330"/>
      <c r="K34" s="328"/>
    </row>
    <row r="35" s="1" customFormat="1" ht="15" customHeight="1">
      <c r="B35" s="331"/>
      <c r="C35" s="332"/>
      <c r="D35" s="330" t="s">
        <v>3009</v>
      </c>
      <c r="E35" s="330"/>
      <c r="F35" s="330"/>
      <c r="G35" s="330"/>
      <c r="H35" s="330"/>
      <c r="I35" s="330"/>
      <c r="J35" s="330"/>
      <c r="K35" s="328"/>
    </row>
    <row r="36" s="1" customFormat="1" ht="15" customHeight="1">
      <c r="B36" s="331"/>
      <c r="C36" s="332"/>
      <c r="D36" s="330"/>
      <c r="E36" s="333" t="s">
        <v>267</v>
      </c>
      <c r="F36" s="330"/>
      <c r="G36" s="330" t="s">
        <v>3010</v>
      </c>
      <c r="H36" s="330"/>
      <c r="I36" s="330"/>
      <c r="J36" s="330"/>
      <c r="K36" s="328"/>
    </row>
    <row r="37" s="1" customFormat="1" ht="30.75" customHeight="1">
      <c r="B37" s="331"/>
      <c r="C37" s="332"/>
      <c r="D37" s="330"/>
      <c r="E37" s="333" t="s">
        <v>3011</v>
      </c>
      <c r="F37" s="330"/>
      <c r="G37" s="330" t="s">
        <v>3012</v>
      </c>
      <c r="H37" s="330"/>
      <c r="I37" s="330"/>
      <c r="J37" s="330"/>
      <c r="K37" s="328"/>
    </row>
    <row r="38" s="1" customFormat="1" ht="15" customHeight="1">
      <c r="B38" s="331"/>
      <c r="C38" s="332"/>
      <c r="D38" s="330"/>
      <c r="E38" s="333" t="s">
        <v>50</v>
      </c>
      <c r="F38" s="330"/>
      <c r="G38" s="330" t="s">
        <v>3013</v>
      </c>
      <c r="H38" s="330"/>
      <c r="I38" s="330"/>
      <c r="J38" s="330"/>
      <c r="K38" s="328"/>
    </row>
    <row r="39" s="1" customFormat="1" ht="15" customHeight="1">
      <c r="B39" s="331"/>
      <c r="C39" s="332"/>
      <c r="D39" s="330"/>
      <c r="E39" s="333" t="s">
        <v>51</v>
      </c>
      <c r="F39" s="330"/>
      <c r="G39" s="330" t="s">
        <v>3014</v>
      </c>
      <c r="H39" s="330"/>
      <c r="I39" s="330"/>
      <c r="J39" s="330"/>
      <c r="K39" s="328"/>
    </row>
    <row r="40" s="1" customFormat="1" ht="15" customHeight="1">
      <c r="B40" s="331"/>
      <c r="C40" s="332"/>
      <c r="D40" s="330"/>
      <c r="E40" s="333" t="s">
        <v>268</v>
      </c>
      <c r="F40" s="330"/>
      <c r="G40" s="330" t="s">
        <v>3015</v>
      </c>
      <c r="H40" s="330"/>
      <c r="I40" s="330"/>
      <c r="J40" s="330"/>
      <c r="K40" s="328"/>
    </row>
    <row r="41" s="1" customFormat="1" ht="15" customHeight="1">
      <c r="B41" s="331"/>
      <c r="C41" s="332"/>
      <c r="D41" s="330"/>
      <c r="E41" s="333" t="s">
        <v>269</v>
      </c>
      <c r="F41" s="330"/>
      <c r="G41" s="330" t="s">
        <v>3016</v>
      </c>
      <c r="H41" s="330"/>
      <c r="I41" s="330"/>
      <c r="J41" s="330"/>
      <c r="K41" s="328"/>
    </row>
    <row r="42" s="1" customFormat="1" ht="15" customHeight="1">
      <c r="B42" s="331"/>
      <c r="C42" s="332"/>
      <c r="D42" s="330"/>
      <c r="E42" s="333" t="s">
        <v>3017</v>
      </c>
      <c r="F42" s="330"/>
      <c r="G42" s="330" t="s">
        <v>3018</v>
      </c>
      <c r="H42" s="330"/>
      <c r="I42" s="330"/>
      <c r="J42" s="330"/>
      <c r="K42" s="328"/>
    </row>
    <row r="43" s="1" customFormat="1" ht="15" customHeight="1">
      <c r="B43" s="331"/>
      <c r="C43" s="332"/>
      <c r="D43" s="330"/>
      <c r="E43" s="333"/>
      <c r="F43" s="330"/>
      <c r="G43" s="330" t="s">
        <v>3019</v>
      </c>
      <c r="H43" s="330"/>
      <c r="I43" s="330"/>
      <c r="J43" s="330"/>
      <c r="K43" s="328"/>
    </row>
    <row r="44" s="1" customFormat="1" ht="15" customHeight="1">
      <c r="B44" s="331"/>
      <c r="C44" s="332"/>
      <c r="D44" s="330"/>
      <c r="E44" s="333" t="s">
        <v>3020</v>
      </c>
      <c r="F44" s="330"/>
      <c r="G44" s="330" t="s">
        <v>3021</v>
      </c>
      <c r="H44" s="330"/>
      <c r="I44" s="330"/>
      <c r="J44" s="330"/>
      <c r="K44" s="328"/>
    </row>
    <row r="45" s="1" customFormat="1" ht="15" customHeight="1">
      <c r="B45" s="331"/>
      <c r="C45" s="332"/>
      <c r="D45" s="330"/>
      <c r="E45" s="333" t="s">
        <v>271</v>
      </c>
      <c r="F45" s="330"/>
      <c r="G45" s="330" t="s">
        <v>3022</v>
      </c>
      <c r="H45" s="330"/>
      <c r="I45" s="330"/>
      <c r="J45" s="330"/>
      <c r="K45" s="328"/>
    </row>
    <row r="46" s="1" customFormat="1" ht="12.75" customHeight="1">
      <c r="B46" s="331"/>
      <c r="C46" s="332"/>
      <c r="D46" s="330"/>
      <c r="E46" s="330"/>
      <c r="F46" s="330"/>
      <c r="G46" s="330"/>
      <c r="H46" s="330"/>
      <c r="I46" s="330"/>
      <c r="J46" s="330"/>
      <c r="K46" s="328"/>
    </row>
    <row r="47" s="1" customFormat="1" ht="15" customHeight="1">
      <c r="B47" s="331"/>
      <c r="C47" s="332"/>
      <c r="D47" s="330" t="s">
        <v>3023</v>
      </c>
      <c r="E47" s="330"/>
      <c r="F47" s="330"/>
      <c r="G47" s="330"/>
      <c r="H47" s="330"/>
      <c r="I47" s="330"/>
      <c r="J47" s="330"/>
      <c r="K47" s="328"/>
    </row>
    <row r="48" s="1" customFormat="1" ht="15" customHeight="1">
      <c r="B48" s="331"/>
      <c r="C48" s="332"/>
      <c r="D48" s="332"/>
      <c r="E48" s="330" t="s">
        <v>3024</v>
      </c>
      <c r="F48" s="330"/>
      <c r="G48" s="330"/>
      <c r="H48" s="330"/>
      <c r="I48" s="330"/>
      <c r="J48" s="330"/>
      <c r="K48" s="328"/>
    </row>
    <row r="49" s="1" customFormat="1" ht="15" customHeight="1">
      <c r="B49" s="331"/>
      <c r="C49" s="332"/>
      <c r="D49" s="332"/>
      <c r="E49" s="330" t="s">
        <v>3025</v>
      </c>
      <c r="F49" s="330"/>
      <c r="G49" s="330"/>
      <c r="H49" s="330"/>
      <c r="I49" s="330"/>
      <c r="J49" s="330"/>
      <c r="K49" s="328"/>
    </row>
    <row r="50" s="1" customFormat="1" ht="15" customHeight="1">
      <c r="B50" s="331"/>
      <c r="C50" s="332"/>
      <c r="D50" s="332"/>
      <c r="E50" s="330" t="s">
        <v>3026</v>
      </c>
      <c r="F50" s="330"/>
      <c r="G50" s="330"/>
      <c r="H50" s="330"/>
      <c r="I50" s="330"/>
      <c r="J50" s="330"/>
      <c r="K50" s="328"/>
    </row>
    <row r="51" s="1" customFormat="1" ht="15" customHeight="1">
      <c r="B51" s="331"/>
      <c r="C51" s="332"/>
      <c r="D51" s="330" t="s">
        <v>3027</v>
      </c>
      <c r="E51" s="330"/>
      <c r="F51" s="330"/>
      <c r="G51" s="330"/>
      <c r="H51" s="330"/>
      <c r="I51" s="330"/>
      <c r="J51" s="330"/>
      <c r="K51" s="328"/>
    </row>
    <row r="52" s="1" customFormat="1" ht="25.5" customHeight="1">
      <c r="B52" s="326"/>
      <c r="C52" s="327" t="s">
        <v>3028</v>
      </c>
      <c r="D52" s="327"/>
      <c r="E52" s="327"/>
      <c r="F52" s="327"/>
      <c r="G52" s="327"/>
      <c r="H52" s="327"/>
      <c r="I52" s="327"/>
      <c r="J52" s="327"/>
      <c r="K52" s="328"/>
    </row>
    <row r="53" s="1" customFormat="1" ht="5.25" customHeight="1">
      <c r="B53" s="326"/>
      <c r="C53" s="329"/>
      <c r="D53" s="329"/>
      <c r="E53" s="329"/>
      <c r="F53" s="329"/>
      <c r="G53" s="329"/>
      <c r="H53" s="329"/>
      <c r="I53" s="329"/>
      <c r="J53" s="329"/>
      <c r="K53" s="328"/>
    </row>
    <row r="54" s="1" customFormat="1" ht="15" customHeight="1">
      <c r="B54" s="326"/>
      <c r="C54" s="330" t="s">
        <v>3029</v>
      </c>
      <c r="D54" s="330"/>
      <c r="E54" s="330"/>
      <c r="F54" s="330"/>
      <c r="G54" s="330"/>
      <c r="H54" s="330"/>
      <c r="I54" s="330"/>
      <c r="J54" s="330"/>
      <c r="K54" s="328"/>
    </row>
    <row r="55" s="1" customFormat="1" ht="15" customHeight="1">
      <c r="B55" s="326"/>
      <c r="C55" s="330" t="s">
        <v>3030</v>
      </c>
      <c r="D55" s="330"/>
      <c r="E55" s="330"/>
      <c r="F55" s="330"/>
      <c r="G55" s="330"/>
      <c r="H55" s="330"/>
      <c r="I55" s="330"/>
      <c r="J55" s="330"/>
      <c r="K55" s="328"/>
    </row>
    <row r="56" s="1" customFormat="1" ht="12.75" customHeight="1">
      <c r="B56" s="326"/>
      <c r="C56" s="330"/>
      <c r="D56" s="330"/>
      <c r="E56" s="330"/>
      <c r="F56" s="330"/>
      <c r="G56" s="330"/>
      <c r="H56" s="330"/>
      <c r="I56" s="330"/>
      <c r="J56" s="330"/>
      <c r="K56" s="328"/>
    </row>
    <row r="57" s="1" customFormat="1" ht="15" customHeight="1">
      <c r="B57" s="326"/>
      <c r="C57" s="330" t="s">
        <v>3031</v>
      </c>
      <c r="D57" s="330"/>
      <c r="E57" s="330"/>
      <c r="F57" s="330"/>
      <c r="G57" s="330"/>
      <c r="H57" s="330"/>
      <c r="I57" s="330"/>
      <c r="J57" s="330"/>
      <c r="K57" s="328"/>
    </row>
    <row r="58" s="1" customFormat="1" ht="15" customHeight="1">
      <c r="B58" s="326"/>
      <c r="C58" s="332"/>
      <c r="D58" s="330" t="s">
        <v>3032</v>
      </c>
      <c r="E58" s="330"/>
      <c r="F58" s="330"/>
      <c r="G58" s="330"/>
      <c r="H58" s="330"/>
      <c r="I58" s="330"/>
      <c r="J58" s="330"/>
      <c r="K58" s="328"/>
    </row>
    <row r="59" s="1" customFormat="1" ht="15" customHeight="1">
      <c r="B59" s="326"/>
      <c r="C59" s="332"/>
      <c r="D59" s="330" t="s">
        <v>3033</v>
      </c>
      <c r="E59" s="330"/>
      <c r="F59" s="330"/>
      <c r="G59" s="330"/>
      <c r="H59" s="330"/>
      <c r="I59" s="330"/>
      <c r="J59" s="330"/>
      <c r="K59" s="328"/>
    </row>
    <row r="60" s="1" customFormat="1" ht="15" customHeight="1">
      <c r="B60" s="326"/>
      <c r="C60" s="332"/>
      <c r="D60" s="330" t="s">
        <v>3034</v>
      </c>
      <c r="E60" s="330"/>
      <c r="F60" s="330"/>
      <c r="G60" s="330"/>
      <c r="H60" s="330"/>
      <c r="I60" s="330"/>
      <c r="J60" s="330"/>
      <c r="K60" s="328"/>
    </row>
    <row r="61" s="1" customFormat="1" ht="15" customHeight="1">
      <c r="B61" s="326"/>
      <c r="C61" s="332"/>
      <c r="D61" s="330" t="s">
        <v>3035</v>
      </c>
      <c r="E61" s="330"/>
      <c r="F61" s="330"/>
      <c r="G61" s="330"/>
      <c r="H61" s="330"/>
      <c r="I61" s="330"/>
      <c r="J61" s="330"/>
      <c r="K61" s="328"/>
    </row>
    <row r="62" s="1" customFormat="1" ht="15" customHeight="1">
      <c r="B62" s="326"/>
      <c r="C62" s="332"/>
      <c r="D62" s="335" t="s">
        <v>3036</v>
      </c>
      <c r="E62" s="335"/>
      <c r="F62" s="335"/>
      <c r="G62" s="335"/>
      <c r="H62" s="335"/>
      <c r="I62" s="335"/>
      <c r="J62" s="335"/>
      <c r="K62" s="328"/>
    </row>
    <row r="63" s="1" customFormat="1" ht="15" customHeight="1">
      <c r="B63" s="326"/>
      <c r="C63" s="332"/>
      <c r="D63" s="330" t="s">
        <v>3037</v>
      </c>
      <c r="E63" s="330"/>
      <c r="F63" s="330"/>
      <c r="G63" s="330"/>
      <c r="H63" s="330"/>
      <c r="I63" s="330"/>
      <c r="J63" s="330"/>
      <c r="K63" s="328"/>
    </row>
    <row r="64" s="1" customFormat="1" ht="12.75" customHeight="1">
      <c r="B64" s="326"/>
      <c r="C64" s="332"/>
      <c r="D64" s="332"/>
      <c r="E64" s="336"/>
      <c r="F64" s="332"/>
      <c r="G64" s="332"/>
      <c r="H64" s="332"/>
      <c r="I64" s="332"/>
      <c r="J64" s="332"/>
      <c r="K64" s="328"/>
    </row>
    <row r="65" s="1" customFormat="1" ht="15" customHeight="1">
      <c r="B65" s="326"/>
      <c r="C65" s="332"/>
      <c r="D65" s="330" t="s">
        <v>3038</v>
      </c>
      <c r="E65" s="330"/>
      <c r="F65" s="330"/>
      <c r="G65" s="330"/>
      <c r="H65" s="330"/>
      <c r="I65" s="330"/>
      <c r="J65" s="330"/>
      <c r="K65" s="328"/>
    </row>
    <row r="66" s="1" customFormat="1" ht="15" customHeight="1">
      <c r="B66" s="326"/>
      <c r="C66" s="332"/>
      <c r="D66" s="335" t="s">
        <v>3039</v>
      </c>
      <c r="E66" s="335"/>
      <c r="F66" s="335"/>
      <c r="G66" s="335"/>
      <c r="H66" s="335"/>
      <c r="I66" s="335"/>
      <c r="J66" s="335"/>
      <c r="K66" s="328"/>
    </row>
    <row r="67" s="1" customFormat="1" ht="15" customHeight="1">
      <c r="B67" s="326"/>
      <c r="C67" s="332"/>
      <c r="D67" s="330" t="s">
        <v>3040</v>
      </c>
      <c r="E67" s="330"/>
      <c r="F67" s="330"/>
      <c r="G67" s="330"/>
      <c r="H67" s="330"/>
      <c r="I67" s="330"/>
      <c r="J67" s="330"/>
      <c r="K67" s="328"/>
    </row>
    <row r="68" s="1" customFormat="1" ht="15" customHeight="1">
      <c r="B68" s="326"/>
      <c r="C68" s="332"/>
      <c r="D68" s="330" t="s">
        <v>3041</v>
      </c>
      <c r="E68" s="330"/>
      <c r="F68" s="330"/>
      <c r="G68" s="330"/>
      <c r="H68" s="330"/>
      <c r="I68" s="330"/>
      <c r="J68" s="330"/>
      <c r="K68" s="328"/>
    </row>
    <row r="69" s="1" customFormat="1" ht="15" customHeight="1">
      <c r="B69" s="326"/>
      <c r="C69" s="332"/>
      <c r="D69" s="330" t="s">
        <v>3042</v>
      </c>
      <c r="E69" s="330"/>
      <c r="F69" s="330"/>
      <c r="G69" s="330"/>
      <c r="H69" s="330"/>
      <c r="I69" s="330"/>
      <c r="J69" s="330"/>
      <c r="K69" s="328"/>
    </row>
    <row r="70" s="1" customFormat="1" ht="15" customHeight="1">
      <c r="B70" s="326"/>
      <c r="C70" s="332"/>
      <c r="D70" s="330" t="s">
        <v>3043</v>
      </c>
      <c r="E70" s="330"/>
      <c r="F70" s="330"/>
      <c r="G70" s="330"/>
      <c r="H70" s="330"/>
      <c r="I70" s="330"/>
      <c r="J70" s="330"/>
      <c r="K70" s="328"/>
    </row>
    <row r="71" s="1" customFormat="1" ht="12.75" customHeight="1">
      <c r="B71" s="337"/>
      <c r="C71" s="338"/>
      <c r="D71" s="338"/>
      <c r="E71" s="338"/>
      <c r="F71" s="338"/>
      <c r="G71" s="338"/>
      <c r="H71" s="338"/>
      <c r="I71" s="338"/>
      <c r="J71" s="338"/>
      <c r="K71" s="339"/>
    </row>
    <row r="72" s="1" customFormat="1" ht="18.75" customHeight="1">
      <c r="B72" s="340"/>
      <c r="C72" s="340"/>
      <c r="D72" s="340"/>
      <c r="E72" s="340"/>
      <c r="F72" s="340"/>
      <c r="G72" s="340"/>
      <c r="H72" s="340"/>
      <c r="I72" s="340"/>
      <c r="J72" s="340"/>
      <c r="K72" s="341"/>
    </row>
    <row r="73" s="1" customFormat="1" ht="18.75" customHeight="1">
      <c r="B73" s="341"/>
      <c r="C73" s="341"/>
      <c r="D73" s="341"/>
      <c r="E73" s="341"/>
      <c r="F73" s="341"/>
      <c r="G73" s="341"/>
      <c r="H73" s="341"/>
      <c r="I73" s="341"/>
      <c r="J73" s="341"/>
      <c r="K73" s="341"/>
    </row>
    <row r="74" s="1" customFormat="1" ht="7.5" customHeight="1">
      <c r="B74" s="342"/>
      <c r="C74" s="343"/>
      <c r="D74" s="343"/>
      <c r="E74" s="343"/>
      <c r="F74" s="343"/>
      <c r="G74" s="343"/>
      <c r="H74" s="343"/>
      <c r="I74" s="343"/>
      <c r="J74" s="343"/>
      <c r="K74" s="344"/>
    </row>
    <row r="75" s="1" customFormat="1" ht="45" customHeight="1">
      <c r="B75" s="345"/>
      <c r="C75" s="346" t="s">
        <v>3044</v>
      </c>
      <c r="D75" s="346"/>
      <c r="E75" s="346"/>
      <c r="F75" s="346"/>
      <c r="G75" s="346"/>
      <c r="H75" s="346"/>
      <c r="I75" s="346"/>
      <c r="J75" s="346"/>
      <c r="K75" s="347"/>
    </row>
    <row r="76" s="1" customFormat="1" ht="17.25" customHeight="1">
      <c r="B76" s="345"/>
      <c r="C76" s="348" t="s">
        <v>3045</v>
      </c>
      <c r="D76" s="348"/>
      <c r="E76" s="348"/>
      <c r="F76" s="348" t="s">
        <v>3046</v>
      </c>
      <c r="G76" s="349"/>
      <c r="H76" s="348" t="s">
        <v>51</v>
      </c>
      <c r="I76" s="348" t="s">
        <v>54</v>
      </c>
      <c r="J76" s="348" t="s">
        <v>3047</v>
      </c>
      <c r="K76" s="347"/>
    </row>
    <row r="77" s="1" customFormat="1" ht="17.25" customHeight="1">
      <c r="B77" s="345"/>
      <c r="C77" s="350" t="s">
        <v>3048</v>
      </c>
      <c r="D77" s="350"/>
      <c r="E77" s="350"/>
      <c r="F77" s="351" t="s">
        <v>3049</v>
      </c>
      <c r="G77" s="352"/>
      <c r="H77" s="350"/>
      <c r="I77" s="350"/>
      <c r="J77" s="350" t="s">
        <v>3050</v>
      </c>
      <c r="K77" s="347"/>
    </row>
    <row r="78" s="1" customFormat="1" ht="5.25" customHeight="1">
      <c r="B78" s="345"/>
      <c r="C78" s="353"/>
      <c r="D78" s="353"/>
      <c r="E78" s="353"/>
      <c r="F78" s="353"/>
      <c r="G78" s="354"/>
      <c r="H78" s="353"/>
      <c r="I78" s="353"/>
      <c r="J78" s="353"/>
      <c r="K78" s="347"/>
    </row>
    <row r="79" s="1" customFormat="1" ht="15" customHeight="1">
      <c r="B79" s="345"/>
      <c r="C79" s="333" t="s">
        <v>50</v>
      </c>
      <c r="D79" s="355"/>
      <c r="E79" s="355"/>
      <c r="F79" s="356" t="s">
        <v>73</v>
      </c>
      <c r="G79" s="357"/>
      <c r="H79" s="333" t="s">
        <v>3051</v>
      </c>
      <c r="I79" s="333" t="s">
        <v>3052</v>
      </c>
      <c r="J79" s="333">
        <v>20</v>
      </c>
      <c r="K79" s="347"/>
    </row>
    <row r="80" s="1" customFormat="1" ht="15" customHeight="1">
      <c r="B80" s="345"/>
      <c r="C80" s="333" t="s">
        <v>3053</v>
      </c>
      <c r="D80" s="333"/>
      <c r="E80" s="333"/>
      <c r="F80" s="356" t="s">
        <v>73</v>
      </c>
      <c r="G80" s="357"/>
      <c r="H80" s="333" t="s">
        <v>3054</v>
      </c>
      <c r="I80" s="333" t="s">
        <v>3052</v>
      </c>
      <c r="J80" s="333">
        <v>120</v>
      </c>
      <c r="K80" s="347"/>
    </row>
    <row r="81" s="1" customFormat="1" ht="15" customHeight="1">
      <c r="B81" s="358"/>
      <c r="C81" s="333" t="s">
        <v>3055</v>
      </c>
      <c r="D81" s="333"/>
      <c r="E81" s="333"/>
      <c r="F81" s="356" t="s">
        <v>3056</v>
      </c>
      <c r="G81" s="357"/>
      <c r="H81" s="333" t="s">
        <v>3057</v>
      </c>
      <c r="I81" s="333" t="s">
        <v>3052</v>
      </c>
      <c r="J81" s="333">
        <v>50</v>
      </c>
      <c r="K81" s="347"/>
    </row>
    <row r="82" s="1" customFormat="1" ht="15" customHeight="1">
      <c r="B82" s="358"/>
      <c r="C82" s="333" t="s">
        <v>3058</v>
      </c>
      <c r="D82" s="333"/>
      <c r="E82" s="333"/>
      <c r="F82" s="356" t="s">
        <v>73</v>
      </c>
      <c r="G82" s="357"/>
      <c r="H82" s="333" t="s">
        <v>3059</v>
      </c>
      <c r="I82" s="333" t="s">
        <v>3060</v>
      </c>
      <c r="J82" s="333"/>
      <c r="K82" s="347"/>
    </row>
    <row r="83" s="1" customFormat="1" ht="15" customHeight="1">
      <c r="B83" s="358"/>
      <c r="C83" s="359" t="s">
        <v>3061</v>
      </c>
      <c r="D83" s="359"/>
      <c r="E83" s="359"/>
      <c r="F83" s="360" t="s">
        <v>3056</v>
      </c>
      <c r="G83" s="359"/>
      <c r="H83" s="359" t="s">
        <v>3062</v>
      </c>
      <c r="I83" s="359" t="s">
        <v>3052</v>
      </c>
      <c r="J83" s="359">
        <v>15</v>
      </c>
      <c r="K83" s="347"/>
    </row>
    <row r="84" s="1" customFormat="1" ht="15" customHeight="1">
      <c r="B84" s="358"/>
      <c r="C84" s="359" t="s">
        <v>3063</v>
      </c>
      <c r="D84" s="359"/>
      <c r="E84" s="359"/>
      <c r="F84" s="360" t="s">
        <v>3056</v>
      </c>
      <c r="G84" s="359"/>
      <c r="H84" s="359" t="s">
        <v>3064</v>
      </c>
      <c r="I84" s="359" t="s">
        <v>3052</v>
      </c>
      <c r="J84" s="359">
        <v>15</v>
      </c>
      <c r="K84" s="347"/>
    </row>
    <row r="85" s="1" customFormat="1" ht="15" customHeight="1">
      <c r="B85" s="358"/>
      <c r="C85" s="359" t="s">
        <v>3065</v>
      </c>
      <c r="D85" s="359"/>
      <c r="E85" s="359"/>
      <c r="F85" s="360" t="s">
        <v>3056</v>
      </c>
      <c r="G85" s="359"/>
      <c r="H85" s="359" t="s">
        <v>3066</v>
      </c>
      <c r="I85" s="359" t="s">
        <v>3052</v>
      </c>
      <c r="J85" s="359">
        <v>20</v>
      </c>
      <c r="K85" s="347"/>
    </row>
    <row r="86" s="1" customFormat="1" ht="15" customHeight="1">
      <c r="B86" s="358"/>
      <c r="C86" s="359" t="s">
        <v>3067</v>
      </c>
      <c r="D86" s="359"/>
      <c r="E86" s="359"/>
      <c r="F86" s="360" t="s">
        <v>3056</v>
      </c>
      <c r="G86" s="359"/>
      <c r="H86" s="359" t="s">
        <v>3068</v>
      </c>
      <c r="I86" s="359" t="s">
        <v>3052</v>
      </c>
      <c r="J86" s="359">
        <v>20</v>
      </c>
      <c r="K86" s="347"/>
    </row>
    <row r="87" s="1" customFormat="1" ht="15" customHeight="1">
      <c r="B87" s="358"/>
      <c r="C87" s="333" t="s">
        <v>3069</v>
      </c>
      <c r="D87" s="333"/>
      <c r="E87" s="333"/>
      <c r="F87" s="356" t="s">
        <v>3056</v>
      </c>
      <c r="G87" s="357"/>
      <c r="H87" s="333" t="s">
        <v>3070</v>
      </c>
      <c r="I87" s="333" t="s">
        <v>3052</v>
      </c>
      <c r="J87" s="333">
        <v>50</v>
      </c>
      <c r="K87" s="347"/>
    </row>
    <row r="88" s="1" customFormat="1" ht="15" customHeight="1">
      <c r="B88" s="358"/>
      <c r="C88" s="333" t="s">
        <v>3071</v>
      </c>
      <c r="D88" s="333"/>
      <c r="E88" s="333"/>
      <c r="F88" s="356" t="s">
        <v>3056</v>
      </c>
      <c r="G88" s="357"/>
      <c r="H88" s="333" t="s">
        <v>3072</v>
      </c>
      <c r="I88" s="333" t="s">
        <v>3052</v>
      </c>
      <c r="J88" s="333">
        <v>20</v>
      </c>
      <c r="K88" s="347"/>
    </row>
    <row r="89" s="1" customFormat="1" ht="15" customHeight="1">
      <c r="B89" s="358"/>
      <c r="C89" s="333" t="s">
        <v>3073</v>
      </c>
      <c r="D89" s="333"/>
      <c r="E89" s="333"/>
      <c r="F89" s="356" t="s">
        <v>3056</v>
      </c>
      <c r="G89" s="357"/>
      <c r="H89" s="333" t="s">
        <v>3074</v>
      </c>
      <c r="I89" s="333" t="s">
        <v>3052</v>
      </c>
      <c r="J89" s="333">
        <v>20</v>
      </c>
      <c r="K89" s="347"/>
    </row>
    <row r="90" s="1" customFormat="1" ht="15" customHeight="1">
      <c r="B90" s="358"/>
      <c r="C90" s="333" t="s">
        <v>3075</v>
      </c>
      <c r="D90" s="333"/>
      <c r="E90" s="333"/>
      <c r="F90" s="356" t="s">
        <v>3056</v>
      </c>
      <c r="G90" s="357"/>
      <c r="H90" s="333" t="s">
        <v>3076</v>
      </c>
      <c r="I90" s="333" t="s">
        <v>3052</v>
      </c>
      <c r="J90" s="333">
        <v>50</v>
      </c>
      <c r="K90" s="347"/>
    </row>
    <row r="91" s="1" customFormat="1" ht="15" customHeight="1">
      <c r="B91" s="358"/>
      <c r="C91" s="333" t="s">
        <v>3077</v>
      </c>
      <c r="D91" s="333"/>
      <c r="E91" s="333"/>
      <c r="F91" s="356" t="s">
        <v>3056</v>
      </c>
      <c r="G91" s="357"/>
      <c r="H91" s="333" t="s">
        <v>3077</v>
      </c>
      <c r="I91" s="333" t="s">
        <v>3052</v>
      </c>
      <c r="J91" s="333">
        <v>50</v>
      </c>
      <c r="K91" s="347"/>
    </row>
    <row r="92" s="1" customFormat="1" ht="15" customHeight="1">
      <c r="B92" s="358"/>
      <c r="C92" s="333" t="s">
        <v>3078</v>
      </c>
      <c r="D92" s="333"/>
      <c r="E92" s="333"/>
      <c r="F92" s="356" t="s">
        <v>3056</v>
      </c>
      <c r="G92" s="357"/>
      <c r="H92" s="333" t="s">
        <v>3079</v>
      </c>
      <c r="I92" s="333" t="s">
        <v>3052</v>
      </c>
      <c r="J92" s="333">
        <v>255</v>
      </c>
      <c r="K92" s="347"/>
    </row>
    <row r="93" s="1" customFormat="1" ht="15" customHeight="1">
      <c r="B93" s="358"/>
      <c r="C93" s="333" t="s">
        <v>3080</v>
      </c>
      <c r="D93" s="333"/>
      <c r="E93" s="333"/>
      <c r="F93" s="356" t="s">
        <v>73</v>
      </c>
      <c r="G93" s="357"/>
      <c r="H93" s="333" t="s">
        <v>3081</v>
      </c>
      <c r="I93" s="333" t="s">
        <v>3082</v>
      </c>
      <c r="J93" s="333"/>
      <c r="K93" s="347"/>
    </row>
    <row r="94" s="1" customFormat="1" ht="15" customHeight="1">
      <c r="B94" s="358"/>
      <c r="C94" s="333" t="s">
        <v>3083</v>
      </c>
      <c r="D94" s="333"/>
      <c r="E94" s="333"/>
      <c r="F94" s="356" t="s">
        <v>73</v>
      </c>
      <c r="G94" s="357"/>
      <c r="H94" s="333" t="s">
        <v>3084</v>
      </c>
      <c r="I94" s="333" t="s">
        <v>3085</v>
      </c>
      <c r="J94" s="333"/>
      <c r="K94" s="347"/>
    </row>
    <row r="95" s="1" customFormat="1" ht="15" customHeight="1">
      <c r="B95" s="358"/>
      <c r="C95" s="333" t="s">
        <v>3086</v>
      </c>
      <c r="D95" s="333"/>
      <c r="E95" s="333"/>
      <c r="F95" s="356" t="s">
        <v>73</v>
      </c>
      <c r="G95" s="357"/>
      <c r="H95" s="333" t="s">
        <v>3086</v>
      </c>
      <c r="I95" s="333" t="s">
        <v>3085</v>
      </c>
      <c r="J95" s="333"/>
      <c r="K95" s="347"/>
    </row>
    <row r="96" s="1" customFormat="1" ht="15" customHeight="1">
      <c r="B96" s="358"/>
      <c r="C96" s="333" t="s">
        <v>35</v>
      </c>
      <c r="D96" s="333"/>
      <c r="E96" s="333"/>
      <c r="F96" s="356" t="s">
        <v>73</v>
      </c>
      <c r="G96" s="357"/>
      <c r="H96" s="333" t="s">
        <v>3087</v>
      </c>
      <c r="I96" s="333" t="s">
        <v>3085</v>
      </c>
      <c r="J96" s="333"/>
      <c r="K96" s="347"/>
    </row>
    <row r="97" s="1" customFormat="1" ht="15" customHeight="1">
      <c r="B97" s="358"/>
      <c r="C97" s="333" t="s">
        <v>45</v>
      </c>
      <c r="D97" s="333"/>
      <c r="E97" s="333"/>
      <c r="F97" s="356" t="s">
        <v>73</v>
      </c>
      <c r="G97" s="357"/>
      <c r="H97" s="333" t="s">
        <v>3088</v>
      </c>
      <c r="I97" s="333" t="s">
        <v>3085</v>
      </c>
      <c r="J97" s="333"/>
      <c r="K97" s="347"/>
    </row>
    <row r="98" s="1" customFormat="1" ht="15" customHeight="1">
      <c r="B98" s="361"/>
      <c r="C98" s="362"/>
      <c r="D98" s="362"/>
      <c r="E98" s="362"/>
      <c r="F98" s="362"/>
      <c r="G98" s="362"/>
      <c r="H98" s="362"/>
      <c r="I98" s="362"/>
      <c r="J98" s="362"/>
      <c r="K98" s="363"/>
    </row>
    <row r="99" s="1" customFormat="1" ht="18.75" customHeight="1">
      <c r="B99" s="364"/>
      <c r="C99" s="365"/>
      <c r="D99" s="365"/>
      <c r="E99" s="365"/>
      <c r="F99" s="365"/>
      <c r="G99" s="365"/>
      <c r="H99" s="365"/>
      <c r="I99" s="365"/>
      <c r="J99" s="365"/>
      <c r="K99" s="364"/>
    </row>
    <row r="100" s="1" customFormat="1" ht="18.75" customHeight="1">
      <c r="B100" s="341"/>
      <c r="C100" s="341"/>
      <c r="D100" s="341"/>
      <c r="E100" s="341"/>
      <c r="F100" s="341"/>
      <c r="G100" s="341"/>
      <c r="H100" s="341"/>
      <c r="I100" s="341"/>
      <c r="J100" s="341"/>
      <c r="K100" s="341"/>
    </row>
    <row r="101" s="1" customFormat="1" ht="7.5" customHeight="1">
      <c r="B101" s="342"/>
      <c r="C101" s="343"/>
      <c r="D101" s="343"/>
      <c r="E101" s="343"/>
      <c r="F101" s="343"/>
      <c r="G101" s="343"/>
      <c r="H101" s="343"/>
      <c r="I101" s="343"/>
      <c r="J101" s="343"/>
      <c r="K101" s="344"/>
    </row>
    <row r="102" s="1" customFormat="1" ht="45" customHeight="1">
      <c r="B102" s="345"/>
      <c r="C102" s="346" t="s">
        <v>3089</v>
      </c>
      <c r="D102" s="346"/>
      <c r="E102" s="346"/>
      <c r="F102" s="346"/>
      <c r="G102" s="346"/>
      <c r="H102" s="346"/>
      <c r="I102" s="346"/>
      <c r="J102" s="346"/>
      <c r="K102" s="347"/>
    </row>
    <row r="103" s="1" customFormat="1" ht="17.25" customHeight="1">
      <c r="B103" s="345"/>
      <c r="C103" s="348" t="s">
        <v>3045</v>
      </c>
      <c r="D103" s="348"/>
      <c r="E103" s="348"/>
      <c r="F103" s="348" t="s">
        <v>3046</v>
      </c>
      <c r="G103" s="349"/>
      <c r="H103" s="348" t="s">
        <v>51</v>
      </c>
      <c r="I103" s="348" t="s">
        <v>54</v>
      </c>
      <c r="J103" s="348" t="s">
        <v>3047</v>
      </c>
      <c r="K103" s="347"/>
    </row>
    <row r="104" s="1" customFormat="1" ht="17.25" customHeight="1">
      <c r="B104" s="345"/>
      <c r="C104" s="350" t="s">
        <v>3048</v>
      </c>
      <c r="D104" s="350"/>
      <c r="E104" s="350"/>
      <c r="F104" s="351" t="s">
        <v>3049</v>
      </c>
      <c r="G104" s="352"/>
      <c r="H104" s="350"/>
      <c r="I104" s="350"/>
      <c r="J104" s="350" t="s">
        <v>3050</v>
      </c>
      <c r="K104" s="347"/>
    </row>
    <row r="105" s="1" customFormat="1" ht="5.25" customHeight="1">
      <c r="B105" s="345"/>
      <c r="C105" s="348"/>
      <c r="D105" s="348"/>
      <c r="E105" s="348"/>
      <c r="F105" s="348"/>
      <c r="G105" s="366"/>
      <c r="H105" s="348"/>
      <c r="I105" s="348"/>
      <c r="J105" s="348"/>
      <c r="K105" s="347"/>
    </row>
    <row r="106" s="1" customFormat="1" ht="15" customHeight="1">
      <c r="B106" s="345"/>
      <c r="C106" s="333" t="s">
        <v>50</v>
      </c>
      <c r="D106" s="355"/>
      <c r="E106" s="355"/>
      <c r="F106" s="356" t="s">
        <v>73</v>
      </c>
      <c r="G106" s="333"/>
      <c r="H106" s="333" t="s">
        <v>3090</v>
      </c>
      <c r="I106" s="333" t="s">
        <v>3052</v>
      </c>
      <c r="J106" s="333">
        <v>20</v>
      </c>
      <c r="K106" s="347"/>
    </row>
    <row r="107" s="1" customFormat="1" ht="15" customHeight="1">
      <c r="B107" s="345"/>
      <c r="C107" s="333" t="s">
        <v>3053</v>
      </c>
      <c r="D107" s="333"/>
      <c r="E107" s="333"/>
      <c r="F107" s="356" t="s">
        <v>73</v>
      </c>
      <c r="G107" s="333"/>
      <c r="H107" s="333" t="s">
        <v>3090</v>
      </c>
      <c r="I107" s="333" t="s">
        <v>3052</v>
      </c>
      <c r="J107" s="333">
        <v>120</v>
      </c>
      <c r="K107" s="347"/>
    </row>
    <row r="108" s="1" customFormat="1" ht="15" customHeight="1">
      <c r="B108" s="358"/>
      <c r="C108" s="333" t="s">
        <v>3055</v>
      </c>
      <c r="D108" s="333"/>
      <c r="E108" s="333"/>
      <c r="F108" s="356" t="s">
        <v>3056</v>
      </c>
      <c r="G108" s="333"/>
      <c r="H108" s="333" t="s">
        <v>3090</v>
      </c>
      <c r="I108" s="333" t="s">
        <v>3052</v>
      </c>
      <c r="J108" s="333">
        <v>50</v>
      </c>
      <c r="K108" s="347"/>
    </row>
    <row r="109" s="1" customFormat="1" ht="15" customHeight="1">
      <c r="B109" s="358"/>
      <c r="C109" s="333" t="s">
        <v>3058</v>
      </c>
      <c r="D109" s="333"/>
      <c r="E109" s="333"/>
      <c r="F109" s="356" t="s">
        <v>73</v>
      </c>
      <c r="G109" s="333"/>
      <c r="H109" s="333" t="s">
        <v>3090</v>
      </c>
      <c r="I109" s="333" t="s">
        <v>3060</v>
      </c>
      <c r="J109" s="333"/>
      <c r="K109" s="347"/>
    </row>
    <row r="110" s="1" customFormat="1" ht="15" customHeight="1">
      <c r="B110" s="358"/>
      <c r="C110" s="333" t="s">
        <v>3069</v>
      </c>
      <c r="D110" s="333"/>
      <c r="E110" s="333"/>
      <c r="F110" s="356" t="s">
        <v>3056</v>
      </c>
      <c r="G110" s="333"/>
      <c r="H110" s="333" t="s">
        <v>3090</v>
      </c>
      <c r="I110" s="333" t="s">
        <v>3052</v>
      </c>
      <c r="J110" s="333">
        <v>50</v>
      </c>
      <c r="K110" s="347"/>
    </row>
    <row r="111" s="1" customFormat="1" ht="15" customHeight="1">
      <c r="B111" s="358"/>
      <c r="C111" s="333" t="s">
        <v>3077</v>
      </c>
      <c r="D111" s="333"/>
      <c r="E111" s="333"/>
      <c r="F111" s="356" t="s">
        <v>3056</v>
      </c>
      <c r="G111" s="333"/>
      <c r="H111" s="333" t="s">
        <v>3090</v>
      </c>
      <c r="I111" s="333" t="s">
        <v>3052</v>
      </c>
      <c r="J111" s="333">
        <v>50</v>
      </c>
      <c r="K111" s="347"/>
    </row>
    <row r="112" s="1" customFormat="1" ht="15" customHeight="1">
      <c r="B112" s="358"/>
      <c r="C112" s="333" t="s">
        <v>3075</v>
      </c>
      <c r="D112" s="333"/>
      <c r="E112" s="333"/>
      <c r="F112" s="356" t="s">
        <v>3056</v>
      </c>
      <c r="G112" s="333"/>
      <c r="H112" s="333" t="s">
        <v>3090</v>
      </c>
      <c r="I112" s="333" t="s">
        <v>3052</v>
      </c>
      <c r="J112" s="333">
        <v>50</v>
      </c>
      <c r="K112" s="347"/>
    </row>
    <row r="113" s="1" customFormat="1" ht="15" customHeight="1">
      <c r="B113" s="358"/>
      <c r="C113" s="333" t="s">
        <v>50</v>
      </c>
      <c r="D113" s="333"/>
      <c r="E113" s="333"/>
      <c r="F113" s="356" t="s">
        <v>73</v>
      </c>
      <c r="G113" s="333"/>
      <c r="H113" s="333" t="s">
        <v>3091</v>
      </c>
      <c r="I113" s="333" t="s">
        <v>3052</v>
      </c>
      <c r="J113" s="333">
        <v>20</v>
      </c>
      <c r="K113" s="347"/>
    </row>
    <row r="114" s="1" customFormat="1" ht="15" customHeight="1">
      <c r="B114" s="358"/>
      <c r="C114" s="333" t="s">
        <v>3092</v>
      </c>
      <c r="D114" s="333"/>
      <c r="E114" s="333"/>
      <c r="F114" s="356" t="s">
        <v>73</v>
      </c>
      <c r="G114" s="333"/>
      <c r="H114" s="333" t="s">
        <v>3093</v>
      </c>
      <c r="I114" s="333" t="s">
        <v>3052</v>
      </c>
      <c r="J114" s="333">
        <v>120</v>
      </c>
      <c r="K114" s="347"/>
    </row>
    <row r="115" s="1" customFormat="1" ht="15" customHeight="1">
      <c r="B115" s="358"/>
      <c r="C115" s="333" t="s">
        <v>35</v>
      </c>
      <c r="D115" s="333"/>
      <c r="E115" s="333"/>
      <c r="F115" s="356" t="s">
        <v>73</v>
      </c>
      <c r="G115" s="333"/>
      <c r="H115" s="333" t="s">
        <v>3094</v>
      </c>
      <c r="I115" s="333" t="s">
        <v>3085</v>
      </c>
      <c r="J115" s="333"/>
      <c r="K115" s="347"/>
    </row>
    <row r="116" s="1" customFormat="1" ht="15" customHeight="1">
      <c r="B116" s="358"/>
      <c r="C116" s="333" t="s">
        <v>45</v>
      </c>
      <c r="D116" s="333"/>
      <c r="E116" s="333"/>
      <c r="F116" s="356" t="s">
        <v>73</v>
      </c>
      <c r="G116" s="333"/>
      <c r="H116" s="333" t="s">
        <v>3095</v>
      </c>
      <c r="I116" s="333" t="s">
        <v>3085</v>
      </c>
      <c r="J116" s="333"/>
      <c r="K116" s="347"/>
    </row>
    <row r="117" s="1" customFormat="1" ht="15" customHeight="1">
      <c r="B117" s="358"/>
      <c r="C117" s="333" t="s">
        <v>54</v>
      </c>
      <c r="D117" s="333"/>
      <c r="E117" s="333"/>
      <c r="F117" s="356" t="s">
        <v>73</v>
      </c>
      <c r="G117" s="333"/>
      <c r="H117" s="333" t="s">
        <v>3096</v>
      </c>
      <c r="I117" s="333" t="s">
        <v>3097</v>
      </c>
      <c r="J117" s="333"/>
      <c r="K117" s="347"/>
    </row>
    <row r="118" s="1" customFormat="1" ht="15" customHeight="1">
      <c r="B118" s="361"/>
      <c r="C118" s="367"/>
      <c r="D118" s="367"/>
      <c r="E118" s="367"/>
      <c r="F118" s="367"/>
      <c r="G118" s="367"/>
      <c r="H118" s="367"/>
      <c r="I118" s="367"/>
      <c r="J118" s="367"/>
      <c r="K118" s="363"/>
    </row>
    <row r="119" s="1" customFormat="1" ht="18.75" customHeight="1">
      <c r="B119" s="368"/>
      <c r="C119" s="369"/>
      <c r="D119" s="369"/>
      <c r="E119" s="369"/>
      <c r="F119" s="370"/>
      <c r="G119" s="369"/>
      <c r="H119" s="369"/>
      <c r="I119" s="369"/>
      <c r="J119" s="369"/>
      <c r="K119" s="368"/>
    </row>
    <row r="120" s="1" customFormat="1" ht="18.75" customHeight="1">
      <c r="B120" s="341"/>
      <c r="C120" s="341"/>
      <c r="D120" s="341"/>
      <c r="E120" s="341"/>
      <c r="F120" s="341"/>
      <c r="G120" s="341"/>
      <c r="H120" s="341"/>
      <c r="I120" s="341"/>
      <c r="J120" s="341"/>
      <c r="K120" s="341"/>
    </row>
    <row r="121" s="1" customFormat="1" ht="7.5" customHeight="1">
      <c r="B121" s="371"/>
      <c r="C121" s="372"/>
      <c r="D121" s="372"/>
      <c r="E121" s="372"/>
      <c r="F121" s="372"/>
      <c r="G121" s="372"/>
      <c r="H121" s="372"/>
      <c r="I121" s="372"/>
      <c r="J121" s="372"/>
      <c r="K121" s="373"/>
    </row>
    <row r="122" s="1" customFormat="1" ht="45" customHeight="1">
      <c r="B122" s="374"/>
      <c r="C122" s="324" t="s">
        <v>3098</v>
      </c>
      <c r="D122" s="324"/>
      <c r="E122" s="324"/>
      <c r="F122" s="324"/>
      <c r="G122" s="324"/>
      <c r="H122" s="324"/>
      <c r="I122" s="324"/>
      <c r="J122" s="324"/>
      <c r="K122" s="375"/>
    </row>
    <row r="123" s="1" customFormat="1" ht="17.25" customHeight="1">
      <c r="B123" s="376"/>
      <c r="C123" s="348" t="s">
        <v>3045</v>
      </c>
      <c r="D123" s="348"/>
      <c r="E123" s="348"/>
      <c r="F123" s="348" t="s">
        <v>3046</v>
      </c>
      <c r="G123" s="349"/>
      <c r="H123" s="348" t="s">
        <v>51</v>
      </c>
      <c r="I123" s="348" t="s">
        <v>54</v>
      </c>
      <c r="J123" s="348" t="s">
        <v>3047</v>
      </c>
      <c r="K123" s="377"/>
    </row>
    <row r="124" s="1" customFormat="1" ht="17.25" customHeight="1">
      <c r="B124" s="376"/>
      <c r="C124" s="350" t="s">
        <v>3048</v>
      </c>
      <c r="D124" s="350"/>
      <c r="E124" s="350"/>
      <c r="F124" s="351" t="s">
        <v>3049</v>
      </c>
      <c r="G124" s="352"/>
      <c r="H124" s="350"/>
      <c r="I124" s="350"/>
      <c r="J124" s="350" t="s">
        <v>3050</v>
      </c>
      <c r="K124" s="377"/>
    </row>
    <row r="125" s="1" customFormat="1" ht="5.25" customHeight="1">
      <c r="B125" s="378"/>
      <c r="C125" s="353"/>
      <c r="D125" s="353"/>
      <c r="E125" s="353"/>
      <c r="F125" s="353"/>
      <c r="G125" s="379"/>
      <c r="H125" s="353"/>
      <c r="I125" s="353"/>
      <c r="J125" s="353"/>
      <c r="K125" s="380"/>
    </row>
    <row r="126" s="1" customFormat="1" ht="15" customHeight="1">
      <c r="B126" s="378"/>
      <c r="C126" s="333" t="s">
        <v>3053</v>
      </c>
      <c r="D126" s="355"/>
      <c r="E126" s="355"/>
      <c r="F126" s="356" t="s">
        <v>73</v>
      </c>
      <c r="G126" s="333"/>
      <c r="H126" s="333" t="s">
        <v>3090</v>
      </c>
      <c r="I126" s="333" t="s">
        <v>3052</v>
      </c>
      <c r="J126" s="333">
        <v>120</v>
      </c>
      <c r="K126" s="381"/>
    </row>
    <row r="127" s="1" customFormat="1" ht="15" customHeight="1">
      <c r="B127" s="378"/>
      <c r="C127" s="333" t="s">
        <v>3099</v>
      </c>
      <c r="D127" s="333"/>
      <c r="E127" s="333"/>
      <c r="F127" s="356" t="s">
        <v>73</v>
      </c>
      <c r="G127" s="333"/>
      <c r="H127" s="333" t="s">
        <v>3100</v>
      </c>
      <c r="I127" s="333" t="s">
        <v>3052</v>
      </c>
      <c r="J127" s="333" t="s">
        <v>3101</v>
      </c>
      <c r="K127" s="381"/>
    </row>
    <row r="128" s="1" customFormat="1" ht="15" customHeight="1">
      <c r="B128" s="378"/>
      <c r="C128" s="333" t="s">
        <v>82</v>
      </c>
      <c r="D128" s="333"/>
      <c r="E128" s="333"/>
      <c r="F128" s="356" t="s">
        <v>73</v>
      </c>
      <c r="G128" s="333"/>
      <c r="H128" s="333" t="s">
        <v>3102</v>
      </c>
      <c r="I128" s="333" t="s">
        <v>3052</v>
      </c>
      <c r="J128" s="333" t="s">
        <v>3101</v>
      </c>
      <c r="K128" s="381"/>
    </row>
    <row r="129" s="1" customFormat="1" ht="15" customHeight="1">
      <c r="B129" s="378"/>
      <c r="C129" s="333" t="s">
        <v>3061</v>
      </c>
      <c r="D129" s="333"/>
      <c r="E129" s="333"/>
      <c r="F129" s="356" t="s">
        <v>3056</v>
      </c>
      <c r="G129" s="333"/>
      <c r="H129" s="333" t="s">
        <v>3062</v>
      </c>
      <c r="I129" s="333" t="s">
        <v>3052</v>
      </c>
      <c r="J129" s="333">
        <v>15</v>
      </c>
      <c r="K129" s="381"/>
    </row>
    <row r="130" s="1" customFormat="1" ht="15" customHeight="1">
      <c r="B130" s="378"/>
      <c r="C130" s="359" t="s">
        <v>3063</v>
      </c>
      <c r="D130" s="359"/>
      <c r="E130" s="359"/>
      <c r="F130" s="360" t="s">
        <v>3056</v>
      </c>
      <c r="G130" s="359"/>
      <c r="H130" s="359" t="s">
        <v>3064</v>
      </c>
      <c r="I130" s="359" t="s">
        <v>3052</v>
      </c>
      <c r="J130" s="359">
        <v>15</v>
      </c>
      <c r="K130" s="381"/>
    </row>
    <row r="131" s="1" customFormat="1" ht="15" customHeight="1">
      <c r="B131" s="378"/>
      <c r="C131" s="359" t="s">
        <v>3065</v>
      </c>
      <c r="D131" s="359"/>
      <c r="E131" s="359"/>
      <c r="F131" s="360" t="s">
        <v>3056</v>
      </c>
      <c r="G131" s="359"/>
      <c r="H131" s="359" t="s">
        <v>3066</v>
      </c>
      <c r="I131" s="359" t="s">
        <v>3052</v>
      </c>
      <c r="J131" s="359">
        <v>20</v>
      </c>
      <c r="K131" s="381"/>
    </row>
    <row r="132" s="1" customFormat="1" ht="15" customHeight="1">
      <c r="B132" s="378"/>
      <c r="C132" s="359" t="s">
        <v>3067</v>
      </c>
      <c r="D132" s="359"/>
      <c r="E132" s="359"/>
      <c r="F132" s="360" t="s">
        <v>3056</v>
      </c>
      <c r="G132" s="359"/>
      <c r="H132" s="359" t="s">
        <v>3068</v>
      </c>
      <c r="I132" s="359" t="s">
        <v>3052</v>
      </c>
      <c r="J132" s="359">
        <v>20</v>
      </c>
      <c r="K132" s="381"/>
    </row>
    <row r="133" s="1" customFormat="1" ht="15" customHeight="1">
      <c r="B133" s="378"/>
      <c r="C133" s="333" t="s">
        <v>3055</v>
      </c>
      <c r="D133" s="333"/>
      <c r="E133" s="333"/>
      <c r="F133" s="356" t="s">
        <v>3056</v>
      </c>
      <c r="G133" s="333"/>
      <c r="H133" s="333" t="s">
        <v>3090</v>
      </c>
      <c r="I133" s="333" t="s">
        <v>3052</v>
      </c>
      <c r="J133" s="333">
        <v>50</v>
      </c>
      <c r="K133" s="381"/>
    </row>
    <row r="134" s="1" customFormat="1" ht="15" customHeight="1">
      <c r="B134" s="378"/>
      <c r="C134" s="333" t="s">
        <v>3069</v>
      </c>
      <c r="D134" s="333"/>
      <c r="E134" s="333"/>
      <c r="F134" s="356" t="s">
        <v>3056</v>
      </c>
      <c r="G134" s="333"/>
      <c r="H134" s="333" t="s">
        <v>3090</v>
      </c>
      <c r="I134" s="333" t="s">
        <v>3052</v>
      </c>
      <c r="J134" s="333">
        <v>50</v>
      </c>
      <c r="K134" s="381"/>
    </row>
    <row r="135" s="1" customFormat="1" ht="15" customHeight="1">
      <c r="B135" s="378"/>
      <c r="C135" s="333" t="s">
        <v>3075</v>
      </c>
      <c r="D135" s="333"/>
      <c r="E135" s="333"/>
      <c r="F135" s="356" t="s">
        <v>3056</v>
      </c>
      <c r="G135" s="333"/>
      <c r="H135" s="333" t="s">
        <v>3090</v>
      </c>
      <c r="I135" s="333" t="s">
        <v>3052</v>
      </c>
      <c r="J135" s="333">
        <v>50</v>
      </c>
      <c r="K135" s="381"/>
    </row>
    <row r="136" s="1" customFormat="1" ht="15" customHeight="1">
      <c r="B136" s="378"/>
      <c r="C136" s="333" t="s">
        <v>3077</v>
      </c>
      <c r="D136" s="333"/>
      <c r="E136" s="333"/>
      <c r="F136" s="356" t="s">
        <v>3056</v>
      </c>
      <c r="G136" s="333"/>
      <c r="H136" s="333" t="s">
        <v>3090</v>
      </c>
      <c r="I136" s="333" t="s">
        <v>3052</v>
      </c>
      <c r="J136" s="333">
        <v>50</v>
      </c>
      <c r="K136" s="381"/>
    </row>
    <row r="137" s="1" customFormat="1" ht="15" customHeight="1">
      <c r="B137" s="378"/>
      <c r="C137" s="333" t="s">
        <v>3078</v>
      </c>
      <c r="D137" s="333"/>
      <c r="E137" s="333"/>
      <c r="F137" s="356" t="s">
        <v>3056</v>
      </c>
      <c r="G137" s="333"/>
      <c r="H137" s="333" t="s">
        <v>3103</v>
      </c>
      <c r="I137" s="333" t="s">
        <v>3052</v>
      </c>
      <c r="J137" s="333">
        <v>255</v>
      </c>
      <c r="K137" s="381"/>
    </row>
    <row r="138" s="1" customFormat="1" ht="15" customHeight="1">
      <c r="B138" s="378"/>
      <c r="C138" s="333" t="s">
        <v>3080</v>
      </c>
      <c r="D138" s="333"/>
      <c r="E138" s="333"/>
      <c r="F138" s="356" t="s">
        <v>73</v>
      </c>
      <c r="G138" s="333"/>
      <c r="H138" s="333" t="s">
        <v>3104</v>
      </c>
      <c r="I138" s="333" t="s">
        <v>3082</v>
      </c>
      <c r="J138" s="333"/>
      <c r="K138" s="381"/>
    </row>
    <row r="139" s="1" customFormat="1" ht="15" customHeight="1">
      <c r="B139" s="378"/>
      <c r="C139" s="333" t="s">
        <v>3083</v>
      </c>
      <c r="D139" s="333"/>
      <c r="E139" s="333"/>
      <c r="F139" s="356" t="s">
        <v>73</v>
      </c>
      <c r="G139" s="333"/>
      <c r="H139" s="333" t="s">
        <v>3105</v>
      </c>
      <c r="I139" s="333" t="s">
        <v>3085</v>
      </c>
      <c r="J139" s="333"/>
      <c r="K139" s="381"/>
    </row>
    <row r="140" s="1" customFormat="1" ht="15" customHeight="1">
      <c r="B140" s="378"/>
      <c r="C140" s="333" t="s">
        <v>3086</v>
      </c>
      <c r="D140" s="333"/>
      <c r="E140" s="333"/>
      <c r="F140" s="356" t="s">
        <v>73</v>
      </c>
      <c r="G140" s="333"/>
      <c r="H140" s="333" t="s">
        <v>3086</v>
      </c>
      <c r="I140" s="333" t="s">
        <v>3085</v>
      </c>
      <c r="J140" s="333"/>
      <c r="K140" s="381"/>
    </row>
    <row r="141" s="1" customFormat="1" ht="15" customHeight="1">
      <c r="B141" s="378"/>
      <c r="C141" s="333" t="s">
        <v>35</v>
      </c>
      <c r="D141" s="333"/>
      <c r="E141" s="333"/>
      <c r="F141" s="356" t="s">
        <v>73</v>
      </c>
      <c r="G141" s="333"/>
      <c r="H141" s="333" t="s">
        <v>3106</v>
      </c>
      <c r="I141" s="333" t="s">
        <v>3085</v>
      </c>
      <c r="J141" s="333"/>
      <c r="K141" s="381"/>
    </row>
    <row r="142" s="1" customFormat="1" ht="15" customHeight="1">
      <c r="B142" s="378"/>
      <c r="C142" s="333" t="s">
        <v>3107</v>
      </c>
      <c r="D142" s="333"/>
      <c r="E142" s="333"/>
      <c r="F142" s="356" t="s">
        <v>73</v>
      </c>
      <c r="G142" s="333"/>
      <c r="H142" s="333" t="s">
        <v>3108</v>
      </c>
      <c r="I142" s="333" t="s">
        <v>3085</v>
      </c>
      <c r="J142" s="333"/>
      <c r="K142" s="381"/>
    </row>
    <row r="143" s="1" customFormat="1" ht="15" customHeight="1">
      <c r="B143" s="382"/>
      <c r="C143" s="383"/>
      <c r="D143" s="383"/>
      <c r="E143" s="383"/>
      <c r="F143" s="383"/>
      <c r="G143" s="383"/>
      <c r="H143" s="383"/>
      <c r="I143" s="383"/>
      <c r="J143" s="383"/>
      <c r="K143" s="384"/>
    </row>
    <row r="144" s="1" customFormat="1" ht="18.75" customHeight="1">
      <c r="B144" s="369"/>
      <c r="C144" s="369"/>
      <c r="D144" s="369"/>
      <c r="E144" s="369"/>
      <c r="F144" s="370"/>
      <c r="G144" s="369"/>
      <c r="H144" s="369"/>
      <c r="I144" s="369"/>
      <c r="J144" s="369"/>
      <c r="K144" s="369"/>
    </row>
    <row r="145" s="1" customFormat="1" ht="18.75" customHeight="1">
      <c r="B145" s="341"/>
      <c r="C145" s="341"/>
      <c r="D145" s="341"/>
      <c r="E145" s="341"/>
      <c r="F145" s="341"/>
      <c r="G145" s="341"/>
      <c r="H145" s="341"/>
      <c r="I145" s="341"/>
      <c r="J145" s="341"/>
      <c r="K145" s="341"/>
    </row>
    <row r="146" s="1" customFormat="1" ht="7.5" customHeight="1">
      <c r="B146" s="342"/>
      <c r="C146" s="343"/>
      <c r="D146" s="343"/>
      <c r="E146" s="343"/>
      <c r="F146" s="343"/>
      <c r="G146" s="343"/>
      <c r="H146" s="343"/>
      <c r="I146" s="343"/>
      <c r="J146" s="343"/>
      <c r="K146" s="344"/>
    </row>
    <row r="147" s="1" customFormat="1" ht="45" customHeight="1">
      <c r="B147" s="345"/>
      <c r="C147" s="346" t="s">
        <v>3109</v>
      </c>
      <c r="D147" s="346"/>
      <c r="E147" s="346"/>
      <c r="F147" s="346"/>
      <c r="G147" s="346"/>
      <c r="H147" s="346"/>
      <c r="I147" s="346"/>
      <c r="J147" s="346"/>
      <c r="K147" s="347"/>
    </row>
    <row r="148" s="1" customFormat="1" ht="17.25" customHeight="1">
      <c r="B148" s="345"/>
      <c r="C148" s="348" t="s">
        <v>3045</v>
      </c>
      <c r="D148" s="348"/>
      <c r="E148" s="348"/>
      <c r="F148" s="348" t="s">
        <v>3046</v>
      </c>
      <c r="G148" s="349"/>
      <c r="H148" s="348" t="s">
        <v>51</v>
      </c>
      <c r="I148" s="348" t="s">
        <v>54</v>
      </c>
      <c r="J148" s="348" t="s">
        <v>3047</v>
      </c>
      <c r="K148" s="347"/>
    </row>
    <row r="149" s="1" customFormat="1" ht="17.25" customHeight="1">
      <c r="B149" s="345"/>
      <c r="C149" s="350" t="s">
        <v>3048</v>
      </c>
      <c r="D149" s="350"/>
      <c r="E149" s="350"/>
      <c r="F149" s="351" t="s">
        <v>3049</v>
      </c>
      <c r="G149" s="352"/>
      <c r="H149" s="350"/>
      <c r="I149" s="350"/>
      <c r="J149" s="350" t="s">
        <v>3050</v>
      </c>
      <c r="K149" s="347"/>
    </row>
    <row r="150" s="1" customFormat="1" ht="5.25" customHeight="1">
      <c r="B150" s="358"/>
      <c r="C150" s="353"/>
      <c r="D150" s="353"/>
      <c r="E150" s="353"/>
      <c r="F150" s="353"/>
      <c r="G150" s="354"/>
      <c r="H150" s="353"/>
      <c r="I150" s="353"/>
      <c r="J150" s="353"/>
      <c r="K150" s="381"/>
    </row>
    <row r="151" s="1" customFormat="1" ht="15" customHeight="1">
      <c r="B151" s="358"/>
      <c r="C151" s="385" t="s">
        <v>3053</v>
      </c>
      <c r="D151" s="333"/>
      <c r="E151" s="333"/>
      <c r="F151" s="386" t="s">
        <v>73</v>
      </c>
      <c r="G151" s="333"/>
      <c r="H151" s="385" t="s">
        <v>3090</v>
      </c>
      <c r="I151" s="385" t="s">
        <v>3052</v>
      </c>
      <c r="J151" s="385">
        <v>120</v>
      </c>
      <c r="K151" s="381"/>
    </row>
    <row r="152" s="1" customFormat="1" ht="15" customHeight="1">
      <c r="B152" s="358"/>
      <c r="C152" s="385" t="s">
        <v>3099</v>
      </c>
      <c r="D152" s="333"/>
      <c r="E152" s="333"/>
      <c r="F152" s="386" t="s">
        <v>73</v>
      </c>
      <c r="G152" s="333"/>
      <c r="H152" s="385" t="s">
        <v>3110</v>
      </c>
      <c r="I152" s="385" t="s">
        <v>3052</v>
      </c>
      <c r="J152" s="385" t="s">
        <v>3101</v>
      </c>
      <c r="K152" s="381"/>
    </row>
    <row r="153" s="1" customFormat="1" ht="15" customHeight="1">
      <c r="B153" s="358"/>
      <c r="C153" s="385" t="s">
        <v>82</v>
      </c>
      <c r="D153" s="333"/>
      <c r="E153" s="333"/>
      <c r="F153" s="386" t="s">
        <v>73</v>
      </c>
      <c r="G153" s="333"/>
      <c r="H153" s="385" t="s">
        <v>3111</v>
      </c>
      <c r="I153" s="385" t="s">
        <v>3052</v>
      </c>
      <c r="J153" s="385" t="s">
        <v>3101</v>
      </c>
      <c r="K153" s="381"/>
    </row>
    <row r="154" s="1" customFormat="1" ht="15" customHeight="1">
      <c r="B154" s="358"/>
      <c r="C154" s="385" t="s">
        <v>3055</v>
      </c>
      <c r="D154" s="333"/>
      <c r="E154" s="333"/>
      <c r="F154" s="386" t="s">
        <v>3056</v>
      </c>
      <c r="G154" s="333"/>
      <c r="H154" s="385" t="s">
        <v>3090</v>
      </c>
      <c r="I154" s="385" t="s">
        <v>3052</v>
      </c>
      <c r="J154" s="385">
        <v>50</v>
      </c>
      <c r="K154" s="381"/>
    </row>
    <row r="155" s="1" customFormat="1" ht="15" customHeight="1">
      <c r="B155" s="358"/>
      <c r="C155" s="385" t="s">
        <v>3058</v>
      </c>
      <c r="D155" s="333"/>
      <c r="E155" s="333"/>
      <c r="F155" s="386" t="s">
        <v>73</v>
      </c>
      <c r="G155" s="333"/>
      <c r="H155" s="385" t="s">
        <v>3090</v>
      </c>
      <c r="I155" s="385" t="s">
        <v>3060</v>
      </c>
      <c r="J155" s="385"/>
      <c r="K155" s="381"/>
    </row>
    <row r="156" s="1" customFormat="1" ht="15" customHeight="1">
      <c r="B156" s="358"/>
      <c r="C156" s="385" t="s">
        <v>3069</v>
      </c>
      <c r="D156" s="333"/>
      <c r="E156" s="333"/>
      <c r="F156" s="386" t="s">
        <v>3056</v>
      </c>
      <c r="G156" s="333"/>
      <c r="H156" s="385" t="s">
        <v>3090</v>
      </c>
      <c r="I156" s="385" t="s">
        <v>3052</v>
      </c>
      <c r="J156" s="385">
        <v>50</v>
      </c>
      <c r="K156" s="381"/>
    </row>
    <row r="157" s="1" customFormat="1" ht="15" customHeight="1">
      <c r="B157" s="358"/>
      <c r="C157" s="385" t="s">
        <v>3077</v>
      </c>
      <c r="D157" s="333"/>
      <c r="E157" s="333"/>
      <c r="F157" s="386" t="s">
        <v>3056</v>
      </c>
      <c r="G157" s="333"/>
      <c r="H157" s="385" t="s">
        <v>3090</v>
      </c>
      <c r="I157" s="385" t="s">
        <v>3052</v>
      </c>
      <c r="J157" s="385">
        <v>50</v>
      </c>
      <c r="K157" s="381"/>
    </row>
    <row r="158" s="1" customFormat="1" ht="15" customHeight="1">
      <c r="B158" s="358"/>
      <c r="C158" s="385" t="s">
        <v>3075</v>
      </c>
      <c r="D158" s="333"/>
      <c r="E158" s="333"/>
      <c r="F158" s="386" t="s">
        <v>3056</v>
      </c>
      <c r="G158" s="333"/>
      <c r="H158" s="385" t="s">
        <v>3090</v>
      </c>
      <c r="I158" s="385" t="s">
        <v>3052</v>
      </c>
      <c r="J158" s="385">
        <v>50</v>
      </c>
      <c r="K158" s="381"/>
    </row>
    <row r="159" s="1" customFormat="1" ht="15" customHeight="1">
      <c r="B159" s="358"/>
      <c r="C159" s="385" t="s">
        <v>238</v>
      </c>
      <c r="D159" s="333"/>
      <c r="E159" s="333"/>
      <c r="F159" s="386" t="s">
        <v>73</v>
      </c>
      <c r="G159" s="333"/>
      <c r="H159" s="385" t="s">
        <v>3112</v>
      </c>
      <c r="I159" s="385" t="s">
        <v>3052</v>
      </c>
      <c r="J159" s="385" t="s">
        <v>3113</v>
      </c>
      <c r="K159" s="381"/>
    </row>
    <row r="160" s="1" customFormat="1" ht="15" customHeight="1">
      <c r="B160" s="358"/>
      <c r="C160" s="385" t="s">
        <v>3114</v>
      </c>
      <c r="D160" s="333"/>
      <c r="E160" s="333"/>
      <c r="F160" s="386" t="s">
        <v>73</v>
      </c>
      <c r="G160" s="333"/>
      <c r="H160" s="385" t="s">
        <v>3115</v>
      </c>
      <c r="I160" s="385" t="s">
        <v>3085</v>
      </c>
      <c r="J160" s="385"/>
      <c r="K160" s="381"/>
    </row>
    <row r="161" s="1" customFormat="1" ht="15" customHeight="1">
      <c r="B161" s="387"/>
      <c r="C161" s="367"/>
      <c r="D161" s="367"/>
      <c r="E161" s="367"/>
      <c r="F161" s="367"/>
      <c r="G161" s="367"/>
      <c r="H161" s="367"/>
      <c r="I161" s="367"/>
      <c r="J161" s="367"/>
      <c r="K161" s="388"/>
    </row>
    <row r="162" s="1" customFormat="1" ht="18.75" customHeight="1">
      <c r="B162" s="369"/>
      <c r="C162" s="379"/>
      <c r="D162" s="379"/>
      <c r="E162" s="379"/>
      <c r="F162" s="389"/>
      <c r="G162" s="379"/>
      <c r="H162" s="379"/>
      <c r="I162" s="379"/>
      <c r="J162" s="379"/>
      <c r="K162" s="369"/>
    </row>
    <row r="163" s="1" customFormat="1" ht="18.75" customHeight="1">
      <c r="B163" s="341"/>
      <c r="C163" s="341"/>
      <c r="D163" s="341"/>
      <c r="E163" s="341"/>
      <c r="F163" s="341"/>
      <c r="G163" s="341"/>
      <c r="H163" s="341"/>
      <c r="I163" s="341"/>
      <c r="J163" s="341"/>
      <c r="K163" s="341"/>
    </row>
    <row r="164" s="1" customFormat="1" ht="7.5" customHeight="1">
      <c r="B164" s="320"/>
      <c r="C164" s="321"/>
      <c r="D164" s="321"/>
      <c r="E164" s="321"/>
      <c r="F164" s="321"/>
      <c r="G164" s="321"/>
      <c r="H164" s="321"/>
      <c r="I164" s="321"/>
      <c r="J164" s="321"/>
      <c r="K164" s="322"/>
    </row>
    <row r="165" s="1" customFormat="1" ht="45" customHeight="1">
      <c r="B165" s="323"/>
      <c r="C165" s="324" t="s">
        <v>3116</v>
      </c>
      <c r="D165" s="324"/>
      <c r="E165" s="324"/>
      <c r="F165" s="324"/>
      <c r="G165" s="324"/>
      <c r="H165" s="324"/>
      <c r="I165" s="324"/>
      <c r="J165" s="324"/>
      <c r="K165" s="325"/>
    </row>
    <row r="166" s="1" customFormat="1" ht="17.25" customHeight="1">
      <c r="B166" s="323"/>
      <c r="C166" s="348" t="s">
        <v>3045</v>
      </c>
      <c r="D166" s="348"/>
      <c r="E166" s="348"/>
      <c r="F166" s="348" t="s">
        <v>3046</v>
      </c>
      <c r="G166" s="390"/>
      <c r="H166" s="391" t="s">
        <v>51</v>
      </c>
      <c r="I166" s="391" t="s">
        <v>54</v>
      </c>
      <c r="J166" s="348" t="s">
        <v>3047</v>
      </c>
      <c r="K166" s="325"/>
    </row>
    <row r="167" s="1" customFormat="1" ht="17.25" customHeight="1">
      <c r="B167" s="326"/>
      <c r="C167" s="350" t="s">
        <v>3048</v>
      </c>
      <c r="D167" s="350"/>
      <c r="E167" s="350"/>
      <c r="F167" s="351" t="s">
        <v>3049</v>
      </c>
      <c r="G167" s="392"/>
      <c r="H167" s="393"/>
      <c r="I167" s="393"/>
      <c r="J167" s="350" t="s">
        <v>3050</v>
      </c>
      <c r="K167" s="328"/>
    </row>
    <row r="168" s="1" customFormat="1" ht="5.25" customHeight="1">
      <c r="B168" s="358"/>
      <c r="C168" s="353"/>
      <c r="D168" s="353"/>
      <c r="E168" s="353"/>
      <c r="F168" s="353"/>
      <c r="G168" s="354"/>
      <c r="H168" s="353"/>
      <c r="I168" s="353"/>
      <c r="J168" s="353"/>
      <c r="K168" s="381"/>
    </row>
    <row r="169" s="1" customFormat="1" ht="15" customHeight="1">
      <c r="B169" s="358"/>
      <c r="C169" s="333" t="s">
        <v>3053</v>
      </c>
      <c r="D169" s="333"/>
      <c r="E169" s="333"/>
      <c r="F169" s="356" t="s">
        <v>73</v>
      </c>
      <c r="G169" s="333"/>
      <c r="H169" s="333" t="s">
        <v>3090</v>
      </c>
      <c r="I169" s="333" t="s">
        <v>3052</v>
      </c>
      <c r="J169" s="333">
        <v>120</v>
      </c>
      <c r="K169" s="381"/>
    </row>
    <row r="170" s="1" customFormat="1" ht="15" customHeight="1">
      <c r="B170" s="358"/>
      <c r="C170" s="333" t="s">
        <v>3099</v>
      </c>
      <c r="D170" s="333"/>
      <c r="E170" s="333"/>
      <c r="F170" s="356" t="s">
        <v>73</v>
      </c>
      <c r="G170" s="333"/>
      <c r="H170" s="333" t="s">
        <v>3100</v>
      </c>
      <c r="I170" s="333" t="s">
        <v>3052</v>
      </c>
      <c r="J170" s="333" t="s">
        <v>3101</v>
      </c>
      <c r="K170" s="381"/>
    </row>
    <row r="171" s="1" customFormat="1" ht="15" customHeight="1">
      <c r="B171" s="358"/>
      <c r="C171" s="333" t="s">
        <v>82</v>
      </c>
      <c r="D171" s="333"/>
      <c r="E171" s="333"/>
      <c r="F171" s="356" t="s">
        <v>73</v>
      </c>
      <c r="G171" s="333"/>
      <c r="H171" s="333" t="s">
        <v>3117</v>
      </c>
      <c r="I171" s="333" t="s">
        <v>3052</v>
      </c>
      <c r="J171" s="333" t="s">
        <v>3101</v>
      </c>
      <c r="K171" s="381"/>
    </row>
    <row r="172" s="1" customFormat="1" ht="15" customHeight="1">
      <c r="B172" s="358"/>
      <c r="C172" s="333" t="s">
        <v>3055</v>
      </c>
      <c r="D172" s="333"/>
      <c r="E172" s="333"/>
      <c r="F172" s="356" t="s">
        <v>3056</v>
      </c>
      <c r="G172" s="333"/>
      <c r="H172" s="333" t="s">
        <v>3117</v>
      </c>
      <c r="I172" s="333" t="s">
        <v>3052</v>
      </c>
      <c r="J172" s="333">
        <v>50</v>
      </c>
      <c r="K172" s="381"/>
    </row>
    <row r="173" s="1" customFormat="1" ht="15" customHeight="1">
      <c r="B173" s="358"/>
      <c r="C173" s="333" t="s">
        <v>3058</v>
      </c>
      <c r="D173" s="333"/>
      <c r="E173" s="333"/>
      <c r="F173" s="356" t="s">
        <v>73</v>
      </c>
      <c r="G173" s="333"/>
      <c r="H173" s="333" t="s">
        <v>3117</v>
      </c>
      <c r="I173" s="333" t="s">
        <v>3060</v>
      </c>
      <c r="J173" s="333"/>
      <c r="K173" s="381"/>
    </row>
    <row r="174" s="1" customFormat="1" ht="15" customHeight="1">
      <c r="B174" s="358"/>
      <c r="C174" s="333" t="s">
        <v>3069</v>
      </c>
      <c r="D174" s="333"/>
      <c r="E174" s="333"/>
      <c r="F174" s="356" t="s">
        <v>3056</v>
      </c>
      <c r="G174" s="333"/>
      <c r="H174" s="333" t="s">
        <v>3117</v>
      </c>
      <c r="I174" s="333" t="s">
        <v>3052</v>
      </c>
      <c r="J174" s="333">
        <v>50</v>
      </c>
      <c r="K174" s="381"/>
    </row>
    <row r="175" s="1" customFormat="1" ht="15" customHeight="1">
      <c r="B175" s="358"/>
      <c r="C175" s="333" t="s">
        <v>3077</v>
      </c>
      <c r="D175" s="333"/>
      <c r="E175" s="333"/>
      <c r="F175" s="356" t="s">
        <v>3056</v>
      </c>
      <c r="G175" s="333"/>
      <c r="H175" s="333" t="s">
        <v>3117</v>
      </c>
      <c r="I175" s="333" t="s">
        <v>3052</v>
      </c>
      <c r="J175" s="333">
        <v>50</v>
      </c>
      <c r="K175" s="381"/>
    </row>
    <row r="176" s="1" customFormat="1" ht="15" customHeight="1">
      <c r="B176" s="358"/>
      <c r="C176" s="333" t="s">
        <v>3075</v>
      </c>
      <c r="D176" s="333"/>
      <c r="E176" s="333"/>
      <c r="F176" s="356" t="s">
        <v>3056</v>
      </c>
      <c r="G176" s="333"/>
      <c r="H176" s="333" t="s">
        <v>3117</v>
      </c>
      <c r="I176" s="333" t="s">
        <v>3052</v>
      </c>
      <c r="J176" s="333">
        <v>50</v>
      </c>
      <c r="K176" s="381"/>
    </row>
    <row r="177" s="1" customFormat="1" ht="15" customHeight="1">
      <c r="B177" s="358"/>
      <c r="C177" s="333" t="s">
        <v>267</v>
      </c>
      <c r="D177" s="333"/>
      <c r="E177" s="333"/>
      <c r="F177" s="356" t="s">
        <v>73</v>
      </c>
      <c r="G177" s="333"/>
      <c r="H177" s="333" t="s">
        <v>3118</v>
      </c>
      <c r="I177" s="333" t="s">
        <v>3119</v>
      </c>
      <c r="J177" s="333"/>
      <c r="K177" s="381"/>
    </row>
    <row r="178" s="1" customFormat="1" ht="15" customHeight="1">
      <c r="B178" s="358"/>
      <c r="C178" s="333" t="s">
        <v>54</v>
      </c>
      <c r="D178" s="333"/>
      <c r="E178" s="333"/>
      <c r="F178" s="356" t="s">
        <v>73</v>
      </c>
      <c r="G178" s="333"/>
      <c r="H178" s="333" t="s">
        <v>3120</v>
      </c>
      <c r="I178" s="333" t="s">
        <v>3121</v>
      </c>
      <c r="J178" s="333">
        <v>1</v>
      </c>
      <c r="K178" s="381"/>
    </row>
    <row r="179" s="1" customFormat="1" ht="15" customHeight="1">
      <c r="B179" s="358"/>
      <c r="C179" s="333" t="s">
        <v>50</v>
      </c>
      <c r="D179" s="333"/>
      <c r="E179" s="333"/>
      <c r="F179" s="356" t="s">
        <v>73</v>
      </c>
      <c r="G179" s="333"/>
      <c r="H179" s="333" t="s">
        <v>3122</v>
      </c>
      <c r="I179" s="333" t="s">
        <v>3052</v>
      </c>
      <c r="J179" s="333">
        <v>20</v>
      </c>
      <c r="K179" s="381"/>
    </row>
    <row r="180" s="1" customFormat="1" ht="15" customHeight="1">
      <c r="B180" s="358"/>
      <c r="C180" s="333" t="s">
        <v>51</v>
      </c>
      <c r="D180" s="333"/>
      <c r="E180" s="333"/>
      <c r="F180" s="356" t="s">
        <v>73</v>
      </c>
      <c r="G180" s="333"/>
      <c r="H180" s="333" t="s">
        <v>3123</v>
      </c>
      <c r="I180" s="333" t="s">
        <v>3052</v>
      </c>
      <c r="J180" s="333">
        <v>255</v>
      </c>
      <c r="K180" s="381"/>
    </row>
    <row r="181" s="1" customFormat="1" ht="15" customHeight="1">
      <c r="B181" s="358"/>
      <c r="C181" s="333" t="s">
        <v>268</v>
      </c>
      <c r="D181" s="333"/>
      <c r="E181" s="333"/>
      <c r="F181" s="356" t="s">
        <v>73</v>
      </c>
      <c r="G181" s="333"/>
      <c r="H181" s="333" t="s">
        <v>3015</v>
      </c>
      <c r="I181" s="333" t="s">
        <v>3052</v>
      </c>
      <c r="J181" s="333">
        <v>10</v>
      </c>
      <c r="K181" s="381"/>
    </row>
    <row r="182" s="1" customFormat="1" ht="15" customHeight="1">
      <c r="B182" s="358"/>
      <c r="C182" s="333" t="s">
        <v>269</v>
      </c>
      <c r="D182" s="333"/>
      <c r="E182" s="333"/>
      <c r="F182" s="356" t="s">
        <v>73</v>
      </c>
      <c r="G182" s="333"/>
      <c r="H182" s="333" t="s">
        <v>3124</v>
      </c>
      <c r="I182" s="333" t="s">
        <v>3085</v>
      </c>
      <c r="J182" s="333"/>
      <c r="K182" s="381"/>
    </row>
    <row r="183" s="1" customFormat="1" ht="15" customHeight="1">
      <c r="B183" s="358"/>
      <c r="C183" s="333" t="s">
        <v>3125</v>
      </c>
      <c r="D183" s="333"/>
      <c r="E183" s="333"/>
      <c r="F183" s="356" t="s">
        <v>73</v>
      </c>
      <c r="G183" s="333"/>
      <c r="H183" s="333" t="s">
        <v>3126</v>
      </c>
      <c r="I183" s="333" t="s">
        <v>3085</v>
      </c>
      <c r="J183" s="333"/>
      <c r="K183" s="381"/>
    </row>
    <row r="184" s="1" customFormat="1" ht="15" customHeight="1">
      <c r="B184" s="358"/>
      <c r="C184" s="333" t="s">
        <v>3114</v>
      </c>
      <c r="D184" s="333"/>
      <c r="E184" s="333"/>
      <c r="F184" s="356" t="s">
        <v>73</v>
      </c>
      <c r="G184" s="333"/>
      <c r="H184" s="333" t="s">
        <v>3127</v>
      </c>
      <c r="I184" s="333" t="s">
        <v>3085</v>
      </c>
      <c r="J184" s="333"/>
      <c r="K184" s="381"/>
    </row>
    <row r="185" s="1" customFormat="1" ht="15" customHeight="1">
      <c r="B185" s="358"/>
      <c r="C185" s="333" t="s">
        <v>271</v>
      </c>
      <c r="D185" s="333"/>
      <c r="E185" s="333"/>
      <c r="F185" s="356" t="s">
        <v>3056</v>
      </c>
      <c r="G185" s="333"/>
      <c r="H185" s="333" t="s">
        <v>3128</v>
      </c>
      <c r="I185" s="333" t="s">
        <v>3052</v>
      </c>
      <c r="J185" s="333">
        <v>50</v>
      </c>
      <c r="K185" s="381"/>
    </row>
    <row r="186" s="1" customFormat="1" ht="15" customHeight="1">
      <c r="B186" s="358"/>
      <c r="C186" s="333" t="s">
        <v>3129</v>
      </c>
      <c r="D186" s="333"/>
      <c r="E186" s="333"/>
      <c r="F186" s="356" t="s">
        <v>3056</v>
      </c>
      <c r="G186" s="333"/>
      <c r="H186" s="333" t="s">
        <v>3130</v>
      </c>
      <c r="I186" s="333" t="s">
        <v>3131</v>
      </c>
      <c r="J186" s="333"/>
      <c r="K186" s="381"/>
    </row>
    <row r="187" s="1" customFormat="1" ht="15" customHeight="1">
      <c r="B187" s="358"/>
      <c r="C187" s="333" t="s">
        <v>3132</v>
      </c>
      <c r="D187" s="333"/>
      <c r="E187" s="333"/>
      <c r="F187" s="356" t="s">
        <v>3056</v>
      </c>
      <c r="G187" s="333"/>
      <c r="H187" s="333" t="s">
        <v>3133</v>
      </c>
      <c r="I187" s="333" t="s">
        <v>3131</v>
      </c>
      <c r="J187" s="333"/>
      <c r="K187" s="381"/>
    </row>
    <row r="188" s="1" customFormat="1" ht="15" customHeight="1">
      <c r="B188" s="358"/>
      <c r="C188" s="333" t="s">
        <v>3134</v>
      </c>
      <c r="D188" s="333"/>
      <c r="E188" s="333"/>
      <c r="F188" s="356" t="s">
        <v>3056</v>
      </c>
      <c r="G188" s="333"/>
      <c r="H188" s="333" t="s">
        <v>3135</v>
      </c>
      <c r="I188" s="333" t="s">
        <v>3131</v>
      </c>
      <c r="J188" s="333"/>
      <c r="K188" s="381"/>
    </row>
    <row r="189" s="1" customFormat="1" ht="15" customHeight="1">
      <c r="B189" s="358"/>
      <c r="C189" s="394" t="s">
        <v>3136</v>
      </c>
      <c r="D189" s="333"/>
      <c r="E189" s="333"/>
      <c r="F189" s="356" t="s">
        <v>3056</v>
      </c>
      <c r="G189" s="333"/>
      <c r="H189" s="333" t="s">
        <v>3137</v>
      </c>
      <c r="I189" s="333" t="s">
        <v>3138</v>
      </c>
      <c r="J189" s="395" t="s">
        <v>3139</v>
      </c>
      <c r="K189" s="381"/>
    </row>
    <row r="190" s="18" customFormat="1" ht="15" customHeight="1">
      <c r="B190" s="396"/>
      <c r="C190" s="397" t="s">
        <v>3140</v>
      </c>
      <c r="D190" s="398"/>
      <c r="E190" s="398"/>
      <c r="F190" s="399" t="s">
        <v>3056</v>
      </c>
      <c r="G190" s="398"/>
      <c r="H190" s="398" t="s">
        <v>3141</v>
      </c>
      <c r="I190" s="398" t="s">
        <v>3138</v>
      </c>
      <c r="J190" s="400" t="s">
        <v>3139</v>
      </c>
      <c r="K190" s="401"/>
    </row>
    <row r="191" s="1" customFormat="1" ht="15" customHeight="1">
      <c r="B191" s="358"/>
      <c r="C191" s="394" t="s">
        <v>39</v>
      </c>
      <c r="D191" s="333"/>
      <c r="E191" s="333"/>
      <c r="F191" s="356" t="s">
        <v>73</v>
      </c>
      <c r="G191" s="333"/>
      <c r="H191" s="330" t="s">
        <v>3142</v>
      </c>
      <c r="I191" s="333" t="s">
        <v>3143</v>
      </c>
      <c r="J191" s="333"/>
      <c r="K191" s="381"/>
    </row>
    <row r="192" s="1" customFormat="1" ht="15" customHeight="1">
      <c r="B192" s="358"/>
      <c r="C192" s="394" t="s">
        <v>3144</v>
      </c>
      <c r="D192" s="333"/>
      <c r="E192" s="333"/>
      <c r="F192" s="356" t="s">
        <v>73</v>
      </c>
      <c r="G192" s="333"/>
      <c r="H192" s="333" t="s">
        <v>3145</v>
      </c>
      <c r="I192" s="333" t="s">
        <v>3085</v>
      </c>
      <c r="J192" s="333"/>
      <c r="K192" s="381"/>
    </row>
    <row r="193" s="1" customFormat="1" ht="15" customHeight="1">
      <c r="B193" s="358"/>
      <c r="C193" s="394" t="s">
        <v>3146</v>
      </c>
      <c r="D193" s="333"/>
      <c r="E193" s="333"/>
      <c r="F193" s="356" t="s">
        <v>73</v>
      </c>
      <c r="G193" s="333"/>
      <c r="H193" s="333" t="s">
        <v>3147</v>
      </c>
      <c r="I193" s="333" t="s">
        <v>3085</v>
      </c>
      <c r="J193" s="333"/>
      <c r="K193" s="381"/>
    </row>
    <row r="194" s="1" customFormat="1" ht="15" customHeight="1">
      <c r="B194" s="358"/>
      <c r="C194" s="394" t="s">
        <v>3148</v>
      </c>
      <c r="D194" s="333"/>
      <c r="E194" s="333"/>
      <c r="F194" s="356" t="s">
        <v>3056</v>
      </c>
      <c r="G194" s="333"/>
      <c r="H194" s="333" t="s">
        <v>3149</v>
      </c>
      <c r="I194" s="333" t="s">
        <v>3085</v>
      </c>
      <c r="J194" s="333"/>
      <c r="K194" s="381"/>
    </row>
    <row r="195" s="1" customFormat="1" ht="15" customHeight="1">
      <c r="B195" s="387"/>
      <c r="C195" s="402"/>
      <c r="D195" s="367"/>
      <c r="E195" s="367"/>
      <c r="F195" s="367"/>
      <c r="G195" s="367"/>
      <c r="H195" s="367"/>
      <c r="I195" s="367"/>
      <c r="J195" s="367"/>
      <c r="K195" s="388"/>
    </row>
    <row r="196" s="1" customFormat="1" ht="18.75" customHeight="1">
      <c r="B196" s="369"/>
      <c r="C196" s="379"/>
      <c r="D196" s="379"/>
      <c r="E196" s="379"/>
      <c r="F196" s="389"/>
      <c r="G196" s="379"/>
      <c r="H196" s="379"/>
      <c r="I196" s="379"/>
      <c r="J196" s="379"/>
      <c r="K196" s="369"/>
    </row>
    <row r="197" s="1" customFormat="1" ht="18.75" customHeight="1">
      <c r="B197" s="369"/>
      <c r="C197" s="379"/>
      <c r="D197" s="379"/>
      <c r="E197" s="379"/>
      <c r="F197" s="389"/>
      <c r="G197" s="379"/>
      <c r="H197" s="379"/>
      <c r="I197" s="379"/>
      <c r="J197" s="379"/>
      <c r="K197" s="369"/>
    </row>
    <row r="198" s="1" customFormat="1" ht="18.75" customHeight="1">
      <c r="B198" s="341"/>
      <c r="C198" s="341"/>
      <c r="D198" s="341"/>
      <c r="E198" s="341"/>
      <c r="F198" s="341"/>
      <c r="G198" s="341"/>
      <c r="H198" s="341"/>
      <c r="I198" s="341"/>
      <c r="J198" s="341"/>
      <c r="K198" s="341"/>
    </row>
    <row r="199" s="1" customFormat="1" ht="13.5">
      <c r="B199" s="320"/>
      <c r="C199" s="321"/>
      <c r="D199" s="321"/>
      <c r="E199" s="321"/>
      <c r="F199" s="321"/>
      <c r="G199" s="321"/>
      <c r="H199" s="321"/>
      <c r="I199" s="321"/>
      <c r="J199" s="321"/>
      <c r="K199" s="322"/>
    </row>
    <row r="200" s="1" customFormat="1" ht="21">
      <c r="B200" s="323"/>
      <c r="C200" s="324" t="s">
        <v>3150</v>
      </c>
      <c r="D200" s="324"/>
      <c r="E200" s="324"/>
      <c r="F200" s="324"/>
      <c r="G200" s="324"/>
      <c r="H200" s="324"/>
      <c r="I200" s="324"/>
      <c r="J200" s="324"/>
      <c r="K200" s="325"/>
    </row>
    <row r="201" s="1" customFormat="1" ht="25.5" customHeight="1">
      <c r="B201" s="323"/>
      <c r="C201" s="403" t="s">
        <v>3151</v>
      </c>
      <c r="D201" s="403"/>
      <c r="E201" s="403"/>
      <c r="F201" s="403" t="s">
        <v>3152</v>
      </c>
      <c r="G201" s="404"/>
      <c r="H201" s="403" t="s">
        <v>3153</v>
      </c>
      <c r="I201" s="403"/>
      <c r="J201" s="403"/>
      <c r="K201" s="325"/>
    </row>
    <row r="202" s="1" customFormat="1" ht="5.25" customHeight="1">
      <c r="B202" s="358"/>
      <c r="C202" s="353"/>
      <c r="D202" s="353"/>
      <c r="E202" s="353"/>
      <c r="F202" s="353"/>
      <c r="G202" s="379"/>
      <c r="H202" s="353"/>
      <c r="I202" s="353"/>
      <c r="J202" s="353"/>
      <c r="K202" s="381"/>
    </row>
    <row r="203" s="1" customFormat="1" ht="15" customHeight="1">
      <c r="B203" s="358"/>
      <c r="C203" s="333" t="s">
        <v>3143</v>
      </c>
      <c r="D203" s="333"/>
      <c r="E203" s="333"/>
      <c r="F203" s="356" t="s">
        <v>40</v>
      </c>
      <c r="G203" s="333"/>
      <c r="H203" s="333" t="s">
        <v>3154</v>
      </c>
      <c r="I203" s="333"/>
      <c r="J203" s="333"/>
      <c r="K203" s="381"/>
    </row>
    <row r="204" s="1" customFormat="1" ht="15" customHeight="1">
      <c r="B204" s="358"/>
      <c r="C204" s="333"/>
      <c r="D204" s="333"/>
      <c r="E204" s="333"/>
      <c r="F204" s="356" t="s">
        <v>41</v>
      </c>
      <c r="G204" s="333"/>
      <c r="H204" s="333" t="s">
        <v>3155</v>
      </c>
      <c r="I204" s="333"/>
      <c r="J204" s="333"/>
      <c r="K204" s="381"/>
    </row>
    <row r="205" s="1" customFormat="1" ht="15" customHeight="1">
      <c r="B205" s="358"/>
      <c r="C205" s="333"/>
      <c r="D205" s="333"/>
      <c r="E205" s="333"/>
      <c r="F205" s="356" t="s">
        <v>44</v>
      </c>
      <c r="G205" s="333"/>
      <c r="H205" s="333" t="s">
        <v>3156</v>
      </c>
      <c r="I205" s="333"/>
      <c r="J205" s="333"/>
      <c r="K205" s="381"/>
    </row>
    <row r="206" s="1" customFormat="1" ht="15" customHeight="1">
      <c r="B206" s="358"/>
      <c r="C206" s="333"/>
      <c r="D206" s="333"/>
      <c r="E206" s="333"/>
      <c r="F206" s="356" t="s">
        <v>42</v>
      </c>
      <c r="G206" s="333"/>
      <c r="H206" s="333" t="s">
        <v>3157</v>
      </c>
      <c r="I206" s="333"/>
      <c r="J206" s="333"/>
      <c r="K206" s="381"/>
    </row>
    <row r="207" s="1" customFormat="1" ht="15" customHeight="1">
      <c r="B207" s="358"/>
      <c r="C207" s="333"/>
      <c r="D207" s="333"/>
      <c r="E207" s="333"/>
      <c r="F207" s="356" t="s">
        <v>43</v>
      </c>
      <c r="G207" s="333"/>
      <c r="H207" s="333" t="s">
        <v>3158</v>
      </c>
      <c r="I207" s="333"/>
      <c r="J207" s="333"/>
      <c r="K207" s="381"/>
    </row>
    <row r="208" s="1" customFormat="1" ht="15" customHeight="1">
      <c r="B208" s="358"/>
      <c r="C208" s="333"/>
      <c r="D208" s="333"/>
      <c r="E208" s="333"/>
      <c r="F208" s="356"/>
      <c r="G208" s="333"/>
      <c r="H208" s="333"/>
      <c r="I208" s="333"/>
      <c r="J208" s="333"/>
      <c r="K208" s="381"/>
    </row>
    <row r="209" s="1" customFormat="1" ht="15" customHeight="1">
      <c r="B209" s="358"/>
      <c r="C209" s="333" t="s">
        <v>3097</v>
      </c>
      <c r="D209" s="333"/>
      <c r="E209" s="333"/>
      <c r="F209" s="356" t="s">
        <v>75</v>
      </c>
      <c r="G209" s="333"/>
      <c r="H209" s="333" t="s">
        <v>3159</v>
      </c>
      <c r="I209" s="333"/>
      <c r="J209" s="333"/>
      <c r="K209" s="381"/>
    </row>
    <row r="210" s="1" customFormat="1" ht="15" customHeight="1">
      <c r="B210" s="358"/>
      <c r="C210" s="333"/>
      <c r="D210" s="333"/>
      <c r="E210" s="333"/>
      <c r="F210" s="356" t="s">
        <v>2996</v>
      </c>
      <c r="G210" s="333"/>
      <c r="H210" s="333" t="s">
        <v>2997</v>
      </c>
      <c r="I210" s="333"/>
      <c r="J210" s="333"/>
      <c r="K210" s="381"/>
    </row>
    <row r="211" s="1" customFormat="1" ht="15" customHeight="1">
      <c r="B211" s="358"/>
      <c r="C211" s="333"/>
      <c r="D211" s="333"/>
      <c r="E211" s="333"/>
      <c r="F211" s="356" t="s">
        <v>2994</v>
      </c>
      <c r="G211" s="333"/>
      <c r="H211" s="333" t="s">
        <v>3160</v>
      </c>
      <c r="I211" s="333"/>
      <c r="J211" s="333"/>
      <c r="K211" s="381"/>
    </row>
    <row r="212" s="1" customFormat="1" ht="15" customHeight="1">
      <c r="B212" s="405"/>
      <c r="C212" s="333"/>
      <c r="D212" s="333"/>
      <c r="E212" s="333"/>
      <c r="F212" s="356" t="s">
        <v>2998</v>
      </c>
      <c r="G212" s="394"/>
      <c r="H212" s="385" t="s">
        <v>2999</v>
      </c>
      <c r="I212" s="385"/>
      <c r="J212" s="385"/>
      <c r="K212" s="406"/>
    </row>
    <row r="213" s="1" customFormat="1" ht="15" customHeight="1">
      <c r="B213" s="405"/>
      <c r="C213" s="333"/>
      <c r="D213" s="333"/>
      <c r="E213" s="333"/>
      <c r="F213" s="356" t="s">
        <v>1394</v>
      </c>
      <c r="G213" s="394"/>
      <c r="H213" s="385" t="s">
        <v>3161</v>
      </c>
      <c r="I213" s="385"/>
      <c r="J213" s="385"/>
      <c r="K213" s="406"/>
    </row>
    <row r="214" s="1" customFormat="1" ht="15" customHeight="1">
      <c r="B214" s="405"/>
      <c r="C214" s="333"/>
      <c r="D214" s="333"/>
      <c r="E214" s="333"/>
      <c r="F214" s="356"/>
      <c r="G214" s="394"/>
      <c r="H214" s="385"/>
      <c r="I214" s="385"/>
      <c r="J214" s="385"/>
      <c r="K214" s="406"/>
    </row>
    <row r="215" s="1" customFormat="1" ht="15" customHeight="1">
      <c r="B215" s="405"/>
      <c r="C215" s="333" t="s">
        <v>3121</v>
      </c>
      <c r="D215" s="333"/>
      <c r="E215" s="333"/>
      <c r="F215" s="356">
        <v>1</v>
      </c>
      <c r="G215" s="394"/>
      <c r="H215" s="385" t="s">
        <v>3162</v>
      </c>
      <c r="I215" s="385"/>
      <c r="J215" s="385"/>
      <c r="K215" s="406"/>
    </row>
    <row r="216" s="1" customFormat="1" ht="15" customHeight="1">
      <c r="B216" s="405"/>
      <c r="C216" s="333"/>
      <c r="D216" s="333"/>
      <c r="E216" s="333"/>
      <c r="F216" s="356">
        <v>2</v>
      </c>
      <c r="G216" s="394"/>
      <c r="H216" s="385" t="s">
        <v>3163</v>
      </c>
      <c r="I216" s="385"/>
      <c r="J216" s="385"/>
      <c r="K216" s="406"/>
    </row>
    <row r="217" s="1" customFormat="1" ht="15" customHeight="1">
      <c r="B217" s="405"/>
      <c r="C217" s="333"/>
      <c r="D217" s="333"/>
      <c r="E217" s="333"/>
      <c r="F217" s="356">
        <v>3</v>
      </c>
      <c r="G217" s="394"/>
      <c r="H217" s="385" t="s">
        <v>3164</v>
      </c>
      <c r="I217" s="385"/>
      <c r="J217" s="385"/>
      <c r="K217" s="406"/>
    </row>
    <row r="218" s="1" customFormat="1" ht="15" customHeight="1">
      <c r="B218" s="405"/>
      <c r="C218" s="333"/>
      <c r="D218" s="333"/>
      <c r="E218" s="333"/>
      <c r="F218" s="356">
        <v>4</v>
      </c>
      <c r="G218" s="394"/>
      <c r="H218" s="385" t="s">
        <v>3165</v>
      </c>
      <c r="I218" s="385"/>
      <c r="J218" s="385"/>
      <c r="K218" s="406"/>
    </row>
    <row r="219" s="1" customFormat="1" ht="12.75" customHeight="1">
      <c r="B219" s="407"/>
      <c r="C219" s="408"/>
      <c r="D219" s="408"/>
      <c r="E219" s="408"/>
      <c r="F219" s="408"/>
      <c r="G219" s="408"/>
      <c r="H219" s="408"/>
      <c r="I219" s="408"/>
      <c r="J219" s="408"/>
      <c r="K219" s="409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221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966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ROUND((SUM(BE86:BE142)),  2)</f>
        <v>0</v>
      </c>
      <c r="G35" s="41"/>
      <c r="H35" s="41"/>
      <c r="I35" s="161">
        <v>0.20999999999999999</v>
      </c>
      <c r="J35" s="160">
        <f>ROUND(((SUM(BE86:BE142))*I35),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ROUND((SUM(BF86:BF142)),  2)</f>
        <v>0</v>
      </c>
      <c r="G36" s="41"/>
      <c r="H36" s="41"/>
      <c r="I36" s="161">
        <v>0.12</v>
      </c>
      <c r="J36" s="160">
        <f>ROUND(((SUM(BF86:BF142))*I36),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ROUND((SUM(BG86:BG142)),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ROUND((SUM(BH86:BH142)),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ROUND((SUM(BI86:BI142)),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221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A4 - Elektroinstalace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967</v>
      </c>
      <c r="E64" s="181"/>
      <c r="F64" s="181"/>
      <c r="G64" s="181"/>
      <c r="H64" s="181"/>
      <c r="I64" s="181"/>
      <c r="J64" s="182">
        <f>J87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266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3" t="str">
        <f>E7</f>
        <v>Rekonstrukce sociálního zařízení včetně rozvodů vody a kanalizace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217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3" t="s">
        <v>221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225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A4 - Elektroinstalace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F14</f>
        <v xml:space="preserve"> </v>
      </c>
      <c r="G80" s="43"/>
      <c r="H80" s="43"/>
      <c r="I80" s="35" t="s">
        <v>23</v>
      </c>
      <c r="J80" s="75" t="str">
        <f>IF(J14="","",J14)</f>
        <v>6. 6. 2025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E17</f>
        <v xml:space="preserve"> </v>
      </c>
      <c r="G82" s="43"/>
      <c r="H82" s="43"/>
      <c r="I82" s="35" t="s">
        <v>30</v>
      </c>
      <c r="J82" s="39" t="str">
        <f>E23</f>
        <v xml:space="preserve"> 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28</v>
      </c>
      <c r="D83" s="43"/>
      <c r="E83" s="43"/>
      <c r="F83" s="30" t="str">
        <f>IF(E20="","",E20)</f>
        <v>Vyplň údaj</v>
      </c>
      <c r="G83" s="43"/>
      <c r="H83" s="43"/>
      <c r="I83" s="35" t="s">
        <v>32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267</v>
      </c>
      <c r="D85" s="192" t="s">
        <v>54</v>
      </c>
      <c r="E85" s="192" t="s">
        <v>50</v>
      </c>
      <c r="F85" s="192" t="s">
        <v>51</v>
      </c>
      <c r="G85" s="192" t="s">
        <v>268</v>
      </c>
      <c r="H85" s="192" t="s">
        <v>269</v>
      </c>
      <c r="I85" s="192" t="s">
        <v>270</v>
      </c>
      <c r="J85" s="192" t="s">
        <v>239</v>
      </c>
      <c r="K85" s="193" t="s">
        <v>271</v>
      </c>
      <c r="L85" s="194"/>
      <c r="M85" s="95" t="s">
        <v>19</v>
      </c>
      <c r="N85" s="96" t="s">
        <v>39</v>
      </c>
      <c r="O85" s="96" t="s">
        <v>272</v>
      </c>
      <c r="P85" s="96" t="s">
        <v>273</v>
      </c>
      <c r="Q85" s="96" t="s">
        <v>274</v>
      </c>
      <c r="R85" s="96" t="s">
        <v>275</v>
      </c>
      <c r="S85" s="96" t="s">
        <v>276</v>
      </c>
      <c r="T85" s="97" t="s">
        <v>277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68</v>
      </c>
      <c r="AU86" s="20" t="s">
        <v>240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68</v>
      </c>
      <c r="E87" s="203" t="s">
        <v>968</v>
      </c>
      <c r="F87" s="203" t="s">
        <v>969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SUM(P88:P142)</f>
        <v>0</v>
      </c>
      <c r="Q87" s="208"/>
      <c r="R87" s="209">
        <f>SUM(R88:R142)</f>
        <v>0</v>
      </c>
      <c r="S87" s="208"/>
      <c r="T87" s="210">
        <f>SUM(T88:T142)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76</v>
      </c>
      <c r="AT87" s="212" t="s">
        <v>68</v>
      </c>
      <c r="AU87" s="212" t="s">
        <v>69</v>
      </c>
      <c r="AY87" s="211" t="s">
        <v>281</v>
      </c>
      <c r="BK87" s="213">
        <f>SUM(BK88:BK142)</f>
        <v>0</v>
      </c>
    </row>
    <row r="88" s="2" customFormat="1" ht="33" customHeight="1">
      <c r="A88" s="41"/>
      <c r="B88" s="42"/>
      <c r="C88" s="216" t="s">
        <v>76</v>
      </c>
      <c r="D88" s="216" t="s">
        <v>284</v>
      </c>
      <c r="E88" s="217" t="s">
        <v>970</v>
      </c>
      <c r="F88" s="218" t="s">
        <v>971</v>
      </c>
      <c r="G88" s="219" t="s">
        <v>392</v>
      </c>
      <c r="H88" s="220">
        <v>350</v>
      </c>
      <c r="I88" s="221"/>
      <c r="J88" s="222">
        <f>ROUND(I88*H88,2)</f>
        <v>0</v>
      </c>
      <c r="K88" s="218" t="s">
        <v>972</v>
      </c>
      <c r="L88" s="47"/>
      <c r="M88" s="223" t="s">
        <v>19</v>
      </c>
      <c r="N88" s="224" t="s">
        <v>40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288</v>
      </c>
      <c r="AT88" s="227" t="s">
        <v>284</v>
      </c>
      <c r="AU88" s="227" t="s">
        <v>76</v>
      </c>
      <c r="AY88" s="20" t="s">
        <v>281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76</v>
      </c>
      <c r="BK88" s="228">
        <f>ROUND(I88*H88,2)</f>
        <v>0</v>
      </c>
      <c r="BL88" s="20" t="s">
        <v>288</v>
      </c>
      <c r="BM88" s="227" t="s">
        <v>78</v>
      </c>
    </row>
    <row r="89" s="2" customFormat="1" ht="33" customHeight="1">
      <c r="A89" s="41"/>
      <c r="B89" s="42"/>
      <c r="C89" s="216" t="s">
        <v>78</v>
      </c>
      <c r="D89" s="216" t="s">
        <v>284</v>
      </c>
      <c r="E89" s="217" t="s">
        <v>973</v>
      </c>
      <c r="F89" s="218" t="s">
        <v>974</v>
      </c>
      <c r="G89" s="219" t="s">
        <v>392</v>
      </c>
      <c r="H89" s="220">
        <v>490</v>
      </c>
      <c r="I89" s="221"/>
      <c r="J89" s="222">
        <f>ROUND(I89*H89,2)</f>
        <v>0</v>
      </c>
      <c r="K89" s="218" t="s">
        <v>972</v>
      </c>
      <c r="L89" s="47"/>
      <c r="M89" s="223" t="s">
        <v>19</v>
      </c>
      <c r="N89" s="224" t="s">
        <v>40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288</v>
      </c>
      <c r="AT89" s="227" t="s">
        <v>284</v>
      </c>
      <c r="AU89" s="227" t="s">
        <v>76</v>
      </c>
      <c r="AY89" s="20" t="s">
        <v>281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76</v>
      </c>
      <c r="BK89" s="228">
        <f>ROUND(I89*H89,2)</f>
        <v>0</v>
      </c>
      <c r="BL89" s="20" t="s">
        <v>288</v>
      </c>
      <c r="BM89" s="227" t="s">
        <v>288</v>
      </c>
    </row>
    <row r="90" s="2" customFormat="1" ht="33" customHeight="1">
      <c r="A90" s="41"/>
      <c r="B90" s="42"/>
      <c r="C90" s="216" t="s">
        <v>199</v>
      </c>
      <c r="D90" s="216" t="s">
        <v>284</v>
      </c>
      <c r="E90" s="217" t="s">
        <v>975</v>
      </c>
      <c r="F90" s="218" t="s">
        <v>976</v>
      </c>
      <c r="G90" s="219" t="s">
        <v>392</v>
      </c>
      <c r="H90" s="220">
        <v>370</v>
      </c>
      <c r="I90" s="221"/>
      <c r="J90" s="222">
        <f>ROUND(I90*H90,2)</f>
        <v>0</v>
      </c>
      <c r="K90" s="218" t="s">
        <v>972</v>
      </c>
      <c r="L90" s="47"/>
      <c r="M90" s="223" t="s">
        <v>19</v>
      </c>
      <c r="N90" s="224" t="s">
        <v>40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288</v>
      </c>
      <c r="AT90" s="227" t="s">
        <v>284</v>
      </c>
      <c r="AU90" s="227" t="s">
        <v>76</v>
      </c>
      <c r="AY90" s="20" t="s">
        <v>281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76</v>
      </c>
      <c r="BK90" s="228">
        <f>ROUND(I90*H90,2)</f>
        <v>0</v>
      </c>
      <c r="BL90" s="20" t="s">
        <v>288</v>
      </c>
      <c r="BM90" s="227" t="s">
        <v>318</v>
      </c>
    </row>
    <row r="91" s="2" customFormat="1" ht="24.15" customHeight="1">
      <c r="A91" s="41"/>
      <c r="B91" s="42"/>
      <c r="C91" s="216" t="s">
        <v>288</v>
      </c>
      <c r="D91" s="216" t="s">
        <v>284</v>
      </c>
      <c r="E91" s="217" t="s">
        <v>977</v>
      </c>
      <c r="F91" s="218" t="s">
        <v>978</v>
      </c>
      <c r="G91" s="219" t="s">
        <v>392</v>
      </c>
      <c r="H91" s="220">
        <v>95</v>
      </c>
      <c r="I91" s="221"/>
      <c r="J91" s="222">
        <f>ROUND(I91*H91,2)</f>
        <v>0</v>
      </c>
      <c r="K91" s="218" t="s">
        <v>979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288</v>
      </c>
      <c r="AT91" s="227" t="s">
        <v>284</v>
      </c>
      <c r="AU91" s="227" t="s">
        <v>76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288</v>
      </c>
      <c r="BM91" s="227" t="s">
        <v>327</v>
      </c>
    </row>
    <row r="92" s="2" customFormat="1" ht="24.15" customHeight="1">
      <c r="A92" s="41"/>
      <c r="B92" s="42"/>
      <c r="C92" s="216" t="s">
        <v>312</v>
      </c>
      <c r="D92" s="216" t="s">
        <v>284</v>
      </c>
      <c r="E92" s="217" t="s">
        <v>980</v>
      </c>
      <c r="F92" s="218" t="s">
        <v>981</v>
      </c>
      <c r="G92" s="219" t="s">
        <v>392</v>
      </c>
      <c r="H92" s="220">
        <v>85</v>
      </c>
      <c r="I92" s="221"/>
      <c r="J92" s="222">
        <f>ROUND(I92*H92,2)</f>
        <v>0</v>
      </c>
      <c r="K92" s="218" t="s">
        <v>979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288</v>
      </c>
      <c r="AT92" s="227" t="s">
        <v>284</v>
      </c>
      <c r="AU92" s="227" t="s">
        <v>76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288</v>
      </c>
      <c r="BM92" s="227" t="s">
        <v>347</v>
      </c>
    </row>
    <row r="93" s="2" customFormat="1" ht="24.15" customHeight="1">
      <c r="A93" s="41"/>
      <c r="B93" s="42"/>
      <c r="C93" s="216" t="s">
        <v>318</v>
      </c>
      <c r="D93" s="216" t="s">
        <v>284</v>
      </c>
      <c r="E93" s="217" t="s">
        <v>982</v>
      </c>
      <c r="F93" s="218" t="s">
        <v>983</v>
      </c>
      <c r="G93" s="219" t="s">
        <v>392</v>
      </c>
      <c r="H93" s="220">
        <v>90</v>
      </c>
      <c r="I93" s="221"/>
      <c r="J93" s="222">
        <f>ROUND(I93*H93,2)</f>
        <v>0</v>
      </c>
      <c r="K93" s="218" t="s">
        <v>979</v>
      </c>
      <c r="L93" s="47"/>
      <c r="M93" s="223" t="s">
        <v>19</v>
      </c>
      <c r="N93" s="224" t="s">
        <v>40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288</v>
      </c>
      <c r="AT93" s="227" t="s">
        <v>284</v>
      </c>
      <c r="AU93" s="227" t="s">
        <v>76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288</v>
      </c>
      <c r="BM93" s="227" t="s">
        <v>8</v>
      </c>
    </row>
    <row r="94" s="2" customFormat="1" ht="24.15" customHeight="1">
      <c r="A94" s="41"/>
      <c r="B94" s="42"/>
      <c r="C94" s="216" t="s">
        <v>323</v>
      </c>
      <c r="D94" s="216" t="s">
        <v>284</v>
      </c>
      <c r="E94" s="217" t="s">
        <v>984</v>
      </c>
      <c r="F94" s="218" t="s">
        <v>985</v>
      </c>
      <c r="G94" s="219" t="s">
        <v>330</v>
      </c>
      <c r="H94" s="220">
        <v>17</v>
      </c>
      <c r="I94" s="221"/>
      <c r="J94" s="222">
        <f>ROUND(I94*H94,2)</f>
        <v>0</v>
      </c>
      <c r="K94" s="218" t="s">
        <v>972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288</v>
      </c>
      <c r="AT94" s="227" t="s">
        <v>284</v>
      </c>
      <c r="AU94" s="227" t="s">
        <v>76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288</v>
      </c>
      <c r="BM94" s="227" t="s">
        <v>374</v>
      </c>
    </row>
    <row r="95" s="2" customFormat="1" ht="44.25" customHeight="1">
      <c r="A95" s="41"/>
      <c r="B95" s="42"/>
      <c r="C95" s="216" t="s">
        <v>327</v>
      </c>
      <c r="D95" s="216" t="s">
        <v>284</v>
      </c>
      <c r="E95" s="217" t="s">
        <v>986</v>
      </c>
      <c r="F95" s="218" t="s">
        <v>987</v>
      </c>
      <c r="G95" s="219" t="s">
        <v>330</v>
      </c>
      <c r="H95" s="220">
        <v>17</v>
      </c>
      <c r="I95" s="221"/>
      <c r="J95" s="222">
        <f>ROUND(I95*H95,2)</f>
        <v>0</v>
      </c>
      <c r="K95" s="218" t="s">
        <v>972</v>
      </c>
      <c r="L95" s="47"/>
      <c r="M95" s="223" t="s">
        <v>19</v>
      </c>
      <c r="N95" s="224" t="s">
        <v>40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288</v>
      </c>
      <c r="AT95" s="227" t="s">
        <v>284</v>
      </c>
      <c r="AU95" s="227" t="s">
        <v>76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288</v>
      </c>
      <c r="BM95" s="227" t="s">
        <v>305</v>
      </c>
    </row>
    <row r="96" s="2" customFormat="1" ht="24.15" customHeight="1">
      <c r="A96" s="41"/>
      <c r="B96" s="42"/>
      <c r="C96" s="216" t="s">
        <v>336</v>
      </c>
      <c r="D96" s="216" t="s">
        <v>284</v>
      </c>
      <c r="E96" s="217" t="s">
        <v>988</v>
      </c>
      <c r="F96" s="218" t="s">
        <v>989</v>
      </c>
      <c r="G96" s="219" t="s">
        <v>330</v>
      </c>
      <c r="H96" s="220">
        <v>11</v>
      </c>
      <c r="I96" s="221"/>
      <c r="J96" s="222">
        <f>ROUND(I96*H96,2)</f>
        <v>0</v>
      </c>
      <c r="K96" s="218" t="s">
        <v>972</v>
      </c>
      <c r="L96" s="47"/>
      <c r="M96" s="223" t="s">
        <v>19</v>
      </c>
      <c r="N96" s="224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288</v>
      </c>
      <c r="AT96" s="227" t="s">
        <v>284</v>
      </c>
      <c r="AU96" s="227" t="s">
        <v>76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288</v>
      </c>
      <c r="BM96" s="227" t="s">
        <v>401</v>
      </c>
    </row>
    <row r="97" s="13" customFormat="1">
      <c r="A97" s="13"/>
      <c r="B97" s="234"/>
      <c r="C97" s="235"/>
      <c r="D97" s="236" t="s">
        <v>292</v>
      </c>
      <c r="E97" s="237" t="s">
        <v>19</v>
      </c>
      <c r="F97" s="238" t="s">
        <v>990</v>
      </c>
      <c r="G97" s="235"/>
      <c r="H97" s="239">
        <v>11</v>
      </c>
      <c r="I97" s="240"/>
      <c r="J97" s="235"/>
      <c r="K97" s="235"/>
      <c r="L97" s="241"/>
      <c r="M97" s="242"/>
      <c r="N97" s="243"/>
      <c r="O97" s="243"/>
      <c r="P97" s="243"/>
      <c r="Q97" s="243"/>
      <c r="R97" s="243"/>
      <c r="S97" s="243"/>
      <c r="T97" s="244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5" t="s">
        <v>292</v>
      </c>
      <c r="AU97" s="245" t="s">
        <v>76</v>
      </c>
      <c r="AV97" s="13" t="s">
        <v>78</v>
      </c>
      <c r="AW97" s="13" t="s">
        <v>31</v>
      </c>
      <c r="AX97" s="13" t="s">
        <v>69</v>
      </c>
      <c r="AY97" s="245" t="s">
        <v>281</v>
      </c>
    </row>
    <row r="98" s="14" customFormat="1">
      <c r="A98" s="14"/>
      <c r="B98" s="246"/>
      <c r="C98" s="247"/>
      <c r="D98" s="236" t="s">
        <v>292</v>
      </c>
      <c r="E98" s="248" t="s">
        <v>19</v>
      </c>
      <c r="F98" s="249" t="s">
        <v>311</v>
      </c>
      <c r="G98" s="247"/>
      <c r="H98" s="250">
        <v>11</v>
      </c>
      <c r="I98" s="251"/>
      <c r="J98" s="247"/>
      <c r="K98" s="247"/>
      <c r="L98" s="252"/>
      <c r="M98" s="253"/>
      <c r="N98" s="254"/>
      <c r="O98" s="254"/>
      <c r="P98" s="254"/>
      <c r="Q98" s="254"/>
      <c r="R98" s="254"/>
      <c r="S98" s="254"/>
      <c r="T98" s="255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6" t="s">
        <v>292</v>
      </c>
      <c r="AU98" s="256" t="s">
        <v>76</v>
      </c>
      <c r="AV98" s="14" t="s">
        <v>288</v>
      </c>
      <c r="AW98" s="14" t="s">
        <v>31</v>
      </c>
      <c r="AX98" s="14" t="s">
        <v>76</v>
      </c>
      <c r="AY98" s="256" t="s">
        <v>281</v>
      </c>
    </row>
    <row r="99" s="2" customFormat="1" ht="55.5" customHeight="1">
      <c r="A99" s="41"/>
      <c r="B99" s="42"/>
      <c r="C99" s="216" t="s">
        <v>347</v>
      </c>
      <c r="D99" s="216" t="s">
        <v>284</v>
      </c>
      <c r="E99" s="217" t="s">
        <v>991</v>
      </c>
      <c r="F99" s="218" t="s">
        <v>992</v>
      </c>
      <c r="G99" s="219" t="s">
        <v>330</v>
      </c>
      <c r="H99" s="220">
        <v>7</v>
      </c>
      <c r="I99" s="221"/>
      <c r="J99" s="222">
        <f>ROUND(I99*H99,2)</f>
        <v>0</v>
      </c>
      <c r="K99" s="218" t="s">
        <v>972</v>
      </c>
      <c r="L99" s="47"/>
      <c r="M99" s="223" t="s">
        <v>19</v>
      </c>
      <c r="N99" s="224" t="s">
        <v>40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288</v>
      </c>
      <c r="AT99" s="227" t="s">
        <v>284</v>
      </c>
      <c r="AU99" s="227" t="s">
        <v>76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288</v>
      </c>
      <c r="BM99" s="227" t="s">
        <v>412</v>
      </c>
    </row>
    <row r="100" s="2" customFormat="1" ht="55.5" customHeight="1">
      <c r="A100" s="41"/>
      <c r="B100" s="42"/>
      <c r="C100" s="216" t="s">
        <v>355</v>
      </c>
      <c r="D100" s="216" t="s">
        <v>284</v>
      </c>
      <c r="E100" s="217" t="s">
        <v>993</v>
      </c>
      <c r="F100" s="218" t="s">
        <v>994</v>
      </c>
      <c r="G100" s="219" t="s">
        <v>330</v>
      </c>
      <c r="H100" s="220">
        <v>4</v>
      </c>
      <c r="I100" s="221"/>
      <c r="J100" s="222">
        <f>ROUND(I100*H100,2)</f>
        <v>0</v>
      </c>
      <c r="K100" s="218" t="s">
        <v>979</v>
      </c>
      <c r="L100" s="47"/>
      <c r="M100" s="223" t="s">
        <v>19</v>
      </c>
      <c r="N100" s="224" t="s">
        <v>40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288</v>
      </c>
      <c r="AT100" s="227" t="s">
        <v>284</v>
      </c>
      <c r="AU100" s="227" t="s">
        <v>76</v>
      </c>
      <c r="AY100" s="20" t="s">
        <v>281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76</v>
      </c>
      <c r="BK100" s="228">
        <f>ROUND(I100*H100,2)</f>
        <v>0</v>
      </c>
      <c r="BL100" s="20" t="s">
        <v>288</v>
      </c>
      <c r="BM100" s="227" t="s">
        <v>424</v>
      </c>
    </row>
    <row r="101" s="2" customFormat="1" ht="16.5" customHeight="1">
      <c r="A101" s="41"/>
      <c r="B101" s="42"/>
      <c r="C101" s="216" t="s">
        <v>8</v>
      </c>
      <c r="D101" s="216" t="s">
        <v>284</v>
      </c>
      <c r="E101" s="217" t="s">
        <v>995</v>
      </c>
      <c r="F101" s="218" t="s">
        <v>996</v>
      </c>
      <c r="G101" s="219" t="s">
        <v>330</v>
      </c>
      <c r="H101" s="220">
        <v>20</v>
      </c>
      <c r="I101" s="221"/>
      <c r="J101" s="222">
        <f>ROUND(I101*H101,2)</f>
        <v>0</v>
      </c>
      <c r="K101" s="218" t="s">
        <v>979</v>
      </c>
      <c r="L101" s="47"/>
      <c r="M101" s="223" t="s">
        <v>19</v>
      </c>
      <c r="N101" s="224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288</v>
      </c>
      <c r="AT101" s="227" t="s">
        <v>284</v>
      </c>
      <c r="AU101" s="227" t="s">
        <v>76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288</v>
      </c>
      <c r="BM101" s="227" t="s">
        <v>436</v>
      </c>
    </row>
    <row r="102" s="13" customFormat="1">
      <c r="A102" s="13"/>
      <c r="B102" s="234"/>
      <c r="C102" s="235"/>
      <c r="D102" s="236" t="s">
        <v>292</v>
      </c>
      <c r="E102" s="237" t="s">
        <v>19</v>
      </c>
      <c r="F102" s="238" t="s">
        <v>997</v>
      </c>
      <c r="G102" s="235"/>
      <c r="H102" s="239">
        <v>20</v>
      </c>
      <c r="I102" s="240"/>
      <c r="J102" s="235"/>
      <c r="K102" s="235"/>
      <c r="L102" s="241"/>
      <c r="M102" s="242"/>
      <c r="N102" s="243"/>
      <c r="O102" s="243"/>
      <c r="P102" s="243"/>
      <c r="Q102" s="243"/>
      <c r="R102" s="243"/>
      <c r="S102" s="243"/>
      <c r="T102" s="244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5" t="s">
        <v>292</v>
      </c>
      <c r="AU102" s="245" t="s">
        <v>76</v>
      </c>
      <c r="AV102" s="13" t="s">
        <v>78</v>
      </c>
      <c r="AW102" s="13" t="s">
        <v>31</v>
      </c>
      <c r="AX102" s="13" t="s">
        <v>69</v>
      </c>
      <c r="AY102" s="245" t="s">
        <v>281</v>
      </c>
    </row>
    <row r="103" s="14" customFormat="1">
      <c r="A103" s="14"/>
      <c r="B103" s="246"/>
      <c r="C103" s="247"/>
      <c r="D103" s="236" t="s">
        <v>292</v>
      </c>
      <c r="E103" s="248" t="s">
        <v>19</v>
      </c>
      <c r="F103" s="249" t="s">
        <v>311</v>
      </c>
      <c r="G103" s="247"/>
      <c r="H103" s="250">
        <v>20</v>
      </c>
      <c r="I103" s="251"/>
      <c r="J103" s="247"/>
      <c r="K103" s="247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292</v>
      </c>
      <c r="AU103" s="256" t="s">
        <v>76</v>
      </c>
      <c r="AV103" s="14" t="s">
        <v>288</v>
      </c>
      <c r="AW103" s="14" t="s">
        <v>31</v>
      </c>
      <c r="AX103" s="14" t="s">
        <v>76</v>
      </c>
      <c r="AY103" s="256" t="s">
        <v>281</v>
      </c>
    </row>
    <row r="104" s="2" customFormat="1" ht="37.8" customHeight="1">
      <c r="A104" s="41"/>
      <c r="B104" s="42"/>
      <c r="C104" s="216" t="s">
        <v>369</v>
      </c>
      <c r="D104" s="216" t="s">
        <v>284</v>
      </c>
      <c r="E104" s="217" t="s">
        <v>998</v>
      </c>
      <c r="F104" s="218" t="s">
        <v>999</v>
      </c>
      <c r="G104" s="219" t="s">
        <v>330</v>
      </c>
      <c r="H104" s="220">
        <v>10</v>
      </c>
      <c r="I104" s="221"/>
      <c r="J104" s="222">
        <f>ROUND(I104*H104,2)</f>
        <v>0</v>
      </c>
      <c r="K104" s="218" t="s">
        <v>972</v>
      </c>
      <c r="L104" s="47"/>
      <c r="M104" s="223" t="s">
        <v>19</v>
      </c>
      <c r="N104" s="224" t="s">
        <v>40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288</v>
      </c>
      <c r="AT104" s="227" t="s">
        <v>284</v>
      </c>
      <c r="AU104" s="227" t="s">
        <v>76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288</v>
      </c>
      <c r="BM104" s="227" t="s">
        <v>447</v>
      </c>
    </row>
    <row r="105" s="2" customFormat="1" ht="37.8" customHeight="1">
      <c r="A105" s="41"/>
      <c r="B105" s="42"/>
      <c r="C105" s="216" t="s">
        <v>374</v>
      </c>
      <c r="D105" s="216" t="s">
        <v>284</v>
      </c>
      <c r="E105" s="217" t="s">
        <v>1000</v>
      </c>
      <c r="F105" s="218" t="s">
        <v>1001</v>
      </c>
      <c r="G105" s="219" t="s">
        <v>330</v>
      </c>
      <c r="H105" s="220">
        <v>10</v>
      </c>
      <c r="I105" s="221"/>
      <c r="J105" s="222">
        <f>ROUND(I105*H105,2)</f>
        <v>0</v>
      </c>
      <c r="K105" s="218" t="s">
        <v>972</v>
      </c>
      <c r="L105" s="47"/>
      <c r="M105" s="223" t="s">
        <v>19</v>
      </c>
      <c r="N105" s="224" t="s">
        <v>40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288</v>
      </c>
      <c r="AT105" s="227" t="s">
        <v>284</v>
      </c>
      <c r="AU105" s="227" t="s">
        <v>76</v>
      </c>
      <c r="AY105" s="20" t="s">
        <v>281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76</v>
      </c>
      <c r="BK105" s="228">
        <f>ROUND(I105*H105,2)</f>
        <v>0</v>
      </c>
      <c r="BL105" s="20" t="s">
        <v>288</v>
      </c>
      <c r="BM105" s="227" t="s">
        <v>460</v>
      </c>
    </row>
    <row r="106" s="2" customFormat="1" ht="44.25" customHeight="1">
      <c r="A106" s="41"/>
      <c r="B106" s="42"/>
      <c r="C106" s="216" t="s">
        <v>380</v>
      </c>
      <c r="D106" s="216" t="s">
        <v>284</v>
      </c>
      <c r="E106" s="217" t="s">
        <v>1002</v>
      </c>
      <c r="F106" s="218" t="s">
        <v>1003</v>
      </c>
      <c r="G106" s="219" t="s">
        <v>330</v>
      </c>
      <c r="H106" s="220">
        <v>17</v>
      </c>
      <c r="I106" s="221"/>
      <c r="J106" s="222">
        <f>ROUND(I106*H106,2)</f>
        <v>0</v>
      </c>
      <c r="K106" s="218" t="s">
        <v>972</v>
      </c>
      <c r="L106" s="47"/>
      <c r="M106" s="223" t="s">
        <v>19</v>
      </c>
      <c r="N106" s="224" t="s">
        <v>40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288</v>
      </c>
      <c r="AT106" s="227" t="s">
        <v>284</v>
      </c>
      <c r="AU106" s="227" t="s">
        <v>76</v>
      </c>
      <c r="AY106" s="20" t="s">
        <v>281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76</v>
      </c>
      <c r="BK106" s="228">
        <f>ROUND(I106*H106,2)</f>
        <v>0</v>
      </c>
      <c r="BL106" s="20" t="s">
        <v>288</v>
      </c>
      <c r="BM106" s="227" t="s">
        <v>472</v>
      </c>
    </row>
    <row r="107" s="2" customFormat="1">
      <c r="A107" s="41"/>
      <c r="B107" s="42"/>
      <c r="C107" s="43"/>
      <c r="D107" s="236" t="s">
        <v>712</v>
      </c>
      <c r="E107" s="43"/>
      <c r="F107" s="290" t="s">
        <v>1004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712</v>
      </c>
      <c r="AU107" s="20" t="s">
        <v>76</v>
      </c>
    </row>
    <row r="108" s="2" customFormat="1" ht="44.25" customHeight="1">
      <c r="A108" s="41"/>
      <c r="B108" s="42"/>
      <c r="C108" s="216" t="s">
        <v>305</v>
      </c>
      <c r="D108" s="216" t="s">
        <v>284</v>
      </c>
      <c r="E108" s="217" t="s">
        <v>1005</v>
      </c>
      <c r="F108" s="218" t="s">
        <v>1006</v>
      </c>
      <c r="G108" s="219" t="s">
        <v>330</v>
      </c>
      <c r="H108" s="220">
        <v>11</v>
      </c>
      <c r="I108" s="221"/>
      <c r="J108" s="222">
        <f>ROUND(I108*H108,2)</f>
        <v>0</v>
      </c>
      <c r="K108" s="218" t="s">
        <v>972</v>
      </c>
      <c r="L108" s="47"/>
      <c r="M108" s="223" t="s">
        <v>19</v>
      </c>
      <c r="N108" s="224" t="s">
        <v>40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288</v>
      </c>
      <c r="AT108" s="227" t="s">
        <v>284</v>
      </c>
      <c r="AU108" s="227" t="s">
        <v>76</v>
      </c>
      <c r="AY108" s="20" t="s">
        <v>281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76</v>
      </c>
      <c r="BK108" s="228">
        <f>ROUND(I108*H108,2)</f>
        <v>0</v>
      </c>
      <c r="BL108" s="20" t="s">
        <v>288</v>
      </c>
      <c r="BM108" s="227" t="s">
        <v>483</v>
      </c>
    </row>
    <row r="109" s="2" customFormat="1">
      <c r="A109" s="41"/>
      <c r="B109" s="42"/>
      <c r="C109" s="43"/>
      <c r="D109" s="236" t="s">
        <v>712</v>
      </c>
      <c r="E109" s="43"/>
      <c r="F109" s="290" t="s">
        <v>1004</v>
      </c>
      <c r="G109" s="43"/>
      <c r="H109" s="43"/>
      <c r="I109" s="231"/>
      <c r="J109" s="43"/>
      <c r="K109" s="43"/>
      <c r="L109" s="47"/>
      <c r="M109" s="232"/>
      <c r="N109" s="233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712</v>
      </c>
      <c r="AU109" s="20" t="s">
        <v>76</v>
      </c>
    </row>
    <row r="110" s="2" customFormat="1" ht="24.15" customHeight="1">
      <c r="A110" s="41"/>
      <c r="B110" s="42"/>
      <c r="C110" s="216" t="s">
        <v>395</v>
      </c>
      <c r="D110" s="216" t="s">
        <v>284</v>
      </c>
      <c r="E110" s="217" t="s">
        <v>1007</v>
      </c>
      <c r="F110" s="218" t="s">
        <v>1008</v>
      </c>
      <c r="G110" s="219" t="s">
        <v>392</v>
      </c>
      <c r="H110" s="220">
        <v>10</v>
      </c>
      <c r="I110" s="221"/>
      <c r="J110" s="222">
        <f>ROUND(I110*H110,2)</f>
        <v>0</v>
      </c>
      <c r="K110" s="218" t="s">
        <v>972</v>
      </c>
      <c r="L110" s="47"/>
      <c r="M110" s="223" t="s">
        <v>19</v>
      </c>
      <c r="N110" s="224" t="s">
        <v>40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288</v>
      </c>
      <c r="AT110" s="227" t="s">
        <v>284</v>
      </c>
      <c r="AU110" s="227" t="s">
        <v>76</v>
      </c>
      <c r="AY110" s="20" t="s">
        <v>281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76</v>
      </c>
      <c r="BK110" s="228">
        <f>ROUND(I110*H110,2)</f>
        <v>0</v>
      </c>
      <c r="BL110" s="20" t="s">
        <v>288</v>
      </c>
      <c r="BM110" s="227" t="s">
        <v>493</v>
      </c>
    </row>
    <row r="111" s="2" customFormat="1">
      <c r="A111" s="41"/>
      <c r="B111" s="42"/>
      <c r="C111" s="43"/>
      <c r="D111" s="236" t="s">
        <v>712</v>
      </c>
      <c r="E111" s="43"/>
      <c r="F111" s="290" t="s">
        <v>1004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712</v>
      </c>
      <c r="AU111" s="20" t="s">
        <v>76</v>
      </c>
    </row>
    <row r="112" s="2" customFormat="1" ht="24.15" customHeight="1">
      <c r="A112" s="41"/>
      <c r="B112" s="42"/>
      <c r="C112" s="216" t="s">
        <v>401</v>
      </c>
      <c r="D112" s="216" t="s">
        <v>284</v>
      </c>
      <c r="E112" s="217" t="s">
        <v>1009</v>
      </c>
      <c r="F112" s="218" t="s">
        <v>1010</v>
      </c>
      <c r="G112" s="219" t="s">
        <v>392</v>
      </c>
      <c r="H112" s="220">
        <v>60</v>
      </c>
      <c r="I112" s="221"/>
      <c r="J112" s="222">
        <f>ROUND(I112*H112,2)</f>
        <v>0</v>
      </c>
      <c r="K112" s="218" t="s">
        <v>972</v>
      </c>
      <c r="L112" s="47"/>
      <c r="M112" s="223" t="s">
        <v>19</v>
      </c>
      <c r="N112" s="224" t="s">
        <v>40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288</v>
      </c>
      <c r="AT112" s="227" t="s">
        <v>284</v>
      </c>
      <c r="AU112" s="227" t="s">
        <v>76</v>
      </c>
      <c r="AY112" s="20" t="s">
        <v>281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76</v>
      </c>
      <c r="BK112" s="228">
        <f>ROUND(I112*H112,2)</f>
        <v>0</v>
      </c>
      <c r="BL112" s="20" t="s">
        <v>288</v>
      </c>
      <c r="BM112" s="227" t="s">
        <v>508</v>
      </c>
    </row>
    <row r="113" s="2" customFormat="1">
      <c r="A113" s="41"/>
      <c r="B113" s="42"/>
      <c r="C113" s="43"/>
      <c r="D113" s="236" t="s">
        <v>712</v>
      </c>
      <c r="E113" s="43"/>
      <c r="F113" s="290" t="s">
        <v>1004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712</v>
      </c>
      <c r="AU113" s="20" t="s">
        <v>76</v>
      </c>
    </row>
    <row r="114" s="2" customFormat="1" ht="24.15" customHeight="1">
      <c r="A114" s="41"/>
      <c r="B114" s="42"/>
      <c r="C114" s="216" t="s">
        <v>406</v>
      </c>
      <c r="D114" s="216" t="s">
        <v>284</v>
      </c>
      <c r="E114" s="217" t="s">
        <v>1011</v>
      </c>
      <c r="F114" s="218" t="s">
        <v>1012</v>
      </c>
      <c r="G114" s="219" t="s">
        <v>197</v>
      </c>
      <c r="H114" s="220">
        <v>3.0800000000000001</v>
      </c>
      <c r="I114" s="221"/>
      <c r="J114" s="222">
        <f>ROUND(I114*H114,2)</f>
        <v>0</v>
      </c>
      <c r="K114" s="218" t="s">
        <v>972</v>
      </c>
      <c r="L114" s="47"/>
      <c r="M114" s="223" t="s">
        <v>19</v>
      </c>
      <c r="N114" s="224" t="s">
        <v>40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288</v>
      </c>
      <c r="AT114" s="227" t="s">
        <v>284</v>
      </c>
      <c r="AU114" s="227" t="s">
        <v>76</v>
      </c>
      <c r="AY114" s="20" t="s">
        <v>281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76</v>
      </c>
      <c r="BK114" s="228">
        <f>ROUND(I114*H114,2)</f>
        <v>0</v>
      </c>
      <c r="BL114" s="20" t="s">
        <v>288</v>
      </c>
      <c r="BM114" s="227" t="s">
        <v>524</v>
      </c>
    </row>
    <row r="115" s="2" customFormat="1">
      <c r="A115" s="41"/>
      <c r="B115" s="42"/>
      <c r="C115" s="43"/>
      <c r="D115" s="236" t="s">
        <v>712</v>
      </c>
      <c r="E115" s="43"/>
      <c r="F115" s="290" t="s">
        <v>1013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712</v>
      </c>
      <c r="AU115" s="20" t="s">
        <v>76</v>
      </c>
    </row>
    <row r="116" s="15" customFormat="1">
      <c r="A116" s="15"/>
      <c r="B116" s="257"/>
      <c r="C116" s="258"/>
      <c r="D116" s="236" t="s">
        <v>292</v>
      </c>
      <c r="E116" s="259" t="s">
        <v>19</v>
      </c>
      <c r="F116" s="260" t="s">
        <v>1014</v>
      </c>
      <c r="G116" s="258"/>
      <c r="H116" s="259" t="s">
        <v>19</v>
      </c>
      <c r="I116" s="261"/>
      <c r="J116" s="258"/>
      <c r="K116" s="258"/>
      <c r="L116" s="262"/>
      <c r="M116" s="263"/>
      <c r="N116" s="264"/>
      <c r="O116" s="264"/>
      <c r="P116" s="264"/>
      <c r="Q116" s="264"/>
      <c r="R116" s="264"/>
      <c r="S116" s="264"/>
      <c r="T116" s="26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6" t="s">
        <v>292</v>
      </c>
      <c r="AU116" s="266" t="s">
        <v>76</v>
      </c>
      <c r="AV116" s="15" t="s">
        <v>76</v>
      </c>
      <c r="AW116" s="15" t="s">
        <v>31</v>
      </c>
      <c r="AX116" s="15" t="s">
        <v>69</v>
      </c>
      <c r="AY116" s="266" t="s">
        <v>281</v>
      </c>
    </row>
    <row r="117" s="13" customFormat="1">
      <c r="A117" s="13"/>
      <c r="B117" s="234"/>
      <c r="C117" s="235"/>
      <c r="D117" s="236" t="s">
        <v>292</v>
      </c>
      <c r="E117" s="237" t="s">
        <v>19</v>
      </c>
      <c r="F117" s="238" t="s">
        <v>1015</v>
      </c>
      <c r="G117" s="235"/>
      <c r="H117" s="239">
        <v>1.1000000000000001</v>
      </c>
      <c r="I117" s="240"/>
      <c r="J117" s="235"/>
      <c r="K117" s="235"/>
      <c r="L117" s="241"/>
      <c r="M117" s="242"/>
      <c r="N117" s="243"/>
      <c r="O117" s="243"/>
      <c r="P117" s="243"/>
      <c r="Q117" s="243"/>
      <c r="R117" s="243"/>
      <c r="S117" s="243"/>
      <c r="T117" s="244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5" t="s">
        <v>292</v>
      </c>
      <c r="AU117" s="245" t="s">
        <v>76</v>
      </c>
      <c r="AV117" s="13" t="s">
        <v>78</v>
      </c>
      <c r="AW117" s="13" t="s">
        <v>31</v>
      </c>
      <c r="AX117" s="13" t="s">
        <v>69</v>
      </c>
      <c r="AY117" s="245" t="s">
        <v>281</v>
      </c>
    </row>
    <row r="118" s="13" customFormat="1">
      <c r="A118" s="13"/>
      <c r="B118" s="234"/>
      <c r="C118" s="235"/>
      <c r="D118" s="236" t="s">
        <v>292</v>
      </c>
      <c r="E118" s="237" t="s">
        <v>19</v>
      </c>
      <c r="F118" s="238" t="s">
        <v>1016</v>
      </c>
      <c r="G118" s="235"/>
      <c r="H118" s="239">
        <v>1.98</v>
      </c>
      <c r="I118" s="240"/>
      <c r="J118" s="235"/>
      <c r="K118" s="235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292</v>
      </c>
      <c r="AU118" s="245" t="s">
        <v>76</v>
      </c>
      <c r="AV118" s="13" t="s">
        <v>78</v>
      </c>
      <c r="AW118" s="13" t="s">
        <v>31</v>
      </c>
      <c r="AX118" s="13" t="s">
        <v>69</v>
      </c>
      <c r="AY118" s="245" t="s">
        <v>281</v>
      </c>
    </row>
    <row r="119" s="14" customFormat="1">
      <c r="A119" s="14"/>
      <c r="B119" s="246"/>
      <c r="C119" s="247"/>
      <c r="D119" s="236" t="s">
        <v>292</v>
      </c>
      <c r="E119" s="248" t="s">
        <v>19</v>
      </c>
      <c r="F119" s="249" t="s">
        <v>311</v>
      </c>
      <c r="G119" s="247"/>
      <c r="H119" s="250">
        <v>3.0800000000000001</v>
      </c>
      <c r="I119" s="251"/>
      <c r="J119" s="247"/>
      <c r="K119" s="247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292</v>
      </c>
      <c r="AU119" s="256" t="s">
        <v>76</v>
      </c>
      <c r="AV119" s="14" t="s">
        <v>288</v>
      </c>
      <c r="AW119" s="14" t="s">
        <v>31</v>
      </c>
      <c r="AX119" s="14" t="s">
        <v>76</v>
      </c>
      <c r="AY119" s="256" t="s">
        <v>281</v>
      </c>
    </row>
    <row r="120" s="2" customFormat="1" ht="49.05" customHeight="1">
      <c r="A120" s="41"/>
      <c r="B120" s="42"/>
      <c r="C120" s="216" t="s">
        <v>412</v>
      </c>
      <c r="D120" s="216" t="s">
        <v>284</v>
      </c>
      <c r="E120" s="217" t="s">
        <v>1017</v>
      </c>
      <c r="F120" s="218" t="s">
        <v>1018</v>
      </c>
      <c r="G120" s="219" t="s">
        <v>330</v>
      </c>
      <c r="H120" s="220">
        <v>10</v>
      </c>
      <c r="I120" s="221"/>
      <c r="J120" s="222">
        <f>ROUND(I120*H120,2)</f>
        <v>0</v>
      </c>
      <c r="K120" s="218" t="s">
        <v>972</v>
      </c>
      <c r="L120" s="47"/>
      <c r="M120" s="223" t="s">
        <v>19</v>
      </c>
      <c r="N120" s="224" t="s">
        <v>40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288</v>
      </c>
      <c r="AT120" s="227" t="s">
        <v>284</v>
      </c>
      <c r="AU120" s="227" t="s">
        <v>76</v>
      </c>
      <c r="AY120" s="20" t="s">
        <v>281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76</v>
      </c>
      <c r="BK120" s="228">
        <f>ROUND(I120*H120,2)</f>
        <v>0</v>
      </c>
      <c r="BL120" s="20" t="s">
        <v>288</v>
      </c>
      <c r="BM120" s="227" t="s">
        <v>534</v>
      </c>
    </row>
    <row r="121" s="2" customFormat="1">
      <c r="A121" s="41"/>
      <c r="B121" s="42"/>
      <c r="C121" s="43"/>
      <c r="D121" s="236" t="s">
        <v>712</v>
      </c>
      <c r="E121" s="43"/>
      <c r="F121" s="290" t="s">
        <v>1019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712</v>
      </c>
      <c r="AU121" s="20" t="s">
        <v>76</v>
      </c>
    </row>
    <row r="122" s="2" customFormat="1" ht="49.05" customHeight="1">
      <c r="A122" s="41"/>
      <c r="B122" s="42"/>
      <c r="C122" s="216" t="s">
        <v>7</v>
      </c>
      <c r="D122" s="216" t="s">
        <v>284</v>
      </c>
      <c r="E122" s="217" t="s">
        <v>1020</v>
      </c>
      <c r="F122" s="218" t="s">
        <v>1021</v>
      </c>
      <c r="G122" s="219" t="s">
        <v>330</v>
      </c>
      <c r="H122" s="220">
        <v>8</v>
      </c>
      <c r="I122" s="221"/>
      <c r="J122" s="222">
        <f>ROUND(I122*H122,2)</f>
        <v>0</v>
      </c>
      <c r="K122" s="218" t="s">
        <v>972</v>
      </c>
      <c r="L122" s="47"/>
      <c r="M122" s="223" t="s">
        <v>19</v>
      </c>
      <c r="N122" s="224" t="s">
        <v>40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288</v>
      </c>
      <c r="AT122" s="227" t="s">
        <v>284</v>
      </c>
      <c r="AU122" s="227" t="s">
        <v>76</v>
      </c>
      <c r="AY122" s="20" t="s">
        <v>281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76</v>
      </c>
      <c r="BK122" s="228">
        <f>ROUND(I122*H122,2)</f>
        <v>0</v>
      </c>
      <c r="BL122" s="20" t="s">
        <v>288</v>
      </c>
      <c r="BM122" s="227" t="s">
        <v>543</v>
      </c>
    </row>
    <row r="123" s="2" customFormat="1" ht="44.25" customHeight="1">
      <c r="A123" s="41"/>
      <c r="B123" s="42"/>
      <c r="C123" s="216" t="s">
        <v>424</v>
      </c>
      <c r="D123" s="216" t="s">
        <v>284</v>
      </c>
      <c r="E123" s="217" t="s">
        <v>1022</v>
      </c>
      <c r="F123" s="218" t="s">
        <v>1023</v>
      </c>
      <c r="G123" s="219" t="s">
        <v>330</v>
      </c>
      <c r="H123" s="220">
        <v>5</v>
      </c>
      <c r="I123" s="221"/>
      <c r="J123" s="222">
        <f>ROUND(I123*H123,2)</f>
        <v>0</v>
      </c>
      <c r="K123" s="218" t="s">
        <v>972</v>
      </c>
      <c r="L123" s="47"/>
      <c r="M123" s="223" t="s">
        <v>19</v>
      </c>
      <c r="N123" s="224" t="s">
        <v>40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288</v>
      </c>
      <c r="AT123" s="227" t="s">
        <v>284</v>
      </c>
      <c r="AU123" s="227" t="s">
        <v>76</v>
      </c>
      <c r="AY123" s="20" t="s">
        <v>281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76</v>
      </c>
      <c r="BK123" s="228">
        <f>ROUND(I123*H123,2)</f>
        <v>0</v>
      </c>
      <c r="BL123" s="20" t="s">
        <v>288</v>
      </c>
      <c r="BM123" s="227" t="s">
        <v>552</v>
      </c>
    </row>
    <row r="124" s="2" customFormat="1" ht="24.15" customHeight="1">
      <c r="A124" s="41"/>
      <c r="B124" s="42"/>
      <c r="C124" s="216" t="s">
        <v>431</v>
      </c>
      <c r="D124" s="216" t="s">
        <v>284</v>
      </c>
      <c r="E124" s="217" t="s">
        <v>1024</v>
      </c>
      <c r="F124" s="218" t="s">
        <v>1025</v>
      </c>
      <c r="G124" s="219" t="s">
        <v>330</v>
      </c>
      <c r="H124" s="220">
        <v>9</v>
      </c>
      <c r="I124" s="221"/>
      <c r="J124" s="222">
        <f>ROUND(I124*H124,2)</f>
        <v>0</v>
      </c>
      <c r="K124" s="218" t="s">
        <v>979</v>
      </c>
      <c r="L124" s="47"/>
      <c r="M124" s="223" t="s">
        <v>19</v>
      </c>
      <c r="N124" s="224" t="s">
        <v>40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288</v>
      </c>
      <c r="AT124" s="227" t="s">
        <v>284</v>
      </c>
      <c r="AU124" s="227" t="s">
        <v>76</v>
      </c>
      <c r="AY124" s="20" t="s">
        <v>281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76</v>
      </c>
      <c r="BK124" s="228">
        <f>ROUND(I124*H124,2)</f>
        <v>0</v>
      </c>
      <c r="BL124" s="20" t="s">
        <v>288</v>
      </c>
      <c r="BM124" s="227" t="s">
        <v>560</v>
      </c>
    </row>
    <row r="125" s="2" customFormat="1" ht="49.05" customHeight="1">
      <c r="A125" s="41"/>
      <c r="B125" s="42"/>
      <c r="C125" s="216" t="s">
        <v>436</v>
      </c>
      <c r="D125" s="216" t="s">
        <v>284</v>
      </c>
      <c r="E125" s="217" t="s">
        <v>1026</v>
      </c>
      <c r="F125" s="218" t="s">
        <v>1027</v>
      </c>
      <c r="G125" s="219" t="s">
        <v>330</v>
      </c>
      <c r="H125" s="220">
        <v>1</v>
      </c>
      <c r="I125" s="221"/>
      <c r="J125" s="222">
        <f>ROUND(I125*H125,2)</f>
        <v>0</v>
      </c>
      <c r="K125" s="218" t="s">
        <v>979</v>
      </c>
      <c r="L125" s="47"/>
      <c r="M125" s="223" t="s">
        <v>19</v>
      </c>
      <c r="N125" s="224" t="s">
        <v>40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288</v>
      </c>
      <c r="AT125" s="227" t="s">
        <v>284</v>
      </c>
      <c r="AU125" s="227" t="s">
        <v>76</v>
      </c>
      <c r="AY125" s="20" t="s">
        <v>281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76</v>
      </c>
      <c r="BK125" s="228">
        <f>ROUND(I125*H125,2)</f>
        <v>0</v>
      </c>
      <c r="BL125" s="20" t="s">
        <v>288</v>
      </c>
      <c r="BM125" s="227" t="s">
        <v>568</v>
      </c>
    </row>
    <row r="126" s="2" customFormat="1" ht="16.5" customHeight="1">
      <c r="A126" s="41"/>
      <c r="B126" s="42"/>
      <c r="C126" s="216" t="s">
        <v>442</v>
      </c>
      <c r="D126" s="216" t="s">
        <v>284</v>
      </c>
      <c r="E126" s="217" t="s">
        <v>1028</v>
      </c>
      <c r="F126" s="218" t="s">
        <v>1029</v>
      </c>
      <c r="G126" s="219" t="s">
        <v>330</v>
      </c>
      <c r="H126" s="220">
        <v>28</v>
      </c>
      <c r="I126" s="221"/>
      <c r="J126" s="222">
        <f>ROUND(I126*H126,2)</f>
        <v>0</v>
      </c>
      <c r="K126" s="218" t="s">
        <v>979</v>
      </c>
      <c r="L126" s="47"/>
      <c r="M126" s="223" t="s">
        <v>19</v>
      </c>
      <c r="N126" s="224" t="s">
        <v>40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288</v>
      </c>
      <c r="AT126" s="227" t="s">
        <v>284</v>
      </c>
      <c r="AU126" s="227" t="s">
        <v>76</v>
      </c>
      <c r="AY126" s="20" t="s">
        <v>281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76</v>
      </c>
      <c r="BK126" s="228">
        <f>ROUND(I126*H126,2)</f>
        <v>0</v>
      </c>
      <c r="BL126" s="20" t="s">
        <v>288</v>
      </c>
      <c r="BM126" s="227" t="s">
        <v>576</v>
      </c>
    </row>
    <row r="127" s="13" customFormat="1">
      <c r="A127" s="13"/>
      <c r="B127" s="234"/>
      <c r="C127" s="235"/>
      <c r="D127" s="236" t="s">
        <v>292</v>
      </c>
      <c r="E127" s="237" t="s">
        <v>19</v>
      </c>
      <c r="F127" s="238" t="s">
        <v>1030</v>
      </c>
      <c r="G127" s="235"/>
      <c r="H127" s="239">
        <v>28</v>
      </c>
      <c r="I127" s="240"/>
      <c r="J127" s="235"/>
      <c r="K127" s="235"/>
      <c r="L127" s="241"/>
      <c r="M127" s="242"/>
      <c r="N127" s="243"/>
      <c r="O127" s="243"/>
      <c r="P127" s="243"/>
      <c r="Q127" s="243"/>
      <c r="R127" s="243"/>
      <c r="S127" s="243"/>
      <c r="T127" s="244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5" t="s">
        <v>292</v>
      </c>
      <c r="AU127" s="245" t="s">
        <v>76</v>
      </c>
      <c r="AV127" s="13" t="s">
        <v>78</v>
      </c>
      <c r="AW127" s="13" t="s">
        <v>31</v>
      </c>
      <c r="AX127" s="13" t="s">
        <v>69</v>
      </c>
      <c r="AY127" s="245" t="s">
        <v>281</v>
      </c>
    </row>
    <row r="128" s="14" customFormat="1">
      <c r="A128" s="14"/>
      <c r="B128" s="246"/>
      <c r="C128" s="247"/>
      <c r="D128" s="236" t="s">
        <v>292</v>
      </c>
      <c r="E128" s="248" t="s">
        <v>19</v>
      </c>
      <c r="F128" s="249" t="s">
        <v>311</v>
      </c>
      <c r="G128" s="247"/>
      <c r="H128" s="250">
        <v>28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292</v>
      </c>
      <c r="AU128" s="256" t="s">
        <v>76</v>
      </c>
      <c r="AV128" s="14" t="s">
        <v>288</v>
      </c>
      <c r="AW128" s="14" t="s">
        <v>31</v>
      </c>
      <c r="AX128" s="14" t="s">
        <v>76</v>
      </c>
      <c r="AY128" s="256" t="s">
        <v>281</v>
      </c>
    </row>
    <row r="129" s="2" customFormat="1" ht="16.5" customHeight="1">
      <c r="A129" s="41"/>
      <c r="B129" s="42"/>
      <c r="C129" s="216" t="s">
        <v>447</v>
      </c>
      <c r="D129" s="216" t="s">
        <v>284</v>
      </c>
      <c r="E129" s="217" t="s">
        <v>1031</v>
      </c>
      <c r="F129" s="218" t="s">
        <v>1032</v>
      </c>
      <c r="G129" s="219" t="s">
        <v>330</v>
      </c>
      <c r="H129" s="220">
        <v>5</v>
      </c>
      <c r="I129" s="221"/>
      <c r="J129" s="222">
        <f>ROUND(I129*H129,2)</f>
        <v>0</v>
      </c>
      <c r="K129" s="218" t="s">
        <v>979</v>
      </c>
      <c r="L129" s="47"/>
      <c r="M129" s="223" t="s">
        <v>19</v>
      </c>
      <c r="N129" s="224" t="s">
        <v>40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288</v>
      </c>
      <c r="AT129" s="227" t="s">
        <v>284</v>
      </c>
      <c r="AU129" s="227" t="s">
        <v>76</v>
      </c>
      <c r="AY129" s="20" t="s">
        <v>281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76</v>
      </c>
      <c r="BK129" s="228">
        <f>ROUND(I129*H129,2)</f>
        <v>0</v>
      </c>
      <c r="BL129" s="20" t="s">
        <v>288</v>
      </c>
      <c r="BM129" s="227" t="s">
        <v>587</v>
      </c>
    </row>
    <row r="130" s="2" customFormat="1" ht="16.5" customHeight="1">
      <c r="A130" s="41"/>
      <c r="B130" s="42"/>
      <c r="C130" s="216" t="s">
        <v>454</v>
      </c>
      <c r="D130" s="216" t="s">
        <v>284</v>
      </c>
      <c r="E130" s="217" t="s">
        <v>1033</v>
      </c>
      <c r="F130" s="218" t="s">
        <v>1034</v>
      </c>
      <c r="G130" s="219" t="s">
        <v>330</v>
      </c>
      <c r="H130" s="220">
        <v>5</v>
      </c>
      <c r="I130" s="221"/>
      <c r="J130" s="222">
        <f>ROUND(I130*H130,2)</f>
        <v>0</v>
      </c>
      <c r="K130" s="218" t="s">
        <v>979</v>
      </c>
      <c r="L130" s="47"/>
      <c r="M130" s="223" t="s">
        <v>19</v>
      </c>
      <c r="N130" s="224" t="s">
        <v>40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288</v>
      </c>
      <c r="AT130" s="227" t="s">
        <v>284</v>
      </c>
      <c r="AU130" s="227" t="s">
        <v>76</v>
      </c>
      <c r="AY130" s="20" t="s">
        <v>281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76</v>
      </c>
      <c r="BK130" s="228">
        <f>ROUND(I130*H130,2)</f>
        <v>0</v>
      </c>
      <c r="BL130" s="20" t="s">
        <v>288</v>
      </c>
      <c r="BM130" s="227" t="s">
        <v>599</v>
      </c>
    </row>
    <row r="131" s="2" customFormat="1" ht="16.5" customHeight="1">
      <c r="A131" s="41"/>
      <c r="B131" s="42"/>
      <c r="C131" s="216" t="s">
        <v>460</v>
      </c>
      <c r="D131" s="216" t="s">
        <v>284</v>
      </c>
      <c r="E131" s="217" t="s">
        <v>1035</v>
      </c>
      <c r="F131" s="218" t="s">
        <v>1036</v>
      </c>
      <c r="G131" s="219" t="s">
        <v>330</v>
      </c>
      <c r="H131" s="220">
        <v>6</v>
      </c>
      <c r="I131" s="221"/>
      <c r="J131" s="222">
        <f>ROUND(I131*H131,2)</f>
        <v>0</v>
      </c>
      <c r="K131" s="218" t="s">
        <v>979</v>
      </c>
      <c r="L131" s="47"/>
      <c r="M131" s="223" t="s">
        <v>19</v>
      </c>
      <c r="N131" s="224" t="s">
        <v>40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288</v>
      </c>
      <c r="AT131" s="227" t="s">
        <v>284</v>
      </c>
      <c r="AU131" s="227" t="s">
        <v>76</v>
      </c>
      <c r="AY131" s="20" t="s">
        <v>281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76</v>
      </c>
      <c r="BK131" s="228">
        <f>ROUND(I131*H131,2)</f>
        <v>0</v>
      </c>
      <c r="BL131" s="20" t="s">
        <v>288</v>
      </c>
      <c r="BM131" s="227" t="s">
        <v>610</v>
      </c>
    </row>
    <row r="132" s="2" customFormat="1" ht="16.5" customHeight="1">
      <c r="A132" s="41"/>
      <c r="B132" s="42"/>
      <c r="C132" s="216" t="s">
        <v>467</v>
      </c>
      <c r="D132" s="216" t="s">
        <v>284</v>
      </c>
      <c r="E132" s="217" t="s">
        <v>1037</v>
      </c>
      <c r="F132" s="218" t="s">
        <v>1038</v>
      </c>
      <c r="G132" s="219" t="s">
        <v>330</v>
      </c>
      <c r="H132" s="220">
        <v>2</v>
      </c>
      <c r="I132" s="221"/>
      <c r="J132" s="222">
        <f>ROUND(I132*H132,2)</f>
        <v>0</v>
      </c>
      <c r="K132" s="218" t="s">
        <v>979</v>
      </c>
      <c r="L132" s="47"/>
      <c r="M132" s="223" t="s">
        <v>19</v>
      </c>
      <c r="N132" s="224" t="s">
        <v>40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288</v>
      </c>
      <c r="AT132" s="227" t="s">
        <v>284</v>
      </c>
      <c r="AU132" s="227" t="s">
        <v>76</v>
      </c>
      <c r="AY132" s="20" t="s">
        <v>281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76</v>
      </c>
      <c r="BK132" s="228">
        <f>ROUND(I132*H132,2)</f>
        <v>0</v>
      </c>
      <c r="BL132" s="20" t="s">
        <v>288</v>
      </c>
      <c r="BM132" s="227" t="s">
        <v>620</v>
      </c>
    </row>
    <row r="133" s="2" customFormat="1" ht="24.15" customHeight="1">
      <c r="A133" s="41"/>
      <c r="B133" s="42"/>
      <c r="C133" s="216" t="s">
        <v>472</v>
      </c>
      <c r="D133" s="216" t="s">
        <v>284</v>
      </c>
      <c r="E133" s="217" t="s">
        <v>1039</v>
      </c>
      <c r="F133" s="218" t="s">
        <v>1040</v>
      </c>
      <c r="G133" s="219" t="s">
        <v>330</v>
      </c>
      <c r="H133" s="220">
        <v>2</v>
      </c>
      <c r="I133" s="221"/>
      <c r="J133" s="222">
        <f>ROUND(I133*H133,2)</f>
        <v>0</v>
      </c>
      <c r="K133" s="218" t="s">
        <v>979</v>
      </c>
      <c r="L133" s="47"/>
      <c r="M133" s="223" t="s">
        <v>19</v>
      </c>
      <c r="N133" s="224" t="s">
        <v>40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288</v>
      </c>
      <c r="AT133" s="227" t="s">
        <v>284</v>
      </c>
      <c r="AU133" s="227" t="s">
        <v>76</v>
      </c>
      <c r="AY133" s="20" t="s">
        <v>281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76</v>
      </c>
      <c r="BK133" s="228">
        <f>ROUND(I133*H133,2)</f>
        <v>0</v>
      </c>
      <c r="BL133" s="20" t="s">
        <v>288</v>
      </c>
      <c r="BM133" s="227" t="s">
        <v>633</v>
      </c>
    </row>
    <row r="134" s="2" customFormat="1" ht="24.15" customHeight="1">
      <c r="A134" s="41"/>
      <c r="B134" s="42"/>
      <c r="C134" s="216" t="s">
        <v>477</v>
      </c>
      <c r="D134" s="216" t="s">
        <v>284</v>
      </c>
      <c r="E134" s="217" t="s">
        <v>1041</v>
      </c>
      <c r="F134" s="218" t="s">
        <v>1042</v>
      </c>
      <c r="G134" s="219" t="s">
        <v>330</v>
      </c>
      <c r="H134" s="220">
        <v>8</v>
      </c>
      <c r="I134" s="221"/>
      <c r="J134" s="222">
        <f>ROUND(I134*H134,2)</f>
        <v>0</v>
      </c>
      <c r="K134" s="218" t="s">
        <v>979</v>
      </c>
      <c r="L134" s="47"/>
      <c r="M134" s="223" t="s">
        <v>19</v>
      </c>
      <c r="N134" s="224" t="s">
        <v>40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288</v>
      </c>
      <c r="AT134" s="227" t="s">
        <v>284</v>
      </c>
      <c r="AU134" s="227" t="s">
        <v>76</v>
      </c>
      <c r="AY134" s="20" t="s">
        <v>281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76</v>
      </c>
      <c r="BK134" s="228">
        <f>ROUND(I134*H134,2)</f>
        <v>0</v>
      </c>
      <c r="BL134" s="20" t="s">
        <v>288</v>
      </c>
      <c r="BM134" s="227" t="s">
        <v>644</v>
      </c>
    </row>
    <row r="135" s="2" customFormat="1" ht="37.8" customHeight="1">
      <c r="A135" s="41"/>
      <c r="B135" s="42"/>
      <c r="C135" s="216" t="s">
        <v>483</v>
      </c>
      <c r="D135" s="216" t="s">
        <v>284</v>
      </c>
      <c r="E135" s="217" t="s">
        <v>1043</v>
      </c>
      <c r="F135" s="218" t="s">
        <v>1044</v>
      </c>
      <c r="G135" s="219" t="s">
        <v>392</v>
      </c>
      <c r="H135" s="220">
        <v>5</v>
      </c>
      <c r="I135" s="221"/>
      <c r="J135" s="222">
        <f>ROUND(I135*H135,2)</f>
        <v>0</v>
      </c>
      <c r="K135" s="218" t="s">
        <v>972</v>
      </c>
      <c r="L135" s="47"/>
      <c r="M135" s="223" t="s">
        <v>19</v>
      </c>
      <c r="N135" s="224" t="s">
        <v>40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288</v>
      </c>
      <c r="AT135" s="227" t="s">
        <v>284</v>
      </c>
      <c r="AU135" s="227" t="s">
        <v>76</v>
      </c>
      <c r="AY135" s="20" t="s">
        <v>281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76</v>
      </c>
      <c r="BK135" s="228">
        <f>ROUND(I135*H135,2)</f>
        <v>0</v>
      </c>
      <c r="BL135" s="20" t="s">
        <v>288</v>
      </c>
      <c r="BM135" s="227" t="s">
        <v>465</v>
      </c>
    </row>
    <row r="136" s="2" customFormat="1" ht="37.8" customHeight="1">
      <c r="A136" s="41"/>
      <c r="B136" s="42"/>
      <c r="C136" s="216" t="s">
        <v>488</v>
      </c>
      <c r="D136" s="216" t="s">
        <v>284</v>
      </c>
      <c r="E136" s="217" t="s">
        <v>1045</v>
      </c>
      <c r="F136" s="218" t="s">
        <v>1046</v>
      </c>
      <c r="G136" s="219" t="s">
        <v>392</v>
      </c>
      <c r="H136" s="220">
        <v>5</v>
      </c>
      <c r="I136" s="221"/>
      <c r="J136" s="222">
        <f>ROUND(I136*H136,2)</f>
        <v>0</v>
      </c>
      <c r="K136" s="218" t="s">
        <v>972</v>
      </c>
      <c r="L136" s="47"/>
      <c r="M136" s="223" t="s">
        <v>19</v>
      </c>
      <c r="N136" s="224" t="s">
        <v>40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288</v>
      </c>
      <c r="AT136" s="227" t="s">
        <v>284</v>
      </c>
      <c r="AU136" s="227" t="s">
        <v>76</v>
      </c>
      <c r="AY136" s="20" t="s">
        <v>281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76</v>
      </c>
      <c r="BK136" s="228">
        <f>ROUND(I136*H136,2)</f>
        <v>0</v>
      </c>
      <c r="BL136" s="20" t="s">
        <v>288</v>
      </c>
      <c r="BM136" s="227" t="s">
        <v>661</v>
      </c>
    </row>
    <row r="137" s="2" customFormat="1" ht="24.15" customHeight="1">
      <c r="A137" s="41"/>
      <c r="B137" s="42"/>
      <c r="C137" s="216" t="s">
        <v>493</v>
      </c>
      <c r="D137" s="216" t="s">
        <v>284</v>
      </c>
      <c r="E137" s="217" t="s">
        <v>1047</v>
      </c>
      <c r="F137" s="218" t="s">
        <v>1048</v>
      </c>
      <c r="G137" s="219" t="s">
        <v>1049</v>
      </c>
      <c r="H137" s="220">
        <v>1</v>
      </c>
      <c r="I137" s="221"/>
      <c r="J137" s="222">
        <f>ROUND(I137*H137,2)</f>
        <v>0</v>
      </c>
      <c r="K137" s="218" t="s">
        <v>979</v>
      </c>
      <c r="L137" s="47"/>
      <c r="M137" s="223" t="s">
        <v>19</v>
      </c>
      <c r="N137" s="224" t="s">
        <v>40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288</v>
      </c>
      <c r="AT137" s="227" t="s">
        <v>284</v>
      </c>
      <c r="AU137" s="227" t="s">
        <v>76</v>
      </c>
      <c r="AY137" s="20" t="s">
        <v>281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76</v>
      </c>
      <c r="BK137" s="228">
        <f>ROUND(I137*H137,2)</f>
        <v>0</v>
      </c>
      <c r="BL137" s="20" t="s">
        <v>288</v>
      </c>
      <c r="BM137" s="227" t="s">
        <v>672</v>
      </c>
    </row>
    <row r="138" s="2" customFormat="1" ht="44.25" customHeight="1">
      <c r="A138" s="41"/>
      <c r="B138" s="42"/>
      <c r="C138" s="216" t="s">
        <v>499</v>
      </c>
      <c r="D138" s="216" t="s">
        <v>284</v>
      </c>
      <c r="E138" s="217" t="s">
        <v>1050</v>
      </c>
      <c r="F138" s="218" t="s">
        <v>1051</v>
      </c>
      <c r="G138" s="219" t="s">
        <v>392</v>
      </c>
      <c r="H138" s="220">
        <v>90</v>
      </c>
      <c r="I138" s="221"/>
      <c r="J138" s="222">
        <f>ROUND(I138*H138,2)</f>
        <v>0</v>
      </c>
      <c r="K138" s="218" t="s">
        <v>979</v>
      </c>
      <c r="L138" s="47"/>
      <c r="M138" s="223" t="s">
        <v>19</v>
      </c>
      <c r="N138" s="224" t="s">
        <v>40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288</v>
      </c>
      <c r="AT138" s="227" t="s">
        <v>284</v>
      </c>
      <c r="AU138" s="227" t="s">
        <v>76</v>
      </c>
      <c r="AY138" s="20" t="s">
        <v>281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76</v>
      </c>
      <c r="BK138" s="228">
        <f>ROUND(I138*H138,2)</f>
        <v>0</v>
      </c>
      <c r="BL138" s="20" t="s">
        <v>288</v>
      </c>
      <c r="BM138" s="227" t="s">
        <v>679</v>
      </c>
    </row>
    <row r="139" s="2" customFormat="1" ht="16.5" customHeight="1">
      <c r="A139" s="41"/>
      <c r="B139" s="42"/>
      <c r="C139" s="216" t="s">
        <v>508</v>
      </c>
      <c r="D139" s="216" t="s">
        <v>284</v>
      </c>
      <c r="E139" s="217" t="s">
        <v>1052</v>
      </c>
      <c r="F139" s="218" t="s">
        <v>1053</v>
      </c>
      <c r="G139" s="219" t="s">
        <v>330</v>
      </c>
      <c r="H139" s="220">
        <v>1</v>
      </c>
      <c r="I139" s="221"/>
      <c r="J139" s="222">
        <f>ROUND(I139*H139,2)</f>
        <v>0</v>
      </c>
      <c r="K139" s="218" t="s">
        <v>979</v>
      </c>
      <c r="L139" s="47"/>
      <c r="M139" s="223" t="s">
        <v>19</v>
      </c>
      <c r="N139" s="224" t="s">
        <v>40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288</v>
      </c>
      <c r="AT139" s="227" t="s">
        <v>284</v>
      </c>
      <c r="AU139" s="227" t="s">
        <v>76</v>
      </c>
      <c r="AY139" s="20" t="s">
        <v>281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76</v>
      </c>
      <c r="BK139" s="228">
        <f>ROUND(I139*H139,2)</f>
        <v>0</v>
      </c>
      <c r="BL139" s="20" t="s">
        <v>288</v>
      </c>
      <c r="BM139" s="227" t="s">
        <v>689</v>
      </c>
    </row>
    <row r="140" s="2" customFormat="1" ht="24.15" customHeight="1">
      <c r="A140" s="41"/>
      <c r="B140" s="42"/>
      <c r="C140" s="216" t="s">
        <v>515</v>
      </c>
      <c r="D140" s="216" t="s">
        <v>284</v>
      </c>
      <c r="E140" s="217" t="s">
        <v>1054</v>
      </c>
      <c r="F140" s="218" t="s">
        <v>1055</v>
      </c>
      <c r="G140" s="219" t="s">
        <v>330</v>
      </c>
      <c r="H140" s="220">
        <v>1</v>
      </c>
      <c r="I140" s="221"/>
      <c r="J140" s="222">
        <f>ROUND(I140*H140,2)</f>
        <v>0</v>
      </c>
      <c r="K140" s="218" t="s">
        <v>979</v>
      </c>
      <c r="L140" s="47"/>
      <c r="M140" s="223" t="s">
        <v>19</v>
      </c>
      <c r="N140" s="224" t="s">
        <v>40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288</v>
      </c>
      <c r="AT140" s="227" t="s">
        <v>284</v>
      </c>
      <c r="AU140" s="227" t="s">
        <v>76</v>
      </c>
      <c r="AY140" s="20" t="s">
        <v>281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76</v>
      </c>
      <c r="BK140" s="228">
        <f>ROUND(I140*H140,2)</f>
        <v>0</v>
      </c>
      <c r="BL140" s="20" t="s">
        <v>288</v>
      </c>
      <c r="BM140" s="227" t="s">
        <v>701</v>
      </c>
    </row>
    <row r="141" s="2" customFormat="1" ht="16.5" customHeight="1">
      <c r="A141" s="41"/>
      <c r="B141" s="42"/>
      <c r="C141" s="216" t="s">
        <v>524</v>
      </c>
      <c r="D141" s="216" t="s">
        <v>284</v>
      </c>
      <c r="E141" s="217" t="s">
        <v>1056</v>
      </c>
      <c r="F141" s="218" t="s">
        <v>1057</v>
      </c>
      <c r="G141" s="219" t="s">
        <v>330</v>
      </c>
      <c r="H141" s="220">
        <v>1</v>
      </c>
      <c r="I141" s="221"/>
      <c r="J141" s="222">
        <f>ROUND(I141*H141,2)</f>
        <v>0</v>
      </c>
      <c r="K141" s="218" t="s">
        <v>979</v>
      </c>
      <c r="L141" s="47"/>
      <c r="M141" s="223" t="s">
        <v>19</v>
      </c>
      <c r="N141" s="224" t="s">
        <v>40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288</v>
      </c>
      <c r="AT141" s="227" t="s">
        <v>284</v>
      </c>
      <c r="AU141" s="227" t="s">
        <v>76</v>
      </c>
      <c r="AY141" s="20" t="s">
        <v>281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76</v>
      </c>
      <c r="BK141" s="228">
        <f>ROUND(I141*H141,2)</f>
        <v>0</v>
      </c>
      <c r="BL141" s="20" t="s">
        <v>288</v>
      </c>
      <c r="BM141" s="227" t="s">
        <v>715</v>
      </c>
    </row>
    <row r="142" s="2" customFormat="1" ht="24.15" customHeight="1">
      <c r="A142" s="41"/>
      <c r="B142" s="42"/>
      <c r="C142" s="216" t="s">
        <v>529</v>
      </c>
      <c r="D142" s="216" t="s">
        <v>284</v>
      </c>
      <c r="E142" s="217" t="s">
        <v>1058</v>
      </c>
      <c r="F142" s="218" t="s">
        <v>1059</v>
      </c>
      <c r="G142" s="219" t="s">
        <v>330</v>
      </c>
      <c r="H142" s="220">
        <v>1</v>
      </c>
      <c r="I142" s="221"/>
      <c r="J142" s="222">
        <f>ROUND(I142*H142,2)</f>
        <v>0</v>
      </c>
      <c r="K142" s="218" t="s">
        <v>979</v>
      </c>
      <c r="L142" s="47"/>
      <c r="M142" s="295" t="s">
        <v>19</v>
      </c>
      <c r="N142" s="296" t="s">
        <v>40</v>
      </c>
      <c r="O142" s="293"/>
      <c r="P142" s="297">
        <f>O142*H142</f>
        <v>0</v>
      </c>
      <c r="Q142" s="297">
        <v>0</v>
      </c>
      <c r="R142" s="297">
        <f>Q142*H142</f>
        <v>0</v>
      </c>
      <c r="S142" s="297">
        <v>0</v>
      </c>
      <c r="T142" s="29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288</v>
      </c>
      <c r="AT142" s="227" t="s">
        <v>284</v>
      </c>
      <c r="AU142" s="227" t="s">
        <v>76</v>
      </c>
      <c r="AY142" s="20" t="s">
        <v>281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76</v>
      </c>
      <c r="BK142" s="228">
        <f>ROUND(I142*H142,2)</f>
        <v>0</v>
      </c>
      <c r="BL142" s="20" t="s">
        <v>288</v>
      </c>
      <c r="BM142" s="227" t="s">
        <v>729</v>
      </c>
    </row>
    <row r="143" s="2" customFormat="1" ht="6.96" customHeight="1">
      <c r="A143" s="41"/>
      <c r="B143" s="62"/>
      <c r="C143" s="63"/>
      <c r="D143" s="63"/>
      <c r="E143" s="63"/>
      <c r="F143" s="63"/>
      <c r="G143" s="63"/>
      <c r="H143" s="63"/>
      <c r="I143" s="63"/>
      <c r="J143" s="63"/>
      <c r="K143" s="63"/>
      <c r="L143" s="47"/>
      <c r="M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</row>
  </sheetData>
  <sheetProtection sheet="1" autoFilter="0" formatColumns="0" formatRows="0" objects="1" scenarios="1" spinCount="100000" saltValue="Y5jg1/ZOHUnweYL47A10bP6dbdsKJx7o7o3wttmUyvh/5btlaMpJ+y7DRJ8iD9+BQ0qzIULlDRknkWwzYQvyCw==" hashValue="4rPVAnjR4hObPcN1hBOR+QQ3zRWctji03z50ip+nbVz0lAhcLj0Q80O71PUrftvDH+N7myYaHcOsR0dXSWUTbg==" algorithmName="SHA-512" password="DDA6"/>
  <autoFilter ref="C85:K14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221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1060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ROUND((SUM(BE86:BE106)),  2)</f>
        <v>0</v>
      </c>
      <c r="G35" s="41"/>
      <c r="H35" s="41"/>
      <c r="I35" s="161">
        <v>0.20999999999999999</v>
      </c>
      <c r="J35" s="160">
        <f>ROUND(((SUM(BE86:BE106))*I35),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ROUND((SUM(BF86:BF106)),  2)</f>
        <v>0</v>
      </c>
      <c r="G36" s="41"/>
      <c r="H36" s="41"/>
      <c r="I36" s="161">
        <v>0.12</v>
      </c>
      <c r="J36" s="160">
        <f>ROUND(((SUM(BF86:BF106))*I36),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ROUND((SUM(BG86:BG106)),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ROUND((SUM(BH86:BH106)),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ROUND((SUM(BI86:BI106)),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221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 xml:space="preserve">A5 - Vytápění 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1061</v>
      </c>
      <c r="E64" s="181"/>
      <c r="F64" s="181"/>
      <c r="G64" s="181"/>
      <c r="H64" s="181"/>
      <c r="I64" s="181"/>
      <c r="J64" s="182">
        <f>J87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266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3" t="str">
        <f>E7</f>
        <v>Rekonstrukce sociálního zařízení včetně rozvodů vody a kanalizace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217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3" t="s">
        <v>221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225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 xml:space="preserve">A5 - Vytápění 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F14</f>
        <v xml:space="preserve"> </v>
      </c>
      <c r="G80" s="43"/>
      <c r="H80" s="43"/>
      <c r="I80" s="35" t="s">
        <v>23</v>
      </c>
      <c r="J80" s="75" t="str">
        <f>IF(J14="","",J14)</f>
        <v>6. 6. 2025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E17</f>
        <v xml:space="preserve"> </v>
      </c>
      <c r="G82" s="43"/>
      <c r="H82" s="43"/>
      <c r="I82" s="35" t="s">
        <v>30</v>
      </c>
      <c r="J82" s="39" t="str">
        <f>E23</f>
        <v xml:space="preserve"> 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28</v>
      </c>
      <c r="D83" s="43"/>
      <c r="E83" s="43"/>
      <c r="F83" s="30" t="str">
        <f>IF(E20="","",E20)</f>
        <v>Vyplň údaj</v>
      </c>
      <c r="G83" s="43"/>
      <c r="H83" s="43"/>
      <c r="I83" s="35" t="s">
        <v>32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267</v>
      </c>
      <c r="D85" s="192" t="s">
        <v>54</v>
      </c>
      <c r="E85" s="192" t="s">
        <v>50</v>
      </c>
      <c r="F85" s="192" t="s">
        <v>51</v>
      </c>
      <c r="G85" s="192" t="s">
        <v>268</v>
      </c>
      <c r="H85" s="192" t="s">
        <v>269</v>
      </c>
      <c r="I85" s="192" t="s">
        <v>270</v>
      </c>
      <c r="J85" s="192" t="s">
        <v>239</v>
      </c>
      <c r="K85" s="193" t="s">
        <v>271</v>
      </c>
      <c r="L85" s="194"/>
      <c r="M85" s="95" t="s">
        <v>19</v>
      </c>
      <c r="N85" s="96" t="s">
        <v>39</v>
      </c>
      <c r="O85" s="96" t="s">
        <v>272</v>
      </c>
      <c r="P85" s="96" t="s">
        <v>273</v>
      </c>
      <c r="Q85" s="96" t="s">
        <v>274</v>
      </c>
      <c r="R85" s="96" t="s">
        <v>275</v>
      </c>
      <c r="S85" s="96" t="s">
        <v>276</v>
      </c>
      <c r="T85" s="97" t="s">
        <v>277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68</v>
      </c>
      <c r="AU86" s="20" t="s">
        <v>240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68</v>
      </c>
      <c r="E87" s="203" t="s">
        <v>76</v>
      </c>
      <c r="F87" s="203" t="s">
        <v>123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SUM(P88:P106)</f>
        <v>0</v>
      </c>
      <c r="Q87" s="208"/>
      <c r="R87" s="209">
        <f>SUM(R88:R106)</f>
        <v>0</v>
      </c>
      <c r="S87" s="208"/>
      <c r="T87" s="210">
        <f>SUM(T88:T106)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288</v>
      </c>
      <c r="AT87" s="212" t="s">
        <v>68</v>
      </c>
      <c r="AU87" s="212" t="s">
        <v>69</v>
      </c>
      <c r="AY87" s="211" t="s">
        <v>281</v>
      </c>
      <c r="BK87" s="213">
        <f>SUM(BK88:BK106)</f>
        <v>0</v>
      </c>
    </row>
    <row r="88" s="2" customFormat="1" ht="37.8" customHeight="1">
      <c r="A88" s="41"/>
      <c r="B88" s="42"/>
      <c r="C88" s="216" t="s">
        <v>76</v>
      </c>
      <c r="D88" s="216" t="s">
        <v>284</v>
      </c>
      <c r="E88" s="217" t="s">
        <v>1062</v>
      </c>
      <c r="F88" s="218" t="s">
        <v>1063</v>
      </c>
      <c r="G88" s="219" t="s">
        <v>321</v>
      </c>
      <c r="H88" s="220">
        <v>7</v>
      </c>
      <c r="I88" s="221"/>
      <c r="J88" s="222">
        <f>ROUND(I88*H88,2)</f>
        <v>0</v>
      </c>
      <c r="K88" s="218" t="s">
        <v>316</v>
      </c>
      <c r="L88" s="47"/>
      <c r="M88" s="223" t="s">
        <v>19</v>
      </c>
      <c r="N88" s="224" t="s">
        <v>40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288</v>
      </c>
      <c r="AT88" s="227" t="s">
        <v>284</v>
      </c>
      <c r="AU88" s="227" t="s">
        <v>76</v>
      </c>
      <c r="AY88" s="20" t="s">
        <v>281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76</v>
      </c>
      <c r="BK88" s="228">
        <f>ROUND(I88*H88,2)</f>
        <v>0</v>
      </c>
      <c r="BL88" s="20" t="s">
        <v>288</v>
      </c>
      <c r="BM88" s="227" t="s">
        <v>1064</v>
      </c>
    </row>
    <row r="89" s="2" customFormat="1" ht="37.8" customHeight="1">
      <c r="A89" s="41"/>
      <c r="B89" s="42"/>
      <c r="C89" s="216" t="s">
        <v>78</v>
      </c>
      <c r="D89" s="216" t="s">
        <v>284</v>
      </c>
      <c r="E89" s="217" t="s">
        <v>1065</v>
      </c>
      <c r="F89" s="218" t="s">
        <v>1066</v>
      </c>
      <c r="G89" s="219" t="s">
        <v>321</v>
      </c>
      <c r="H89" s="220">
        <v>1</v>
      </c>
      <c r="I89" s="221"/>
      <c r="J89" s="222">
        <f>ROUND(I89*H89,2)</f>
        <v>0</v>
      </c>
      <c r="K89" s="218" t="s">
        <v>316</v>
      </c>
      <c r="L89" s="47"/>
      <c r="M89" s="223" t="s">
        <v>19</v>
      </c>
      <c r="N89" s="224" t="s">
        <v>40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288</v>
      </c>
      <c r="AT89" s="227" t="s">
        <v>284</v>
      </c>
      <c r="AU89" s="227" t="s">
        <v>76</v>
      </c>
      <c r="AY89" s="20" t="s">
        <v>281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76</v>
      </c>
      <c r="BK89" s="228">
        <f>ROUND(I89*H89,2)</f>
        <v>0</v>
      </c>
      <c r="BL89" s="20" t="s">
        <v>288</v>
      </c>
      <c r="BM89" s="227" t="s">
        <v>1067</v>
      </c>
    </row>
    <row r="90" s="2" customFormat="1" ht="21.75" customHeight="1">
      <c r="A90" s="41"/>
      <c r="B90" s="42"/>
      <c r="C90" s="216" t="s">
        <v>199</v>
      </c>
      <c r="D90" s="216" t="s">
        <v>284</v>
      </c>
      <c r="E90" s="217" t="s">
        <v>1068</v>
      </c>
      <c r="F90" s="218" t="s">
        <v>1069</v>
      </c>
      <c r="G90" s="219" t="s">
        <v>321</v>
      </c>
      <c r="H90" s="220">
        <v>16</v>
      </c>
      <c r="I90" s="221"/>
      <c r="J90" s="222">
        <f>ROUND(I90*H90,2)</f>
        <v>0</v>
      </c>
      <c r="K90" s="218" t="s">
        <v>316</v>
      </c>
      <c r="L90" s="47"/>
      <c r="M90" s="223" t="s">
        <v>19</v>
      </c>
      <c r="N90" s="224" t="s">
        <v>40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288</v>
      </c>
      <c r="AT90" s="227" t="s">
        <v>284</v>
      </c>
      <c r="AU90" s="227" t="s">
        <v>76</v>
      </c>
      <c r="AY90" s="20" t="s">
        <v>281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76</v>
      </c>
      <c r="BK90" s="228">
        <f>ROUND(I90*H90,2)</f>
        <v>0</v>
      </c>
      <c r="BL90" s="20" t="s">
        <v>288</v>
      </c>
      <c r="BM90" s="227" t="s">
        <v>1070</v>
      </c>
    </row>
    <row r="91" s="2" customFormat="1" ht="21.75" customHeight="1">
      <c r="A91" s="41"/>
      <c r="B91" s="42"/>
      <c r="C91" s="216" t="s">
        <v>288</v>
      </c>
      <c r="D91" s="216" t="s">
        <v>284</v>
      </c>
      <c r="E91" s="217" t="s">
        <v>1071</v>
      </c>
      <c r="F91" s="218" t="s">
        <v>1072</v>
      </c>
      <c r="G91" s="219" t="s">
        <v>321</v>
      </c>
      <c r="H91" s="220">
        <v>8</v>
      </c>
      <c r="I91" s="221"/>
      <c r="J91" s="222">
        <f>ROUND(I91*H91,2)</f>
        <v>0</v>
      </c>
      <c r="K91" s="218" t="s">
        <v>316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288</v>
      </c>
      <c r="AT91" s="227" t="s">
        <v>284</v>
      </c>
      <c r="AU91" s="227" t="s">
        <v>76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288</v>
      </c>
      <c r="BM91" s="227" t="s">
        <v>1073</v>
      </c>
    </row>
    <row r="92" s="2" customFormat="1" ht="33" customHeight="1">
      <c r="A92" s="41"/>
      <c r="B92" s="42"/>
      <c r="C92" s="216" t="s">
        <v>312</v>
      </c>
      <c r="D92" s="216" t="s">
        <v>284</v>
      </c>
      <c r="E92" s="217" t="s">
        <v>1074</v>
      </c>
      <c r="F92" s="218" t="s">
        <v>1075</v>
      </c>
      <c r="G92" s="219" t="s">
        <v>321</v>
      </c>
      <c r="H92" s="220">
        <v>8</v>
      </c>
      <c r="I92" s="221"/>
      <c r="J92" s="222">
        <f>ROUND(I92*H92,2)</f>
        <v>0</v>
      </c>
      <c r="K92" s="218" t="s">
        <v>316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288</v>
      </c>
      <c r="AT92" s="227" t="s">
        <v>284</v>
      </c>
      <c r="AU92" s="227" t="s">
        <v>76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288</v>
      </c>
      <c r="BM92" s="227" t="s">
        <v>1076</v>
      </c>
    </row>
    <row r="93" s="2" customFormat="1" ht="24.15" customHeight="1">
      <c r="A93" s="41"/>
      <c r="B93" s="42"/>
      <c r="C93" s="216" t="s">
        <v>318</v>
      </c>
      <c r="D93" s="216" t="s">
        <v>284</v>
      </c>
      <c r="E93" s="217" t="s">
        <v>1077</v>
      </c>
      <c r="F93" s="218" t="s">
        <v>1078</v>
      </c>
      <c r="G93" s="219" t="s">
        <v>321</v>
      </c>
      <c r="H93" s="220">
        <v>8</v>
      </c>
      <c r="I93" s="221"/>
      <c r="J93" s="222">
        <f>ROUND(I93*H93,2)</f>
        <v>0</v>
      </c>
      <c r="K93" s="218" t="s">
        <v>316</v>
      </c>
      <c r="L93" s="47"/>
      <c r="M93" s="223" t="s">
        <v>19</v>
      </c>
      <c r="N93" s="224" t="s">
        <v>40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288</v>
      </c>
      <c r="AT93" s="227" t="s">
        <v>284</v>
      </c>
      <c r="AU93" s="227" t="s">
        <v>76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288</v>
      </c>
      <c r="BM93" s="227" t="s">
        <v>1079</v>
      </c>
    </row>
    <row r="94" s="2" customFormat="1" ht="16.5" customHeight="1">
      <c r="A94" s="41"/>
      <c r="B94" s="42"/>
      <c r="C94" s="216" t="s">
        <v>323</v>
      </c>
      <c r="D94" s="216" t="s">
        <v>284</v>
      </c>
      <c r="E94" s="217" t="s">
        <v>1080</v>
      </c>
      <c r="F94" s="218" t="s">
        <v>1081</v>
      </c>
      <c r="G94" s="219" t="s">
        <v>321</v>
      </c>
      <c r="H94" s="220">
        <v>16</v>
      </c>
      <c r="I94" s="221"/>
      <c r="J94" s="222">
        <f>ROUND(I94*H94,2)</f>
        <v>0</v>
      </c>
      <c r="K94" s="218" t="s">
        <v>316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288</v>
      </c>
      <c r="AT94" s="227" t="s">
        <v>284</v>
      </c>
      <c r="AU94" s="227" t="s">
        <v>76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288</v>
      </c>
      <c r="BM94" s="227" t="s">
        <v>1082</v>
      </c>
    </row>
    <row r="95" s="2" customFormat="1" ht="24.15" customHeight="1">
      <c r="A95" s="41"/>
      <c r="B95" s="42"/>
      <c r="C95" s="216" t="s">
        <v>327</v>
      </c>
      <c r="D95" s="216" t="s">
        <v>284</v>
      </c>
      <c r="E95" s="217" t="s">
        <v>1083</v>
      </c>
      <c r="F95" s="218" t="s">
        <v>1084</v>
      </c>
      <c r="G95" s="219" t="s">
        <v>321</v>
      </c>
      <c r="H95" s="220">
        <v>8</v>
      </c>
      <c r="I95" s="221"/>
      <c r="J95" s="222">
        <f>ROUND(I95*H95,2)</f>
        <v>0</v>
      </c>
      <c r="K95" s="218" t="s">
        <v>316</v>
      </c>
      <c r="L95" s="47"/>
      <c r="M95" s="223" t="s">
        <v>19</v>
      </c>
      <c r="N95" s="224" t="s">
        <v>40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288</v>
      </c>
      <c r="AT95" s="227" t="s">
        <v>284</v>
      </c>
      <c r="AU95" s="227" t="s">
        <v>76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288</v>
      </c>
      <c r="BM95" s="227" t="s">
        <v>1085</v>
      </c>
    </row>
    <row r="96" s="2" customFormat="1" ht="24.15" customHeight="1">
      <c r="A96" s="41"/>
      <c r="B96" s="42"/>
      <c r="C96" s="216" t="s">
        <v>336</v>
      </c>
      <c r="D96" s="216" t="s">
        <v>284</v>
      </c>
      <c r="E96" s="217" t="s">
        <v>1086</v>
      </c>
      <c r="F96" s="218" t="s">
        <v>1087</v>
      </c>
      <c r="G96" s="219" t="s">
        <v>321</v>
      </c>
      <c r="H96" s="220">
        <v>8</v>
      </c>
      <c r="I96" s="221"/>
      <c r="J96" s="222">
        <f>ROUND(I96*H96,2)</f>
        <v>0</v>
      </c>
      <c r="K96" s="218" t="s">
        <v>316</v>
      </c>
      <c r="L96" s="47"/>
      <c r="M96" s="223" t="s">
        <v>19</v>
      </c>
      <c r="N96" s="224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288</v>
      </c>
      <c r="AT96" s="227" t="s">
        <v>284</v>
      </c>
      <c r="AU96" s="227" t="s">
        <v>76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288</v>
      </c>
      <c r="BM96" s="227" t="s">
        <v>1088</v>
      </c>
    </row>
    <row r="97" s="2" customFormat="1" ht="16.5" customHeight="1">
      <c r="A97" s="41"/>
      <c r="B97" s="42"/>
      <c r="C97" s="216" t="s">
        <v>347</v>
      </c>
      <c r="D97" s="216" t="s">
        <v>284</v>
      </c>
      <c r="E97" s="217" t="s">
        <v>1089</v>
      </c>
      <c r="F97" s="218" t="s">
        <v>1090</v>
      </c>
      <c r="G97" s="219" t="s">
        <v>197</v>
      </c>
      <c r="H97" s="220">
        <v>14.535</v>
      </c>
      <c r="I97" s="221"/>
      <c r="J97" s="222">
        <f>ROUND(I97*H97,2)</f>
        <v>0</v>
      </c>
      <c r="K97" s="218" t="s">
        <v>316</v>
      </c>
      <c r="L97" s="47"/>
      <c r="M97" s="223" t="s">
        <v>19</v>
      </c>
      <c r="N97" s="224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288</v>
      </c>
      <c r="AT97" s="227" t="s">
        <v>284</v>
      </c>
      <c r="AU97" s="227" t="s">
        <v>76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288</v>
      </c>
      <c r="BM97" s="227" t="s">
        <v>1091</v>
      </c>
    </row>
    <row r="98" s="2" customFormat="1" ht="16.5" customHeight="1">
      <c r="A98" s="41"/>
      <c r="B98" s="42"/>
      <c r="C98" s="216" t="s">
        <v>355</v>
      </c>
      <c r="D98" s="216" t="s">
        <v>284</v>
      </c>
      <c r="E98" s="217" t="s">
        <v>1092</v>
      </c>
      <c r="F98" s="218" t="s">
        <v>1093</v>
      </c>
      <c r="G98" s="219" t="s">
        <v>197</v>
      </c>
      <c r="H98" s="220">
        <v>14.535</v>
      </c>
      <c r="I98" s="221"/>
      <c r="J98" s="222">
        <f>ROUND(I98*H98,2)</f>
        <v>0</v>
      </c>
      <c r="K98" s="218" t="s">
        <v>316</v>
      </c>
      <c r="L98" s="47"/>
      <c r="M98" s="223" t="s">
        <v>19</v>
      </c>
      <c r="N98" s="224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288</v>
      </c>
      <c r="AT98" s="227" t="s">
        <v>284</v>
      </c>
      <c r="AU98" s="227" t="s">
        <v>76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288</v>
      </c>
      <c r="BM98" s="227" t="s">
        <v>1094</v>
      </c>
    </row>
    <row r="99" s="2" customFormat="1" ht="33" customHeight="1">
      <c r="A99" s="41"/>
      <c r="B99" s="42"/>
      <c r="C99" s="216" t="s">
        <v>8</v>
      </c>
      <c r="D99" s="216" t="s">
        <v>284</v>
      </c>
      <c r="E99" s="217" t="s">
        <v>1095</v>
      </c>
      <c r="F99" s="218" t="s">
        <v>1096</v>
      </c>
      <c r="G99" s="219" t="s">
        <v>366</v>
      </c>
      <c r="H99" s="220">
        <v>0.503</v>
      </c>
      <c r="I99" s="221"/>
      <c r="J99" s="222">
        <f>ROUND(I99*H99,2)</f>
        <v>0</v>
      </c>
      <c r="K99" s="218" t="s">
        <v>316</v>
      </c>
      <c r="L99" s="47"/>
      <c r="M99" s="223" t="s">
        <v>19</v>
      </c>
      <c r="N99" s="224" t="s">
        <v>40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288</v>
      </c>
      <c r="AT99" s="227" t="s">
        <v>284</v>
      </c>
      <c r="AU99" s="227" t="s">
        <v>76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288</v>
      </c>
      <c r="BM99" s="227" t="s">
        <v>1097</v>
      </c>
    </row>
    <row r="100" s="2" customFormat="1" ht="16.5" customHeight="1">
      <c r="A100" s="41"/>
      <c r="B100" s="42"/>
      <c r="C100" s="216" t="s">
        <v>369</v>
      </c>
      <c r="D100" s="216" t="s">
        <v>284</v>
      </c>
      <c r="E100" s="217" t="s">
        <v>1098</v>
      </c>
      <c r="F100" s="218" t="s">
        <v>1099</v>
      </c>
      <c r="G100" s="219" t="s">
        <v>321</v>
      </c>
      <c r="H100" s="220">
        <v>8</v>
      </c>
      <c r="I100" s="221"/>
      <c r="J100" s="222">
        <f>ROUND(I100*H100,2)</f>
        <v>0</v>
      </c>
      <c r="K100" s="218" t="s">
        <v>316</v>
      </c>
      <c r="L100" s="47"/>
      <c r="M100" s="223" t="s">
        <v>19</v>
      </c>
      <c r="N100" s="224" t="s">
        <v>40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288</v>
      </c>
      <c r="AT100" s="227" t="s">
        <v>284</v>
      </c>
      <c r="AU100" s="227" t="s">
        <v>76</v>
      </c>
      <c r="AY100" s="20" t="s">
        <v>281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76</v>
      </c>
      <c r="BK100" s="228">
        <f>ROUND(I100*H100,2)</f>
        <v>0</v>
      </c>
      <c r="BL100" s="20" t="s">
        <v>288</v>
      </c>
      <c r="BM100" s="227" t="s">
        <v>1100</v>
      </c>
    </row>
    <row r="101" s="2" customFormat="1" ht="16.5" customHeight="1">
      <c r="A101" s="41"/>
      <c r="B101" s="42"/>
      <c r="C101" s="216" t="s">
        <v>374</v>
      </c>
      <c r="D101" s="216" t="s">
        <v>284</v>
      </c>
      <c r="E101" s="217" t="s">
        <v>1101</v>
      </c>
      <c r="F101" s="218" t="s">
        <v>1102</v>
      </c>
      <c r="G101" s="219" t="s">
        <v>321</v>
      </c>
      <c r="H101" s="220">
        <v>8</v>
      </c>
      <c r="I101" s="221"/>
      <c r="J101" s="222">
        <f>ROUND(I101*H101,2)</f>
        <v>0</v>
      </c>
      <c r="K101" s="218" t="s">
        <v>316</v>
      </c>
      <c r="L101" s="47"/>
      <c r="M101" s="223" t="s">
        <v>19</v>
      </c>
      <c r="N101" s="224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288</v>
      </c>
      <c r="AT101" s="227" t="s">
        <v>284</v>
      </c>
      <c r="AU101" s="227" t="s">
        <v>76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288</v>
      </c>
      <c r="BM101" s="227" t="s">
        <v>1103</v>
      </c>
    </row>
    <row r="102" s="2" customFormat="1" ht="24.15" customHeight="1">
      <c r="A102" s="41"/>
      <c r="B102" s="42"/>
      <c r="C102" s="216" t="s">
        <v>380</v>
      </c>
      <c r="D102" s="216" t="s">
        <v>284</v>
      </c>
      <c r="E102" s="217" t="s">
        <v>1104</v>
      </c>
      <c r="F102" s="218" t="s">
        <v>1105</v>
      </c>
      <c r="G102" s="219" t="s">
        <v>1106</v>
      </c>
      <c r="H102" s="220">
        <v>38</v>
      </c>
      <c r="I102" s="221"/>
      <c r="J102" s="222">
        <f>ROUND(I102*H102,2)</f>
        <v>0</v>
      </c>
      <c r="K102" s="218" t="s">
        <v>316</v>
      </c>
      <c r="L102" s="47"/>
      <c r="M102" s="223" t="s">
        <v>19</v>
      </c>
      <c r="N102" s="224" t="s">
        <v>40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288</v>
      </c>
      <c r="AT102" s="227" t="s">
        <v>284</v>
      </c>
      <c r="AU102" s="227" t="s">
        <v>76</v>
      </c>
      <c r="AY102" s="20" t="s">
        <v>281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76</v>
      </c>
      <c r="BK102" s="228">
        <f>ROUND(I102*H102,2)</f>
        <v>0</v>
      </c>
      <c r="BL102" s="20" t="s">
        <v>288</v>
      </c>
      <c r="BM102" s="227" t="s">
        <v>1107</v>
      </c>
    </row>
    <row r="103" s="2" customFormat="1" ht="16.5" customHeight="1">
      <c r="A103" s="41"/>
      <c r="B103" s="42"/>
      <c r="C103" s="216" t="s">
        <v>305</v>
      </c>
      <c r="D103" s="216" t="s">
        <v>284</v>
      </c>
      <c r="E103" s="217" t="s">
        <v>1108</v>
      </c>
      <c r="F103" s="218" t="s">
        <v>1109</v>
      </c>
      <c r="G103" s="219" t="s">
        <v>1110</v>
      </c>
      <c r="H103" s="220">
        <v>1</v>
      </c>
      <c r="I103" s="221"/>
      <c r="J103" s="222">
        <f>ROUND(I103*H103,2)</f>
        <v>0</v>
      </c>
      <c r="K103" s="218" t="s">
        <v>316</v>
      </c>
      <c r="L103" s="47"/>
      <c r="M103" s="223" t="s">
        <v>19</v>
      </c>
      <c r="N103" s="224" t="s">
        <v>40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1111</v>
      </c>
      <c r="AT103" s="227" t="s">
        <v>284</v>
      </c>
      <c r="AU103" s="227" t="s">
        <v>76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1111</v>
      </c>
      <c r="BM103" s="227" t="s">
        <v>1112</v>
      </c>
    </row>
    <row r="104" s="2" customFormat="1" ht="16.5" customHeight="1">
      <c r="A104" s="41"/>
      <c r="B104" s="42"/>
      <c r="C104" s="216" t="s">
        <v>395</v>
      </c>
      <c r="D104" s="216" t="s">
        <v>284</v>
      </c>
      <c r="E104" s="217" t="s">
        <v>1113</v>
      </c>
      <c r="F104" s="218" t="s">
        <v>1114</v>
      </c>
      <c r="G104" s="219" t="s">
        <v>1110</v>
      </c>
      <c r="H104" s="220">
        <v>1</v>
      </c>
      <c r="I104" s="221"/>
      <c r="J104" s="222">
        <f>ROUND(I104*H104,2)</f>
        <v>0</v>
      </c>
      <c r="K104" s="218" t="s">
        <v>316</v>
      </c>
      <c r="L104" s="47"/>
      <c r="M104" s="223" t="s">
        <v>19</v>
      </c>
      <c r="N104" s="224" t="s">
        <v>40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1111</v>
      </c>
      <c r="AT104" s="227" t="s">
        <v>284</v>
      </c>
      <c r="AU104" s="227" t="s">
        <v>76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1111</v>
      </c>
      <c r="BM104" s="227" t="s">
        <v>1115</v>
      </c>
    </row>
    <row r="105" s="2" customFormat="1" ht="16.5" customHeight="1">
      <c r="A105" s="41"/>
      <c r="B105" s="42"/>
      <c r="C105" s="216" t="s">
        <v>401</v>
      </c>
      <c r="D105" s="216" t="s">
        <v>284</v>
      </c>
      <c r="E105" s="217" t="s">
        <v>1116</v>
      </c>
      <c r="F105" s="218" t="s">
        <v>1117</v>
      </c>
      <c r="G105" s="219" t="s">
        <v>1110</v>
      </c>
      <c r="H105" s="220">
        <v>1</v>
      </c>
      <c r="I105" s="221"/>
      <c r="J105" s="222">
        <f>ROUND(I105*H105,2)</f>
        <v>0</v>
      </c>
      <c r="K105" s="218" t="s">
        <v>316</v>
      </c>
      <c r="L105" s="47"/>
      <c r="M105" s="223" t="s">
        <v>19</v>
      </c>
      <c r="N105" s="224" t="s">
        <v>40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1111</v>
      </c>
      <c r="AT105" s="227" t="s">
        <v>284</v>
      </c>
      <c r="AU105" s="227" t="s">
        <v>76</v>
      </c>
      <c r="AY105" s="20" t="s">
        <v>281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76</v>
      </c>
      <c r="BK105" s="228">
        <f>ROUND(I105*H105,2)</f>
        <v>0</v>
      </c>
      <c r="BL105" s="20" t="s">
        <v>1111</v>
      </c>
      <c r="BM105" s="227" t="s">
        <v>1118</v>
      </c>
    </row>
    <row r="106" s="2" customFormat="1" ht="16.5" customHeight="1">
      <c r="A106" s="41"/>
      <c r="B106" s="42"/>
      <c r="C106" s="216" t="s">
        <v>406</v>
      </c>
      <c r="D106" s="216" t="s">
        <v>284</v>
      </c>
      <c r="E106" s="217" t="s">
        <v>1119</v>
      </c>
      <c r="F106" s="218" t="s">
        <v>1120</v>
      </c>
      <c r="G106" s="219" t="s">
        <v>1121</v>
      </c>
      <c r="H106" s="220">
        <v>0.59999999999999998</v>
      </c>
      <c r="I106" s="221"/>
      <c r="J106" s="222">
        <f>ROUND(I106*H106,2)</f>
        <v>0</v>
      </c>
      <c r="K106" s="218" t="s">
        <v>316</v>
      </c>
      <c r="L106" s="47"/>
      <c r="M106" s="295" t="s">
        <v>19</v>
      </c>
      <c r="N106" s="296" t="s">
        <v>40</v>
      </c>
      <c r="O106" s="293"/>
      <c r="P106" s="297">
        <f>O106*H106</f>
        <v>0</v>
      </c>
      <c r="Q106" s="297">
        <v>0</v>
      </c>
      <c r="R106" s="297">
        <f>Q106*H106</f>
        <v>0</v>
      </c>
      <c r="S106" s="297">
        <v>0</v>
      </c>
      <c r="T106" s="29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1111</v>
      </c>
      <c r="AT106" s="227" t="s">
        <v>284</v>
      </c>
      <c r="AU106" s="227" t="s">
        <v>76</v>
      </c>
      <c r="AY106" s="20" t="s">
        <v>281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76</v>
      </c>
      <c r="BK106" s="228">
        <f>ROUND(I106*H106,2)</f>
        <v>0</v>
      </c>
      <c r="BL106" s="20" t="s">
        <v>1111</v>
      </c>
      <c r="BM106" s="227" t="s">
        <v>1122</v>
      </c>
    </row>
    <row r="107" s="2" customFormat="1" ht="6.96" customHeight="1">
      <c r="A107" s="41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47"/>
      <c r="M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</sheetData>
  <sheetProtection sheet="1" autoFilter="0" formatColumns="0" formatRows="0" objects="1" scenarios="1" spinCount="100000" saltValue="YNr0GdnmJvGdd6tkUfSRx4XutQtYv4HS0HY+NAzwGmZjVNugZxr96wug91HgtqZscbzTidq5hRccRFuULkICLw==" hashValue="NBhpwpOIYIiPhoyK0ec5x6yrQUUFrkIjzOYGtKSsoKX6wDm/OH52HH76/In+UcwM7/+agqq+gVQ1RMpScNDVzA==" algorithmName="SHA-512" password="DDA6"/>
  <autoFilter ref="C85:K10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221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1123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ROUND(J90,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ROUND((SUM(BE90:BE135)),  2)</f>
        <v>0</v>
      </c>
      <c r="G35" s="41"/>
      <c r="H35" s="41"/>
      <c r="I35" s="161">
        <v>0.20999999999999999</v>
      </c>
      <c r="J35" s="160">
        <f>ROUND(((SUM(BE90:BE135))*I35),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ROUND((SUM(BF90:BF135)),  2)</f>
        <v>0</v>
      </c>
      <c r="G36" s="41"/>
      <c r="H36" s="41"/>
      <c r="I36" s="161">
        <v>0.12</v>
      </c>
      <c r="J36" s="160">
        <f>ROUND(((SUM(BF90:BF135))*I36),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ROUND((SUM(BG90:BG135)),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ROUND((SUM(BH90:BH135)),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ROUND((SUM(BI90:BI135)),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221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A6 - VZT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1124</v>
      </c>
      <c r="E64" s="181"/>
      <c r="F64" s="181"/>
      <c r="G64" s="181"/>
      <c r="H64" s="181"/>
      <c r="I64" s="181"/>
      <c r="J64" s="182">
        <f>J91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8"/>
      <c r="C65" s="179"/>
      <c r="D65" s="180" t="s">
        <v>1125</v>
      </c>
      <c r="E65" s="181"/>
      <c r="F65" s="181"/>
      <c r="G65" s="181"/>
      <c r="H65" s="181"/>
      <c r="I65" s="181"/>
      <c r="J65" s="182">
        <f>J115</f>
        <v>0</v>
      </c>
      <c r="K65" s="179"/>
      <c r="L65" s="183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8"/>
      <c r="C66" s="179"/>
      <c r="D66" s="180" t="s">
        <v>1126</v>
      </c>
      <c r="E66" s="181"/>
      <c r="F66" s="181"/>
      <c r="G66" s="181"/>
      <c r="H66" s="181"/>
      <c r="I66" s="181"/>
      <c r="J66" s="182">
        <f>J121</f>
        <v>0</v>
      </c>
      <c r="K66" s="179"/>
      <c r="L66" s="183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8"/>
      <c r="C67" s="179"/>
      <c r="D67" s="180" t="s">
        <v>1127</v>
      </c>
      <c r="E67" s="181"/>
      <c r="F67" s="181"/>
      <c r="G67" s="181"/>
      <c r="H67" s="181"/>
      <c r="I67" s="181"/>
      <c r="J67" s="182">
        <f>J126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8"/>
      <c r="C68" s="179"/>
      <c r="D68" s="180" t="s">
        <v>1128</v>
      </c>
      <c r="E68" s="181"/>
      <c r="F68" s="181"/>
      <c r="G68" s="181"/>
      <c r="H68" s="181"/>
      <c r="I68" s="181"/>
      <c r="J68" s="182">
        <f>J130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266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3" t="str">
        <f>E7</f>
        <v>Rekonstrukce sociálního zařízení včetně rozvodů vody a kanalizace</v>
      </c>
      <c r="F78" s="35"/>
      <c r="G78" s="35"/>
      <c r="H78" s="35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217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3" t="s">
        <v>221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225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A6 - VZT</v>
      </c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3"/>
      <c r="E84" s="43"/>
      <c r="F84" s="30" t="str">
        <f>F14</f>
        <v xml:space="preserve"> </v>
      </c>
      <c r="G84" s="43"/>
      <c r="H84" s="43"/>
      <c r="I84" s="35" t="s">
        <v>23</v>
      </c>
      <c r="J84" s="75" t="str">
        <f>IF(J14="","",J14)</f>
        <v>6. 6. 2025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25</v>
      </c>
      <c r="D86" s="43"/>
      <c r="E86" s="43"/>
      <c r="F86" s="30" t="str">
        <f>E17</f>
        <v xml:space="preserve"> </v>
      </c>
      <c r="G86" s="43"/>
      <c r="H86" s="43"/>
      <c r="I86" s="35" t="s">
        <v>30</v>
      </c>
      <c r="J86" s="39" t="str">
        <f>E23</f>
        <v xml:space="preserve"> 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28</v>
      </c>
      <c r="D87" s="43"/>
      <c r="E87" s="43"/>
      <c r="F87" s="30" t="str">
        <f>IF(E20="","",E20)</f>
        <v>Vyplň údaj</v>
      </c>
      <c r="G87" s="43"/>
      <c r="H87" s="43"/>
      <c r="I87" s="35" t="s">
        <v>32</v>
      </c>
      <c r="J87" s="39" t="str">
        <f>E26</f>
        <v xml:space="preserve"> 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89"/>
      <c r="B89" s="190"/>
      <c r="C89" s="191" t="s">
        <v>267</v>
      </c>
      <c r="D89" s="192" t="s">
        <v>54</v>
      </c>
      <c r="E89" s="192" t="s">
        <v>50</v>
      </c>
      <c r="F89" s="192" t="s">
        <v>51</v>
      </c>
      <c r="G89" s="192" t="s">
        <v>268</v>
      </c>
      <c r="H89" s="192" t="s">
        <v>269</v>
      </c>
      <c r="I89" s="192" t="s">
        <v>270</v>
      </c>
      <c r="J89" s="192" t="s">
        <v>239</v>
      </c>
      <c r="K89" s="193" t="s">
        <v>271</v>
      </c>
      <c r="L89" s="194"/>
      <c r="M89" s="95" t="s">
        <v>19</v>
      </c>
      <c r="N89" s="96" t="s">
        <v>39</v>
      </c>
      <c r="O89" s="96" t="s">
        <v>272</v>
      </c>
      <c r="P89" s="96" t="s">
        <v>273</v>
      </c>
      <c r="Q89" s="96" t="s">
        <v>274</v>
      </c>
      <c r="R89" s="96" t="s">
        <v>275</v>
      </c>
      <c r="S89" s="96" t="s">
        <v>276</v>
      </c>
      <c r="T89" s="97" t="s">
        <v>277</v>
      </c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</row>
    <row r="90" s="2" customFormat="1" ht="22.8" customHeight="1">
      <c r="A90" s="41"/>
      <c r="B90" s="42"/>
      <c r="C90" s="102" t="s">
        <v>278</v>
      </c>
      <c r="D90" s="43"/>
      <c r="E90" s="43"/>
      <c r="F90" s="43"/>
      <c r="G90" s="43"/>
      <c r="H90" s="43"/>
      <c r="I90" s="43"/>
      <c r="J90" s="195">
        <f>BK90</f>
        <v>0</v>
      </c>
      <c r="K90" s="43"/>
      <c r="L90" s="47"/>
      <c r="M90" s="98"/>
      <c r="N90" s="196"/>
      <c r="O90" s="99"/>
      <c r="P90" s="197">
        <f>P91+P115+P121+P126+P130</f>
        <v>0</v>
      </c>
      <c r="Q90" s="99"/>
      <c r="R90" s="197">
        <f>R91+R115+R121+R126+R130</f>
        <v>0</v>
      </c>
      <c r="S90" s="99"/>
      <c r="T90" s="198">
        <f>T91+T115+T121+T126+T130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68</v>
      </c>
      <c r="AU90" s="20" t="s">
        <v>240</v>
      </c>
      <c r="BK90" s="199">
        <f>BK91+BK115+BK121+BK126+BK130</f>
        <v>0</v>
      </c>
    </row>
    <row r="91" s="12" customFormat="1" ht="25.92" customHeight="1">
      <c r="A91" s="12"/>
      <c r="B91" s="200"/>
      <c r="C91" s="201"/>
      <c r="D91" s="202" t="s">
        <v>68</v>
      </c>
      <c r="E91" s="203" t="s">
        <v>76</v>
      </c>
      <c r="F91" s="203" t="s">
        <v>97</v>
      </c>
      <c r="G91" s="201"/>
      <c r="H91" s="201"/>
      <c r="I91" s="204"/>
      <c r="J91" s="205">
        <f>BK91</f>
        <v>0</v>
      </c>
      <c r="K91" s="201"/>
      <c r="L91" s="206"/>
      <c r="M91" s="207"/>
      <c r="N91" s="208"/>
      <c r="O91" s="208"/>
      <c r="P91" s="209">
        <f>SUM(P92:P114)</f>
        <v>0</v>
      </c>
      <c r="Q91" s="208"/>
      <c r="R91" s="209">
        <f>SUM(R92:R114)</f>
        <v>0</v>
      </c>
      <c r="S91" s="208"/>
      <c r="T91" s="210">
        <f>SUM(T92:T114)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288</v>
      </c>
      <c r="AT91" s="212" t="s">
        <v>68</v>
      </c>
      <c r="AU91" s="212" t="s">
        <v>69</v>
      </c>
      <c r="AY91" s="211" t="s">
        <v>281</v>
      </c>
      <c r="BK91" s="213">
        <f>SUM(BK92:BK114)</f>
        <v>0</v>
      </c>
    </row>
    <row r="92" s="2" customFormat="1" ht="24.15" customHeight="1">
      <c r="A92" s="41"/>
      <c r="B92" s="42"/>
      <c r="C92" s="267" t="s">
        <v>76</v>
      </c>
      <c r="D92" s="267" t="s">
        <v>396</v>
      </c>
      <c r="E92" s="268" t="s">
        <v>1129</v>
      </c>
      <c r="F92" s="269" t="s">
        <v>1130</v>
      </c>
      <c r="G92" s="270" t="s">
        <v>321</v>
      </c>
      <c r="H92" s="271">
        <v>1</v>
      </c>
      <c r="I92" s="272"/>
      <c r="J92" s="273">
        <f>ROUND(I92*H92,2)</f>
        <v>0</v>
      </c>
      <c r="K92" s="269" t="s">
        <v>316</v>
      </c>
      <c r="L92" s="274"/>
      <c r="M92" s="275" t="s">
        <v>19</v>
      </c>
      <c r="N92" s="276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1111</v>
      </c>
      <c r="AT92" s="227" t="s">
        <v>396</v>
      </c>
      <c r="AU92" s="227" t="s">
        <v>76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1111</v>
      </c>
      <c r="BM92" s="227" t="s">
        <v>1131</v>
      </c>
    </row>
    <row r="93" s="2" customFormat="1" ht="21.75" customHeight="1">
      <c r="A93" s="41"/>
      <c r="B93" s="42"/>
      <c r="C93" s="267" t="s">
        <v>78</v>
      </c>
      <c r="D93" s="267" t="s">
        <v>396</v>
      </c>
      <c r="E93" s="268" t="s">
        <v>1132</v>
      </c>
      <c r="F93" s="269" t="s">
        <v>1133</v>
      </c>
      <c r="G93" s="270" t="s">
        <v>321</v>
      </c>
      <c r="H93" s="271">
        <v>1</v>
      </c>
      <c r="I93" s="272"/>
      <c r="J93" s="273">
        <f>ROUND(I93*H93,2)</f>
        <v>0</v>
      </c>
      <c r="K93" s="269" t="s">
        <v>316</v>
      </c>
      <c r="L93" s="274"/>
      <c r="M93" s="275" t="s">
        <v>19</v>
      </c>
      <c r="N93" s="276" t="s">
        <v>40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1111</v>
      </c>
      <c r="AT93" s="227" t="s">
        <v>396</v>
      </c>
      <c r="AU93" s="227" t="s">
        <v>76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1111</v>
      </c>
      <c r="BM93" s="227" t="s">
        <v>1134</v>
      </c>
    </row>
    <row r="94" s="2" customFormat="1" ht="16.5" customHeight="1">
      <c r="A94" s="41"/>
      <c r="B94" s="42"/>
      <c r="C94" s="267" t="s">
        <v>199</v>
      </c>
      <c r="D94" s="267" t="s">
        <v>396</v>
      </c>
      <c r="E94" s="268" t="s">
        <v>1135</v>
      </c>
      <c r="F94" s="269" t="s">
        <v>1136</v>
      </c>
      <c r="G94" s="270" t="s">
        <v>321</v>
      </c>
      <c r="H94" s="271">
        <v>1</v>
      </c>
      <c r="I94" s="272"/>
      <c r="J94" s="273">
        <f>ROUND(I94*H94,2)</f>
        <v>0</v>
      </c>
      <c r="K94" s="269" t="s">
        <v>316</v>
      </c>
      <c r="L94" s="274"/>
      <c r="M94" s="275" t="s">
        <v>19</v>
      </c>
      <c r="N94" s="276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1111</v>
      </c>
      <c r="AT94" s="227" t="s">
        <v>396</v>
      </c>
      <c r="AU94" s="227" t="s">
        <v>76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1111</v>
      </c>
      <c r="BM94" s="227" t="s">
        <v>1137</v>
      </c>
    </row>
    <row r="95" s="2" customFormat="1" ht="24.15" customHeight="1">
      <c r="A95" s="41"/>
      <c r="B95" s="42"/>
      <c r="C95" s="267" t="s">
        <v>288</v>
      </c>
      <c r="D95" s="267" t="s">
        <v>396</v>
      </c>
      <c r="E95" s="268" t="s">
        <v>1138</v>
      </c>
      <c r="F95" s="269" t="s">
        <v>1139</v>
      </c>
      <c r="G95" s="270" t="s">
        <v>321</v>
      </c>
      <c r="H95" s="271">
        <v>1</v>
      </c>
      <c r="I95" s="272"/>
      <c r="J95" s="273">
        <f>ROUND(I95*H95,2)</f>
        <v>0</v>
      </c>
      <c r="K95" s="269" t="s">
        <v>316</v>
      </c>
      <c r="L95" s="274"/>
      <c r="M95" s="275" t="s">
        <v>19</v>
      </c>
      <c r="N95" s="276" t="s">
        <v>40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1111</v>
      </c>
      <c r="AT95" s="227" t="s">
        <v>396</v>
      </c>
      <c r="AU95" s="227" t="s">
        <v>76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1111</v>
      </c>
      <c r="BM95" s="227" t="s">
        <v>1140</v>
      </c>
    </row>
    <row r="96" s="2" customFormat="1" ht="24.15" customHeight="1">
      <c r="A96" s="41"/>
      <c r="B96" s="42"/>
      <c r="C96" s="267" t="s">
        <v>312</v>
      </c>
      <c r="D96" s="267" t="s">
        <v>396</v>
      </c>
      <c r="E96" s="268" t="s">
        <v>1141</v>
      </c>
      <c r="F96" s="269" t="s">
        <v>1130</v>
      </c>
      <c r="G96" s="270" t="s">
        <v>321</v>
      </c>
      <c r="H96" s="271">
        <v>1</v>
      </c>
      <c r="I96" s="272"/>
      <c r="J96" s="273">
        <f>ROUND(I96*H96,2)</f>
        <v>0</v>
      </c>
      <c r="K96" s="269" t="s">
        <v>316</v>
      </c>
      <c r="L96" s="274"/>
      <c r="M96" s="275" t="s">
        <v>19</v>
      </c>
      <c r="N96" s="276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1111</v>
      </c>
      <c r="AT96" s="227" t="s">
        <v>396</v>
      </c>
      <c r="AU96" s="227" t="s">
        <v>76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1111</v>
      </c>
      <c r="BM96" s="227" t="s">
        <v>1142</v>
      </c>
    </row>
    <row r="97" s="2" customFormat="1" ht="21.75" customHeight="1">
      <c r="A97" s="41"/>
      <c r="B97" s="42"/>
      <c r="C97" s="267" t="s">
        <v>318</v>
      </c>
      <c r="D97" s="267" t="s">
        <v>396</v>
      </c>
      <c r="E97" s="268" t="s">
        <v>1143</v>
      </c>
      <c r="F97" s="269" t="s">
        <v>1133</v>
      </c>
      <c r="G97" s="270" t="s">
        <v>321</v>
      </c>
      <c r="H97" s="271">
        <v>1</v>
      </c>
      <c r="I97" s="272"/>
      <c r="J97" s="273">
        <f>ROUND(I97*H97,2)</f>
        <v>0</v>
      </c>
      <c r="K97" s="269" t="s">
        <v>316</v>
      </c>
      <c r="L97" s="274"/>
      <c r="M97" s="275" t="s">
        <v>19</v>
      </c>
      <c r="N97" s="276" t="s">
        <v>40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1111</v>
      </c>
      <c r="AT97" s="227" t="s">
        <v>396</v>
      </c>
      <c r="AU97" s="227" t="s">
        <v>76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1111</v>
      </c>
      <c r="BM97" s="227" t="s">
        <v>1144</v>
      </c>
    </row>
    <row r="98" s="2" customFormat="1" ht="16.5" customHeight="1">
      <c r="A98" s="41"/>
      <c r="B98" s="42"/>
      <c r="C98" s="267" t="s">
        <v>323</v>
      </c>
      <c r="D98" s="267" t="s">
        <v>396</v>
      </c>
      <c r="E98" s="268" t="s">
        <v>1135</v>
      </c>
      <c r="F98" s="269" t="s">
        <v>1136</v>
      </c>
      <c r="G98" s="270" t="s">
        <v>321</v>
      </c>
      <c r="H98" s="271">
        <v>1</v>
      </c>
      <c r="I98" s="272"/>
      <c r="J98" s="273">
        <f>ROUND(I98*H98,2)</f>
        <v>0</v>
      </c>
      <c r="K98" s="269" t="s">
        <v>316</v>
      </c>
      <c r="L98" s="274"/>
      <c r="M98" s="275" t="s">
        <v>19</v>
      </c>
      <c r="N98" s="276" t="s">
        <v>40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1111</v>
      </c>
      <c r="AT98" s="227" t="s">
        <v>396</v>
      </c>
      <c r="AU98" s="227" t="s">
        <v>76</v>
      </c>
      <c r="AY98" s="20" t="s">
        <v>281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76</v>
      </c>
      <c r="BK98" s="228">
        <f>ROUND(I98*H98,2)</f>
        <v>0</v>
      </c>
      <c r="BL98" s="20" t="s">
        <v>1111</v>
      </c>
      <c r="BM98" s="227" t="s">
        <v>1145</v>
      </c>
    </row>
    <row r="99" s="2" customFormat="1" ht="24.15" customHeight="1">
      <c r="A99" s="41"/>
      <c r="B99" s="42"/>
      <c r="C99" s="267" t="s">
        <v>327</v>
      </c>
      <c r="D99" s="267" t="s">
        <v>396</v>
      </c>
      <c r="E99" s="268" t="s">
        <v>1146</v>
      </c>
      <c r="F99" s="269" t="s">
        <v>1139</v>
      </c>
      <c r="G99" s="270" t="s">
        <v>321</v>
      </c>
      <c r="H99" s="271">
        <v>1</v>
      </c>
      <c r="I99" s="272"/>
      <c r="J99" s="273">
        <f>ROUND(I99*H99,2)</f>
        <v>0</v>
      </c>
      <c r="K99" s="269" t="s">
        <v>316</v>
      </c>
      <c r="L99" s="274"/>
      <c r="M99" s="275" t="s">
        <v>19</v>
      </c>
      <c r="N99" s="276" t="s">
        <v>40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1111</v>
      </c>
      <c r="AT99" s="227" t="s">
        <v>396</v>
      </c>
      <c r="AU99" s="227" t="s">
        <v>76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1111</v>
      </c>
      <c r="BM99" s="227" t="s">
        <v>1147</v>
      </c>
    </row>
    <row r="100" s="2" customFormat="1" ht="24.15" customHeight="1">
      <c r="A100" s="41"/>
      <c r="B100" s="42"/>
      <c r="C100" s="267" t="s">
        <v>336</v>
      </c>
      <c r="D100" s="267" t="s">
        <v>396</v>
      </c>
      <c r="E100" s="268" t="s">
        <v>1148</v>
      </c>
      <c r="F100" s="269" t="s">
        <v>1130</v>
      </c>
      <c r="G100" s="270" t="s">
        <v>321</v>
      </c>
      <c r="H100" s="271">
        <v>1</v>
      </c>
      <c r="I100" s="272"/>
      <c r="J100" s="273">
        <f>ROUND(I100*H100,2)</f>
        <v>0</v>
      </c>
      <c r="K100" s="269" t="s">
        <v>316</v>
      </c>
      <c r="L100" s="274"/>
      <c r="M100" s="275" t="s">
        <v>19</v>
      </c>
      <c r="N100" s="276" t="s">
        <v>40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1111</v>
      </c>
      <c r="AT100" s="227" t="s">
        <v>396</v>
      </c>
      <c r="AU100" s="227" t="s">
        <v>76</v>
      </c>
      <c r="AY100" s="20" t="s">
        <v>281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76</v>
      </c>
      <c r="BK100" s="228">
        <f>ROUND(I100*H100,2)</f>
        <v>0</v>
      </c>
      <c r="BL100" s="20" t="s">
        <v>1111</v>
      </c>
      <c r="BM100" s="227" t="s">
        <v>1149</v>
      </c>
    </row>
    <row r="101" s="2" customFormat="1" ht="21.75" customHeight="1">
      <c r="A101" s="41"/>
      <c r="B101" s="42"/>
      <c r="C101" s="267" t="s">
        <v>347</v>
      </c>
      <c r="D101" s="267" t="s">
        <v>396</v>
      </c>
      <c r="E101" s="268" t="s">
        <v>1150</v>
      </c>
      <c r="F101" s="269" t="s">
        <v>1133</v>
      </c>
      <c r="G101" s="270" t="s">
        <v>321</v>
      </c>
      <c r="H101" s="271">
        <v>1</v>
      </c>
      <c r="I101" s="272"/>
      <c r="J101" s="273">
        <f>ROUND(I101*H101,2)</f>
        <v>0</v>
      </c>
      <c r="K101" s="269" t="s">
        <v>316</v>
      </c>
      <c r="L101" s="274"/>
      <c r="M101" s="275" t="s">
        <v>19</v>
      </c>
      <c r="N101" s="276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1111</v>
      </c>
      <c r="AT101" s="227" t="s">
        <v>396</v>
      </c>
      <c r="AU101" s="227" t="s">
        <v>76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1111</v>
      </c>
      <c r="BM101" s="227" t="s">
        <v>1151</v>
      </c>
    </row>
    <row r="102" s="2" customFormat="1" ht="16.5" customHeight="1">
      <c r="A102" s="41"/>
      <c r="B102" s="42"/>
      <c r="C102" s="267" t="s">
        <v>355</v>
      </c>
      <c r="D102" s="267" t="s">
        <v>396</v>
      </c>
      <c r="E102" s="268" t="s">
        <v>1135</v>
      </c>
      <c r="F102" s="269" t="s">
        <v>1136</v>
      </c>
      <c r="G102" s="270" t="s">
        <v>321</v>
      </c>
      <c r="H102" s="271">
        <v>1</v>
      </c>
      <c r="I102" s="272"/>
      <c r="J102" s="273">
        <f>ROUND(I102*H102,2)</f>
        <v>0</v>
      </c>
      <c r="K102" s="269" t="s">
        <v>316</v>
      </c>
      <c r="L102" s="274"/>
      <c r="M102" s="275" t="s">
        <v>19</v>
      </c>
      <c r="N102" s="276" t="s">
        <v>40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1111</v>
      </c>
      <c r="AT102" s="227" t="s">
        <v>396</v>
      </c>
      <c r="AU102" s="227" t="s">
        <v>76</v>
      </c>
      <c r="AY102" s="20" t="s">
        <v>281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76</v>
      </c>
      <c r="BK102" s="228">
        <f>ROUND(I102*H102,2)</f>
        <v>0</v>
      </c>
      <c r="BL102" s="20" t="s">
        <v>1111</v>
      </c>
      <c r="BM102" s="227" t="s">
        <v>1152</v>
      </c>
    </row>
    <row r="103" s="2" customFormat="1" ht="24.15" customHeight="1">
      <c r="A103" s="41"/>
      <c r="B103" s="42"/>
      <c r="C103" s="267" t="s">
        <v>8</v>
      </c>
      <c r="D103" s="267" t="s">
        <v>396</v>
      </c>
      <c r="E103" s="268" t="s">
        <v>1153</v>
      </c>
      <c r="F103" s="269" t="s">
        <v>1139</v>
      </c>
      <c r="G103" s="270" t="s">
        <v>321</v>
      </c>
      <c r="H103" s="271">
        <v>1</v>
      </c>
      <c r="I103" s="272"/>
      <c r="J103" s="273">
        <f>ROUND(I103*H103,2)</f>
        <v>0</v>
      </c>
      <c r="K103" s="269" t="s">
        <v>316</v>
      </c>
      <c r="L103" s="274"/>
      <c r="M103" s="275" t="s">
        <v>19</v>
      </c>
      <c r="N103" s="276" t="s">
        <v>40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1111</v>
      </c>
      <c r="AT103" s="227" t="s">
        <v>396</v>
      </c>
      <c r="AU103" s="227" t="s">
        <v>76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1111</v>
      </c>
      <c r="BM103" s="227" t="s">
        <v>1154</v>
      </c>
    </row>
    <row r="104" s="2" customFormat="1" ht="16.5" customHeight="1">
      <c r="A104" s="41"/>
      <c r="B104" s="42"/>
      <c r="C104" s="267" t="s">
        <v>369</v>
      </c>
      <c r="D104" s="267" t="s">
        <v>396</v>
      </c>
      <c r="E104" s="268" t="s">
        <v>1155</v>
      </c>
      <c r="F104" s="269" t="s">
        <v>1156</v>
      </c>
      <c r="G104" s="270" t="s">
        <v>321</v>
      </c>
      <c r="H104" s="271">
        <v>3</v>
      </c>
      <c r="I104" s="272"/>
      <c r="J104" s="273">
        <f>ROUND(I104*H104,2)</f>
        <v>0</v>
      </c>
      <c r="K104" s="269" t="s">
        <v>316</v>
      </c>
      <c r="L104" s="274"/>
      <c r="M104" s="275" t="s">
        <v>19</v>
      </c>
      <c r="N104" s="276" t="s">
        <v>40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1111</v>
      </c>
      <c r="AT104" s="227" t="s">
        <v>396</v>
      </c>
      <c r="AU104" s="227" t="s">
        <v>76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1111</v>
      </c>
      <c r="BM104" s="227" t="s">
        <v>1157</v>
      </c>
    </row>
    <row r="105" s="2" customFormat="1" ht="16.5" customHeight="1">
      <c r="A105" s="41"/>
      <c r="B105" s="42"/>
      <c r="C105" s="267" t="s">
        <v>374</v>
      </c>
      <c r="D105" s="267" t="s">
        <v>396</v>
      </c>
      <c r="E105" s="268" t="s">
        <v>1158</v>
      </c>
      <c r="F105" s="269" t="s">
        <v>1159</v>
      </c>
      <c r="G105" s="270" t="s">
        <v>321</v>
      </c>
      <c r="H105" s="271">
        <v>3</v>
      </c>
      <c r="I105" s="272"/>
      <c r="J105" s="273">
        <f>ROUND(I105*H105,2)</f>
        <v>0</v>
      </c>
      <c r="K105" s="269" t="s">
        <v>316</v>
      </c>
      <c r="L105" s="274"/>
      <c r="M105" s="275" t="s">
        <v>19</v>
      </c>
      <c r="N105" s="276" t="s">
        <v>40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1111</v>
      </c>
      <c r="AT105" s="227" t="s">
        <v>396</v>
      </c>
      <c r="AU105" s="227" t="s">
        <v>76</v>
      </c>
      <c r="AY105" s="20" t="s">
        <v>281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76</v>
      </c>
      <c r="BK105" s="228">
        <f>ROUND(I105*H105,2)</f>
        <v>0</v>
      </c>
      <c r="BL105" s="20" t="s">
        <v>1111</v>
      </c>
      <c r="BM105" s="227" t="s">
        <v>1160</v>
      </c>
    </row>
    <row r="106" s="2" customFormat="1" ht="16.5" customHeight="1">
      <c r="A106" s="41"/>
      <c r="B106" s="42"/>
      <c r="C106" s="267" t="s">
        <v>380</v>
      </c>
      <c r="D106" s="267" t="s">
        <v>396</v>
      </c>
      <c r="E106" s="268" t="s">
        <v>1161</v>
      </c>
      <c r="F106" s="269" t="s">
        <v>1162</v>
      </c>
      <c r="G106" s="270" t="s">
        <v>321</v>
      </c>
      <c r="H106" s="271">
        <v>3</v>
      </c>
      <c r="I106" s="272"/>
      <c r="J106" s="273">
        <f>ROUND(I106*H106,2)</f>
        <v>0</v>
      </c>
      <c r="K106" s="269" t="s">
        <v>316</v>
      </c>
      <c r="L106" s="274"/>
      <c r="M106" s="275" t="s">
        <v>19</v>
      </c>
      <c r="N106" s="276" t="s">
        <v>40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1111</v>
      </c>
      <c r="AT106" s="227" t="s">
        <v>396</v>
      </c>
      <c r="AU106" s="227" t="s">
        <v>76</v>
      </c>
      <c r="AY106" s="20" t="s">
        <v>281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76</v>
      </c>
      <c r="BK106" s="228">
        <f>ROUND(I106*H106,2)</f>
        <v>0</v>
      </c>
      <c r="BL106" s="20" t="s">
        <v>1111</v>
      </c>
      <c r="BM106" s="227" t="s">
        <v>1163</v>
      </c>
    </row>
    <row r="107" s="2" customFormat="1" ht="16.5" customHeight="1">
      <c r="A107" s="41"/>
      <c r="B107" s="42"/>
      <c r="C107" s="267" t="s">
        <v>305</v>
      </c>
      <c r="D107" s="267" t="s">
        <v>396</v>
      </c>
      <c r="E107" s="268" t="s">
        <v>1164</v>
      </c>
      <c r="F107" s="269" t="s">
        <v>1165</v>
      </c>
      <c r="G107" s="270" t="s">
        <v>321</v>
      </c>
      <c r="H107" s="271">
        <v>3</v>
      </c>
      <c r="I107" s="272"/>
      <c r="J107" s="273">
        <f>ROUND(I107*H107,2)</f>
        <v>0</v>
      </c>
      <c r="K107" s="269" t="s">
        <v>316</v>
      </c>
      <c r="L107" s="274"/>
      <c r="M107" s="275" t="s">
        <v>19</v>
      </c>
      <c r="N107" s="276" t="s">
        <v>40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1111</v>
      </c>
      <c r="AT107" s="227" t="s">
        <v>396</v>
      </c>
      <c r="AU107" s="227" t="s">
        <v>76</v>
      </c>
      <c r="AY107" s="20" t="s">
        <v>281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76</v>
      </c>
      <c r="BK107" s="228">
        <f>ROUND(I107*H107,2)</f>
        <v>0</v>
      </c>
      <c r="BL107" s="20" t="s">
        <v>1111</v>
      </c>
      <c r="BM107" s="227" t="s">
        <v>1166</v>
      </c>
    </row>
    <row r="108" s="2" customFormat="1" ht="33" customHeight="1">
      <c r="A108" s="41"/>
      <c r="B108" s="42"/>
      <c r="C108" s="267" t="s">
        <v>395</v>
      </c>
      <c r="D108" s="267" t="s">
        <v>396</v>
      </c>
      <c r="E108" s="268" t="s">
        <v>1167</v>
      </c>
      <c r="F108" s="269" t="s">
        <v>1168</v>
      </c>
      <c r="G108" s="270" t="s">
        <v>321</v>
      </c>
      <c r="H108" s="271">
        <v>6</v>
      </c>
      <c r="I108" s="272"/>
      <c r="J108" s="273">
        <f>ROUND(I108*H108,2)</f>
        <v>0</v>
      </c>
      <c r="K108" s="269" t="s">
        <v>316</v>
      </c>
      <c r="L108" s="274"/>
      <c r="M108" s="275" t="s">
        <v>19</v>
      </c>
      <c r="N108" s="276" t="s">
        <v>40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1111</v>
      </c>
      <c r="AT108" s="227" t="s">
        <v>396</v>
      </c>
      <c r="AU108" s="227" t="s">
        <v>76</v>
      </c>
      <c r="AY108" s="20" t="s">
        <v>281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76</v>
      </c>
      <c r="BK108" s="228">
        <f>ROUND(I108*H108,2)</f>
        <v>0</v>
      </c>
      <c r="BL108" s="20" t="s">
        <v>1111</v>
      </c>
      <c r="BM108" s="227" t="s">
        <v>1169</v>
      </c>
    </row>
    <row r="109" s="2" customFormat="1" ht="33" customHeight="1">
      <c r="A109" s="41"/>
      <c r="B109" s="42"/>
      <c r="C109" s="267" t="s">
        <v>401</v>
      </c>
      <c r="D109" s="267" t="s">
        <v>396</v>
      </c>
      <c r="E109" s="268" t="s">
        <v>1170</v>
      </c>
      <c r="F109" s="269" t="s">
        <v>1171</v>
      </c>
      <c r="G109" s="270" t="s">
        <v>321</v>
      </c>
      <c r="H109" s="271">
        <v>6</v>
      </c>
      <c r="I109" s="272"/>
      <c r="J109" s="273">
        <f>ROUND(I109*H109,2)</f>
        <v>0</v>
      </c>
      <c r="K109" s="269" t="s">
        <v>316</v>
      </c>
      <c r="L109" s="274"/>
      <c r="M109" s="275" t="s">
        <v>19</v>
      </c>
      <c r="N109" s="276" t="s">
        <v>40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1111</v>
      </c>
      <c r="AT109" s="227" t="s">
        <v>396</v>
      </c>
      <c r="AU109" s="227" t="s">
        <v>76</v>
      </c>
      <c r="AY109" s="20" t="s">
        <v>281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76</v>
      </c>
      <c r="BK109" s="228">
        <f>ROUND(I109*H109,2)</f>
        <v>0</v>
      </c>
      <c r="BL109" s="20" t="s">
        <v>1111</v>
      </c>
      <c r="BM109" s="227" t="s">
        <v>1172</v>
      </c>
    </row>
    <row r="110" s="2" customFormat="1" ht="16.5" customHeight="1">
      <c r="A110" s="41"/>
      <c r="B110" s="42"/>
      <c r="C110" s="267" t="s">
        <v>406</v>
      </c>
      <c r="D110" s="267" t="s">
        <v>396</v>
      </c>
      <c r="E110" s="268" t="s">
        <v>1173</v>
      </c>
      <c r="F110" s="269" t="s">
        <v>1174</v>
      </c>
      <c r="G110" s="270" t="s">
        <v>321</v>
      </c>
      <c r="H110" s="271">
        <v>18</v>
      </c>
      <c r="I110" s="272"/>
      <c r="J110" s="273">
        <f>ROUND(I110*H110,2)</f>
        <v>0</v>
      </c>
      <c r="K110" s="269" t="s">
        <v>316</v>
      </c>
      <c r="L110" s="274"/>
      <c r="M110" s="275" t="s">
        <v>19</v>
      </c>
      <c r="N110" s="276" t="s">
        <v>40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1111</v>
      </c>
      <c r="AT110" s="227" t="s">
        <v>396</v>
      </c>
      <c r="AU110" s="227" t="s">
        <v>76</v>
      </c>
      <c r="AY110" s="20" t="s">
        <v>281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76</v>
      </c>
      <c r="BK110" s="228">
        <f>ROUND(I110*H110,2)</f>
        <v>0</v>
      </c>
      <c r="BL110" s="20" t="s">
        <v>1111</v>
      </c>
      <c r="BM110" s="227" t="s">
        <v>1175</v>
      </c>
    </row>
    <row r="111" s="2" customFormat="1" ht="16.5" customHeight="1">
      <c r="A111" s="41"/>
      <c r="B111" s="42"/>
      <c r="C111" s="267" t="s">
        <v>412</v>
      </c>
      <c r="D111" s="267" t="s">
        <v>396</v>
      </c>
      <c r="E111" s="268" t="s">
        <v>1176</v>
      </c>
      <c r="F111" s="269" t="s">
        <v>1177</v>
      </c>
      <c r="G111" s="270" t="s">
        <v>321</v>
      </c>
      <c r="H111" s="271">
        <v>8</v>
      </c>
      <c r="I111" s="272"/>
      <c r="J111" s="273">
        <f>ROUND(I111*H111,2)</f>
        <v>0</v>
      </c>
      <c r="K111" s="269" t="s">
        <v>316</v>
      </c>
      <c r="L111" s="274"/>
      <c r="M111" s="275" t="s">
        <v>19</v>
      </c>
      <c r="N111" s="276" t="s">
        <v>40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1111</v>
      </c>
      <c r="AT111" s="227" t="s">
        <v>396</v>
      </c>
      <c r="AU111" s="227" t="s">
        <v>76</v>
      </c>
      <c r="AY111" s="20" t="s">
        <v>281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76</v>
      </c>
      <c r="BK111" s="228">
        <f>ROUND(I111*H111,2)</f>
        <v>0</v>
      </c>
      <c r="BL111" s="20" t="s">
        <v>1111</v>
      </c>
      <c r="BM111" s="227" t="s">
        <v>1178</v>
      </c>
    </row>
    <row r="112" s="2" customFormat="1" ht="24.15" customHeight="1">
      <c r="A112" s="41"/>
      <c r="B112" s="42"/>
      <c r="C112" s="267" t="s">
        <v>7</v>
      </c>
      <c r="D112" s="267" t="s">
        <v>396</v>
      </c>
      <c r="E112" s="268" t="s">
        <v>1179</v>
      </c>
      <c r="F112" s="269" t="s">
        <v>1180</v>
      </c>
      <c r="G112" s="270" t="s">
        <v>321</v>
      </c>
      <c r="H112" s="271">
        <v>3</v>
      </c>
      <c r="I112" s="272"/>
      <c r="J112" s="273">
        <f>ROUND(I112*H112,2)</f>
        <v>0</v>
      </c>
      <c r="K112" s="269" t="s">
        <v>316</v>
      </c>
      <c r="L112" s="274"/>
      <c r="M112" s="275" t="s">
        <v>19</v>
      </c>
      <c r="N112" s="276" t="s">
        <v>40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1111</v>
      </c>
      <c r="AT112" s="227" t="s">
        <v>396</v>
      </c>
      <c r="AU112" s="227" t="s">
        <v>76</v>
      </c>
      <c r="AY112" s="20" t="s">
        <v>281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76</v>
      </c>
      <c r="BK112" s="228">
        <f>ROUND(I112*H112,2)</f>
        <v>0</v>
      </c>
      <c r="BL112" s="20" t="s">
        <v>1111</v>
      </c>
      <c r="BM112" s="227" t="s">
        <v>1181</v>
      </c>
    </row>
    <row r="113" s="2" customFormat="1" ht="24.15" customHeight="1">
      <c r="A113" s="41"/>
      <c r="B113" s="42"/>
      <c r="C113" s="267" t="s">
        <v>424</v>
      </c>
      <c r="D113" s="267" t="s">
        <v>396</v>
      </c>
      <c r="E113" s="268" t="s">
        <v>1182</v>
      </c>
      <c r="F113" s="269" t="s">
        <v>1183</v>
      </c>
      <c r="G113" s="270" t="s">
        <v>321</v>
      </c>
      <c r="H113" s="271">
        <v>3</v>
      </c>
      <c r="I113" s="272"/>
      <c r="J113" s="273">
        <f>ROUND(I113*H113,2)</f>
        <v>0</v>
      </c>
      <c r="K113" s="269" t="s">
        <v>316</v>
      </c>
      <c r="L113" s="274"/>
      <c r="M113" s="275" t="s">
        <v>19</v>
      </c>
      <c r="N113" s="276" t="s">
        <v>40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1111</v>
      </c>
      <c r="AT113" s="227" t="s">
        <v>396</v>
      </c>
      <c r="AU113" s="227" t="s">
        <v>76</v>
      </c>
      <c r="AY113" s="20" t="s">
        <v>281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76</v>
      </c>
      <c r="BK113" s="228">
        <f>ROUND(I113*H113,2)</f>
        <v>0</v>
      </c>
      <c r="BL113" s="20" t="s">
        <v>1111</v>
      </c>
      <c r="BM113" s="227" t="s">
        <v>1184</v>
      </c>
    </row>
    <row r="114" s="2" customFormat="1" ht="16.5" customHeight="1">
      <c r="A114" s="41"/>
      <c r="B114" s="42"/>
      <c r="C114" s="267" t="s">
        <v>431</v>
      </c>
      <c r="D114" s="267" t="s">
        <v>396</v>
      </c>
      <c r="E114" s="268" t="s">
        <v>1185</v>
      </c>
      <c r="F114" s="269" t="s">
        <v>1186</v>
      </c>
      <c r="G114" s="270" t="s">
        <v>321</v>
      </c>
      <c r="H114" s="271">
        <v>4</v>
      </c>
      <c r="I114" s="272"/>
      <c r="J114" s="273">
        <f>ROUND(I114*H114,2)</f>
        <v>0</v>
      </c>
      <c r="K114" s="269" t="s">
        <v>316</v>
      </c>
      <c r="L114" s="274"/>
      <c r="M114" s="275" t="s">
        <v>19</v>
      </c>
      <c r="N114" s="276" t="s">
        <v>40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1111</v>
      </c>
      <c r="AT114" s="227" t="s">
        <v>396</v>
      </c>
      <c r="AU114" s="227" t="s">
        <v>76</v>
      </c>
      <c r="AY114" s="20" t="s">
        <v>281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76</v>
      </c>
      <c r="BK114" s="228">
        <f>ROUND(I114*H114,2)</f>
        <v>0</v>
      </c>
      <c r="BL114" s="20" t="s">
        <v>1111</v>
      </c>
      <c r="BM114" s="227" t="s">
        <v>1187</v>
      </c>
    </row>
    <row r="115" s="12" customFormat="1" ht="25.92" customHeight="1">
      <c r="A115" s="12"/>
      <c r="B115" s="200"/>
      <c r="C115" s="201"/>
      <c r="D115" s="202" t="s">
        <v>68</v>
      </c>
      <c r="E115" s="203" t="s">
        <v>78</v>
      </c>
      <c r="F115" s="203" t="s">
        <v>1188</v>
      </c>
      <c r="G115" s="201"/>
      <c r="H115" s="201"/>
      <c r="I115" s="204"/>
      <c r="J115" s="205">
        <f>BK115</f>
        <v>0</v>
      </c>
      <c r="K115" s="201"/>
      <c r="L115" s="206"/>
      <c r="M115" s="207"/>
      <c r="N115" s="208"/>
      <c r="O115" s="208"/>
      <c r="P115" s="209">
        <f>SUM(P116:P120)</f>
        <v>0</v>
      </c>
      <c r="Q115" s="208"/>
      <c r="R115" s="209">
        <f>SUM(R116:R120)</f>
        <v>0</v>
      </c>
      <c r="S115" s="208"/>
      <c r="T115" s="210">
        <f>SUM(T116:T120)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1" t="s">
        <v>288</v>
      </c>
      <c r="AT115" s="212" t="s">
        <v>68</v>
      </c>
      <c r="AU115" s="212" t="s">
        <v>69</v>
      </c>
      <c r="AY115" s="211" t="s">
        <v>281</v>
      </c>
      <c r="BK115" s="213">
        <f>SUM(BK116:BK120)</f>
        <v>0</v>
      </c>
    </row>
    <row r="116" s="2" customFormat="1" ht="33" customHeight="1">
      <c r="A116" s="41"/>
      <c r="B116" s="42"/>
      <c r="C116" s="267" t="s">
        <v>436</v>
      </c>
      <c r="D116" s="267" t="s">
        <v>396</v>
      </c>
      <c r="E116" s="268" t="s">
        <v>1189</v>
      </c>
      <c r="F116" s="269" t="s">
        <v>1190</v>
      </c>
      <c r="G116" s="270" t="s">
        <v>197</v>
      </c>
      <c r="H116" s="271">
        <v>1</v>
      </c>
      <c r="I116" s="272"/>
      <c r="J116" s="273">
        <f>ROUND(I116*H116,2)</f>
        <v>0</v>
      </c>
      <c r="K116" s="269" t="s">
        <v>316</v>
      </c>
      <c r="L116" s="274"/>
      <c r="M116" s="275" t="s">
        <v>19</v>
      </c>
      <c r="N116" s="276" t="s">
        <v>40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1111</v>
      </c>
      <c r="AT116" s="227" t="s">
        <v>396</v>
      </c>
      <c r="AU116" s="227" t="s">
        <v>76</v>
      </c>
      <c r="AY116" s="20" t="s">
        <v>281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76</v>
      </c>
      <c r="BK116" s="228">
        <f>ROUND(I116*H116,2)</f>
        <v>0</v>
      </c>
      <c r="BL116" s="20" t="s">
        <v>1111</v>
      </c>
      <c r="BM116" s="227" t="s">
        <v>1191</v>
      </c>
    </row>
    <row r="117" s="2" customFormat="1" ht="33" customHeight="1">
      <c r="A117" s="41"/>
      <c r="B117" s="42"/>
      <c r="C117" s="267" t="s">
        <v>442</v>
      </c>
      <c r="D117" s="267" t="s">
        <v>396</v>
      </c>
      <c r="E117" s="268" t="s">
        <v>1192</v>
      </c>
      <c r="F117" s="269" t="s">
        <v>1193</v>
      </c>
      <c r="G117" s="270" t="s">
        <v>206</v>
      </c>
      <c r="H117" s="271">
        <v>3</v>
      </c>
      <c r="I117" s="272"/>
      <c r="J117" s="273">
        <f>ROUND(I117*H117,2)</f>
        <v>0</v>
      </c>
      <c r="K117" s="269" t="s">
        <v>316</v>
      </c>
      <c r="L117" s="274"/>
      <c r="M117" s="275" t="s">
        <v>19</v>
      </c>
      <c r="N117" s="276" t="s">
        <v>40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1111</v>
      </c>
      <c r="AT117" s="227" t="s">
        <v>396</v>
      </c>
      <c r="AU117" s="227" t="s">
        <v>76</v>
      </c>
      <c r="AY117" s="20" t="s">
        <v>281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76</v>
      </c>
      <c r="BK117" s="228">
        <f>ROUND(I117*H117,2)</f>
        <v>0</v>
      </c>
      <c r="BL117" s="20" t="s">
        <v>1111</v>
      </c>
      <c r="BM117" s="227" t="s">
        <v>1194</v>
      </c>
    </row>
    <row r="118" s="2" customFormat="1" ht="33" customHeight="1">
      <c r="A118" s="41"/>
      <c r="B118" s="42"/>
      <c r="C118" s="267" t="s">
        <v>447</v>
      </c>
      <c r="D118" s="267" t="s">
        <v>396</v>
      </c>
      <c r="E118" s="268" t="s">
        <v>1195</v>
      </c>
      <c r="F118" s="269" t="s">
        <v>1196</v>
      </c>
      <c r="G118" s="270" t="s">
        <v>206</v>
      </c>
      <c r="H118" s="271">
        <v>5</v>
      </c>
      <c r="I118" s="272"/>
      <c r="J118" s="273">
        <f>ROUND(I118*H118,2)</f>
        <v>0</v>
      </c>
      <c r="K118" s="269" t="s">
        <v>316</v>
      </c>
      <c r="L118" s="274"/>
      <c r="M118" s="275" t="s">
        <v>19</v>
      </c>
      <c r="N118" s="276" t="s">
        <v>40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1111</v>
      </c>
      <c r="AT118" s="227" t="s">
        <v>396</v>
      </c>
      <c r="AU118" s="227" t="s">
        <v>76</v>
      </c>
      <c r="AY118" s="20" t="s">
        <v>281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76</v>
      </c>
      <c r="BK118" s="228">
        <f>ROUND(I118*H118,2)</f>
        <v>0</v>
      </c>
      <c r="BL118" s="20" t="s">
        <v>1111</v>
      </c>
      <c r="BM118" s="227" t="s">
        <v>1197</v>
      </c>
    </row>
    <row r="119" s="2" customFormat="1" ht="33" customHeight="1">
      <c r="A119" s="41"/>
      <c r="B119" s="42"/>
      <c r="C119" s="267" t="s">
        <v>454</v>
      </c>
      <c r="D119" s="267" t="s">
        <v>396</v>
      </c>
      <c r="E119" s="268" t="s">
        <v>1198</v>
      </c>
      <c r="F119" s="269" t="s">
        <v>1199</v>
      </c>
      <c r="G119" s="270" t="s">
        <v>206</v>
      </c>
      <c r="H119" s="271">
        <v>9</v>
      </c>
      <c r="I119" s="272"/>
      <c r="J119" s="273">
        <f>ROUND(I119*H119,2)</f>
        <v>0</v>
      </c>
      <c r="K119" s="269" t="s">
        <v>316</v>
      </c>
      <c r="L119" s="274"/>
      <c r="M119" s="275" t="s">
        <v>19</v>
      </c>
      <c r="N119" s="276" t="s">
        <v>40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1111</v>
      </c>
      <c r="AT119" s="227" t="s">
        <v>396</v>
      </c>
      <c r="AU119" s="227" t="s">
        <v>76</v>
      </c>
      <c r="AY119" s="20" t="s">
        <v>281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76</v>
      </c>
      <c r="BK119" s="228">
        <f>ROUND(I119*H119,2)</f>
        <v>0</v>
      </c>
      <c r="BL119" s="20" t="s">
        <v>1111</v>
      </c>
      <c r="BM119" s="227" t="s">
        <v>1200</v>
      </c>
    </row>
    <row r="120" s="2" customFormat="1" ht="33" customHeight="1">
      <c r="A120" s="41"/>
      <c r="B120" s="42"/>
      <c r="C120" s="267" t="s">
        <v>460</v>
      </c>
      <c r="D120" s="267" t="s">
        <v>396</v>
      </c>
      <c r="E120" s="268" t="s">
        <v>1201</v>
      </c>
      <c r="F120" s="269" t="s">
        <v>1202</v>
      </c>
      <c r="G120" s="270" t="s">
        <v>206</v>
      </c>
      <c r="H120" s="271">
        <v>2</v>
      </c>
      <c r="I120" s="272"/>
      <c r="J120" s="273">
        <f>ROUND(I120*H120,2)</f>
        <v>0</v>
      </c>
      <c r="K120" s="269" t="s">
        <v>316</v>
      </c>
      <c r="L120" s="274"/>
      <c r="M120" s="275" t="s">
        <v>19</v>
      </c>
      <c r="N120" s="276" t="s">
        <v>40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1111</v>
      </c>
      <c r="AT120" s="227" t="s">
        <v>396</v>
      </c>
      <c r="AU120" s="227" t="s">
        <v>76</v>
      </c>
      <c r="AY120" s="20" t="s">
        <v>281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76</v>
      </c>
      <c r="BK120" s="228">
        <f>ROUND(I120*H120,2)</f>
        <v>0</v>
      </c>
      <c r="BL120" s="20" t="s">
        <v>1111</v>
      </c>
      <c r="BM120" s="227" t="s">
        <v>1203</v>
      </c>
    </row>
    <row r="121" s="12" customFormat="1" ht="25.92" customHeight="1">
      <c r="A121" s="12"/>
      <c r="B121" s="200"/>
      <c r="C121" s="201"/>
      <c r="D121" s="202" t="s">
        <v>68</v>
      </c>
      <c r="E121" s="203" t="s">
        <v>199</v>
      </c>
      <c r="F121" s="203" t="s">
        <v>1204</v>
      </c>
      <c r="G121" s="201"/>
      <c r="H121" s="201"/>
      <c r="I121" s="204"/>
      <c r="J121" s="205">
        <f>BK121</f>
        <v>0</v>
      </c>
      <c r="K121" s="201"/>
      <c r="L121" s="206"/>
      <c r="M121" s="207"/>
      <c r="N121" s="208"/>
      <c r="O121" s="208"/>
      <c r="P121" s="209">
        <f>SUM(P122:P125)</f>
        <v>0</v>
      </c>
      <c r="Q121" s="208"/>
      <c r="R121" s="209">
        <f>SUM(R122:R125)</f>
        <v>0</v>
      </c>
      <c r="S121" s="208"/>
      <c r="T121" s="210">
        <f>SUM(T122:T125)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1" t="s">
        <v>288</v>
      </c>
      <c r="AT121" s="212" t="s">
        <v>68</v>
      </c>
      <c r="AU121" s="212" t="s">
        <v>69</v>
      </c>
      <c r="AY121" s="211" t="s">
        <v>281</v>
      </c>
      <c r="BK121" s="213">
        <f>SUM(BK122:BK125)</f>
        <v>0</v>
      </c>
    </row>
    <row r="122" s="2" customFormat="1" ht="33" customHeight="1">
      <c r="A122" s="41"/>
      <c r="B122" s="42"/>
      <c r="C122" s="267" t="s">
        <v>467</v>
      </c>
      <c r="D122" s="267" t="s">
        <v>396</v>
      </c>
      <c r="E122" s="268" t="s">
        <v>1205</v>
      </c>
      <c r="F122" s="269" t="s">
        <v>1193</v>
      </c>
      <c r="G122" s="270" t="s">
        <v>206</v>
      </c>
      <c r="H122" s="271">
        <v>34</v>
      </c>
      <c r="I122" s="272"/>
      <c r="J122" s="273">
        <f>ROUND(I122*H122,2)</f>
        <v>0</v>
      </c>
      <c r="K122" s="269" t="s">
        <v>316</v>
      </c>
      <c r="L122" s="274"/>
      <c r="M122" s="275" t="s">
        <v>19</v>
      </c>
      <c r="N122" s="276" t="s">
        <v>40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1111</v>
      </c>
      <c r="AT122" s="227" t="s">
        <v>396</v>
      </c>
      <c r="AU122" s="227" t="s">
        <v>76</v>
      </c>
      <c r="AY122" s="20" t="s">
        <v>281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76</v>
      </c>
      <c r="BK122" s="228">
        <f>ROUND(I122*H122,2)</f>
        <v>0</v>
      </c>
      <c r="BL122" s="20" t="s">
        <v>1111</v>
      </c>
      <c r="BM122" s="227" t="s">
        <v>1206</v>
      </c>
    </row>
    <row r="123" s="2" customFormat="1" ht="33" customHeight="1">
      <c r="A123" s="41"/>
      <c r="B123" s="42"/>
      <c r="C123" s="267" t="s">
        <v>472</v>
      </c>
      <c r="D123" s="267" t="s">
        <v>396</v>
      </c>
      <c r="E123" s="268" t="s">
        <v>1195</v>
      </c>
      <c r="F123" s="269" t="s">
        <v>1196</v>
      </c>
      <c r="G123" s="270" t="s">
        <v>206</v>
      </c>
      <c r="H123" s="271">
        <v>3</v>
      </c>
      <c r="I123" s="272"/>
      <c r="J123" s="273">
        <f>ROUND(I123*H123,2)</f>
        <v>0</v>
      </c>
      <c r="K123" s="269" t="s">
        <v>316</v>
      </c>
      <c r="L123" s="274"/>
      <c r="M123" s="275" t="s">
        <v>19</v>
      </c>
      <c r="N123" s="276" t="s">
        <v>40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1111</v>
      </c>
      <c r="AT123" s="227" t="s">
        <v>396</v>
      </c>
      <c r="AU123" s="227" t="s">
        <v>76</v>
      </c>
      <c r="AY123" s="20" t="s">
        <v>281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76</v>
      </c>
      <c r="BK123" s="228">
        <f>ROUND(I123*H123,2)</f>
        <v>0</v>
      </c>
      <c r="BL123" s="20" t="s">
        <v>1111</v>
      </c>
      <c r="BM123" s="227" t="s">
        <v>1207</v>
      </c>
    </row>
    <row r="124" s="2" customFormat="1" ht="33" customHeight="1">
      <c r="A124" s="41"/>
      <c r="B124" s="42"/>
      <c r="C124" s="267" t="s">
        <v>477</v>
      </c>
      <c r="D124" s="267" t="s">
        <v>396</v>
      </c>
      <c r="E124" s="268" t="s">
        <v>1208</v>
      </c>
      <c r="F124" s="269" t="s">
        <v>1199</v>
      </c>
      <c r="G124" s="270" t="s">
        <v>206</v>
      </c>
      <c r="H124" s="271">
        <v>8</v>
      </c>
      <c r="I124" s="272"/>
      <c r="J124" s="273">
        <f>ROUND(I124*H124,2)</f>
        <v>0</v>
      </c>
      <c r="K124" s="269" t="s">
        <v>316</v>
      </c>
      <c r="L124" s="274"/>
      <c r="M124" s="275" t="s">
        <v>19</v>
      </c>
      <c r="N124" s="276" t="s">
        <v>40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1111</v>
      </c>
      <c r="AT124" s="227" t="s">
        <v>396</v>
      </c>
      <c r="AU124" s="227" t="s">
        <v>76</v>
      </c>
      <c r="AY124" s="20" t="s">
        <v>281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76</v>
      </c>
      <c r="BK124" s="228">
        <f>ROUND(I124*H124,2)</f>
        <v>0</v>
      </c>
      <c r="BL124" s="20" t="s">
        <v>1111</v>
      </c>
      <c r="BM124" s="227" t="s">
        <v>1209</v>
      </c>
    </row>
    <row r="125" s="2" customFormat="1" ht="33" customHeight="1">
      <c r="A125" s="41"/>
      <c r="B125" s="42"/>
      <c r="C125" s="267" t="s">
        <v>483</v>
      </c>
      <c r="D125" s="267" t="s">
        <v>396</v>
      </c>
      <c r="E125" s="268" t="s">
        <v>1210</v>
      </c>
      <c r="F125" s="269" t="s">
        <v>1211</v>
      </c>
      <c r="G125" s="270" t="s">
        <v>206</v>
      </c>
      <c r="H125" s="271">
        <v>12</v>
      </c>
      <c r="I125" s="272"/>
      <c r="J125" s="273">
        <f>ROUND(I125*H125,2)</f>
        <v>0</v>
      </c>
      <c r="K125" s="269" t="s">
        <v>316</v>
      </c>
      <c r="L125" s="274"/>
      <c r="M125" s="275" t="s">
        <v>19</v>
      </c>
      <c r="N125" s="276" t="s">
        <v>40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1111</v>
      </c>
      <c r="AT125" s="227" t="s">
        <v>396</v>
      </c>
      <c r="AU125" s="227" t="s">
        <v>76</v>
      </c>
      <c r="AY125" s="20" t="s">
        <v>281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76</v>
      </c>
      <c r="BK125" s="228">
        <f>ROUND(I125*H125,2)</f>
        <v>0</v>
      </c>
      <c r="BL125" s="20" t="s">
        <v>1111</v>
      </c>
      <c r="BM125" s="227" t="s">
        <v>1212</v>
      </c>
    </row>
    <row r="126" s="12" customFormat="1" ht="25.92" customHeight="1">
      <c r="A126" s="12"/>
      <c r="B126" s="200"/>
      <c r="C126" s="201"/>
      <c r="D126" s="202" t="s">
        <v>68</v>
      </c>
      <c r="E126" s="203" t="s">
        <v>288</v>
      </c>
      <c r="F126" s="203" t="s">
        <v>1213</v>
      </c>
      <c r="G126" s="201"/>
      <c r="H126" s="201"/>
      <c r="I126" s="204"/>
      <c r="J126" s="205">
        <f>BK126</f>
        <v>0</v>
      </c>
      <c r="K126" s="201"/>
      <c r="L126" s="206"/>
      <c r="M126" s="207"/>
      <c r="N126" s="208"/>
      <c r="O126" s="208"/>
      <c r="P126" s="209">
        <f>SUM(P127:P129)</f>
        <v>0</v>
      </c>
      <c r="Q126" s="208"/>
      <c r="R126" s="209">
        <f>SUM(R127:R129)</f>
        <v>0</v>
      </c>
      <c r="S126" s="208"/>
      <c r="T126" s="210">
        <f>SUM(T127:T129)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1" t="s">
        <v>288</v>
      </c>
      <c r="AT126" s="212" t="s">
        <v>68</v>
      </c>
      <c r="AU126" s="212" t="s">
        <v>69</v>
      </c>
      <c r="AY126" s="211" t="s">
        <v>281</v>
      </c>
      <c r="BK126" s="213">
        <f>SUM(BK127:BK129)</f>
        <v>0</v>
      </c>
    </row>
    <row r="127" s="2" customFormat="1" ht="21.75" customHeight="1">
      <c r="A127" s="41"/>
      <c r="B127" s="42"/>
      <c r="C127" s="267" t="s">
        <v>488</v>
      </c>
      <c r="D127" s="267" t="s">
        <v>396</v>
      </c>
      <c r="E127" s="268" t="s">
        <v>1214</v>
      </c>
      <c r="F127" s="269" t="s">
        <v>1215</v>
      </c>
      <c r="G127" s="270" t="s">
        <v>197</v>
      </c>
      <c r="H127" s="271">
        <v>4</v>
      </c>
      <c r="I127" s="272"/>
      <c r="J127" s="273">
        <f>ROUND(I127*H127,2)</f>
        <v>0</v>
      </c>
      <c r="K127" s="269" t="s">
        <v>316</v>
      </c>
      <c r="L127" s="274"/>
      <c r="M127" s="275" t="s">
        <v>19</v>
      </c>
      <c r="N127" s="276" t="s">
        <v>40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1111</v>
      </c>
      <c r="AT127" s="227" t="s">
        <v>396</v>
      </c>
      <c r="AU127" s="227" t="s">
        <v>76</v>
      </c>
      <c r="AY127" s="20" t="s">
        <v>281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76</v>
      </c>
      <c r="BK127" s="228">
        <f>ROUND(I127*H127,2)</f>
        <v>0</v>
      </c>
      <c r="BL127" s="20" t="s">
        <v>1111</v>
      </c>
      <c r="BM127" s="227" t="s">
        <v>1216</v>
      </c>
    </row>
    <row r="128" s="2" customFormat="1" ht="16.5" customHeight="1">
      <c r="A128" s="41"/>
      <c r="B128" s="42"/>
      <c r="C128" s="267" t="s">
        <v>493</v>
      </c>
      <c r="D128" s="267" t="s">
        <v>396</v>
      </c>
      <c r="E128" s="268" t="s">
        <v>1217</v>
      </c>
      <c r="F128" s="269" t="s">
        <v>1218</v>
      </c>
      <c r="G128" s="270" t="s">
        <v>197</v>
      </c>
      <c r="H128" s="271">
        <v>7</v>
      </c>
      <c r="I128" s="272"/>
      <c r="J128" s="273">
        <f>ROUND(I128*H128,2)</f>
        <v>0</v>
      </c>
      <c r="K128" s="269" t="s">
        <v>316</v>
      </c>
      <c r="L128" s="274"/>
      <c r="M128" s="275" t="s">
        <v>19</v>
      </c>
      <c r="N128" s="276" t="s">
        <v>40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1111</v>
      </c>
      <c r="AT128" s="227" t="s">
        <v>396</v>
      </c>
      <c r="AU128" s="227" t="s">
        <v>76</v>
      </c>
      <c r="AY128" s="20" t="s">
        <v>281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76</v>
      </c>
      <c r="BK128" s="228">
        <f>ROUND(I128*H128,2)</f>
        <v>0</v>
      </c>
      <c r="BL128" s="20" t="s">
        <v>1111</v>
      </c>
      <c r="BM128" s="227" t="s">
        <v>1219</v>
      </c>
    </row>
    <row r="129" s="2" customFormat="1" ht="16.5" customHeight="1">
      <c r="A129" s="41"/>
      <c r="B129" s="42"/>
      <c r="C129" s="267" t="s">
        <v>499</v>
      </c>
      <c r="D129" s="267" t="s">
        <v>396</v>
      </c>
      <c r="E129" s="268" t="s">
        <v>1220</v>
      </c>
      <c r="F129" s="269" t="s">
        <v>1221</v>
      </c>
      <c r="G129" s="270" t="s">
        <v>197</v>
      </c>
      <c r="H129" s="271">
        <v>6</v>
      </c>
      <c r="I129" s="272"/>
      <c r="J129" s="273">
        <f>ROUND(I129*H129,2)</f>
        <v>0</v>
      </c>
      <c r="K129" s="269" t="s">
        <v>316</v>
      </c>
      <c r="L129" s="274"/>
      <c r="M129" s="275" t="s">
        <v>19</v>
      </c>
      <c r="N129" s="276" t="s">
        <v>40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1111</v>
      </c>
      <c r="AT129" s="227" t="s">
        <v>396</v>
      </c>
      <c r="AU129" s="227" t="s">
        <v>76</v>
      </c>
      <c r="AY129" s="20" t="s">
        <v>281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76</v>
      </c>
      <c r="BK129" s="228">
        <f>ROUND(I129*H129,2)</f>
        <v>0</v>
      </c>
      <c r="BL129" s="20" t="s">
        <v>1111</v>
      </c>
      <c r="BM129" s="227" t="s">
        <v>1222</v>
      </c>
    </row>
    <row r="130" s="12" customFormat="1" ht="25.92" customHeight="1">
      <c r="A130" s="12"/>
      <c r="B130" s="200"/>
      <c r="C130" s="201"/>
      <c r="D130" s="202" t="s">
        <v>68</v>
      </c>
      <c r="E130" s="203" t="s">
        <v>312</v>
      </c>
      <c r="F130" s="203" t="s">
        <v>1223</v>
      </c>
      <c r="G130" s="201"/>
      <c r="H130" s="201"/>
      <c r="I130" s="204"/>
      <c r="J130" s="205">
        <f>BK130</f>
        <v>0</v>
      </c>
      <c r="K130" s="201"/>
      <c r="L130" s="206"/>
      <c r="M130" s="207"/>
      <c r="N130" s="208"/>
      <c r="O130" s="208"/>
      <c r="P130" s="209">
        <f>SUM(P131:P135)</f>
        <v>0</v>
      </c>
      <c r="Q130" s="208"/>
      <c r="R130" s="209">
        <f>SUM(R131:R135)</f>
        <v>0</v>
      </c>
      <c r="S130" s="208"/>
      <c r="T130" s="210">
        <f>SUM(T131:T135)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288</v>
      </c>
      <c r="AT130" s="212" t="s">
        <v>68</v>
      </c>
      <c r="AU130" s="212" t="s">
        <v>69</v>
      </c>
      <c r="AY130" s="211" t="s">
        <v>281</v>
      </c>
      <c r="BK130" s="213">
        <f>SUM(BK131:BK135)</f>
        <v>0</v>
      </c>
    </row>
    <row r="131" s="2" customFormat="1" ht="24.15" customHeight="1">
      <c r="A131" s="41"/>
      <c r="B131" s="42"/>
      <c r="C131" s="267" t="s">
        <v>508</v>
      </c>
      <c r="D131" s="267" t="s">
        <v>396</v>
      </c>
      <c r="E131" s="268" t="s">
        <v>1224</v>
      </c>
      <c r="F131" s="269" t="s">
        <v>1225</v>
      </c>
      <c r="G131" s="270" t="s">
        <v>1110</v>
      </c>
      <c r="H131" s="271">
        <v>1</v>
      </c>
      <c r="I131" s="272"/>
      <c r="J131" s="273">
        <f>ROUND(I131*H131,2)</f>
        <v>0</v>
      </c>
      <c r="K131" s="269" t="s">
        <v>316</v>
      </c>
      <c r="L131" s="274"/>
      <c r="M131" s="275" t="s">
        <v>19</v>
      </c>
      <c r="N131" s="276" t="s">
        <v>40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1111</v>
      </c>
      <c r="AT131" s="227" t="s">
        <v>396</v>
      </c>
      <c r="AU131" s="227" t="s">
        <v>76</v>
      </c>
      <c r="AY131" s="20" t="s">
        <v>281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76</v>
      </c>
      <c r="BK131" s="228">
        <f>ROUND(I131*H131,2)</f>
        <v>0</v>
      </c>
      <c r="BL131" s="20" t="s">
        <v>1111</v>
      </c>
      <c r="BM131" s="227" t="s">
        <v>1226</v>
      </c>
    </row>
    <row r="132" s="2" customFormat="1" ht="37.8" customHeight="1">
      <c r="A132" s="41"/>
      <c r="B132" s="42"/>
      <c r="C132" s="216" t="s">
        <v>515</v>
      </c>
      <c r="D132" s="216" t="s">
        <v>284</v>
      </c>
      <c r="E132" s="217" t="s">
        <v>1227</v>
      </c>
      <c r="F132" s="218" t="s">
        <v>1228</v>
      </c>
      <c r="G132" s="219" t="s">
        <v>1110</v>
      </c>
      <c r="H132" s="220">
        <v>1</v>
      </c>
      <c r="I132" s="221"/>
      <c r="J132" s="222">
        <f>ROUND(I132*H132,2)</f>
        <v>0</v>
      </c>
      <c r="K132" s="218" t="s">
        <v>316</v>
      </c>
      <c r="L132" s="47"/>
      <c r="M132" s="223" t="s">
        <v>19</v>
      </c>
      <c r="N132" s="224" t="s">
        <v>40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1111</v>
      </c>
      <c r="AT132" s="227" t="s">
        <v>284</v>
      </c>
      <c r="AU132" s="227" t="s">
        <v>76</v>
      </c>
      <c r="AY132" s="20" t="s">
        <v>281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76</v>
      </c>
      <c r="BK132" s="228">
        <f>ROUND(I132*H132,2)</f>
        <v>0</v>
      </c>
      <c r="BL132" s="20" t="s">
        <v>1111</v>
      </c>
      <c r="BM132" s="227" t="s">
        <v>1229</v>
      </c>
    </row>
    <row r="133" s="2" customFormat="1" ht="16.5" customHeight="1">
      <c r="A133" s="41"/>
      <c r="B133" s="42"/>
      <c r="C133" s="216" t="s">
        <v>524</v>
      </c>
      <c r="D133" s="216" t="s">
        <v>284</v>
      </c>
      <c r="E133" s="217" t="s">
        <v>1230</v>
      </c>
      <c r="F133" s="218" t="s">
        <v>1231</v>
      </c>
      <c r="G133" s="219" t="s">
        <v>1110</v>
      </c>
      <c r="H133" s="220">
        <v>1</v>
      </c>
      <c r="I133" s="221"/>
      <c r="J133" s="222">
        <f>ROUND(I133*H133,2)</f>
        <v>0</v>
      </c>
      <c r="K133" s="218" t="s">
        <v>316</v>
      </c>
      <c r="L133" s="47"/>
      <c r="M133" s="223" t="s">
        <v>19</v>
      </c>
      <c r="N133" s="224" t="s">
        <v>40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1111</v>
      </c>
      <c r="AT133" s="227" t="s">
        <v>284</v>
      </c>
      <c r="AU133" s="227" t="s">
        <v>76</v>
      </c>
      <c r="AY133" s="20" t="s">
        <v>281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76</v>
      </c>
      <c r="BK133" s="228">
        <f>ROUND(I133*H133,2)</f>
        <v>0</v>
      </c>
      <c r="BL133" s="20" t="s">
        <v>1111</v>
      </c>
      <c r="BM133" s="227" t="s">
        <v>1232</v>
      </c>
    </row>
    <row r="134" s="2" customFormat="1" ht="16.5" customHeight="1">
      <c r="A134" s="41"/>
      <c r="B134" s="42"/>
      <c r="C134" s="216" t="s">
        <v>529</v>
      </c>
      <c r="D134" s="216" t="s">
        <v>284</v>
      </c>
      <c r="E134" s="217" t="s">
        <v>1233</v>
      </c>
      <c r="F134" s="218" t="s">
        <v>1234</v>
      </c>
      <c r="G134" s="219" t="s">
        <v>1110</v>
      </c>
      <c r="H134" s="220">
        <v>1</v>
      </c>
      <c r="I134" s="221"/>
      <c r="J134" s="222">
        <f>ROUND(I134*H134,2)</f>
        <v>0</v>
      </c>
      <c r="K134" s="218" t="s">
        <v>316</v>
      </c>
      <c r="L134" s="47"/>
      <c r="M134" s="223" t="s">
        <v>19</v>
      </c>
      <c r="N134" s="224" t="s">
        <v>40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1111</v>
      </c>
      <c r="AT134" s="227" t="s">
        <v>284</v>
      </c>
      <c r="AU134" s="227" t="s">
        <v>76</v>
      </c>
      <c r="AY134" s="20" t="s">
        <v>281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76</v>
      </c>
      <c r="BK134" s="228">
        <f>ROUND(I134*H134,2)</f>
        <v>0</v>
      </c>
      <c r="BL134" s="20" t="s">
        <v>1111</v>
      </c>
      <c r="BM134" s="227" t="s">
        <v>1235</v>
      </c>
    </row>
    <row r="135" s="2" customFormat="1" ht="16.5" customHeight="1">
      <c r="A135" s="41"/>
      <c r="B135" s="42"/>
      <c r="C135" s="216" t="s">
        <v>534</v>
      </c>
      <c r="D135" s="216" t="s">
        <v>284</v>
      </c>
      <c r="E135" s="217" t="s">
        <v>1236</v>
      </c>
      <c r="F135" s="218" t="s">
        <v>1237</v>
      </c>
      <c r="G135" s="219" t="s">
        <v>1110</v>
      </c>
      <c r="H135" s="220">
        <v>3</v>
      </c>
      <c r="I135" s="221"/>
      <c r="J135" s="222">
        <f>ROUND(I135*H135,2)</f>
        <v>0</v>
      </c>
      <c r="K135" s="218" t="s">
        <v>316</v>
      </c>
      <c r="L135" s="47"/>
      <c r="M135" s="295" t="s">
        <v>19</v>
      </c>
      <c r="N135" s="296" t="s">
        <v>40</v>
      </c>
      <c r="O135" s="293"/>
      <c r="P135" s="297">
        <f>O135*H135</f>
        <v>0</v>
      </c>
      <c r="Q135" s="297">
        <v>0</v>
      </c>
      <c r="R135" s="297">
        <f>Q135*H135</f>
        <v>0</v>
      </c>
      <c r="S135" s="297">
        <v>0</v>
      </c>
      <c r="T135" s="29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1111</v>
      </c>
      <c r="AT135" s="227" t="s">
        <v>284</v>
      </c>
      <c r="AU135" s="227" t="s">
        <v>76</v>
      </c>
      <c r="AY135" s="20" t="s">
        <v>281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76</v>
      </c>
      <c r="BK135" s="228">
        <f>ROUND(I135*H135,2)</f>
        <v>0</v>
      </c>
      <c r="BL135" s="20" t="s">
        <v>1111</v>
      </c>
      <c r="BM135" s="227" t="s">
        <v>1238</v>
      </c>
    </row>
    <row r="136" s="2" customFormat="1" ht="6.96" customHeight="1">
      <c r="A136" s="41"/>
      <c r="B136" s="62"/>
      <c r="C136" s="63"/>
      <c r="D136" s="63"/>
      <c r="E136" s="63"/>
      <c r="F136" s="63"/>
      <c r="G136" s="63"/>
      <c r="H136" s="63"/>
      <c r="I136" s="63"/>
      <c r="J136" s="63"/>
      <c r="K136" s="63"/>
      <c r="L136" s="47"/>
      <c r="M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</row>
  </sheetData>
  <sheetProtection sheet="1" autoFilter="0" formatColumns="0" formatRows="0" objects="1" scenarios="1" spinCount="100000" saltValue="/JUDSRHF411LoSOz0FRqRk4OKA0FMEMJ4yzhUslYS46ODmUwLn0O4i9y40TyEfP+HO3TRiHE0raGG4IyxVIKRw==" hashValue="oKg8Nf5xAoNKKPLX7hiLjZPZFPhyXyGxKkB2wkQYUz61VErF0ag5qb3brujZ8lom2mihn7vFbnsMWZAANIavzQ==" algorithmName="SHA-512" password="DDA6"/>
  <autoFilter ref="C89:K13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221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1239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ROUND((SUM(BE86:BE141)),  2)</f>
        <v>0</v>
      </c>
      <c r="G35" s="41"/>
      <c r="H35" s="41"/>
      <c r="I35" s="161">
        <v>0.20999999999999999</v>
      </c>
      <c r="J35" s="160">
        <f>ROUND(((SUM(BE86:BE141))*I35),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ROUND((SUM(BF86:BF141)),  2)</f>
        <v>0</v>
      </c>
      <c r="G36" s="41"/>
      <c r="H36" s="41"/>
      <c r="I36" s="161">
        <v>0.12</v>
      </c>
      <c r="J36" s="160">
        <f>ROUND(((SUM(BF86:BF141))*I36),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ROUND((SUM(BG86:BG141)),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ROUND((SUM(BH86:BH141)),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ROUND((SUM(BI86:BI141)),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221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A7 - ZTI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1240</v>
      </c>
      <c r="E64" s="181"/>
      <c r="F64" s="181"/>
      <c r="G64" s="181"/>
      <c r="H64" s="181"/>
      <c r="I64" s="181"/>
      <c r="J64" s="182">
        <f>J87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266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3" t="str">
        <f>E7</f>
        <v>Rekonstrukce sociálního zařízení včetně rozvodů vody a kanalizace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217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3" t="s">
        <v>221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225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A7 - ZTI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F14</f>
        <v xml:space="preserve"> </v>
      </c>
      <c r="G80" s="43"/>
      <c r="H80" s="43"/>
      <c r="I80" s="35" t="s">
        <v>23</v>
      </c>
      <c r="J80" s="75" t="str">
        <f>IF(J14="","",J14)</f>
        <v>6. 6. 2025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E17</f>
        <v xml:space="preserve"> </v>
      </c>
      <c r="G82" s="43"/>
      <c r="H82" s="43"/>
      <c r="I82" s="35" t="s">
        <v>30</v>
      </c>
      <c r="J82" s="39" t="str">
        <f>E23</f>
        <v xml:space="preserve"> 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28</v>
      </c>
      <c r="D83" s="43"/>
      <c r="E83" s="43"/>
      <c r="F83" s="30" t="str">
        <f>IF(E20="","",E20)</f>
        <v>Vyplň údaj</v>
      </c>
      <c r="G83" s="43"/>
      <c r="H83" s="43"/>
      <c r="I83" s="35" t="s">
        <v>32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267</v>
      </c>
      <c r="D85" s="192" t="s">
        <v>54</v>
      </c>
      <c r="E85" s="192" t="s">
        <v>50</v>
      </c>
      <c r="F85" s="192" t="s">
        <v>51</v>
      </c>
      <c r="G85" s="192" t="s">
        <v>268</v>
      </c>
      <c r="H85" s="192" t="s">
        <v>269</v>
      </c>
      <c r="I85" s="192" t="s">
        <v>270</v>
      </c>
      <c r="J85" s="192" t="s">
        <v>239</v>
      </c>
      <c r="K85" s="193" t="s">
        <v>271</v>
      </c>
      <c r="L85" s="194"/>
      <c r="M85" s="95" t="s">
        <v>19</v>
      </c>
      <c r="N85" s="96" t="s">
        <v>39</v>
      </c>
      <c r="O85" s="96" t="s">
        <v>272</v>
      </c>
      <c r="P85" s="96" t="s">
        <v>273</v>
      </c>
      <c r="Q85" s="96" t="s">
        <v>274</v>
      </c>
      <c r="R85" s="96" t="s">
        <v>275</v>
      </c>
      <c r="S85" s="96" t="s">
        <v>276</v>
      </c>
      <c r="T85" s="97" t="s">
        <v>277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0.35161999999999999</v>
      </c>
      <c r="S86" s="99"/>
      <c r="T86" s="198">
        <f>T87</f>
        <v>1.53145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68</v>
      </c>
      <c r="AU86" s="20" t="s">
        <v>240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68</v>
      </c>
      <c r="E87" s="203" t="s">
        <v>76</v>
      </c>
      <c r="F87" s="203" t="s">
        <v>1241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SUM(P88:P141)</f>
        <v>0</v>
      </c>
      <c r="Q87" s="208"/>
      <c r="R87" s="209">
        <f>SUM(R88:R141)</f>
        <v>0.35161999999999999</v>
      </c>
      <c r="S87" s="208"/>
      <c r="T87" s="210">
        <f>SUM(T88:T141)</f>
        <v>1.53145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288</v>
      </c>
      <c r="AT87" s="212" t="s">
        <v>68</v>
      </c>
      <c r="AU87" s="212" t="s">
        <v>69</v>
      </c>
      <c r="AY87" s="211" t="s">
        <v>281</v>
      </c>
      <c r="BK87" s="213">
        <f>SUM(BK88:BK141)</f>
        <v>0</v>
      </c>
    </row>
    <row r="88" s="2" customFormat="1" ht="24.15" customHeight="1">
      <c r="A88" s="41"/>
      <c r="B88" s="42"/>
      <c r="C88" s="216" t="s">
        <v>76</v>
      </c>
      <c r="D88" s="216" t="s">
        <v>284</v>
      </c>
      <c r="E88" s="217" t="s">
        <v>1242</v>
      </c>
      <c r="F88" s="218" t="s">
        <v>1243</v>
      </c>
      <c r="G88" s="219" t="s">
        <v>321</v>
      </c>
      <c r="H88" s="220">
        <v>10</v>
      </c>
      <c r="I88" s="221"/>
      <c r="J88" s="222">
        <f>ROUND(I88*H88,2)</f>
        <v>0</v>
      </c>
      <c r="K88" s="218" t="s">
        <v>316</v>
      </c>
      <c r="L88" s="47"/>
      <c r="M88" s="223" t="s">
        <v>19</v>
      </c>
      <c r="N88" s="224" t="s">
        <v>40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1111</v>
      </c>
      <c r="AT88" s="227" t="s">
        <v>284</v>
      </c>
      <c r="AU88" s="227" t="s">
        <v>76</v>
      </c>
      <c r="AY88" s="20" t="s">
        <v>281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76</v>
      </c>
      <c r="BK88" s="228">
        <f>ROUND(I88*H88,2)</f>
        <v>0</v>
      </c>
      <c r="BL88" s="20" t="s">
        <v>1111</v>
      </c>
      <c r="BM88" s="227" t="s">
        <v>1244</v>
      </c>
    </row>
    <row r="89" s="2" customFormat="1" ht="24.15" customHeight="1">
      <c r="A89" s="41"/>
      <c r="B89" s="42"/>
      <c r="C89" s="216" t="s">
        <v>78</v>
      </c>
      <c r="D89" s="216" t="s">
        <v>284</v>
      </c>
      <c r="E89" s="217" t="s">
        <v>1245</v>
      </c>
      <c r="F89" s="218" t="s">
        <v>1246</v>
      </c>
      <c r="G89" s="219" t="s">
        <v>321</v>
      </c>
      <c r="H89" s="220">
        <v>10</v>
      </c>
      <c r="I89" s="221"/>
      <c r="J89" s="222">
        <f>ROUND(I89*H89,2)</f>
        <v>0</v>
      </c>
      <c r="K89" s="218" t="s">
        <v>316</v>
      </c>
      <c r="L89" s="47"/>
      <c r="M89" s="223" t="s">
        <v>19</v>
      </c>
      <c r="N89" s="224" t="s">
        <v>40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1111</v>
      </c>
      <c r="AT89" s="227" t="s">
        <v>284</v>
      </c>
      <c r="AU89" s="227" t="s">
        <v>76</v>
      </c>
      <c r="AY89" s="20" t="s">
        <v>281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76</v>
      </c>
      <c r="BK89" s="228">
        <f>ROUND(I89*H89,2)</f>
        <v>0</v>
      </c>
      <c r="BL89" s="20" t="s">
        <v>1111</v>
      </c>
      <c r="BM89" s="227" t="s">
        <v>1247</v>
      </c>
    </row>
    <row r="90" s="2" customFormat="1" ht="16.5" customHeight="1">
      <c r="A90" s="41"/>
      <c r="B90" s="42"/>
      <c r="C90" s="216" t="s">
        <v>199</v>
      </c>
      <c r="D90" s="216" t="s">
        <v>284</v>
      </c>
      <c r="E90" s="217" t="s">
        <v>1248</v>
      </c>
      <c r="F90" s="218" t="s">
        <v>1249</v>
      </c>
      <c r="G90" s="219" t="s">
        <v>321</v>
      </c>
      <c r="H90" s="220">
        <v>1</v>
      </c>
      <c r="I90" s="221"/>
      <c r="J90" s="222">
        <f>ROUND(I90*H90,2)</f>
        <v>0</v>
      </c>
      <c r="K90" s="218" t="s">
        <v>316</v>
      </c>
      <c r="L90" s="47"/>
      <c r="M90" s="223" t="s">
        <v>19</v>
      </c>
      <c r="N90" s="224" t="s">
        <v>40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1111</v>
      </c>
      <c r="AT90" s="227" t="s">
        <v>284</v>
      </c>
      <c r="AU90" s="227" t="s">
        <v>76</v>
      </c>
      <c r="AY90" s="20" t="s">
        <v>281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76</v>
      </c>
      <c r="BK90" s="228">
        <f>ROUND(I90*H90,2)</f>
        <v>0</v>
      </c>
      <c r="BL90" s="20" t="s">
        <v>1111</v>
      </c>
      <c r="BM90" s="227" t="s">
        <v>1250</v>
      </c>
    </row>
    <row r="91" s="2" customFormat="1" ht="16.5" customHeight="1">
      <c r="A91" s="41"/>
      <c r="B91" s="42"/>
      <c r="C91" s="216" t="s">
        <v>288</v>
      </c>
      <c r="D91" s="216" t="s">
        <v>284</v>
      </c>
      <c r="E91" s="217" t="s">
        <v>1251</v>
      </c>
      <c r="F91" s="218" t="s">
        <v>1252</v>
      </c>
      <c r="G91" s="219" t="s">
        <v>321</v>
      </c>
      <c r="H91" s="220">
        <v>1</v>
      </c>
      <c r="I91" s="221"/>
      <c r="J91" s="222">
        <f>ROUND(I91*H91,2)</f>
        <v>0</v>
      </c>
      <c r="K91" s="218" t="s">
        <v>316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1111</v>
      </c>
      <c r="AT91" s="227" t="s">
        <v>284</v>
      </c>
      <c r="AU91" s="227" t="s">
        <v>76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1111</v>
      </c>
      <c r="BM91" s="227" t="s">
        <v>1253</v>
      </c>
    </row>
    <row r="92" s="2" customFormat="1" ht="24.15" customHeight="1">
      <c r="A92" s="41"/>
      <c r="B92" s="42"/>
      <c r="C92" s="216" t="s">
        <v>312</v>
      </c>
      <c r="D92" s="216" t="s">
        <v>284</v>
      </c>
      <c r="E92" s="217" t="s">
        <v>1254</v>
      </c>
      <c r="F92" s="218" t="s">
        <v>1255</v>
      </c>
      <c r="G92" s="219" t="s">
        <v>321</v>
      </c>
      <c r="H92" s="220">
        <v>1</v>
      </c>
      <c r="I92" s="221"/>
      <c r="J92" s="222">
        <f>ROUND(I92*H92,2)</f>
        <v>0</v>
      </c>
      <c r="K92" s="218" t="s">
        <v>316</v>
      </c>
      <c r="L92" s="47"/>
      <c r="M92" s="223" t="s">
        <v>19</v>
      </c>
      <c r="N92" s="224" t="s">
        <v>40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1111</v>
      </c>
      <c r="AT92" s="227" t="s">
        <v>284</v>
      </c>
      <c r="AU92" s="227" t="s">
        <v>76</v>
      </c>
      <c r="AY92" s="20" t="s">
        <v>281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76</v>
      </c>
      <c r="BK92" s="228">
        <f>ROUND(I92*H92,2)</f>
        <v>0</v>
      </c>
      <c r="BL92" s="20" t="s">
        <v>1111</v>
      </c>
      <c r="BM92" s="227" t="s">
        <v>1256</v>
      </c>
    </row>
    <row r="93" s="2" customFormat="1" ht="16.5" customHeight="1">
      <c r="A93" s="41"/>
      <c r="B93" s="42"/>
      <c r="C93" s="216" t="s">
        <v>318</v>
      </c>
      <c r="D93" s="216" t="s">
        <v>284</v>
      </c>
      <c r="E93" s="217" t="s">
        <v>1257</v>
      </c>
      <c r="F93" s="218" t="s">
        <v>1258</v>
      </c>
      <c r="G93" s="219" t="s">
        <v>321</v>
      </c>
      <c r="H93" s="220">
        <v>1</v>
      </c>
      <c r="I93" s="221"/>
      <c r="J93" s="222">
        <f>ROUND(I93*H93,2)</f>
        <v>0</v>
      </c>
      <c r="K93" s="218" t="s">
        <v>316</v>
      </c>
      <c r="L93" s="47"/>
      <c r="M93" s="223" t="s">
        <v>19</v>
      </c>
      <c r="N93" s="224" t="s">
        <v>40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1111</v>
      </c>
      <c r="AT93" s="227" t="s">
        <v>284</v>
      </c>
      <c r="AU93" s="227" t="s">
        <v>76</v>
      </c>
      <c r="AY93" s="20" t="s">
        <v>281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76</v>
      </c>
      <c r="BK93" s="228">
        <f>ROUND(I93*H93,2)</f>
        <v>0</v>
      </c>
      <c r="BL93" s="20" t="s">
        <v>1111</v>
      </c>
      <c r="BM93" s="227" t="s">
        <v>1259</v>
      </c>
    </row>
    <row r="94" s="2" customFormat="1" ht="24.15" customHeight="1">
      <c r="A94" s="41"/>
      <c r="B94" s="42"/>
      <c r="C94" s="216" t="s">
        <v>323</v>
      </c>
      <c r="D94" s="216" t="s">
        <v>284</v>
      </c>
      <c r="E94" s="217" t="s">
        <v>1260</v>
      </c>
      <c r="F94" s="218" t="s">
        <v>1261</v>
      </c>
      <c r="G94" s="219" t="s">
        <v>321</v>
      </c>
      <c r="H94" s="220">
        <v>1</v>
      </c>
      <c r="I94" s="221"/>
      <c r="J94" s="222">
        <f>ROUND(I94*H94,2)</f>
        <v>0</v>
      </c>
      <c r="K94" s="218" t="s">
        <v>316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1111</v>
      </c>
      <c r="AT94" s="227" t="s">
        <v>284</v>
      </c>
      <c r="AU94" s="227" t="s">
        <v>76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1111</v>
      </c>
      <c r="BM94" s="227" t="s">
        <v>1262</v>
      </c>
    </row>
    <row r="95" s="2" customFormat="1" ht="24.15" customHeight="1">
      <c r="A95" s="41"/>
      <c r="B95" s="42"/>
      <c r="C95" s="216" t="s">
        <v>327</v>
      </c>
      <c r="D95" s="216" t="s">
        <v>284</v>
      </c>
      <c r="E95" s="217" t="s">
        <v>1263</v>
      </c>
      <c r="F95" s="218" t="s">
        <v>1264</v>
      </c>
      <c r="G95" s="219" t="s">
        <v>321</v>
      </c>
      <c r="H95" s="220">
        <v>1</v>
      </c>
      <c r="I95" s="221"/>
      <c r="J95" s="222">
        <f>ROUND(I95*H95,2)</f>
        <v>0</v>
      </c>
      <c r="K95" s="218" t="s">
        <v>316</v>
      </c>
      <c r="L95" s="47"/>
      <c r="M95" s="223" t="s">
        <v>19</v>
      </c>
      <c r="N95" s="224" t="s">
        <v>40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1111</v>
      </c>
      <c r="AT95" s="227" t="s">
        <v>284</v>
      </c>
      <c r="AU95" s="227" t="s">
        <v>76</v>
      </c>
      <c r="AY95" s="20" t="s">
        <v>281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76</v>
      </c>
      <c r="BK95" s="228">
        <f>ROUND(I95*H95,2)</f>
        <v>0</v>
      </c>
      <c r="BL95" s="20" t="s">
        <v>1111</v>
      </c>
      <c r="BM95" s="227" t="s">
        <v>1265</v>
      </c>
    </row>
    <row r="96" s="2" customFormat="1" ht="24.15" customHeight="1">
      <c r="A96" s="41"/>
      <c r="B96" s="42"/>
      <c r="C96" s="216" t="s">
        <v>336</v>
      </c>
      <c r="D96" s="216" t="s">
        <v>284</v>
      </c>
      <c r="E96" s="217" t="s">
        <v>1266</v>
      </c>
      <c r="F96" s="218" t="s">
        <v>1267</v>
      </c>
      <c r="G96" s="219" t="s">
        <v>321</v>
      </c>
      <c r="H96" s="220">
        <v>1</v>
      </c>
      <c r="I96" s="221"/>
      <c r="J96" s="222">
        <f>ROUND(I96*H96,2)</f>
        <v>0</v>
      </c>
      <c r="K96" s="218" t="s">
        <v>316</v>
      </c>
      <c r="L96" s="47"/>
      <c r="M96" s="223" t="s">
        <v>19</v>
      </c>
      <c r="N96" s="224" t="s">
        <v>40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1111</v>
      </c>
      <c r="AT96" s="227" t="s">
        <v>284</v>
      </c>
      <c r="AU96" s="227" t="s">
        <v>76</v>
      </c>
      <c r="AY96" s="20" t="s">
        <v>281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76</v>
      </c>
      <c r="BK96" s="228">
        <f>ROUND(I96*H96,2)</f>
        <v>0</v>
      </c>
      <c r="BL96" s="20" t="s">
        <v>1111</v>
      </c>
      <c r="BM96" s="227" t="s">
        <v>1268</v>
      </c>
    </row>
    <row r="97" s="2" customFormat="1" ht="37.8" customHeight="1">
      <c r="A97" s="41"/>
      <c r="B97" s="42"/>
      <c r="C97" s="216" t="s">
        <v>347</v>
      </c>
      <c r="D97" s="216" t="s">
        <v>284</v>
      </c>
      <c r="E97" s="217" t="s">
        <v>1269</v>
      </c>
      <c r="F97" s="218" t="s">
        <v>1270</v>
      </c>
      <c r="G97" s="219" t="s">
        <v>321</v>
      </c>
      <c r="H97" s="220">
        <v>7</v>
      </c>
      <c r="I97" s="221"/>
      <c r="J97" s="222">
        <f>ROUND(I97*H97,2)</f>
        <v>0</v>
      </c>
      <c r="K97" s="218" t="s">
        <v>287</v>
      </c>
      <c r="L97" s="47"/>
      <c r="M97" s="223" t="s">
        <v>19</v>
      </c>
      <c r="N97" s="224" t="s">
        <v>40</v>
      </c>
      <c r="O97" s="87"/>
      <c r="P97" s="225">
        <f>O97*H97</f>
        <v>0</v>
      </c>
      <c r="Q97" s="225">
        <v>0.016969999999999999</v>
      </c>
      <c r="R97" s="225">
        <f>Q97*H97</f>
        <v>0.11878999999999999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1111</v>
      </c>
      <c r="AT97" s="227" t="s">
        <v>284</v>
      </c>
      <c r="AU97" s="227" t="s">
        <v>76</v>
      </c>
      <c r="AY97" s="20" t="s">
        <v>281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76</v>
      </c>
      <c r="BK97" s="228">
        <f>ROUND(I97*H97,2)</f>
        <v>0</v>
      </c>
      <c r="BL97" s="20" t="s">
        <v>1111</v>
      </c>
      <c r="BM97" s="227" t="s">
        <v>1271</v>
      </c>
    </row>
    <row r="98" s="2" customFormat="1">
      <c r="A98" s="41"/>
      <c r="B98" s="42"/>
      <c r="C98" s="43"/>
      <c r="D98" s="229" t="s">
        <v>290</v>
      </c>
      <c r="E98" s="43"/>
      <c r="F98" s="230" t="s">
        <v>1272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290</v>
      </c>
      <c r="AU98" s="20" t="s">
        <v>76</v>
      </c>
    </row>
    <row r="99" s="2" customFormat="1" ht="16.5" customHeight="1">
      <c r="A99" s="41"/>
      <c r="B99" s="42"/>
      <c r="C99" s="216" t="s">
        <v>355</v>
      </c>
      <c r="D99" s="216" t="s">
        <v>284</v>
      </c>
      <c r="E99" s="217" t="s">
        <v>1273</v>
      </c>
      <c r="F99" s="218" t="s">
        <v>1274</v>
      </c>
      <c r="G99" s="219" t="s">
        <v>321</v>
      </c>
      <c r="H99" s="220">
        <v>7</v>
      </c>
      <c r="I99" s="221"/>
      <c r="J99" s="222">
        <f>ROUND(I99*H99,2)</f>
        <v>0</v>
      </c>
      <c r="K99" s="218" t="s">
        <v>287</v>
      </c>
      <c r="L99" s="47"/>
      <c r="M99" s="223" t="s">
        <v>19</v>
      </c>
      <c r="N99" s="224" t="s">
        <v>40</v>
      </c>
      <c r="O99" s="87"/>
      <c r="P99" s="225">
        <f>O99*H99</f>
        <v>0</v>
      </c>
      <c r="Q99" s="225">
        <v>0.0018</v>
      </c>
      <c r="R99" s="225">
        <f>Q99*H99</f>
        <v>0.0126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1111</v>
      </c>
      <c r="AT99" s="227" t="s">
        <v>284</v>
      </c>
      <c r="AU99" s="227" t="s">
        <v>76</v>
      </c>
      <c r="AY99" s="20" t="s">
        <v>281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76</v>
      </c>
      <c r="BK99" s="228">
        <f>ROUND(I99*H99,2)</f>
        <v>0</v>
      </c>
      <c r="BL99" s="20" t="s">
        <v>1111</v>
      </c>
      <c r="BM99" s="227" t="s">
        <v>1275</v>
      </c>
    </row>
    <row r="100" s="2" customFormat="1">
      <c r="A100" s="41"/>
      <c r="B100" s="42"/>
      <c r="C100" s="43"/>
      <c r="D100" s="229" t="s">
        <v>290</v>
      </c>
      <c r="E100" s="43"/>
      <c r="F100" s="230" t="s">
        <v>1276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290</v>
      </c>
      <c r="AU100" s="20" t="s">
        <v>76</v>
      </c>
    </row>
    <row r="101" s="2" customFormat="1" ht="24.15" customHeight="1">
      <c r="A101" s="41"/>
      <c r="B101" s="42"/>
      <c r="C101" s="216" t="s">
        <v>8</v>
      </c>
      <c r="D101" s="216" t="s">
        <v>284</v>
      </c>
      <c r="E101" s="217" t="s">
        <v>1277</v>
      </c>
      <c r="F101" s="218" t="s">
        <v>1278</v>
      </c>
      <c r="G101" s="219" t="s">
        <v>321</v>
      </c>
      <c r="H101" s="220">
        <v>7</v>
      </c>
      <c r="I101" s="221"/>
      <c r="J101" s="222">
        <f>ROUND(I101*H101,2)</f>
        <v>0</v>
      </c>
      <c r="K101" s="218" t="s">
        <v>316</v>
      </c>
      <c r="L101" s="47"/>
      <c r="M101" s="223" t="s">
        <v>19</v>
      </c>
      <c r="N101" s="224" t="s">
        <v>40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1111</v>
      </c>
      <c r="AT101" s="227" t="s">
        <v>284</v>
      </c>
      <c r="AU101" s="227" t="s">
        <v>76</v>
      </c>
      <c r="AY101" s="20" t="s">
        <v>281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76</v>
      </c>
      <c r="BK101" s="228">
        <f>ROUND(I101*H101,2)</f>
        <v>0</v>
      </c>
      <c r="BL101" s="20" t="s">
        <v>1111</v>
      </c>
      <c r="BM101" s="227" t="s">
        <v>1279</v>
      </c>
    </row>
    <row r="102" s="2" customFormat="1" ht="16.5" customHeight="1">
      <c r="A102" s="41"/>
      <c r="B102" s="42"/>
      <c r="C102" s="216" t="s">
        <v>369</v>
      </c>
      <c r="D102" s="216" t="s">
        <v>284</v>
      </c>
      <c r="E102" s="217" t="s">
        <v>1280</v>
      </c>
      <c r="F102" s="218" t="s">
        <v>1281</v>
      </c>
      <c r="G102" s="219" t="s">
        <v>321</v>
      </c>
      <c r="H102" s="220">
        <v>7</v>
      </c>
      <c r="I102" s="221"/>
      <c r="J102" s="222">
        <f>ROUND(I102*H102,2)</f>
        <v>0</v>
      </c>
      <c r="K102" s="218" t="s">
        <v>316</v>
      </c>
      <c r="L102" s="47"/>
      <c r="M102" s="223" t="s">
        <v>19</v>
      </c>
      <c r="N102" s="224" t="s">
        <v>40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1111</v>
      </c>
      <c r="AT102" s="227" t="s">
        <v>284</v>
      </c>
      <c r="AU102" s="227" t="s">
        <v>76</v>
      </c>
      <c r="AY102" s="20" t="s">
        <v>281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76</v>
      </c>
      <c r="BK102" s="228">
        <f>ROUND(I102*H102,2)</f>
        <v>0</v>
      </c>
      <c r="BL102" s="20" t="s">
        <v>1111</v>
      </c>
      <c r="BM102" s="227" t="s">
        <v>1282</v>
      </c>
    </row>
    <row r="103" s="2" customFormat="1" ht="16.5" customHeight="1">
      <c r="A103" s="41"/>
      <c r="B103" s="42"/>
      <c r="C103" s="216" t="s">
        <v>374</v>
      </c>
      <c r="D103" s="216" t="s">
        <v>284</v>
      </c>
      <c r="E103" s="217" t="s">
        <v>1283</v>
      </c>
      <c r="F103" s="218" t="s">
        <v>1284</v>
      </c>
      <c r="G103" s="219" t="s">
        <v>321</v>
      </c>
      <c r="H103" s="220">
        <v>27</v>
      </c>
      <c r="I103" s="221"/>
      <c r="J103" s="222">
        <f>ROUND(I103*H103,2)</f>
        <v>0</v>
      </c>
      <c r="K103" s="218" t="s">
        <v>316</v>
      </c>
      <c r="L103" s="47"/>
      <c r="M103" s="223" t="s">
        <v>19</v>
      </c>
      <c r="N103" s="224" t="s">
        <v>40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1111</v>
      </c>
      <c r="AT103" s="227" t="s">
        <v>284</v>
      </c>
      <c r="AU103" s="227" t="s">
        <v>76</v>
      </c>
      <c r="AY103" s="20" t="s">
        <v>281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76</v>
      </c>
      <c r="BK103" s="228">
        <f>ROUND(I103*H103,2)</f>
        <v>0</v>
      </c>
      <c r="BL103" s="20" t="s">
        <v>1111</v>
      </c>
      <c r="BM103" s="227" t="s">
        <v>1285</v>
      </c>
    </row>
    <row r="104" s="2" customFormat="1" ht="24.15" customHeight="1">
      <c r="A104" s="41"/>
      <c r="B104" s="42"/>
      <c r="C104" s="216" t="s">
        <v>380</v>
      </c>
      <c r="D104" s="216" t="s">
        <v>284</v>
      </c>
      <c r="E104" s="217" t="s">
        <v>1286</v>
      </c>
      <c r="F104" s="218" t="s">
        <v>1287</v>
      </c>
      <c r="G104" s="219" t="s">
        <v>321</v>
      </c>
      <c r="H104" s="220">
        <v>27</v>
      </c>
      <c r="I104" s="221"/>
      <c r="J104" s="222">
        <f>ROUND(I104*H104,2)</f>
        <v>0</v>
      </c>
      <c r="K104" s="218" t="s">
        <v>287</v>
      </c>
      <c r="L104" s="47"/>
      <c r="M104" s="223" t="s">
        <v>19</v>
      </c>
      <c r="N104" s="224" t="s">
        <v>40</v>
      </c>
      <c r="O104" s="87"/>
      <c r="P104" s="225">
        <f>O104*H104</f>
        <v>0</v>
      </c>
      <c r="Q104" s="225">
        <v>9.0000000000000006E-05</v>
      </c>
      <c r="R104" s="225">
        <f>Q104*H104</f>
        <v>0.0024300000000000003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1111</v>
      </c>
      <c r="AT104" s="227" t="s">
        <v>284</v>
      </c>
      <c r="AU104" s="227" t="s">
        <v>76</v>
      </c>
      <c r="AY104" s="20" t="s">
        <v>281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76</v>
      </c>
      <c r="BK104" s="228">
        <f>ROUND(I104*H104,2)</f>
        <v>0</v>
      </c>
      <c r="BL104" s="20" t="s">
        <v>1111</v>
      </c>
      <c r="BM104" s="227" t="s">
        <v>1288</v>
      </c>
    </row>
    <row r="105" s="2" customFormat="1">
      <c r="A105" s="41"/>
      <c r="B105" s="42"/>
      <c r="C105" s="43"/>
      <c r="D105" s="229" t="s">
        <v>290</v>
      </c>
      <c r="E105" s="43"/>
      <c r="F105" s="230" t="s">
        <v>1289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290</v>
      </c>
      <c r="AU105" s="20" t="s">
        <v>76</v>
      </c>
    </row>
    <row r="106" s="2" customFormat="1" ht="16.5" customHeight="1">
      <c r="A106" s="41"/>
      <c r="B106" s="42"/>
      <c r="C106" s="216" t="s">
        <v>305</v>
      </c>
      <c r="D106" s="216" t="s">
        <v>284</v>
      </c>
      <c r="E106" s="217" t="s">
        <v>1290</v>
      </c>
      <c r="F106" s="218" t="s">
        <v>1291</v>
      </c>
      <c r="G106" s="219" t="s">
        <v>321</v>
      </c>
      <c r="H106" s="220">
        <v>1</v>
      </c>
      <c r="I106" s="221"/>
      <c r="J106" s="222">
        <f>ROUND(I106*H106,2)</f>
        <v>0</v>
      </c>
      <c r="K106" s="218" t="s">
        <v>316</v>
      </c>
      <c r="L106" s="47"/>
      <c r="M106" s="223" t="s">
        <v>19</v>
      </c>
      <c r="N106" s="224" t="s">
        <v>40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1111</v>
      </c>
      <c r="AT106" s="227" t="s">
        <v>284</v>
      </c>
      <c r="AU106" s="227" t="s">
        <v>76</v>
      </c>
      <c r="AY106" s="20" t="s">
        <v>281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76</v>
      </c>
      <c r="BK106" s="228">
        <f>ROUND(I106*H106,2)</f>
        <v>0</v>
      </c>
      <c r="BL106" s="20" t="s">
        <v>1111</v>
      </c>
      <c r="BM106" s="227" t="s">
        <v>1292</v>
      </c>
    </row>
    <row r="107" s="2" customFormat="1" ht="21.75" customHeight="1">
      <c r="A107" s="41"/>
      <c r="B107" s="42"/>
      <c r="C107" s="216" t="s">
        <v>395</v>
      </c>
      <c r="D107" s="216" t="s">
        <v>284</v>
      </c>
      <c r="E107" s="217" t="s">
        <v>1293</v>
      </c>
      <c r="F107" s="218" t="s">
        <v>1294</v>
      </c>
      <c r="G107" s="219" t="s">
        <v>321</v>
      </c>
      <c r="H107" s="220">
        <v>2</v>
      </c>
      <c r="I107" s="221"/>
      <c r="J107" s="222">
        <f>ROUND(I107*H107,2)</f>
        <v>0</v>
      </c>
      <c r="K107" s="218" t="s">
        <v>287</v>
      </c>
      <c r="L107" s="47"/>
      <c r="M107" s="223" t="s">
        <v>19</v>
      </c>
      <c r="N107" s="224" t="s">
        <v>40</v>
      </c>
      <c r="O107" s="87"/>
      <c r="P107" s="225">
        <f>O107*H107</f>
        <v>0</v>
      </c>
      <c r="Q107" s="225">
        <v>0.010659999999999999</v>
      </c>
      <c r="R107" s="225">
        <f>Q107*H107</f>
        <v>0.021319999999999999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1111</v>
      </c>
      <c r="AT107" s="227" t="s">
        <v>284</v>
      </c>
      <c r="AU107" s="227" t="s">
        <v>76</v>
      </c>
      <c r="AY107" s="20" t="s">
        <v>281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76</v>
      </c>
      <c r="BK107" s="228">
        <f>ROUND(I107*H107,2)</f>
        <v>0</v>
      </c>
      <c r="BL107" s="20" t="s">
        <v>1111</v>
      </c>
      <c r="BM107" s="227" t="s">
        <v>1295</v>
      </c>
    </row>
    <row r="108" s="2" customFormat="1">
      <c r="A108" s="41"/>
      <c r="B108" s="42"/>
      <c r="C108" s="43"/>
      <c r="D108" s="229" t="s">
        <v>290</v>
      </c>
      <c r="E108" s="43"/>
      <c r="F108" s="230" t="s">
        <v>1296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290</v>
      </c>
      <c r="AU108" s="20" t="s">
        <v>76</v>
      </c>
    </row>
    <row r="109" s="2" customFormat="1" ht="21.75" customHeight="1">
      <c r="A109" s="41"/>
      <c r="B109" s="42"/>
      <c r="C109" s="216" t="s">
        <v>401</v>
      </c>
      <c r="D109" s="216" t="s">
        <v>284</v>
      </c>
      <c r="E109" s="217" t="s">
        <v>1297</v>
      </c>
      <c r="F109" s="218" t="s">
        <v>1298</v>
      </c>
      <c r="G109" s="219" t="s">
        <v>321</v>
      </c>
      <c r="H109" s="220">
        <v>6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40</v>
      </c>
      <c r="O109" s="87"/>
      <c r="P109" s="225">
        <f>O109*H109</f>
        <v>0</v>
      </c>
      <c r="Q109" s="225">
        <v>0.00021000000000000001</v>
      </c>
      <c r="R109" s="225">
        <f>Q109*H109</f>
        <v>0.0012600000000000001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1111</v>
      </c>
      <c r="AT109" s="227" t="s">
        <v>284</v>
      </c>
      <c r="AU109" s="227" t="s">
        <v>76</v>
      </c>
      <c r="AY109" s="20" t="s">
        <v>281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76</v>
      </c>
      <c r="BK109" s="228">
        <f>ROUND(I109*H109,2)</f>
        <v>0</v>
      </c>
      <c r="BL109" s="20" t="s">
        <v>1111</v>
      </c>
      <c r="BM109" s="227" t="s">
        <v>1299</v>
      </c>
    </row>
    <row r="110" s="2" customFormat="1" ht="24.15" customHeight="1">
      <c r="A110" s="41"/>
      <c r="B110" s="42"/>
      <c r="C110" s="216" t="s">
        <v>406</v>
      </c>
      <c r="D110" s="216" t="s">
        <v>284</v>
      </c>
      <c r="E110" s="217" t="s">
        <v>1300</v>
      </c>
      <c r="F110" s="218" t="s">
        <v>1301</v>
      </c>
      <c r="G110" s="219" t="s">
        <v>321</v>
      </c>
      <c r="H110" s="220">
        <v>3</v>
      </c>
      <c r="I110" s="221"/>
      <c r="J110" s="222">
        <f>ROUND(I110*H110,2)</f>
        <v>0</v>
      </c>
      <c r="K110" s="218" t="s">
        <v>316</v>
      </c>
      <c r="L110" s="47"/>
      <c r="M110" s="223" t="s">
        <v>19</v>
      </c>
      <c r="N110" s="224" t="s">
        <v>40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1111</v>
      </c>
      <c r="AT110" s="227" t="s">
        <v>284</v>
      </c>
      <c r="AU110" s="227" t="s">
        <v>76</v>
      </c>
      <c r="AY110" s="20" t="s">
        <v>281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76</v>
      </c>
      <c r="BK110" s="228">
        <f>ROUND(I110*H110,2)</f>
        <v>0</v>
      </c>
      <c r="BL110" s="20" t="s">
        <v>1111</v>
      </c>
      <c r="BM110" s="227" t="s">
        <v>1302</v>
      </c>
    </row>
    <row r="111" s="2" customFormat="1" ht="33" customHeight="1">
      <c r="A111" s="41"/>
      <c r="B111" s="42"/>
      <c r="C111" s="216" t="s">
        <v>412</v>
      </c>
      <c r="D111" s="216" t="s">
        <v>284</v>
      </c>
      <c r="E111" s="217" t="s">
        <v>1303</v>
      </c>
      <c r="F111" s="218" t="s">
        <v>1304</v>
      </c>
      <c r="G111" s="219" t="s">
        <v>321</v>
      </c>
      <c r="H111" s="220">
        <v>3</v>
      </c>
      <c r="I111" s="221"/>
      <c r="J111" s="222">
        <f>ROUND(I111*H111,2)</f>
        <v>0</v>
      </c>
      <c r="K111" s="218" t="s">
        <v>316</v>
      </c>
      <c r="L111" s="47"/>
      <c r="M111" s="223" t="s">
        <v>19</v>
      </c>
      <c r="N111" s="224" t="s">
        <v>40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1111</v>
      </c>
      <c r="AT111" s="227" t="s">
        <v>284</v>
      </c>
      <c r="AU111" s="227" t="s">
        <v>76</v>
      </c>
      <c r="AY111" s="20" t="s">
        <v>281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76</v>
      </c>
      <c r="BK111" s="228">
        <f>ROUND(I111*H111,2)</f>
        <v>0</v>
      </c>
      <c r="BL111" s="20" t="s">
        <v>1111</v>
      </c>
      <c r="BM111" s="227" t="s">
        <v>1305</v>
      </c>
    </row>
    <row r="112" s="2" customFormat="1" ht="16.5" customHeight="1">
      <c r="A112" s="41"/>
      <c r="B112" s="42"/>
      <c r="C112" s="216" t="s">
        <v>7</v>
      </c>
      <c r="D112" s="216" t="s">
        <v>284</v>
      </c>
      <c r="E112" s="217" t="s">
        <v>1306</v>
      </c>
      <c r="F112" s="218" t="s">
        <v>1307</v>
      </c>
      <c r="G112" s="219" t="s">
        <v>321</v>
      </c>
      <c r="H112" s="220">
        <v>3</v>
      </c>
      <c r="I112" s="221"/>
      <c r="J112" s="222">
        <f>ROUND(I112*H112,2)</f>
        <v>0</v>
      </c>
      <c r="K112" s="218" t="s">
        <v>287</v>
      </c>
      <c r="L112" s="47"/>
      <c r="M112" s="223" t="s">
        <v>19</v>
      </c>
      <c r="N112" s="224" t="s">
        <v>40</v>
      </c>
      <c r="O112" s="87"/>
      <c r="P112" s="225">
        <f>O112*H112</f>
        <v>0</v>
      </c>
      <c r="Q112" s="225">
        <v>0.00012</v>
      </c>
      <c r="R112" s="225">
        <f>Q112*H112</f>
        <v>0.00036000000000000002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1111</v>
      </c>
      <c r="AT112" s="227" t="s">
        <v>284</v>
      </c>
      <c r="AU112" s="227" t="s">
        <v>76</v>
      </c>
      <c r="AY112" s="20" t="s">
        <v>281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76</v>
      </c>
      <c r="BK112" s="228">
        <f>ROUND(I112*H112,2)</f>
        <v>0</v>
      </c>
      <c r="BL112" s="20" t="s">
        <v>1111</v>
      </c>
      <c r="BM112" s="227" t="s">
        <v>1308</v>
      </c>
    </row>
    <row r="113" s="2" customFormat="1">
      <c r="A113" s="41"/>
      <c r="B113" s="42"/>
      <c r="C113" s="43"/>
      <c r="D113" s="229" t="s">
        <v>290</v>
      </c>
      <c r="E113" s="43"/>
      <c r="F113" s="230" t="s">
        <v>1309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290</v>
      </c>
      <c r="AU113" s="20" t="s">
        <v>76</v>
      </c>
    </row>
    <row r="114" s="2" customFormat="1" ht="16.5" customHeight="1">
      <c r="A114" s="41"/>
      <c r="B114" s="42"/>
      <c r="C114" s="216" t="s">
        <v>424</v>
      </c>
      <c r="D114" s="216" t="s">
        <v>284</v>
      </c>
      <c r="E114" s="217" t="s">
        <v>1310</v>
      </c>
      <c r="F114" s="218" t="s">
        <v>1311</v>
      </c>
      <c r="G114" s="219" t="s">
        <v>321</v>
      </c>
      <c r="H114" s="220">
        <v>1</v>
      </c>
      <c r="I114" s="221"/>
      <c r="J114" s="222">
        <f>ROUND(I114*H114,2)</f>
        <v>0</v>
      </c>
      <c r="K114" s="218" t="s">
        <v>287</v>
      </c>
      <c r="L114" s="47"/>
      <c r="M114" s="223" t="s">
        <v>19</v>
      </c>
      <c r="N114" s="224" t="s">
        <v>40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0.155</v>
      </c>
      <c r="T114" s="226">
        <f>S114*H114</f>
        <v>0.155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1111</v>
      </c>
      <c r="AT114" s="227" t="s">
        <v>284</v>
      </c>
      <c r="AU114" s="227" t="s">
        <v>76</v>
      </c>
      <c r="AY114" s="20" t="s">
        <v>281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76</v>
      </c>
      <c r="BK114" s="228">
        <f>ROUND(I114*H114,2)</f>
        <v>0</v>
      </c>
      <c r="BL114" s="20" t="s">
        <v>1111</v>
      </c>
      <c r="BM114" s="227" t="s">
        <v>1312</v>
      </c>
    </row>
    <row r="115" s="2" customFormat="1">
      <c r="A115" s="41"/>
      <c r="B115" s="42"/>
      <c r="C115" s="43"/>
      <c r="D115" s="229" t="s">
        <v>290</v>
      </c>
      <c r="E115" s="43"/>
      <c r="F115" s="230" t="s">
        <v>1313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290</v>
      </c>
      <c r="AU115" s="20" t="s">
        <v>76</v>
      </c>
    </row>
    <row r="116" s="2" customFormat="1" ht="16.5" customHeight="1">
      <c r="A116" s="41"/>
      <c r="B116" s="42"/>
      <c r="C116" s="216" t="s">
        <v>431</v>
      </c>
      <c r="D116" s="216" t="s">
        <v>284</v>
      </c>
      <c r="E116" s="217" t="s">
        <v>1314</v>
      </c>
      <c r="F116" s="218" t="s">
        <v>1315</v>
      </c>
      <c r="G116" s="219" t="s">
        <v>321</v>
      </c>
      <c r="H116" s="220">
        <v>11</v>
      </c>
      <c r="I116" s="221"/>
      <c r="J116" s="222">
        <f>ROUND(I116*H116,2)</f>
        <v>0</v>
      </c>
      <c r="K116" s="218" t="s">
        <v>316</v>
      </c>
      <c r="L116" s="47"/>
      <c r="M116" s="223" t="s">
        <v>19</v>
      </c>
      <c r="N116" s="224" t="s">
        <v>40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1111</v>
      </c>
      <c r="AT116" s="227" t="s">
        <v>284</v>
      </c>
      <c r="AU116" s="227" t="s">
        <v>76</v>
      </c>
      <c r="AY116" s="20" t="s">
        <v>281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76</v>
      </c>
      <c r="BK116" s="228">
        <f>ROUND(I116*H116,2)</f>
        <v>0</v>
      </c>
      <c r="BL116" s="20" t="s">
        <v>1111</v>
      </c>
      <c r="BM116" s="227" t="s">
        <v>1316</v>
      </c>
    </row>
    <row r="117" s="2" customFormat="1" ht="16.5" customHeight="1">
      <c r="A117" s="41"/>
      <c r="B117" s="42"/>
      <c r="C117" s="216" t="s">
        <v>436</v>
      </c>
      <c r="D117" s="216" t="s">
        <v>284</v>
      </c>
      <c r="E117" s="217" t="s">
        <v>1317</v>
      </c>
      <c r="F117" s="218" t="s">
        <v>1318</v>
      </c>
      <c r="G117" s="219" t="s">
        <v>321</v>
      </c>
      <c r="H117" s="220">
        <v>11</v>
      </c>
      <c r="I117" s="221"/>
      <c r="J117" s="222">
        <f>ROUND(I117*H117,2)</f>
        <v>0</v>
      </c>
      <c r="K117" s="218" t="s">
        <v>287</v>
      </c>
      <c r="L117" s="47"/>
      <c r="M117" s="223" t="s">
        <v>19</v>
      </c>
      <c r="N117" s="224" t="s">
        <v>40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0.034200000000000001</v>
      </c>
      <c r="T117" s="226">
        <f>S117*H117</f>
        <v>0.37620000000000003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1111</v>
      </c>
      <c r="AT117" s="227" t="s">
        <v>284</v>
      </c>
      <c r="AU117" s="227" t="s">
        <v>76</v>
      </c>
      <c r="AY117" s="20" t="s">
        <v>281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76</v>
      </c>
      <c r="BK117" s="228">
        <f>ROUND(I117*H117,2)</f>
        <v>0</v>
      </c>
      <c r="BL117" s="20" t="s">
        <v>1111</v>
      </c>
      <c r="BM117" s="227" t="s">
        <v>1319</v>
      </c>
    </row>
    <row r="118" s="2" customFormat="1">
      <c r="A118" s="41"/>
      <c r="B118" s="42"/>
      <c r="C118" s="43"/>
      <c r="D118" s="229" t="s">
        <v>290</v>
      </c>
      <c r="E118" s="43"/>
      <c r="F118" s="230" t="s">
        <v>1320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290</v>
      </c>
      <c r="AU118" s="20" t="s">
        <v>76</v>
      </c>
    </row>
    <row r="119" s="2" customFormat="1" ht="24.15" customHeight="1">
      <c r="A119" s="41"/>
      <c r="B119" s="42"/>
      <c r="C119" s="216" t="s">
        <v>442</v>
      </c>
      <c r="D119" s="216" t="s">
        <v>284</v>
      </c>
      <c r="E119" s="217" t="s">
        <v>1321</v>
      </c>
      <c r="F119" s="218" t="s">
        <v>1322</v>
      </c>
      <c r="G119" s="219" t="s">
        <v>392</v>
      </c>
      <c r="H119" s="220">
        <v>105</v>
      </c>
      <c r="I119" s="221"/>
      <c r="J119" s="222">
        <f>ROUND(I119*H119,2)</f>
        <v>0</v>
      </c>
      <c r="K119" s="218" t="s">
        <v>287</v>
      </c>
      <c r="L119" s="47"/>
      <c r="M119" s="223" t="s">
        <v>19</v>
      </c>
      <c r="N119" s="224" t="s">
        <v>40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0.00029</v>
      </c>
      <c r="T119" s="226">
        <f>S119*H119</f>
        <v>0.030450000000000001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1111</v>
      </c>
      <c r="AT119" s="227" t="s">
        <v>284</v>
      </c>
      <c r="AU119" s="227" t="s">
        <v>76</v>
      </c>
      <c r="AY119" s="20" t="s">
        <v>281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76</v>
      </c>
      <c r="BK119" s="228">
        <f>ROUND(I119*H119,2)</f>
        <v>0</v>
      </c>
      <c r="BL119" s="20" t="s">
        <v>1111</v>
      </c>
      <c r="BM119" s="227" t="s">
        <v>1323</v>
      </c>
    </row>
    <row r="120" s="2" customFormat="1">
      <c r="A120" s="41"/>
      <c r="B120" s="42"/>
      <c r="C120" s="43"/>
      <c r="D120" s="229" t="s">
        <v>290</v>
      </c>
      <c r="E120" s="43"/>
      <c r="F120" s="230" t="s">
        <v>1324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290</v>
      </c>
      <c r="AU120" s="20" t="s">
        <v>76</v>
      </c>
    </row>
    <row r="121" s="2" customFormat="1" ht="24.15" customHeight="1">
      <c r="A121" s="41"/>
      <c r="B121" s="42"/>
      <c r="C121" s="216" t="s">
        <v>447</v>
      </c>
      <c r="D121" s="216" t="s">
        <v>284</v>
      </c>
      <c r="E121" s="217" t="s">
        <v>1325</v>
      </c>
      <c r="F121" s="218" t="s">
        <v>1326</v>
      </c>
      <c r="G121" s="219" t="s">
        <v>392</v>
      </c>
      <c r="H121" s="220">
        <v>11</v>
      </c>
      <c r="I121" s="221"/>
      <c r="J121" s="222">
        <f>ROUND(I121*H121,2)</f>
        <v>0</v>
      </c>
      <c r="K121" s="218" t="s">
        <v>287</v>
      </c>
      <c r="L121" s="47"/>
      <c r="M121" s="223" t="s">
        <v>19</v>
      </c>
      <c r="N121" s="224" t="s">
        <v>40</v>
      </c>
      <c r="O121" s="87"/>
      <c r="P121" s="225">
        <f>O121*H121</f>
        <v>0</v>
      </c>
      <c r="Q121" s="225">
        <v>0.00050000000000000001</v>
      </c>
      <c r="R121" s="225">
        <f>Q121*H121</f>
        <v>0.0054999999999999997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1111</v>
      </c>
      <c r="AT121" s="227" t="s">
        <v>284</v>
      </c>
      <c r="AU121" s="227" t="s">
        <v>76</v>
      </c>
      <c r="AY121" s="20" t="s">
        <v>281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76</v>
      </c>
      <c r="BK121" s="228">
        <f>ROUND(I121*H121,2)</f>
        <v>0</v>
      </c>
      <c r="BL121" s="20" t="s">
        <v>1111</v>
      </c>
      <c r="BM121" s="227" t="s">
        <v>1327</v>
      </c>
    </row>
    <row r="122" s="2" customFormat="1">
      <c r="A122" s="41"/>
      <c r="B122" s="42"/>
      <c r="C122" s="43"/>
      <c r="D122" s="229" t="s">
        <v>290</v>
      </c>
      <c r="E122" s="43"/>
      <c r="F122" s="230" t="s">
        <v>1328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290</v>
      </c>
      <c r="AU122" s="20" t="s">
        <v>76</v>
      </c>
    </row>
    <row r="123" s="2" customFormat="1" ht="24.15" customHeight="1">
      <c r="A123" s="41"/>
      <c r="B123" s="42"/>
      <c r="C123" s="216" t="s">
        <v>454</v>
      </c>
      <c r="D123" s="216" t="s">
        <v>284</v>
      </c>
      <c r="E123" s="217" t="s">
        <v>1329</v>
      </c>
      <c r="F123" s="218" t="s">
        <v>1330</v>
      </c>
      <c r="G123" s="219" t="s">
        <v>392</v>
      </c>
      <c r="H123" s="220">
        <v>113</v>
      </c>
      <c r="I123" s="221"/>
      <c r="J123" s="222">
        <f>ROUND(I123*H123,2)</f>
        <v>0</v>
      </c>
      <c r="K123" s="218" t="s">
        <v>287</v>
      </c>
      <c r="L123" s="47"/>
      <c r="M123" s="223" t="s">
        <v>19</v>
      </c>
      <c r="N123" s="224" t="s">
        <v>40</v>
      </c>
      <c r="O123" s="87"/>
      <c r="P123" s="225">
        <f>O123*H123</f>
        <v>0</v>
      </c>
      <c r="Q123" s="225">
        <v>0.00075000000000000002</v>
      </c>
      <c r="R123" s="225">
        <f>Q123*H123</f>
        <v>0.084750000000000006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1111</v>
      </c>
      <c r="AT123" s="227" t="s">
        <v>284</v>
      </c>
      <c r="AU123" s="227" t="s">
        <v>76</v>
      </c>
      <c r="AY123" s="20" t="s">
        <v>281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76</v>
      </c>
      <c r="BK123" s="228">
        <f>ROUND(I123*H123,2)</f>
        <v>0</v>
      </c>
      <c r="BL123" s="20" t="s">
        <v>1111</v>
      </c>
      <c r="BM123" s="227" t="s">
        <v>1331</v>
      </c>
    </row>
    <row r="124" s="2" customFormat="1">
      <c r="A124" s="41"/>
      <c r="B124" s="42"/>
      <c r="C124" s="43"/>
      <c r="D124" s="229" t="s">
        <v>290</v>
      </c>
      <c r="E124" s="43"/>
      <c r="F124" s="230" t="s">
        <v>1332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290</v>
      </c>
      <c r="AU124" s="20" t="s">
        <v>76</v>
      </c>
    </row>
    <row r="125" s="2" customFormat="1" ht="16.5" customHeight="1">
      <c r="A125" s="41"/>
      <c r="B125" s="42"/>
      <c r="C125" s="216" t="s">
        <v>460</v>
      </c>
      <c r="D125" s="216" t="s">
        <v>284</v>
      </c>
      <c r="E125" s="217" t="s">
        <v>1333</v>
      </c>
      <c r="F125" s="218" t="s">
        <v>1334</v>
      </c>
      <c r="G125" s="219" t="s">
        <v>321</v>
      </c>
      <c r="H125" s="220">
        <v>10</v>
      </c>
      <c r="I125" s="221"/>
      <c r="J125" s="222">
        <f>ROUND(I125*H125,2)</f>
        <v>0</v>
      </c>
      <c r="K125" s="218" t="s">
        <v>316</v>
      </c>
      <c r="L125" s="47"/>
      <c r="M125" s="223" t="s">
        <v>19</v>
      </c>
      <c r="N125" s="224" t="s">
        <v>40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1111</v>
      </c>
      <c r="AT125" s="227" t="s">
        <v>284</v>
      </c>
      <c r="AU125" s="227" t="s">
        <v>76</v>
      </c>
      <c r="AY125" s="20" t="s">
        <v>281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76</v>
      </c>
      <c r="BK125" s="228">
        <f>ROUND(I125*H125,2)</f>
        <v>0</v>
      </c>
      <c r="BL125" s="20" t="s">
        <v>1111</v>
      </c>
      <c r="BM125" s="227" t="s">
        <v>1335</v>
      </c>
    </row>
    <row r="126" s="2" customFormat="1" ht="37.8" customHeight="1">
      <c r="A126" s="41"/>
      <c r="B126" s="42"/>
      <c r="C126" s="216" t="s">
        <v>467</v>
      </c>
      <c r="D126" s="216" t="s">
        <v>284</v>
      </c>
      <c r="E126" s="217" t="s">
        <v>1336</v>
      </c>
      <c r="F126" s="218" t="s">
        <v>1337</v>
      </c>
      <c r="G126" s="219" t="s">
        <v>206</v>
      </c>
      <c r="H126" s="220">
        <v>5</v>
      </c>
      <c r="I126" s="221"/>
      <c r="J126" s="222">
        <f>ROUND(I126*H126,2)</f>
        <v>0</v>
      </c>
      <c r="K126" s="218" t="s">
        <v>287</v>
      </c>
      <c r="L126" s="47"/>
      <c r="M126" s="223" t="s">
        <v>19</v>
      </c>
      <c r="N126" s="224" t="s">
        <v>40</v>
      </c>
      <c r="O126" s="87"/>
      <c r="P126" s="225">
        <f>O126*H126</f>
        <v>0</v>
      </c>
      <c r="Q126" s="225">
        <v>4.0000000000000003E-05</v>
      </c>
      <c r="R126" s="225">
        <f>Q126*H126</f>
        <v>0.00020000000000000001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1111</v>
      </c>
      <c r="AT126" s="227" t="s">
        <v>284</v>
      </c>
      <c r="AU126" s="227" t="s">
        <v>76</v>
      </c>
      <c r="AY126" s="20" t="s">
        <v>281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76</v>
      </c>
      <c r="BK126" s="228">
        <f>ROUND(I126*H126,2)</f>
        <v>0</v>
      </c>
      <c r="BL126" s="20" t="s">
        <v>1111</v>
      </c>
      <c r="BM126" s="227" t="s">
        <v>1338</v>
      </c>
    </row>
    <row r="127" s="2" customFormat="1">
      <c r="A127" s="41"/>
      <c r="B127" s="42"/>
      <c r="C127" s="43"/>
      <c r="D127" s="229" t="s">
        <v>290</v>
      </c>
      <c r="E127" s="43"/>
      <c r="F127" s="230" t="s">
        <v>1339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290</v>
      </c>
      <c r="AU127" s="20" t="s">
        <v>76</v>
      </c>
    </row>
    <row r="128" s="2" customFormat="1" ht="37.8" customHeight="1">
      <c r="A128" s="41"/>
      <c r="B128" s="42"/>
      <c r="C128" s="216" t="s">
        <v>472</v>
      </c>
      <c r="D128" s="216" t="s">
        <v>284</v>
      </c>
      <c r="E128" s="217" t="s">
        <v>1340</v>
      </c>
      <c r="F128" s="218" t="s">
        <v>1341</v>
      </c>
      <c r="G128" s="219" t="s">
        <v>206</v>
      </c>
      <c r="H128" s="220">
        <v>4</v>
      </c>
      <c r="I128" s="221"/>
      <c r="J128" s="222">
        <f>ROUND(I128*H128,2)</f>
        <v>0</v>
      </c>
      <c r="K128" s="218" t="s">
        <v>287</v>
      </c>
      <c r="L128" s="47"/>
      <c r="M128" s="223" t="s">
        <v>19</v>
      </c>
      <c r="N128" s="224" t="s">
        <v>40</v>
      </c>
      <c r="O128" s="87"/>
      <c r="P128" s="225">
        <f>O128*H128</f>
        <v>0</v>
      </c>
      <c r="Q128" s="225">
        <v>0.00034000000000000002</v>
      </c>
      <c r="R128" s="225">
        <f>Q128*H128</f>
        <v>0.0013600000000000001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1111</v>
      </c>
      <c r="AT128" s="227" t="s">
        <v>284</v>
      </c>
      <c r="AU128" s="227" t="s">
        <v>76</v>
      </c>
      <c r="AY128" s="20" t="s">
        <v>281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76</v>
      </c>
      <c r="BK128" s="228">
        <f>ROUND(I128*H128,2)</f>
        <v>0</v>
      </c>
      <c r="BL128" s="20" t="s">
        <v>1111</v>
      </c>
      <c r="BM128" s="227" t="s">
        <v>1342</v>
      </c>
    </row>
    <row r="129" s="2" customFormat="1">
      <c r="A129" s="41"/>
      <c r="B129" s="42"/>
      <c r="C129" s="43"/>
      <c r="D129" s="229" t="s">
        <v>290</v>
      </c>
      <c r="E129" s="43"/>
      <c r="F129" s="230" t="s">
        <v>1343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290</v>
      </c>
      <c r="AU129" s="20" t="s">
        <v>76</v>
      </c>
    </row>
    <row r="130" s="2" customFormat="1" ht="37.8" customHeight="1">
      <c r="A130" s="41"/>
      <c r="B130" s="42"/>
      <c r="C130" s="216" t="s">
        <v>477</v>
      </c>
      <c r="D130" s="216" t="s">
        <v>284</v>
      </c>
      <c r="E130" s="217" t="s">
        <v>1344</v>
      </c>
      <c r="F130" s="218" t="s">
        <v>1345</v>
      </c>
      <c r="G130" s="219" t="s">
        <v>206</v>
      </c>
      <c r="H130" s="220">
        <v>63</v>
      </c>
      <c r="I130" s="221"/>
      <c r="J130" s="222">
        <f>ROUND(I130*H130,2)</f>
        <v>0</v>
      </c>
      <c r="K130" s="218" t="s">
        <v>316</v>
      </c>
      <c r="L130" s="47"/>
      <c r="M130" s="223" t="s">
        <v>19</v>
      </c>
      <c r="N130" s="224" t="s">
        <v>40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1111</v>
      </c>
      <c r="AT130" s="227" t="s">
        <v>284</v>
      </c>
      <c r="AU130" s="227" t="s">
        <v>76</v>
      </c>
      <c r="AY130" s="20" t="s">
        <v>281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76</v>
      </c>
      <c r="BK130" s="228">
        <f>ROUND(I130*H130,2)</f>
        <v>0</v>
      </c>
      <c r="BL130" s="20" t="s">
        <v>1111</v>
      </c>
      <c r="BM130" s="227" t="s">
        <v>1346</v>
      </c>
    </row>
    <row r="131" s="2" customFormat="1" ht="37.8" customHeight="1">
      <c r="A131" s="41"/>
      <c r="B131" s="42"/>
      <c r="C131" s="216" t="s">
        <v>483</v>
      </c>
      <c r="D131" s="216" t="s">
        <v>284</v>
      </c>
      <c r="E131" s="217" t="s">
        <v>1347</v>
      </c>
      <c r="F131" s="218" t="s">
        <v>1348</v>
      </c>
      <c r="G131" s="219" t="s">
        <v>206</v>
      </c>
      <c r="H131" s="220">
        <v>25</v>
      </c>
      <c r="I131" s="221"/>
      <c r="J131" s="222">
        <f>ROUND(I131*H131,2)</f>
        <v>0</v>
      </c>
      <c r="K131" s="218" t="s">
        <v>287</v>
      </c>
      <c r="L131" s="47"/>
      <c r="M131" s="223" t="s">
        <v>19</v>
      </c>
      <c r="N131" s="224" t="s">
        <v>40</v>
      </c>
      <c r="O131" s="87"/>
      <c r="P131" s="225">
        <f>O131*H131</f>
        <v>0</v>
      </c>
      <c r="Q131" s="225">
        <v>0.00011</v>
      </c>
      <c r="R131" s="225">
        <f>Q131*H131</f>
        <v>0.0027500000000000003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1111</v>
      </c>
      <c r="AT131" s="227" t="s">
        <v>284</v>
      </c>
      <c r="AU131" s="227" t="s">
        <v>76</v>
      </c>
      <c r="AY131" s="20" t="s">
        <v>281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76</v>
      </c>
      <c r="BK131" s="228">
        <f>ROUND(I131*H131,2)</f>
        <v>0</v>
      </c>
      <c r="BL131" s="20" t="s">
        <v>1111</v>
      </c>
      <c r="BM131" s="227" t="s">
        <v>1349</v>
      </c>
    </row>
    <row r="132" s="2" customFormat="1">
      <c r="A132" s="41"/>
      <c r="B132" s="42"/>
      <c r="C132" s="43"/>
      <c r="D132" s="229" t="s">
        <v>290</v>
      </c>
      <c r="E132" s="43"/>
      <c r="F132" s="230" t="s">
        <v>1350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290</v>
      </c>
      <c r="AU132" s="20" t="s">
        <v>76</v>
      </c>
    </row>
    <row r="133" s="2" customFormat="1" ht="24.15" customHeight="1">
      <c r="A133" s="41"/>
      <c r="B133" s="42"/>
      <c r="C133" s="216" t="s">
        <v>488</v>
      </c>
      <c r="D133" s="216" t="s">
        <v>284</v>
      </c>
      <c r="E133" s="217" t="s">
        <v>1351</v>
      </c>
      <c r="F133" s="218" t="s">
        <v>1352</v>
      </c>
      <c r="G133" s="219" t="s">
        <v>392</v>
      </c>
      <c r="H133" s="220">
        <v>65</v>
      </c>
      <c r="I133" s="221"/>
      <c r="J133" s="222">
        <f>ROUND(I133*H133,2)</f>
        <v>0</v>
      </c>
      <c r="K133" s="218" t="s">
        <v>287</v>
      </c>
      <c r="L133" s="47"/>
      <c r="M133" s="223" t="s">
        <v>19</v>
      </c>
      <c r="N133" s="224" t="s">
        <v>40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0.014919999999999999</v>
      </c>
      <c r="T133" s="226">
        <f>S133*H133</f>
        <v>0.9698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1111</v>
      </c>
      <c r="AT133" s="227" t="s">
        <v>284</v>
      </c>
      <c r="AU133" s="227" t="s">
        <v>76</v>
      </c>
      <c r="AY133" s="20" t="s">
        <v>281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76</v>
      </c>
      <c r="BK133" s="228">
        <f>ROUND(I133*H133,2)</f>
        <v>0</v>
      </c>
      <c r="BL133" s="20" t="s">
        <v>1111</v>
      </c>
      <c r="BM133" s="227" t="s">
        <v>1353</v>
      </c>
    </row>
    <row r="134" s="2" customFormat="1">
      <c r="A134" s="41"/>
      <c r="B134" s="42"/>
      <c r="C134" s="43"/>
      <c r="D134" s="229" t="s">
        <v>290</v>
      </c>
      <c r="E134" s="43"/>
      <c r="F134" s="230" t="s">
        <v>1354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290</v>
      </c>
      <c r="AU134" s="20" t="s">
        <v>76</v>
      </c>
    </row>
    <row r="135" s="2" customFormat="1" ht="33" customHeight="1">
      <c r="A135" s="41"/>
      <c r="B135" s="42"/>
      <c r="C135" s="216" t="s">
        <v>493</v>
      </c>
      <c r="D135" s="216" t="s">
        <v>284</v>
      </c>
      <c r="E135" s="217" t="s">
        <v>1355</v>
      </c>
      <c r="F135" s="218" t="s">
        <v>1356</v>
      </c>
      <c r="G135" s="219" t="s">
        <v>392</v>
      </c>
      <c r="H135" s="220">
        <v>17</v>
      </c>
      <c r="I135" s="221"/>
      <c r="J135" s="222">
        <f>ROUND(I135*H135,2)</f>
        <v>0</v>
      </c>
      <c r="K135" s="218" t="s">
        <v>287</v>
      </c>
      <c r="L135" s="47"/>
      <c r="M135" s="223" t="s">
        <v>19</v>
      </c>
      <c r="N135" s="224" t="s">
        <v>40</v>
      </c>
      <c r="O135" s="87"/>
      <c r="P135" s="225">
        <f>O135*H135</f>
        <v>0</v>
      </c>
      <c r="Q135" s="225">
        <v>0.00050000000000000001</v>
      </c>
      <c r="R135" s="225">
        <f>Q135*H135</f>
        <v>0.0085000000000000006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1111</v>
      </c>
      <c r="AT135" s="227" t="s">
        <v>284</v>
      </c>
      <c r="AU135" s="227" t="s">
        <v>76</v>
      </c>
      <c r="AY135" s="20" t="s">
        <v>281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76</v>
      </c>
      <c r="BK135" s="228">
        <f>ROUND(I135*H135,2)</f>
        <v>0</v>
      </c>
      <c r="BL135" s="20" t="s">
        <v>1111</v>
      </c>
      <c r="BM135" s="227" t="s">
        <v>1357</v>
      </c>
    </row>
    <row r="136" s="2" customFormat="1">
      <c r="A136" s="41"/>
      <c r="B136" s="42"/>
      <c r="C136" s="43"/>
      <c r="D136" s="229" t="s">
        <v>290</v>
      </c>
      <c r="E136" s="43"/>
      <c r="F136" s="230" t="s">
        <v>1358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290</v>
      </c>
      <c r="AU136" s="20" t="s">
        <v>76</v>
      </c>
    </row>
    <row r="137" s="2" customFormat="1" ht="33" customHeight="1">
      <c r="A137" s="41"/>
      <c r="B137" s="42"/>
      <c r="C137" s="216" t="s">
        <v>499</v>
      </c>
      <c r="D137" s="216" t="s">
        <v>284</v>
      </c>
      <c r="E137" s="217" t="s">
        <v>1359</v>
      </c>
      <c r="F137" s="218" t="s">
        <v>1360</v>
      </c>
      <c r="G137" s="219" t="s">
        <v>392</v>
      </c>
      <c r="H137" s="220">
        <v>60</v>
      </c>
      <c r="I137" s="221"/>
      <c r="J137" s="222">
        <f>ROUND(I137*H137,2)</f>
        <v>0</v>
      </c>
      <c r="K137" s="218" t="s">
        <v>287</v>
      </c>
      <c r="L137" s="47"/>
      <c r="M137" s="223" t="s">
        <v>19</v>
      </c>
      <c r="N137" s="224" t="s">
        <v>40</v>
      </c>
      <c r="O137" s="87"/>
      <c r="P137" s="225">
        <f>O137*H137</f>
        <v>0</v>
      </c>
      <c r="Q137" s="225">
        <v>0.0015299999999999999</v>
      </c>
      <c r="R137" s="225">
        <f>Q137*H137</f>
        <v>0.091799999999999993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1111</v>
      </c>
      <c r="AT137" s="227" t="s">
        <v>284</v>
      </c>
      <c r="AU137" s="227" t="s">
        <v>76</v>
      </c>
      <c r="AY137" s="20" t="s">
        <v>281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76</v>
      </c>
      <c r="BK137" s="228">
        <f>ROUND(I137*H137,2)</f>
        <v>0</v>
      </c>
      <c r="BL137" s="20" t="s">
        <v>1111</v>
      </c>
      <c r="BM137" s="227" t="s">
        <v>1361</v>
      </c>
    </row>
    <row r="138" s="2" customFormat="1">
      <c r="A138" s="41"/>
      <c r="B138" s="42"/>
      <c r="C138" s="43"/>
      <c r="D138" s="229" t="s">
        <v>290</v>
      </c>
      <c r="E138" s="43"/>
      <c r="F138" s="230" t="s">
        <v>1362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290</v>
      </c>
      <c r="AU138" s="20" t="s">
        <v>76</v>
      </c>
    </row>
    <row r="139" s="2" customFormat="1" ht="16.5" customHeight="1">
      <c r="A139" s="41"/>
      <c r="B139" s="42"/>
      <c r="C139" s="216" t="s">
        <v>508</v>
      </c>
      <c r="D139" s="216" t="s">
        <v>284</v>
      </c>
      <c r="E139" s="217" t="s">
        <v>1363</v>
      </c>
      <c r="F139" s="218" t="s">
        <v>1364</v>
      </c>
      <c r="G139" s="219" t="s">
        <v>1110</v>
      </c>
      <c r="H139" s="220">
        <v>1</v>
      </c>
      <c r="I139" s="221"/>
      <c r="J139" s="222">
        <f>ROUND(I139*H139,2)</f>
        <v>0</v>
      </c>
      <c r="K139" s="218" t="s">
        <v>316</v>
      </c>
      <c r="L139" s="47"/>
      <c r="M139" s="223" t="s">
        <v>19</v>
      </c>
      <c r="N139" s="224" t="s">
        <v>40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1111</v>
      </c>
      <c r="AT139" s="227" t="s">
        <v>284</v>
      </c>
      <c r="AU139" s="227" t="s">
        <v>76</v>
      </c>
      <c r="AY139" s="20" t="s">
        <v>281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76</v>
      </c>
      <c r="BK139" s="228">
        <f>ROUND(I139*H139,2)</f>
        <v>0</v>
      </c>
      <c r="BL139" s="20" t="s">
        <v>1111</v>
      </c>
      <c r="BM139" s="227" t="s">
        <v>1365</v>
      </c>
    </row>
    <row r="140" s="2" customFormat="1" ht="16.5" customHeight="1">
      <c r="A140" s="41"/>
      <c r="B140" s="42"/>
      <c r="C140" s="216" t="s">
        <v>515</v>
      </c>
      <c r="D140" s="216" t="s">
        <v>284</v>
      </c>
      <c r="E140" s="217" t="s">
        <v>1366</v>
      </c>
      <c r="F140" s="218" t="s">
        <v>1367</v>
      </c>
      <c r="G140" s="219" t="s">
        <v>1110</v>
      </c>
      <c r="H140" s="220">
        <v>1</v>
      </c>
      <c r="I140" s="221"/>
      <c r="J140" s="222">
        <f>ROUND(I140*H140,2)</f>
        <v>0</v>
      </c>
      <c r="K140" s="218" t="s">
        <v>316</v>
      </c>
      <c r="L140" s="47"/>
      <c r="M140" s="223" t="s">
        <v>19</v>
      </c>
      <c r="N140" s="224" t="s">
        <v>40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1111</v>
      </c>
      <c r="AT140" s="227" t="s">
        <v>284</v>
      </c>
      <c r="AU140" s="227" t="s">
        <v>76</v>
      </c>
      <c r="AY140" s="20" t="s">
        <v>281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76</v>
      </c>
      <c r="BK140" s="228">
        <f>ROUND(I140*H140,2)</f>
        <v>0</v>
      </c>
      <c r="BL140" s="20" t="s">
        <v>1111</v>
      </c>
      <c r="BM140" s="227" t="s">
        <v>1368</v>
      </c>
    </row>
    <row r="141" s="2" customFormat="1" ht="24.15" customHeight="1">
      <c r="A141" s="41"/>
      <c r="B141" s="42"/>
      <c r="C141" s="216" t="s">
        <v>524</v>
      </c>
      <c r="D141" s="216" t="s">
        <v>284</v>
      </c>
      <c r="E141" s="217" t="s">
        <v>1369</v>
      </c>
      <c r="F141" s="218" t="s">
        <v>1370</v>
      </c>
      <c r="G141" s="219" t="s">
        <v>1110</v>
      </c>
      <c r="H141" s="220">
        <v>1</v>
      </c>
      <c r="I141" s="221"/>
      <c r="J141" s="222">
        <f>ROUND(I141*H141,2)</f>
        <v>0</v>
      </c>
      <c r="K141" s="218" t="s">
        <v>316</v>
      </c>
      <c r="L141" s="47"/>
      <c r="M141" s="295" t="s">
        <v>19</v>
      </c>
      <c r="N141" s="296" t="s">
        <v>40</v>
      </c>
      <c r="O141" s="293"/>
      <c r="P141" s="297">
        <f>O141*H141</f>
        <v>0</v>
      </c>
      <c r="Q141" s="297">
        <v>0</v>
      </c>
      <c r="R141" s="297">
        <f>Q141*H141</f>
        <v>0</v>
      </c>
      <c r="S141" s="297">
        <v>0</v>
      </c>
      <c r="T141" s="29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1111</v>
      </c>
      <c r="AT141" s="227" t="s">
        <v>284</v>
      </c>
      <c r="AU141" s="227" t="s">
        <v>76</v>
      </c>
      <c r="AY141" s="20" t="s">
        <v>281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76</v>
      </c>
      <c r="BK141" s="228">
        <f>ROUND(I141*H141,2)</f>
        <v>0</v>
      </c>
      <c r="BL141" s="20" t="s">
        <v>1111</v>
      </c>
      <c r="BM141" s="227" t="s">
        <v>1371</v>
      </c>
    </row>
    <row r="142" s="2" customFormat="1" ht="6.96" customHeight="1">
      <c r="A142" s="41"/>
      <c r="B142" s="62"/>
      <c r="C142" s="63"/>
      <c r="D142" s="63"/>
      <c r="E142" s="63"/>
      <c r="F142" s="63"/>
      <c r="G142" s="63"/>
      <c r="H142" s="63"/>
      <c r="I142" s="63"/>
      <c r="J142" s="63"/>
      <c r="K142" s="63"/>
      <c r="L142" s="47"/>
      <c r="M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</row>
  </sheetData>
  <sheetProtection sheet="1" autoFilter="0" formatColumns="0" formatRows="0" objects="1" scenarios="1" spinCount="100000" saltValue="yeI9nnv+9YfkrpBJq8hnCqxvUnc949esJThd/P/Td0z5soFCS/8prCkWDzVs17Wb4gkMo94mue5BoXlHPjgB4w==" hashValue="UbiH2OY8OWYClt1yRRy/6uCtuD6vEEcmh725oa5snOGirF0d/HSja+bJn/CFZvijFLYjhpvDFM/hHg/yt7ci8Q==" algorithmName="SHA-512" password="DDA6"/>
  <autoFilter ref="C85:K14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hyperlinks>
    <hyperlink ref="F98" r:id="rId1" display="https://podminky.urs.cz/item/CS_URS_2025_01/725211603"/>
    <hyperlink ref="F100" r:id="rId2" display="https://podminky.urs.cz/item/CS_URS_2025_01/725822611"/>
    <hyperlink ref="F105" r:id="rId3" display="https://podminky.urs.cz/item/CS_URS_2025_01/725819401"/>
    <hyperlink ref="F108" r:id="rId4" display="https://podminky.urs.cz/item/CS_URS_2025_01/725532101"/>
    <hyperlink ref="F113" r:id="rId5" display="https://podminky.urs.cz/item/CS_URS_2025_01/722231221"/>
    <hyperlink ref="F115" r:id="rId6" display="https://podminky.urs.cz/item/CS_URS_2025_01/725530823"/>
    <hyperlink ref="F118" r:id="rId7" display="https://podminky.urs.cz/item/CS_URS_2025_01/725110814"/>
    <hyperlink ref="F120" r:id="rId8" display="https://podminky.urs.cz/item/CS_URS_2025_01/722170804"/>
    <hyperlink ref="F122" r:id="rId9" display="https://podminky.urs.cz/item/CS_URS_2025_01/722174001"/>
    <hyperlink ref="F124" r:id="rId10" display="https://podminky.urs.cz/item/CS_URS_2025_01/722174002"/>
    <hyperlink ref="F127" r:id="rId11" display="https://podminky.urs.cz/item/CS_URS_2025_01/722181221"/>
    <hyperlink ref="F129" r:id="rId12" display="https://podminky.urs.cz/item/CS_URS_2025_01/722181231"/>
    <hyperlink ref="F132" r:id="rId13" display="https://podminky.urs.cz/item/CS_URS_2025_01/722181241"/>
    <hyperlink ref="F134" r:id="rId14" display="https://podminky.urs.cz/item/CS_URS_2025_01/721140802"/>
    <hyperlink ref="F136" r:id="rId15" display="https://podminky.urs.cz/item/CS_URS_2025_01/721174043"/>
    <hyperlink ref="F138" r:id="rId16" display="https://podminky.urs.cz/item/CS_URS_2025_01/721174045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7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78</v>
      </c>
    </row>
    <row r="4" s="1" customFormat="1" ht="24.96" customHeight="1">
      <c r="B4" s="23"/>
      <c r="D4" s="144" t="s">
        <v>203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Rekonstrukce sociálního zařízení včetně rozvodů vody a kanalizace</v>
      </c>
      <c r="F7" s="146"/>
      <c r="G7" s="146"/>
      <c r="H7" s="146"/>
      <c r="L7" s="23"/>
    </row>
    <row r="8" s="1" customFormat="1" ht="12" customHeight="1">
      <c r="B8" s="23"/>
      <c r="D8" s="146" t="s">
        <v>217</v>
      </c>
      <c r="L8" s="23"/>
    </row>
    <row r="9" s="2" customFormat="1" ht="16.5" customHeight="1">
      <c r="A9" s="41"/>
      <c r="B9" s="47"/>
      <c r="C9" s="41"/>
      <c r="D9" s="41"/>
      <c r="E9" s="147" t="s">
        <v>221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225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1372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6. 6. 2025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 xml:space="preserve"> </v>
      </c>
      <c r="F17" s="41"/>
      <c r="G17" s="41"/>
      <c r="H17" s="41"/>
      <c r="I17" s="146" t="s">
        <v>27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 xml:space="preserve"> </v>
      </c>
      <c r="F23" s="41"/>
      <c r="G23" s="41"/>
      <c r="H23" s="41"/>
      <c r="I23" s="146" t="s">
        <v>27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32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27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33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35</v>
      </c>
      <c r="E32" s="41"/>
      <c r="F32" s="41"/>
      <c r="G32" s="41"/>
      <c r="H32" s="41"/>
      <c r="I32" s="41"/>
      <c r="J32" s="157">
        <f>ROUND(J88,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37</v>
      </c>
      <c r="G34" s="41"/>
      <c r="H34" s="41"/>
      <c r="I34" s="158" t="s">
        <v>36</v>
      </c>
      <c r="J34" s="158" t="s">
        <v>38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39</v>
      </c>
      <c r="E35" s="146" t="s">
        <v>40</v>
      </c>
      <c r="F35" s="160">
        <f>ROUND((SUM(BE88:BE95)),  2)</f>
        <v>0</v>
      </c>
      <c r="G35" s="41"/>
      <c r="H35" s="41"/>
      <c r="I35" s="161">
        <v>0.20999999999999999</v>
      </c>
      <c r="J35" s="160">
        <f>ROUND(((SUM(BE88:BE95))*I35),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41</v>
      </c>
      <c r="F36" s="160">
        <f>ROUND((SUM(BF88:BF95)),  2)</f>
        <v>0</v>
      </c>
      <c r="G36" s="41"/>
      <c r="H36" s="41"/>
      <c r="I36" s="161">
        <v>0.12</v>
      </c>
      <c r="J36" s="160">
        <f>ROUND(((SUM(BF88:BF95))*I36),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42</v>
      </c>
      <c r="F37" s="160">
        <f>ROUND((SUM(BG88:BG95)),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43</v>
      </c>
      <c r="F38" s="160">
        <f>ROUND((SUM(BH88:BH95)),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ROUND((SUM(BI88:BI95)),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45</v>
      </c>
      <c r="E41" s="164"/>
      <c r="F41" s="164"/>
      <c r="G41" s="165" t="s">
        <v>46</v>
      </c>
      <c r="H41" s="166" t="s">
        <v>47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237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Rekonstrukce sociálního zařízení včetně rozvodů vody a kanalizace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217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221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225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A8 - VRN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6. 6. 2025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 xml:space="preserve"> </v>
      </c>
      <c r="G58" s="43"/>
      <c r="H58" s="43"/>
      <c r="I58" s="35" t="s">
        <v>30</v>
      </c>
      <c r="J58" s="39" t="str">
        <f>E23</f>
        <v xml:space="preserve"> 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32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238</v>
      </c>
      <c r="D61" s="175"/>
      <c r="E61" s="175"/>
      <c r="F61" s="175"/>
      <c r="G61" s="175"/>
      <c r="H61" s="175"/>
      <c r="I61" s="175"/>
      <c r="J61" s="176" t="s">
        <v>239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67</v>
      </c>
      <c r="D63" s="43"/>
      <c r="E63" s="43"/>
      <c r="F63" s="43"/>
      <c r="G63" s="43"/>
      <c r="H63" s="43"/>
      <c r="I63" s="43"/>
      <c r="J63" s="105">
        <f>J88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240</v>
      </c>
    </row>
    <row r="64" s="9" customFormat="1" ht="24.96" customHeight="1">
      <c r="A64" s="9"/>
      <c r="B64" s="178"/>
      <c r="C64" s="179"/>
      <c r="D64" s="180" t="s">
        <v>1373</v>
      </c>
      <c r="E64" s="181"/>
      <c r="F64" s="181"/>
      <c r="G64" s="181"/>
      <c r="H64" s="181"/>
      <c r="I64" s="181"/>
      <c r="J64" s="182">
        <f>J89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1374</v>
      </c>
      <c r="E65" s="186"/>
      <c r="F65" s="186"/>
      <c r="G65" s="186"/>
      <c r="H65" s="186"/>
      <c r="I65" s="186"/>
      <c r="J65" s="187">
        <f>J90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1375</v>
      </c>
      <c r="E66" s="186"/>
      <c r="F66" s="186"/>
      <c r="G66" s="186"/>
      <c r="H66" s="186"/>
      <c r="I66" s="186"/>
      <c r="J66" s="187">
        <f>J93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266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Rekonstrukce sociálního zařízení včetně rozvodů vody a kanalizace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217</v>
      </c>
      <c r="D77" s="25"/>
      <c r="E77" s="25"/>
      <c r="F77" s="25"/>
      <c r="G77" s="25"/>
      <c r="H77" s="25"/>
      <c r="I77" s="25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73" t="s">
        <v>221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225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>A8 - VRN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3"/>
      <c r="E82" s="43"/>
      <c r="F82" s="30" t="str">
        <f>F14</f>
        <v xml:space="preserve"> </v>
      </c>
      <c r="G82" s="43"/>
      <c r="H82" s="43"/>
      <c r="I82" s="35" t="s">
        <v>23</v>
      </c>
      <c r="J82" s="75" t="str">
        <f>IF(J14="","",J14)</f>
        <v>6. 6. 2025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3"/>
      <c r="E84" s="43"/>
      <c r="F84" s="30" t="str">
        <f>E17</f>
        <v xml:space="preserve"> </v>
      </c>
      <c r="G84" s="43"/>
      <c r="H84" s="43"/>
      <c r="I84" s="35" t="s">
        <v>30</v>
      </c>
      <c r="J84" s="39" t="str">
        <f>E23</f>
        <v xml:space="preserve"> 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28</v>
      </c>
      <c r="D85" s="43"/>
      <c r="E85" s="43"/>
      <c r="F85" s="30" t="str">
        <f>IF(E20="","",E20)</f>
        <v>Vyplň údaj</v>
      </c>
      <c r="G85" s="43"/>
      <c r="H85" s="43"/>
      <c r="I85" s="35" t="s">
        <v>32</v>
      </c>
      <c r="J85" s="39" t="str">
        <f>E26</f>
        <v xml:space="preserve"> 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89"/>
      <c r="B87" s="190"/>
      <c r="C87" s="191" t="s">
        <v>267</v>
      </c>
      <c r="D87" s="192" t="s">
        <v>54</v>
      </c>
      <c r="E87" s="192" t="s">
        <v>50</v>
      </c>
      <c r="F87" s="192" t="s">
        <v>51</v>
      </c>
      <c r="G87" s="192" t="s">
        <v>268</v>
      </c>
      <c r="H87" s="192" t="s">
        <v>269</v>
      </c>
      <c r="I87" s="192" t="s">
        <v>270</v>
      </c>
      <c r="J87" s="192" t="s">
        <v>239</v>
      </c>
      <c r="K87" s="193" t="s">
        <v>271</v>
      </c>
      <c r="L87" s="194"/>
      <c r="M87" s="95" t="s">
        <v>19</v>
      </c>
      <c r="N87" s="96" t="s">
        <v>39</v>
      </c>
      <c r="O87" s="96" t="s">
        <v>272</v>
      </c>
      <c r="P87" s="96" t="s">
        <v>273</v>
      </c>
      <c r="Q87" s="96" t="s">
        <v>274</v>
      </c>
      <c r="R87" s="96" t="s">
        <v>275</v>
      </c>
      <c r="S87" s="96" t="s">
        <v>276</v>
      </c>
      <c r="T87" s="97" t="s">
        <v>277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</row>
    <row r="88" s="2" customFormat="1" ht="22.8" customHeight="1">
      <c r="A88" s="41"/>
      <c r="B88" s="42"/>
      <c r="C88" s="102" t="s">
        <v>278</v>
      </c>
      <c r="D88" s="43"/>
      <c r="E88" s="43"/>
      <c r="F88" s="43"/>
      <c r="G88" s="43"/>
      <c r="H88" s="43"/>
      <c r="I88" s="43"/>
      <c r="J88" s="195">
        <f>BK88</f>
        <v>0</v>
      </c>
      <c r="K88" s="43"/>
      <c r="L88" s="47"/>
      <c r="M88" s="98"/>
      <c r="N88" s="196"/>
      <c r="O88" s="99"/>
      <c r="P88" s="197">
        <f>P89</f>
        <v>0</v>
      </c>
      <c r="Q88" s="99"/>
      <c r="R88" s="197">
        <f>R89</f>
        <v>0</v>
      </c>
      <c r="S88" s="99"/>
      <c r="T88" s="198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68</v>
      </c>
      <c r="AU88" s="20" t="s">
        <v>240</v>
      </c>
      <c r="BK88" s="199">
        <f>BK89</f>
        <v>0</v>
      </c>
    </row>
    <row r="89" s="12" customFormat="1" ht="25.92" customHeight="1">
      <c r="A89" s="12"/>
      <c r="B89" s="200"/>
      <c r="C89" s="201"/>
      <c r="D89" s="202" t="s">
        <v>68</v>
      </c>
      <c r="E89" s="203" t="s">
        <v>103</v>
      </c>
      <c r="F89" s="203" t="s">
        <v>1376</v>
      </c>
      <c r="G89" s="201"/>
      <c r="H89" s="201"/>
      <c r="I89" s="204"/>
      <c r="J89" s="205">
        <f>BK89</f>
        <v>0</v>
      </c>
      <c r="K89" s="201"/>
      <c r="L89" s="206"/>
      <c r="M89" s="207"/>
      <c r="N89" s="208"/>
      <c r="O89" s="208"/>
      <c r="P89" s="209">
        <f>P90+P93</f>
        <v>0</v>
      </c>
      <c r="Q89" s="208"/>
      <c r="R89" s="209">
        <f>R90+R93</f>
        <v>0</v>
      </c>
      <c r="S89" s="208"/>
      <c r="T89" s="210">
        <f>T90+T93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312</v>
      </c>
      <c r="AT89" s="212" t="s">
        <v>68</v>
      </c>
      <c r="AU89" s="212" t="s">
        <v>69</v>
      </c>
      <c r="AY89" s="211" t="s">
        <v>281</v>
      </c>
      <c r="BK89" s="213">
        <f>BK90+BK93</f>
        <v>0</v>
      </c>
    </row>
    <row r="90" s="12" customFormat="1" ht="22.8" customHeight="1">
      <c r="A90" s="12"/>
      <c r="B90" s="200"/>
      <c r="C90" s="201"/>
      <c r="D90" s="202" t="s">
        <v>68</v>
      </c>
      <c r="E90" s="214" t="s">
        <v>1377</v>
      </c>
      <c r="F90" s="214" t="s">
        <v>1378</v>
      </c>
      <c r="G90" s="201"/>
      <c r="H90" s="201"/>
      <c r="I90" s="204"/>
      <c r="J90" s="215">
        <f>BK90</f>
        <v>0</v>
      </c>
      <c r="K90" s="201"/>
      <c r="L90" s="206"/>
      <c r="M90" s="207"/>
      <c r="N90" s="208"/>
      <c r="O90" s="208"/>
      <c r="P90" s="209">
        <f>SUM(P91:P92)</f>
        <v>0</v>
      </c>
      <c r="Q90" s="208"/>
      <c r="R90" s="209">
        <f>SUM(R91:R92)</f>
        <v>0</v>
      </c>
      <c r="S90" s="208"/>
      <c r="T90" s="210">
        <f>SUM(T91:T92)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312</v>
      </c>
      <c r="AT90" s="212" t="s">
        <v>68</v>
      </c>
      <c r="AU90" s="212" t="s">
        <v>76</v>
      </c>
      <c r="AY90" s="211" t="s">
        <v>281</v>
      </c>
      <c r="BK90" s="213">
        <f>SUM(BK91:BK92)</f>
        <v>0</v>
      </c>
    </row>
    <row r="91" s="2" customFormat="1" ht="16.5" customHeight="1">
      <c r="A91" s="41"/>
      <c r="B91" s="42"/>
      <c r="C91" s="216" t="s">
        <v>76</v>
      </c>
      <c r="D91" s="216" t="s">
        <v>284</v>
      </c>
      <c r="E91" s="217" t="s">
        <v>1379</v>
      </c>
      <c r="F91" s="218" t="s">
        <v>1378</v>
      </c>
      <c r="G91" s="219" t="s">
        <v>1110</v>
      </c>
      <c r="H91" s="220">
        <v>1</v>
      </c>
      <c r="I91" s="221"/>
      <c r="J91" s="222">
        <f>ROUND(I91*H91,2)</f>
        <v>0</v>
      </c>
      <c r="K91" s="218" t="s">
        <v>287</v>
      </c>
      <c r="L91" s="47"/>
      <c r="M91" s="223" t="s">
        <v>19</v>
      </c>
      <c r="N91" s="224" t="s">
        <v>40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1380</v>
      </c>
      <c r="AT91" s="227" t="s">
        <v>284</v>
      </c>
      <c r="AU91" s="227" t="s">
        <v>78</v>
      </c>
      <c r="AY91" s="20" t="s">
        <v>281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76</v>
      </c>
      <c r="BK91" s="228">
        <f>ROUND(I91*H91,2)</f>
        <v>0</v>
      </c>
      <c r="BL91" s="20" t="s">
        <v>1380</v>
      </c>
      <c r="BM91" s="227" t="s">
        <v>1381</v>
      </c>
    </row>
    <row r="92" s="2" customFormat="1">
      <c r="A92" s="41"/>
      <c r="B92" s="42"/>
      <c r="C92" s="43"/>
      <c r="D92" s="229" t="s">
        <v>290</v>
      </c>
      <c r="E92" s="43"/>
      <c r="F92" s="230" t="s">
        <v>1382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290</v>
      </c>
      <c r="AU92" s="20" t="s">
        <v>78</v>
      </c>
    </row>
    <row r="93" s="12" customFormat="1" ht="22.8" customHeight="1">
      <c r="A93" s="12"/>
      <c r="B93" s="200"/>
      <c r="C93" s="201"/>
      <c r="D93" s="202" t="s">
        <v>68</v>
      </c>
      <c r="E93" s="214" t="s">
        <v>1383</v>
      </c>
      <c r="F93" s="214" t="s">
        <v>1384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SUM(P94:P95)</f>
        <v>0</v>
      </c>
      <c r="Q93" s="208"/>
      <c r="R93" s="209">
        <f>SUM(R94:R95)</f>
        <v>0</v>
      </c>
      <c r="S93" s="208"/>
      <c r="T93" s="210">
        <f>SUM(T94:T95)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312</v>
      </c>
      <c r="AT93" s="212" t="s">
        <v>68</v>
      </c>
      <c r="AU93" s="212" t="s">
        <v>76</v>
      </c>
      <c r="AY93" s="211" t="s">
        <v>281</v>
      </c>
      <c r="BK93" s="213">
        <f>SUM(BK94:BK95)</f>
        <v>0</v>
      </c>
    </row>
    <row r="94" s="2" customFormat="1" ht="24.15" customHeight="1">
      <c r="A94" s="41"/>
      <c r="B94" s="42"/>
      <c r="C94" s="216" t="s">
        <v>78</v>
      </c>
      <c r="D94" s="216" t="s">
        <v>284</v>
      </c>
      <c r="E94" s="217" t="s">
        <v>1385</v>
      </c>
      <c r="F94" s="218" t="s">
        <v>1386</v>
      </c>
      <c r="G94" s="219" t="s">
        <v>1110</v>
      </c>
      <c r="H94" s="220">
        <v>1</v>
      </c>
      <c r="I94" s="221"/>
      <c r="J94" s="222">
        <f>ROUND(I94*H94,2)</f>
        <v>0</v>
      </c>
      <c r="K94" s="218" t="s">
        <v>287</v>
      </c>
      <c r="L94" s="47"/>
      <c r="M94" s="223" t="s">
        <v>19</v>
      </c>
      <c r="N94" s="224" t="s">
        <v>40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1380</v>
      </c>
      <c r="AT94" s="227" t="s">
        <v>284</v>
      </c>
      <c r="AU94" s="227" t="s">
        <v>78</v>
      </c>
      <c r="AY94" s="20" t="s">
        <v>281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76</v>
      </c>
      <c r="BK94" s="228">
        <f>ROUND(I94*H94,2)</f>
        <v>0</v>
      </c>
      <c r="BL94" s="20" t="s">
        <v>1380</v>
      </c>
      <c r="BM94" s="227" t="s">
        <v>1387</v>
      </c>
    </row>
    <row r="95" s="2" customFormat="1">
      <c r="A95" s="41"/>
      <c r="B95" s="42"/>
      <c r="C95" s="43"/>
      <c r="D95" s="229" t="s">
        <v>290</v>
      </c>
      <c r="E95" s="43"/>
      <c r="F95" s="230" t="s">
        <v>1388</v>
      </c>
      <c r="G95" s="43"/>
      <c r="H95" s="43"/>
      <c r="I95" s="231"/>
      <c r="J95" s="43"/>
      <c r="K95" s="43"/>
      <c r="L95" s="47"/>
      <c r="M95" s="291"/>
      <c r="N95" s="292"/>
      <c r="O95" s="293"/>
      <c r="P95" s="293"/>
      <c r="Q95" s="293"/>
      <c r="R95" s="293"/>
      <c r="S95" s="293"/>
      <c r="T95" s="294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290</v>
      </c>
      <c r="AU95" s="20" t="s">
        <v>78</v>
      </c>
    </row>
    <row r="96" s="2" customFormat="1" ht="6.96" customHeight="1">
      <c r="A96" s="41"/>
      <c r="B96" s="62"/>
      <c r="C96" s="63"/>
      <c r="D96" s="63"/>
      <c r="E96" s="63"/>
      <c r="F96" s="63"/>
      <c r="G96" s="63"/>
      <c r="H96" s="63"/>
      <c r="I96" s="63"/>
      <c r="J96" s="63"/>
      <c r="K96" s="63"/>
      <c r="L96" s="47"/>
      <c r="M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</sheetData>
  <sheetProtection sheet="1" autoFilter="0" formatColumns="0" formatRows="0" objects="1" scenarios="1" spinCount="100000" saltValue="IhD7kMN7iv4pNrwchEMI1ovOzbOEk6GGhTkujXo2m+OuMxXhucgaCJLL7uYviLTB1/iQetir6D2k3mT+d1H6pw==" hashValue="JSCJ730oXKeykqGUSvRVvUdGeoGq68p5sNpn4Hlax40m7fDGA97u71qgNUxH+DDBANevuZy/FlimBBvfSH575w==" algorithmName="SHA-512" password="DDA6"/>
  <autoFilter ref="C87:K9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hyperlinks>
    <hyperlink ref="F92" r:id="rId1" display="https://podminky.urs.cz/item/CS_URS_2025_01/030001000"/>
    <hyperlink ref="F95" r:id="rId2" display="https://podminky.urs.cz/item/CS_URS_2025_01/070001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Tomáš Hrdlička</dc:creator>
  <cp:lastModifiedBy>Tomáš Hrdlička</cp:lastModifiedBy>
  <dcterms:created xsi:type="dcterms:W3CDTF">2026-04-01T11:02:45Z</dcterms:created>
  <dcterms:modified xsi:type="dcterms:W3CDTF">2026-04-01T11:03:38Z</dcterms:modified>
</cp:coreProperties>
</file>