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taženo\"/>
    </mc:Choice>
  </mc:AlternateContent>
  <xr:revisionPtr revIDLastSave="0" documentId="13_ncr:1_{C60F67CB-0598-479B-8077-B0B5B99D65C3}" xr6:coauthVersionLast="47" xr6:coauthVersionMax="47" xr10:uidLastSave="{00000000-0000-0000-0000-000000000000}"/>
  <bookViews>
    <workbookView xWindow="2940" yWindow="885" windowWidth="23085" windowHeight="19980" activeTab="3" xr2:uid="{00000000-000D-0000-FFFF-FFFF00000000}"/>
  </bookViews>
  <sheets>
    <sheet name="Pokyny k vyplnění" sheetId="14" r:id="rId1"/>
    <sheet name="Stavba" sheetId="1" r:id="rId2"/>
    <sheet name="VzorPolozky" sheetId="10" state="hidden" r:id="rId3"/>
    <sheet name="SO 01 01 Pol" sheetId="12" r:id="rId4"/>
    <sheet name="SO 01 02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01 Pol'!$1:$7</definedName>
    <definedName name="_xlnm.Print_Titles" localSheetId="4">'SO 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01 Pol'!$A$1:$Y$152</definedName>
    <definedName name="_xlnm.Print_Area" localSheetId="4">'SO 01 02 Pol'!$A$1:$Y$109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I65" i="1"/>
  <c r="I64" i="1"/>
  <c r="I63" i="1"/>
  <c r="I17" i="1" s="1"/>
  <c r="I62" i="1"/>
  <c r="I61" i="1"/>
  <c r="I60" i="1"/>
  <c r="I59" i="1"/>
  <c r="I58" i="1"/>
  <c r="I57" i="1"/>
  <c r="I16" i="1" s="1"/>
  <c r="I56" i="1"/>
  <c r="I55" i="1"/>
  <c r="G43" i="1"/>
  <c r="F43" i="1"/>
  <c r="G42" i="1"/>
  <c r="F42" i="1"/>
  <c r="H42" i="1" s="1"/>
  <c r="I42" i="1" s="1"/>
  <c r="G41" i="1"/>
  <c r="F41" i="1"/>
  <c r="H41" i="1" s="1"/>
  <c r="I41" i="1" s="1"/>
  <c r="G39" i="1"/>
  <c r="H39" i="1" s="1"/>
  <c r="H44" i="1" s="1"/>
  <c r="F39" i="1"/>
  <c r="G108" i="13"/>
  <c r="BA106" i="13"/>
  <c r="BA104" i="13"/>
  <c r="BA99" i="13"/>
  <c r="BA97" i="13"/>
  <c r="BA95" i="13"/>
  <c r="BA26" i="13"/>
  <c r="BA13" i="13"/>
  <c r="G9" i="13"/>
  <c r="G8" i="13" s="1"/>
  <c r="I9" i="13"/>
  <c r="K9" i="13"/>
  <c r="K8" i="13" s="1"/>
  <c r="M9" i="13"/>
  <c r="M8" i="13" s="1"/>
  <c r="O9" i="13"/>
  <c r="Q9" i="13"/>
  <c r="Q8" i="13" s="1"/>
  <c r="V9" i="13"/>
  <c r="V8" i="13" s="1"/>
  <c r="G12" i="13"/>
  <c r="M12" i="13" s="1"/>
  <c r="I12" i="13"/>
  <c r="K12" i="13"/>
  <c r="O12" i="13"/>
  <c r="Q12" i="13"/>
  <c r="V12" i="13"/>
  <c r="G15" i="13"/>
  <c r="M15" i="13" s="1"/>
  <c r="I15" i="13"/>
  <c r="I8" i="13" s="1"/>
  <c r="K15" i="13"/>
  <c r="O15" i="13"/>
  <c r="O8" i="13" s="1"/>
  <c r="Q15" i="13"/>
  <c r="V15" i="13"/>
  <c r="G16" i="13"/>
  <c r="I16" i="13"/>
  <c r="K16" i="13"/>
  <c r="M16" i="13"/>
  <c r="O16" i="13"/>
  <c r="Q16" i="13"/>
  <c r="V16" i="13"/>
  <c r="K19" i="13"/>
  <c r="G20" i="13"/>
  <c r="I20" i="13"/>
  <c r="I19" i="13" s="1"/>
  <c r="K20" i="13"/>
  <c r="M20" i="13"/>
  <c r="O20" i="13"/>
  <c r="O19" i="13" s="1"/>
  <c r="Q20" i="13"/>
  <c r="Q19" i="13" s="1"/>
  <c r="V20" i="13"/>
  <c r="V19" i="13" s="1"/>
  <c r="G22" i="13"/>
  <c r="G19" i="13" s="1"/>
  <c r="I22" i="13"/>
  <c r="K22" i="13"/>
  <c r="O22" i="13"/>
  <c r="Q22" i="13"/>
  <c r="V22" i="13"/>
  <c r="I24" i="13"/>
  <c r="K24" i="13"/>
  <c r="G25" i="13"/>
  <c r="M25" i="13" s="1"/>
  <c r="I25" i="13"/>
  <c r="K25" i="13"/>
  <c r="O25" i="13"/>
  <c r="O24" i="13" s="1"/>
  <c r="Q25" i="13"/>
  <c r="Q24" i="13" s="1"/>
  <c r="V25" i="13"/>
  <c r="V24" i="13" s="1"/>
  <c r="G28" i="13"/>
  <c r="M28" i="13" s="1"/>
  <c r="I28" i="13"/>
  <c r="K28" i="13"/>
  <c r="O28" i="13"/>
  <c r="Q28" i="13"/>
  <c r="V28" i="13"/>
  <c r="G31" i="13"/>
  <c r="I31" i="13"/>
  <c r="K31" i="13"/>
  <c r="M31" i="13"/>
  <c r="O31" i="13"/>
  <c r="Q31" i="13"/>
  <c r="V31" i="13"/>
  <c r="G34" i="13"/>
  <c r="M34" i="13" s="1"/>
  <c r="I34" i="13"/>
  <c r="K34" i="13"/>
  <c r="O34" i="13"/>
  <c r="Q34" i="13"/>
  <c r="V34" i="13"/>
  <c r="G38" i="13"/>
  <c r="I38" i="13"/>
  <c r="K38" i="13"/>
  <c r="M38" i="13"/>
  <c r="O38" i="13"/>
  <c r="Q38" i="13"/>
  <c r="V38" i="13"/>
  <c r="G42" i="13"/>
  <c r="M42" i="13" s="1"/>
  <c r="I42" i="13"/>
  <c r="K42" i="13"/>
  <c r="O42" i="13"/>
  <c r="Q42" i="13"/>
  <c r="V42" i="13"/>
  <c r="G45" i="13"/>
  <c r="M45" i="13" s="1"/>
  <c r="I45" i="13"/>
  <c r="K45" i="13"/>
  <c r="O45" i="13"/>
  <c r="Q45" i="13"/>
  <c r="V45" i="13"/>
  <c r="G48" i="13"/>
  <c r="O48" i="13"/>
  <c r="Q48" i="13"/>
  <c r="V48" i="13"/>
  <c r="G49" i="13"/>
  <c r="I49" i="13"/>
  <c r="I48" i="13" s="1"/>
  <c r="K49" i="13"/>
  <c r="K48" i="13" s="1"/>
  <c r="M49" i="13"/>
  <c r="M48" i="13" s="1"/>
  <c r="O49" i="13"/>
  <c r="Q49" i="13"/>
  <c r="V49" i="13"/>
  <c r="K53" i="13"/>
  <c r="O53" i="13"/>
  <c r="Q53" i="13"/>
  <c r="G54" i="13"/>
  <c r="G53" i="13" s="1"/>
  <c r="I54" i="13"/>
  <c r="I53" i="13" s="1"/>
  <c r="K54" i="13"/>
  <c r="O54" i="13"/>
  <c r="Q54" i="13"/>
  <c r="V54" i="13"/>
  <c r="V53" i="13" s="1"/>
  <c r="G59" i="13"/>
  <c r="I59" i="13"/>
  <c r="K59" i="13"/>
  <c r="M59" i="13"/>
  <c r="G60" i="13"/>
  <c r="I60" i="13"/>
  <c r="K60" i="13"/>
  <c r="M60" i="13"/>
  <c r="O60" i="13"/>
  <c r="O59" i="13" s="1"/>
  <c r="Q60" i="13"/>
  <c r="Q59" i="13" s="1"/>
  <c r="V60" i="13"/>
  <c r="V59" i="13" s="1"/>
  <c r="G62" i="13"/>
  <c r="G63" i="13"/>
  <c r="I63" i="13"/>
  <c r="K63" i="13"/>
  <c r="K62" i="13" s="1"/>
  <c r="M63" i="13"/>
  <c r="O63" i="13"/>
  <c r="O62" i="13" s="1"/>
  <c r="Q63" i="13"/>
  <c r="Q62" i="13" s="1"/>
  <c r="V63" i="13"/>
  <c r="G70" i="13"/>
  <c r="M70" i="13" s="1"/>
  <c r="I70" i="13"/>
  <c r="I62" i="13" s="1"/>
  <c r="K70" i="13"/>
  <c r="O70" i="13"/>
  <c r="Q70" i="13"/>
  <c r="V70" i="13"/>
  <c r="G73" i="13"/>
  <c r="I73" i="13"/>
  <c r="K73" i="13"/>
  <c r="M73" i="13"/>
  <c r="O73" i="13"/>
  <c r="Q73" i="13"/>
  <c r="V73" i="13"/>
  <c r="V62" i="13" s="1"/>
  <c r="G79" i="13"/>
  <c r="M79" i="13" s="1"/>
  <c r="I79" i="13"/>
  <c r="K79" i="13"/>
  <c r="O79" i="13"/>
  <c r="Q79" i="13"/>
  <c r="V79" i="13"/>
  <c r="G85" i="13"/>
  <c r="M85" i="13" s="1"/>
  <c r="I85" i="13"/>
  <c r="K85" i="13"/>
  <c r="O85" i="13"/>
  <c r="Q85" i="13"/>
  <c r="V85" i="13"/>
  <c r="G91" i="13"/>
  <c r="M91" i="13" s="1"/>
  <c r="I91" i="13"/>
  <c r="K91" i="13"/>
  <c r="O91" i="13"/>
  <c r="Q91" i="13"/>
  <c r="V91" i="13"/>
  <c r="G94" i="13"/>
  <c r="I94" i="13"/>
  <c r="I93" i="13" s="1"/>
  <c r="K94" i="13"/>
  <c r="K93" i="13" s="1"/>
  <c r="M94" i="13"/>
  <c r="O94" i="13"/>
  <c r="O93" i="13" s="1"/>
  <c r="Q94" i="13"/>
  <c r="Q93" i="13" s="1"/>
  <c r="V94" i="13"/>
  <c r="V93" i="13" s="1"/>
  <c r="G96" i="13"/>
  <c r="G93" i="13" s="1"/>
  <c r="I96" i="13"/>
  <c r="K96" i="13"/>
  <c r="O96" i="13"/>
  <c r="Q96" i="13"/>
  <c r="V96" i="13"/>
  <c r="G98" i="13"/>
  <c r="M98" i="13" s="1"/>
  <c r="I98" i="13"/>
  <c r="K98" i="13"/>
  <c r="O98" i="13"/>
  <c r="Q98" i="13"/>
  <c r="V98" i="13"/>
  <c r="G100" i="13"/>
  <c r="M100" i="13" s="1"/>
  <c r="I100" i="13"/>
  <c r="K100" i="13"/>
  <c r="O100" i="13"/>
  <c r="Q100" i="13"/>
  <c r="V100" i="13"/>
  <c r="G102" i="13"/>
  <c r="G103" i="13"/>
  <c r="I103" i="13"/>
  <c r="K103" i="13"/>
  <c r="K102" i="13" s="1"/>
  <c r="M103" i="13"/>
  <c r="O103" i="13"/>
  <c r="O102" i="13" s="1"/>
  <c r="Q103" i="13"/>
  <c r="Q102" i="13" s="1"/>
  <c r="V103" i="13"/>
  <c r="V102" i="13" s="1"/>
  <c r="G105" i="13"/>
  <c r="M105" i="13" s="1"/>
  <c r="I105" i="13"/>
  <c r="I102" i="13" s="1"/>
  <c r="K105" i="13"/>
  <c r="O105" i="13"/>
  <c r="Q105" i="13"/>
  <c r="V105" i="13"/>
  <c r="AE108" i="13"/>
  <c r="G151" i="12"/>
  <c r="BA149" i="12"/>
  <c r="BA144" i="12"/>
  <c r="BA142" i="12"/>
  <c r="BA140" i="12"/>
  <c r="BA138" i="12"/>
  <c r="BA119" i="12"/>
  <c r="BA35" i="12"/>
  <c r="BA31" i="12"/>
  <c r="BA19" i="12"/>
  <c r="BA16" i="12"/>
  <c r="BA13" i="12"/>
  <c r="BA10" i="12"/>
  <c r="K8" i="12"/>
  <c r="G9" i="12"/>
  <c r="M9" i="12" s="1"/>
  <c r="I9" i="12"/>
  <c r="K9" i="12"/>
  <c r="O9" i="12"/>
  <c r="O8" i="12" s="1"/>
  <c r="Q9" i="12"/>
  <c r="Q8" i="12" s="1"/>
  <c r="V9" i="12"/>
  <c r="V8" i="12" s="1"/>
  <c r="G12" i="12"/>
  <c r="G8" i="12" s="1"/>
  <c r="I12" i="12"/>
  <c r="K12" i="12"/>
  <c r="O12" i="12"/>
  <c r="Q12" i="12"/>
  <c r="V12" i="12"/>
  <c r="G15" i="12"/>
  <c r="I15" i="12"/>
  <c r="K15" i="12"/>
  <c r="M15" i="12"/>
  <c r="O15" i="12"/>
  <c r="Q15" i="12"/>
  <c r="V15" i="12"/>
  <c r="G18" i="12"/>
  <c r="M18" i="12" s="1"/>
  <c r="I18" i="12"/>
  <c r="K18" i="12"/>
  <c r="O18" i="12"/>
  <c r="Q18" i="12"/>
  <c r="V18" i="12"/>
  <c r="G22" i="12"/>
  <c r="I22" i="12"/>
  <c r="K22" i="12"/>
  <c r="M22" i="12"/>
  <c r="O22" i="12"/>
  <c r="Q22" i="12"/>
  <c r="V22" i="12"/>
  <c r="G26" i="12"/>
  <c r="I26" i="12"/>
  <c r="K26" i="12"/>
  <c r="M26" i="12"/>
  <c r="O26" i="12"/>
  <c r="Q26" i="12"/>
  <c r="V26" i="12"/>
  <c r="G30" i="12"/>
  <c r="M30" i="12" s="1"/>
  <c r="I30" i="12"/>
  <c r="I8" i="12" s="1"/>
  <c r="K30" i="12"/>
  <c r="O30" i="12"/>
  <c r="Q30" i="12"/>
  <c r="V30" i="12"/>
  <c r="G34" i="12"/>
  <c r="I34" i="12"/>
  <c r="K34" i="12"/>
  <c r="M34" i="12"/>
  <c r="O34" i="12"/>
  <c r="Q34" i="12"/>
  <c r="V34" i="12"/>
  <c r="G38" i="12"/>
  <c r="M38" i="12" s="1"/>
  <c r="I38" i="12"/>
  <c r="K38" i="12"/>
  <c r="O38" i="12"/>
  <c r="Q38" i="12"/>
  <c r="V38" i="12"/>
  <c r="G45" i="12"/>
  <c r="I45" i="12"/>
  <c r="K45" i="12"/>
  <c r="M45" i="12"/>
  <c r="O45" i="12"/>
  <c r="Q45" i="12"/>
  <c r="V45" i="12"/>
  <c r="G49" i="12"/>
  <c r="M49" i="12" s="1"/>
  <c r="I49" i="12"/>
  <c r="K49" i="12"/>
  <c r="O49" i="12"/>
  <c r="Q49" i="12"/>
  <c r="V49" i="12"/>
  <c r="G52" i="12"/>
  <c r="I52" i="12"/>
  <c r="K52" i="12"/>
  <c r="M52" i="12"/>
  <c r="O52" i="12"/>
  <c r="Q52" i="12"/>
  <c r="V52" i="12"/>
  <c r="G55" i="12"/>
  <c r="M55" i="12" s="1"/>
  <c r="I55" i="12"/>
  <c r="K55" i="12"/>
  <c r="O55" i="12"/>
  <c r="Q55" i="12"/>
  <c r="V55" i="12"/>
  <c r="G58" i="12"/>
  <c r="M58" i="12" s="1"/>
  <c r="I58" i="12"/>
  <c r="K58" i="12"/>
  <c r="O58" i="12"/>
  <c r="Q58" i="12"/>
  <c r="V58" i="12"/>
  <c r="G61" i="12"/>
  <c r="I61" i="12"/>
  <c r="K61" i="12"/>
  <c r="M61" i="12"/>
  <c r="O61" i="12"/>
  <c r="Q61" i="12"/>
  <c r="V61" i="12"/>
  <c r="G65" i="12"/>
  <c r="M65" i="12" s="1"/>
  <c r="I65" i="12"/>
  <c r="K65" i="12"/>
  <c r="O65" i="12"/>
  <c r="Q65" i="12"/>
  <c r="V65" i="12"/>
  <c r="G67" i="12"/>
  <c r="I67" i="12"/>
  <c r="K67" i="12"/>
  <c r="M67" i="12"/>
  <c r="O67" i="12"/>
  <c r="Q67" i="12"/>
  <c r="V67" i="12"/>
  <c r="G73" i="12"/>
  <c r="M73" i="12" s="1"/>
  <c r="I73" i="12"/>
  <c r="I72" i="12" s="1"/>
  <c r="K73" i="12"/>
  <c r="K72" i="12" s="1"/>
  <c r="O73" i="12"/>
  <c r="O72" i="12" s="1"/>
  <c r="Q73" i="12"/>
  <c r="V73" i="12"/>
  <c r="G76" i="12"/>
  <c r="I76" i="12"/>
  <c r="K76" i="12"/>
  <c r="M76" i="12"/>
  <c r="O76" i="12"/>
  <c r="Q76" i="12"/>
  <c r="Q72" i="12" s="1"/>
  <c r="V76" i="12"/>
  <c r="V72" i="12" s="1"/>
  <c r="G79" i="12"/>
  <c r="M79" i="12" s="1"/>
  <c r="I79" i="12"/>
  <c r="K79" i="12"/>
  <c r="O79" i="12"/>
  <c r="Q79" i="12"/>
  <c r="V79" i="12"/>
  <c r="G84" i="12"/>
  <c r="O84" i="12"/>
  <c r="Q84" i="12"/>
  <c r="G85" i="12"/>
  <c r="I85" i="12"/>
  <c r="K85" i="12"/>
  <c r="M85" i="12"/>
  <c r="O85" i="12"/>
  <c r="Q85" i="12"/>
  <c r="V85" i="12"/>
  <c r="G88" i="12"/>
  <c r="I88" i="12"/>
  <c r="I84" i="12" s="1"/>
  <c r="K88" i="12"/>
  <c r="K84" i="12" s="1"/>
  <c r="M88" i="12"/>
  <c r="M84" i="12" s="1"/>
  <c r="O88" i="12"/>
  <c r="Q88" i="12"/>
  <c r="V88" i="12"/>
  <c r="G99" i="12"/>
  <c r="I99" i="12"/>
  <c r="K99" i="12"/>
  <c r="M99" i="12"/>
  <c r="O99" i="12"/>
  <c r="Q99" i="12"/>
  <c r="V99" i="12"/>
  <c r="V84" i="12" s="1"/>
  <c r="G102" i="12"/>
  <c r="I102" i="12"/>
  <c r="K102" i="12"/>
  <c r="G103" i="12"/>
  <c r="I103" i="12"/>
  <c r="K103" i="12"/>
  <c r="M103" i="12"/>
  <c r="M102" i="12" s="1"/>
  <c r="O103" i="12"/>
  <c r="O102" i="12" s="1"/>
  <c r="Q103" i="12"/>
  <c r="Q102" i="12" s="1"/>
  <c r="V103" i="12"/>
  <c r="V102" i="12" s="1"/>
  <c r="G105" i="12"/>
  <c r="M105" i="12" s="1"/>
  <c r="I105" i="12"/>
  <c r="K105" i="12"/>
  <c r="O105" i="12"/>
  <c r="Q105" i="12"/>
  <c r="V105" i="12"/>
  <c r="G107" i="12"/>
  <c r="I107" i="12"/>
  <c r="K107" i="12"/>
  <c r="M107" i="12"/>
  <c r="O107" i="12"/>
  <c r="Q107" i="12"/>
  <c r="V107" i="12"/>
  <c r="G113" i="12"/>
  <c r="M113" i="12" s="1"/>
  <c r="I113" i="12"/>
  <c r="K113" i="12"/>
  <c r="O113" i="12"/>
  <c r="Q113" i="12"/>
  <c r="V113" i="12"/>
  <c r="G117" i="12"/>
  <c r="I117" i="12"/>
  <c r="K117" i="12"/>
  <c r="G118" i="12"/>
  <c r="I118" i="12"/>
  <c r="K118" i="12"/>
  <c r="M118" i="12"/>
  <c r="O118" i="12"/>
  <c r="O117" i="12" s="1"/>
  <c r="Q118" i="12"/>
  <c r="Q117" i="12" s="1"/>
  <c r="V118" i="12"/>
  <c r="V117" i="12" s="1"/>
  <c r="G121" i="12"/>
  <c r="M121" i="12" s="1"/>
  <c r="M117" i="12" s="1"/>
  <c r="I121" i="12"/>
  <c r="K121" i="12"/>
  <c r="O121" i="12"/>
  <c r="Q121" i="12"/>
  <c r="V121" i="12"/>
  <c r="G124" i="12"/>
  <c r="I124" i="12"/>
  <c r="K124" i="12"/>
  <c r="M124" i="12"/>
  <c r="O124" i="12"/>
  <c r="Q124" i="12"/>
  <c r="V124" i="12"/>
  <c r="Q127" i="12"/>
  <c r="V127" i="12"/>
  <c r="G128" i="12"/>
  <c r="G127" i="12" s="1"/>
  <c r="I128" i="12"/>
  <c r="I127" i="12" s="1"/>
  <c r="K128" i="12"/>
  <c r="K127" i="12" s="1"/>
  <c r="M128" i="12"/>
  <c r="M127" i="12" s="1"/>
  <c r="O128" i="12"/>
  <c r="O127" i="12" s="1"/>
  <c r="Q128" i="12"/>
  <c r="V128" i="12"/>
  <c r="G131" i="12"/>
  <c r="M131" i="12" s="1"/>
  <c r="M130" i="12" s="1"/>
  <c r="I131" i="12"/>
  <c r="I130" i="12" s="1"/>
  <c r="K131" i="12"/>
  <c r="K130" i="12" s="1"/>
  <c r="O131" i="12"/>
  <c r="Q131" i="12"/>
  <c r="V131" i="12"/>
  <c r="G133" i="12"/>
  <c r="I133" i="12"/>
  <c r="K133" i="12"/>
  <c r="M133" i="12"/>
  <c r="O133" i="12"/>
  <c r="O130" i="12" s="1"/>
  <c r="Q133" i="12"/>
  <c r="Q130" i="12" s="1"/>
  <c r="V133" i="12"/>
  <c r="V130" i="12" s="1"/>
  <c r="G134" i="12"/>
  <c r="M134" i="12" s="1"/>
  <c r="I134" i="12"/>
  <c r="K134" i="12"/>
  <c r="O134" i="12"/>
  <c r="Q134" i="12"/>
  <c r="V134" i="12"/>
  <c r="O136" i="12"/>
  <c r="G137" i="12"/>
  <c r="M137" i="12" s="1"/>
  <c r="M136" i="12" s="1"/>
  <c r="I137" i="12"/>
  <c r="K137" i="12"/>
  <c r="O137" i="12"/>
  <c r="Q137" i="12"/>
  <c r="V137" i="12"/>
  <c r="V136" i="12" s="1"/>
  <c r="G139" i="12"/>
  <c r="G136" i="12" s="1"/>
  <c r="I139" i="12"/>
  <c r="I136" i="12" s="1"/>
  <c r="K139" i="12"/>
  <c r="K136" i="12" s="1"/>
  <c r="M139" i="12"/>
  <c r="O139" i="12"/>
  <c r="Q139" i="12"/>
  <c r="V139" i="12"/>
  <c r="G141" i="12"/>
  <c r="I141" i="12"/>
  <c r="K141" i="12"/>
  <c r="M141" i="12"/>
  <c r="O141" i="12"/>
  <c r="Q141" i="12"/>
  <c r="V141" i="12"/>
  <c r="G143" i="12"/>
  <c r="M143" i="12" s="1"/>
  <c r="I143" i="12"/>
  <c r="K143" i="12"/>
  <c r="O143" i="12"/>
  <c r="Q143" i="12"/>
  <c r="V143" i="12"/>
  <c r="G145" i="12"/>
  <c r="I145" i="12"/>
  <c r="K145" i="12"/>
  <c r="M145" i="12"/>
  <c r="O145" i="12"/>
  <c r="Q145" i="12"/>
  <c r="Q136" i="12" s="1"/>
  <c r="V145" i="12"/>
  <c r="Q147" i="12"/>
  <c r="V147" i="12"/>
  <c r="G148" i="12"/>
  <c r="G147" i="12" s="1"/>
  <c r="I148" i="12"/>
  <c r="I147" i="12" s="1"/>
  <c r="K148" i="12"/>
  <c r="K147" i="12" s="1"/>
  <c r="M148" i="12"/>
  <c r="M147" i="12" s="1"/>
  <c r="O148" i="12"/>
  <c r="O147" i="12" s="1"/>
  <c r="Q148" i="12"/>
  <c r="V148" i="12"/>
  <c r="AE151" i="12"/>
  <c r="I20" i="1"/>
  <c r="I19" i="1"/>
  <c r="I18" i="1"/>
  <c r="F44" i="1"/>
  <c r="G23" i="1" s="1"/>
  <c r="G44" i="1"/>
  <c r="G25" i="1" s="1"/>
  <c r="A25" i="1" s="1"/>
  <c r="H43" i="1"/>
  <c r="I43" i="1" s="1"/>
  <c r="H40" i="1"/>
  <c r="J28" i="1"/>
  <c r="J26" i="1"/>
  <c r="G38" i="1"/>
  <c r="F38" i="1"/>
  <c r="J23" i="1"/>
  <c r="J24" i="1"/>
  <c r="J25" i="1"/>
  <c r="J27" i="1"/>
  <c r="E24" i="1"/>
  <c r="E26" i="1"/>
  <c r="I67" i="1" l="1"/>
  <c r="J66" i="1" s="1"/>
  <c r="A26" i="1"/>
  <c r="G26" i="1"/>
  <c r="A23" i="1"/>
  <c r="G28" i="1"/>
  <c r="M62" i="13"/>
  <c r="M24" i="13"/>
  <c r="M102" i="13"/>
  <c r="AF108" i="13"/>
  <c r="M22" i="13"/>
  <c r="M19" i="13" s="1"/>
  <c r="G24" i="13"/>
  <c r="M96" i="13"/>
  <c r="M93" i="13" s="1"/>
  <c r="M54" i="13"/>
  <c r="M53" i="13" s="1"/>
  <c r="M72" i="12"/>
  <c r="AF151" i="12"/>
  <c r="G130" i="12"/>
  <c r="G72" i="12"/>
  <c r="M12" i="12"/>
  <c r="M8" i="12" s="1"/>
  <c r="I21" i="1"/>
  <c r="J65" i="1"/>
  <c r="I39" i="1"/>
  <c r="I44" i="1" s="1"/>
  <c r="J60" i="1" l="1"/>
  <c r="J59" i="1"/>
  <c r="J55" i="1"/>
  <c r="J58" i="1"/>
  <c r="J61" i="1"/>
  <c r="J64" i="1"/>
  <c r="J62" i="1"/>
  <c r="J56" i="1"/>
  <c r="J63" i="1"/>
  <c r="J57" i="1"/>
  <c r="G24" i="1"/>
  <c r="A27" i="1" s="1"/>
  <c r="A24" i="1"/>
  <c r="J39" i="1"/>
  <c r="J44" i="1" s="1"/>
  <c r="J43" i="1"/>
  <c r="J42" i="1"/>
  <c r="J41" i="1"/>
  <c r="J67" i="1" l="1"/>
  <c r="G29" i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3F45A554-56AA-4827-BEFF-D070EDB2C34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5E2CE47-3198-4956-9424-53556F41A97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S6" authorId="0" shapeId="0" xr:uid="{DD7291E8-6D80-4EBA-865A-17C271BAF5F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F8D8C08-43D5-48B8-94F6-9E0BE783C01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<sst xmlns="http://schemas.openxmlformats.org/spreadsheetml/2006/main" count="1189" uniqueCount="420">
  <si>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</si>
  <si>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</si>
  <si>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</si>
  <si>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</si>
  <si>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</si>
  <si>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</si>
  <si>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</si>
  <si>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</si>
  <si>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</si>
  <si>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</si>
  <si>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</si>
  <si>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</si>
  <si>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</si>
  <si>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</si>
  <si>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</si>
  <si>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</si>
  <si>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</si>
  <si>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</si>
  <si>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</si>
  <si>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</si>
  <si>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</si>
  <si>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</si>
  <si>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</si>
  <si>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</si>
  <si>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</si>
  <si>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</si>
  <si>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</si>
  <si>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</si>
  <si>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</si>
  <si>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</si>
  <si>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</si>
  <si>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</si>
  <si>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</si>
  <si>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</si>
  <si>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</si>
  <si>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</si>
  <si>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</si>
  <si>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</si>
  <si>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</si>
  <si>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</si>
  <si>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</si>
  <si>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</si>
  <si>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</si>
  <si>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V-02-2026</t>
  </si>
  <si>
    <t>Vybudování parkoviště v areálu Domova Plaveč na p.p.č. 3 a 57/1, KÚ Plaveč</t>
  </si>
  <si>
    <t>Stavba</t>
  </si>
  <si>
    <t>Stavební objekt</t>
  </si>
  <si>
    <t>SO 01</t>
  </si>
  <si>
    <t>Vybudová parkoviště</t>
  </si>
  <si>
    <t>01</t>
  </si>
  <si>
    <t>ASŘ Etapa 1 - zemní práce, opěrné stěny, podkladní vrstvy</t>
  </si>
  <si>
    <t>02</t>
  </si>
  <si>
    <t>ASŘ Etapa 2 - ohraničení, povrchy, zábradlí, zatravnění</t>
  </si>
  <si>
    <t>Celkem za stavbu</t>
  </si>
  <si>
    <t>CZK</t>
  </si>
  <si>
    <t>#POPS</t>
  </si>
  <si>
    <t>Popis stavby: V-02-2026 - Vybudování parkoviště v areálu Domova Plaveč na p.p.č. 3 a 57/1, KÚ Plaveč</t>
  </si>
  <si>
    <t>#POPO</t>
  </si>
  <si>
    <t>Popis objektu: SO 01 - Vybudová parkoviště</t>
  </si>
  <si>
    <t>#POPR</t>
  </si>
  <si>
    <t>Popis rozpočtu: 01 - ASŘ Etapa 1 - zemní práce, opěrné stěny, podkladní vrstvy</t>
  </si>
  <si>
    <t>Popis rozpočtu: 02 - ASŘ Etapa 2 - ohraničení, povrchy, zábradlí, zatravnění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</si>
  <si>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</si>
  <si>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</si>
  <si>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</si>
  <si>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</si>
  <si>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</si>
  <si>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</si>
  <si>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</si>
  <si>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</si>
  <si>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5</t>
  </si>
  <si>
    <t>Komunikace</t>
  </si>
  <si>
    <t>91</t>
  </si>
  <si>
    <t>Doplňující práce na komunikaci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</si>
  <si>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</si>
  <si>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</si>
  <si>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</si>
  <si>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</si>
  <si>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</si>
  <si>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</si>
  <si>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</si>
  <si>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</si>
  <si>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</si>
  <si>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</si>
  <si>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</si>
  <si>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</si>
  <si>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</si>
  <si>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</si>
  <si>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</si>
  <si>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</si>
  <si>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</si>
  <si>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</si>
  <si>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</si>
  <si>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</si>
  <si>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</si>
  <si>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</si>
  <si>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</si>
  <si>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</si>
  <si>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</si>
  <si>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</si>
  <si>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</si>
  <si>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</si>
  <si>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</si>
  <si>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</si>
  <si>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</si>
  <si>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</si>
  <si>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</si>
  <si>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</si>
  <si>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</si>
  <si>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</si>
  <si>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</si>
  <si>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</si>
  <si>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</si>
  <si>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</si>
  <si>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</si>
  <si>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</si>
  <si>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111201101R00</t>
  </si>
  <si>
    <t>Odstranění křovin a stromů o průměru do 10 cm při celkové ploše do 1 000 m2</t>
  </si>
  <si>
    <t>m2</t>
  </si>
  <si>
    <t>800-1</t>
  </si>
  <si>
    <t>RTS 25/ II</t>
  </si>
  <si>
    <t>Práce</t>
  </si>
  <si>
    <t>Běžná</t>
  </si>
  <si>
    <t>POL1_</t>
  </si>
  <si>
    <t>s odstraněním kořenů a s případným nutným odklizením křovin a stromů na hromady na vzdálenost do 50 m nebo s naložením na dopravní prostředek, do sklonu terénu 1 : 5,</t>
  </si>
  <si>
    <t>SPI</t>
  </si>
  <si>
    <t>V : (5,0+2,0)*(18,05+2,0)</t>
  </si>
  <si>
    <t>VV</t>
  </si>
  <si>
    <t>112101101R00</t>
  </si>
  <si>
    <t>Kácení stromů listnatých  o průměru kmene přes 100 do 300 mm</t>
  </si>
  <si>
    <t>kus</t>
  </si>
  <si>
    <t>s odřezáním kmene a odvětvením, včetně případného odklizení kmene a větví na oddělené hromady na vzdálenost do 50 m nebo s naložením na dopravní prostředek,</t>
  </si>
  <si>
    <t>V : 5</t>
  </si>
  <si>
    <t>112201101R00</t>
  </si>
  <si>
    <t>Odstranění pařezů pod úrovní terénu vykopáním  o průměru přes 100 do 300 mm</t>
  </si>
  <si>
    <t>s jejich vykopáním nebo vytrháním, s přesekáním kořenů a s případným nutným přemístěním pařezů na hromady do vzdálenosti do 50 m nebo s naložením na dopravní prostředek,</t>
  </si>
  <si>
    <t>Odkaz na mn. položky pořadí 2 : 5,00000</t>
  </si>
  <si>
    <t>121101101R00</t>
  </si>
  <si>
    <t>Sejmutí ornice s přemístěním na vzdálenost do 50 m</t>
  </si>
  <si>
    <t>m3</t>
  </si>
  <si>
    <t>nebo lesní půdy, s vodorovným přemístěním na hromady v místě upotřebení nebo na dočasné či trvalé skládky se složením</t>
  </si>
  <si>
    <t>zpevněné plochy : (634,5+22,35)*0,15</t>
  </si>
  <si>
    <t>pruh š. 1,0 m kolem zpev. ploch : (4,0+13,0+3,0+5,0+18,05+5,0+3,0)*1,0*0,15</t>
  </si>
  <si>
    <t>122201101R00</t>
  </si>
  <si>
    <t>Odkopávky a  prokopávky nezapažené v hornině 3  do 100 m3</t>
  </si>
  <si>
    <t>s přehozením výkopku na vzdálenost do 3 m nebo s naložením na dopravní prostředek,</t>
  </si>
  <si>
    <t>pro dlažbu a podkladní vrstvy (tl. 420 - 1420 mm) : ((634,5+22,35)/2)*0,42</t>
  </si>
  <si>
    <t>((634,5+22,35)/2)*((0,42+1,42)/2)</t>
  </si>
  <si>
    <t>122201109R00</t>
  </si>
  <si>
    <t>Odkopávky a  prokopávky nezapažené v hornině 3  příplatek k cenám za lepivost horniny</t>
  </si>
  <si>
    <t xml:space="preserve">Ulpí odhadem 15 % zeminy : </t>
  </si>
  <si>
    <t>Odkaz na mn. položky pořadí 5 : 440,08953*0,15</t>
  </si>
  <si>
    <t>132301110R00</t>
  </si>
  <si>
    <t>Hloubení rýh šířky do 60 cm do 50 m3, v hornině 4, hloubení strojně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</si>
  <si>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</si>
  <si>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>pro základ opěrné stěny : 0,6*0,6*(3,0+5,6+8,75+0,6+9,3)</t>
  </si>
  <si>
    <t>pro základ palisád : 0,35*0,3*(4,82+0,18+0,18+3,0)</t>
  </si>
  <si>
    <t>132301119R00</t>
  </si>
  <si>
    <t xml:space="preserve">Hloubení rýh šířky do 60 cm příplatek za lepivost, v hornině 4,  </t>
  </si>
  <si>
    <t xml:space="preserve">ulpí 15% : </t>
  </si>
  <si>
    <t>Odkaz na mn. položky pořadí 7 : 10,66893*0,15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</si>
  <si>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</si>
  <si>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</si>
  <si>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</si>
  <si>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 xml:space="preserve">odkopávky pro dlažbu a podkladní vrstvy : </t>
  </si>
  <si>
    <t>Odkaz na mn. položky pořadí 5 : 440,08950</t>
  </si>
  <si>
    <t xml:space="preserve">pro základ opěrné stěny a palisád : </t>
  </si>
  <si>
    <t>Odkaz na mn. položky pořadí 7 : 10,66890</t>
  </si>
  <si>
    <t>ornice (tl. 0,15 m) : (634,5+22,35)*0,15</t>
  </si>
  <si>
    <t>162701109R00</t>
  </si>
  <si>
    <t>Vodorovné přemístění výkopku příplatek k ceně za každých dalších i započatých 1 000 m přes 10 000 m  z horniny 1 až 4</t>
  </si>
  <si>
    <t xml:space="preserve">dalších 10 km : </t>
  </si>
  <si>
    <t>Odkaz na mn. položky pořadí 9 : 549,28590*10</t>
  </si>
  <si>
    <t>162301401R00</t>
  </si>
  <si>
    <t>Vodorovné přemístění větví stromů listnatých, průměru kmene přes 100 do 300 mm, na vzdálenost do 5 000 m</t>
  </si>
  <si>
    <t xml:space="preserve"> s naložením, složením a dopravou,</t>
  </si>
  <si>
    <t>V : 5*10</t>
  </si>
  <si>
    <t>162301411R00</t>
  </si>
  <si>
    <t>Vodorovné přemístění kmenů stromů listnatých, průměru kmene přes 100 do 300 mm, na vzdálenost do 5 000 m</t>
  </si>
  <si>
    <t>162301421R00</t>
  </si>
  <si>
    <t>Vodorovné přemístění pařezů, průměru kmene přes 100 do 300 mm, na vzdálenost do 5 000 m</t>
  </si>
  <si>
    <t>162301501R00</t>
  </si>
  <si>
    <t>Vodorovné přemístění křovin nma vzdálenost do 5 000 m</t>
  </si>
  <si>
    <t>o průměru kmene do 10 cm na vzdálenost, složení z dopravního porstředku.</t>
  </si>
  <si>
    <t>Odkaz na mn. položky pořadí 1 : 140,35000</t>
  </si>
  <si>
    <t>181101102R00</t>
  </si>
  <si>
    <t>Úprava pláně v zářezech v hornině 1 až 4, se zhutněním</t>
  </si>
  <si>
    <t>vyrovnáním výškových rozdílů, ploch vodorovných a ploch do sklonu 1 : 5.</t>
  </si>
  <si>
    <t>zpevněné plochy : 634,5+22,35</t>
  </si>
  <si>
    <t>odpočet pruhu nad sklepením : -30,0*5,0</t>
  </si>
  <si>
    <t>199000001R00</t>
  </si>
  <si>
    <t xml:space="preserve">Poplatky za skládku ornice,  </t>
  </si>
  <si>
    <t>199000002R00</t>
  </si>
  <si>
    <t>Poplatky za skládku horniny 1- 4, skupina 17 05 04 z Katalogu odpadů</t>
  </si>
  <si>
    <t>274313311R00</t>
  </si>
  <si>
    <t>Beton základových pasů prostý třídy C 8/10</t>
  </si>
  <si>
    <t>801-1</t>
  </si>
  <si>
    <t>Včetně dodávky a uložení betonu a kamene.</t>
  </si>
  <si>
    <t>POP</t>
  </si>
  <si>
    <t>pod základ opěrné stěny : 0,6*0,05*(3,0+5,6+8,75+0,6+9,3)</t>
  </si>
  <si>
    <t>274321311R00</t>
  </si>
  <si>
    <t>Beton základových pasů železový třídy C 16/20</t>
  </si>
  <si>
    <t>včetně dodávky a uložení betonu, bez výztuže</t>
  </si>
  <si>
    <t>274361821R00</t>
  </si>
  <si>
    <t xml:space="preserve">Výztuž a svařované sítě základových pasů výztuž, z oceli 10505,  ,  </t>
  </si>
  <si>
    <t>t</t>
  </si>
  <si>
    <t>821-1</t>
  </si>
  <si>
    <t>svislá : (2*(3,0+5,6+8,75+0,6+9,3)/0,25)*(0,6+0,75)*0,617/1000</t>
  </si>
  <si>
    <t>vodorovná : 6*(3,0+5,6+8,75+0,6+9,3)*0,617/1000</t>
  </si>
  <si>
    <t>Mezisoučet</t>
  </si>
  <si>
    <t>stykování 15 % : 0,28246*0,15</t>
  </si>
  <si>
    <t>311112330RT4</t>
  </si>
  <si>
    <t>Stěny z betonových bednicích tvárnic a betonu šířky 300 mm, zálivka betonem C25/30</t>
  </si>
  <si>
    <t>(ztracené bednění) z betonových tvárnic a zálivka betonem,</t>
  </si>
  <si>
    <t>opěrná stěna : 3,3*1,5+5,0*1,5+4,25*1,5+4,5*1,25+4,5*1,25+4,5*1,0</t>
  </si>
  <si>
    <t>311361821R00</t>
  </si>
  <si>
    <t>Výztuž nadzákladových zdí z betonářské oceli 10 505(R)</t>
  </si>
  <si>
    <t>včetně distančních prvků</t>
  </si>
  <si>
    <t xml:space="preserve">opěrná stěna : </t>
  </si>
  <si>
    <t>svislá : (2*(3,3+5,0+4,25)/0,25)*1,5*0,617/1000</t>
  </si>
  <si>
    <t>(2*(4,5+4,5)/0,25)*1,25*0,617/1000</t>
  </si>
  <si>
    <t>(2*4,5/0,25)*1,0*0,617/1000</t>
  </si>
  <si>
    <t>vodorovná : (2*5)*(3,3+5,0+4,25)*0,617/1000</t>
  </si>
  <si>
    <t>(2*4)*(4,5+4,5)*0,617/1000</t>
  </si>
  <si>
    <t>(2*3)*4,5*0,617/1000</t>
  </si>
  <si>
    <t>stykování 15 % : 0,30918*0,15</t>
  </si>
  <si>
    <t>345232122RT1</t>
  </si>
  <si>
    <t>Stříška na zdivo plotové ze zákrytových desek, délky 800 mm, šířky 400 mm, tloušťky 80 mm</t>
  </si>
  <si>
    <t>m</t>
  </si>
  <si>
    <t>s dodávkou zákrytových desek</t>
  </si>
  <si>
    <t>stříška opěrné stěny : 3,3+5,0+4,25+4,5+4,5+4,5</t>
  </si>
  <si>
    <t>564851111RT4</t>
  </si>
  <si>
    <t>Podklad ze štěrkodrti s rozprostřením a zhutněním frakce 0-63 mm, tloušťka po zhutnění 150 mm</t>
  </si>
  <si>
    <t>822-1</t>
  </si>
  <si>
    <t>konstrukční vrstvy : 3*(634,5+22,35)</t>
  </si>
  <si>
    <t>568111111R00</t>
  </si>
  <si>
    <t>Vyztužení podkladní vrstvy z geotextilie, sklon povrchu do 1:5, role šířky 3 m</t>
  </si>
  <si>
    <t>na zemní pláň : 634,5+22,35</t>
  </si>
  <si>
    <t>913      R00</t>
  </si>
  <si>
    <t>Hzs - Stavební dělník</t>
  </si>
  <si>
    <t>h</t>
  </si>
  <si>
    <t>Prav.M</t>
  </si>
  <si>
    <t>HZS</t>
  </si>
  <si>
    <t>POL10_</t>
  </si>
  <si>
    <t xml:space="preserve">příplatek za ruční hutnění : </t>
  </si>
  <si>
    <t>zemní pláň : 8</t>
  </si>
  <si>
    <t>konstrukční vrstvy : 3*8</t>
  </si>
  <si>
    <t/>
  </si>
  <si>
    <t>zakrytí odvětrací komínku vč. dlaždice 500/500/50 mm : 5</t>
  </si>
  <si>
    <t>69366202R</t>
  </si>
  <si>
    <t>Geosyntetika typ: geotextilie; netkaná; materiál: PES; tl (2 kPa) = 1,4 mm; plošná hmotnost = 300 g/m2</t>
  </si>
  <si>
    <t>SPCM</t>
  </si>
  <si>
    <t>Specifikace</t>
  </si>
  <si>
    <t>POL3_</t>
  </si>
  <si>
    <t xml:space="preserve">na zemní pláň : </t>
  </si>
  <si>
    <t xml:space="preserve">vč. prořezu 10 % : </t>
  </si>
  <si>
    <t>Odkaz na mn. položky pořadí 25 : 656,85000*1,1</t>
  </si>
  <si>
    <t>962032641R00</t>
  </si>
  <si>
    <t>Bourání zdiva nadzákladového komínového z jakýchkoliv cihel pálených, šamotových nebo vápenopískových nad střechou, na maltu cementovou</t>
  </si>
  <si>
    <t>801-3</t>
  </si>
  <si>
    <t>nebo vybourání otvorů průřezové plochy přes 4 m2 ve zdivu nadzákladovém, včetně pomocného lešení o výšce podlahy do 1900 mm a pro zatížení do 1,5 kPa  (150 kg/m2)</t>
  </si>
  <si>
    <t>odvětrací komínek podsklepení : 0,45*0,45*0,5</t>
  </si>
  <si>
    <t>976047231R00</t>
  </si>
  <si>
    <t>Vybourání betonových  nebo ŽB dvířek, obrub zdiva, desek krycích desek, ukončujících horní plochu zdiva  tloušťky do 100 mm</t>
  </si>
  <si>
    <t>komínových a topných dvířek, ventilací apod. plochy do 0,10 m2</t>
  </si>
  <si>
    <t>odvětrací komínek podsklepení : 0,45</t>
  </si>
  <si>
    <t>762963830R00</t>
  </si>
  <si>
    <t>Rozebrání oplocení bez příčníků s dřevěnými sloupky, z drátěné sítě</t>
  </si>
  <si>
    <t>800-762</t>
  </si>
  <si>
    <t>se sloupky osové vzdálenosti do 4 m, výšky do 2,5 m osazených do hloubky 1 m</t>
  </si>
  <si>
    <t>V : 22,5</t>
  </si>
  <si>
    <t>998223011R00</t>
  </si>
  <si>
    <t>Přesun hmot pozemních komunikací, kryt dlážděný jakékoliv délky objektu</t>
  </si>
  <si>
    <t>Přesun hmot</t>
  </si>
  <si>
    <t>POL7_</t>
  </si>
  <si>
    <t>vodorovně do 200 m</t>
  </si>
  <si>
    <t>979081111R00</t>
  </si>
  <si>
    <t>Odvoz suti a vybouraných hmot na skládku do 1 km</t>
  </si>
  <si>
    <t>Přesun suti</t>
  </si>
  <si>
    <t>POL8_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</si>
  <si>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</si>
  <si>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</si>
  <si>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</si>
  <si>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979990107R00</t>
  </si>
  <si>
    <t>Poplatek za uložení, směs betonu, cihel a dřeva,  , skupina 17 09 04 z Katalogu odpadů</t>
  </si>
  <si>
    <t>kategorie 17 09 04 smíšené stavební a demoliční odpady</t>
  </si>
  <si>
    <t>005111021R</t>
  </si>
  <si>
    <t>Vytyčení inženýrských sítí</t>
  </si>
  <si>
    <t>Soubor</t>
  </si>
  <si>
    <t>Kalkul</t>
  </si>
  <si>
    <t>VRN</t>
  </si>
  <si>
    <t>POL99_8</t>
  </si>
  <si>
    <t>Zaměření a vytýčení stávajících inženýrských sítí v místě stavby z hlediska jejich ochrany při provádění stavby.</t>
  </si>
  <si>
    <t>005121010R</t>
  </si>
  <si>
    <t>Vybudování zařízení staveniště</t>
  </si>
  <si>
    <t>Indiv</t>
  </si>
  <si>
    <t>POL99_2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</si>
  <si>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</si>
  <si>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</si>
  <si>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</si>
  <si>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</si>
  <si>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</si>
  <si>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</si>
  <si>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</si>
  <si>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005124010R</t>
  </si>
  <si>
    <t>Koordinační činnost</t>
  </si>
  <si>
    <t>Koordinace stavebních a technologických dodávek stavby.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</si>
  <si>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</si>
  <si>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</si>
  <si>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</si>
  <si>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SUM</t>
  </si>
  <si>
    <t>END</t>
  </si>
  <si>
    <t>180402111R00</t>
  </si>
  <si>
    <t>Založení trávníku parkový trávník, výsevem, v rovině nebo na svahu do 1:5</t>
  </si>
  <si>
    <t>823-1</t>
  </si>
  <si>
    <t>POL1_1</t>
  </si>
  <si>
    <t>na půdě předem připravené s pokosením, naložením, odvozem odpadu do 20 km a se složením,</t>
  </si>
  <si>
    <t>pruh š. 1,0 m kolem zpev. ploch : (4,0+13,0+3,0+5,0+18,05+5,0+3,0)*1,0</t>
  </si>
  <si>
    <t>181301102R00</t>
  </si>
  <si>
    <t>Rozprostření a urovnání ornice v rovině v souvislé ploše do 500 m2, tloušťka vrstvy přes 100 do 150 mm</t>
  </si>
  <si>
    <t>s případným nutným přemístěním hromad nebo dočasných skládek na místo potřeby ze vzdálenosti do 30 m, v rovině nebo ve svahu do 1 : 5,</t>
  </si>
  <si>
    <t>1-001</t>
  </si>
  <si>
    <t>Výsadba dřevin listnatých vč. dodávky vybrané dřeviny, vč. výkopu a zásypu</t>
  </si>
  <si>
    <t>Vlastní</t>
  </si>
  <si>
    <t>00572400R</t>
  </si>
  <si>
    <t>směs travní parková, pro běžnou zátěž</t>
  </si>
  <si>
    <t>kg</t>
  </si>
  <si>
    <t>POL3_1</t>
  </si>
  <si>
    <t xml:space="preserve">spotřeba á 2,5kg/100m2 : </t>
  </si>
  <si>
    <t>pruh š. 1,0 m kolem zpev. ploch : (4,0+13,0+3,0+5,0+18,05+5,0+3,0)*1,0*0,025</t>
  </si>
  <si>
    <t>338920022R00</t>
  </si>
  <si>
    <t>Osazení betonových palisád šířka do 20 cm, délka do 90 cm</t>
  </si>
  <si>
    <t>S : 4,95+2,97</t>
  </si>
  <si>
    <t>59228484R</t>
  </si>
  <si>
    <t>palisáda beton; průřez obdélník; l = 120 mm; š = 165 mm; h = 800 mm; barva šedá</t>
  </si>
  <si>
    <t>S : 30+18</t>
  </si>
  <si>
    <t>596215040R00</t>
  </si>
  <si>
    <t>Kladení zámkové dlažby do drtě tloušťka dlažby 80 mm, tloušťka lože 40 mm</t>
  </si>
  <si>
    <t>s provedením lože z kameniva drceného, s vyplněním spár, s dvojitým hutněním a se smetením přebytečného materiálu na krajnici. S dodáním hmot pro lože a výplň spár.</t>
  </si>
  <si>
    <t>stání pro invalidy a sjezd na pozemek : 22,35</t>
  </si>
  <si>
    <t>596291113R00</t>
  </si>
  <si>
    <t>Řezání zámkové dlažby tloušťky 80 mm</t>
  </si>
  <si>
    <t>podél zpevněné plochy : 1,12+7,74+19,98+8,8+7,5+13,7+4,0+13,0+3,0+5,0+18,05+5,0+7,74+0,8+6,0</t>
  </si>
  <si>
    <t>okolo zámkové dlažby : 2*(3,0+5,25)+4,5</t>
  </si>
  <si>
    <t>596921114R00</t>
  </si>
  <si>
    <t>Kladení vegetačních tvárnic betonových, plocha přes 500 m2</t>
  </si>
  <si>
    <t>zřízení podkladního lože, položení tvárnic.</t>
  </si>
  <si>
    <t>drenážní dlažba : 634,5</t>
  </si>
  <si>
    <t>596921191R00</t>
  </si>
  <si>
    <t>Kladení vegetačních tvárnic Příplatek za výplň otvorů vegetačních tvárnic betonových</t>
  </si>
  <si>
    <t>zřízení podkladního lože, položení tvárnic. bez dodávky výplnňového materiálu</t>
  </si>
  <si>
    <t xml:space="preserve">drenážní dlažba : </t>
  </si>
  <si>
    <t>podíl výplně 27,8 % plochy, výška 80 mm : 634,5*0,278*0,08</t>
  </si>
  <si>
    <t>583424802R</t>
  </si>
  <si>
    <t>Kamenivo přírodní drcené; frakce 4,0 až 8,0 mm</t>
  </si>
  <si>
    <t xml:space="preserve">plocha drenážní dlažby : </t>
  </si>
  <si>
    <t xml:space="preserve">1,7 t/m3 : </t>
  </si>
  <si>
    <t>Odkaz na mn. položky pořadí 10 : 14,11128*1,7</t>
  </si>
  <si>
    <t>592452561R</t>
  </si>
  <si>
    <t>Dlažba betonová typ: vegetační, čtvercový; dl = 170 mm; š = 170 mm; tl = 80,0 mm; vsakovací s distančníky; povrchová úprava: impregnace; provedení: přírodní</t>
  </si>
  <si>
    <t xml:space="preserve">drenážní dlažba vč. prořezu 15 % : </t>
  </si>
  <si>
    <t>Odkaz na mn. položky pořadí 9 : 634,50000*1,15</t>
  </si>
  <si>
    <t>592452620R</t>
  </si>
  <si>
    <t>Dlažba betonová typ: čtvercový; dl = 200 mm; š = 200 mm; tl = 80,0 mm; povrchová úprava: impregnace; provedení: přírodní</t>
  </si>
  <si>
    <t xml:space="preserve">zámková dlažba vč. prořezu 15 % : </t>
  </si>
  <si>
    <t>Odkaz na mn. položky pořadí 7 : 22,35000*1,15</t>
  </si>
  <si>
    <t>917862111RT7</t>
  </si>
  <si>
    <t>Osazení silničního nebo chodníkového obrubníku včetně dodávky betonovéího obrubníku  1000/150/250 mm, stojatého, s boční opěrou z betonu prostého, do lože z betonu prostého C 12/15</t>
  </si>
  <si>
    <t>S dodáním hmot pro lože tl. 80-100 mm.</t>
  </si>
  <si>
    <t>ohraničení zpevněných ploch : 1,12+8,8+7,5+13,7+4,0+13,0+4,3+0,8</t>
  </si>
  <si>
    <t>okolo záhonu se stromem : 5,25+2,9+2,26+4,6</t>
  </si>
  <si>
    <t>953981104R00</t>
  </si>
  <si>
    <t>Chemické kotvy do betonu, do cihelného zdiva do betonu, hloubky 125 mm, M 16, ampule pro chemickou kotvu</t>
  </si>
  <si>
    <t>801-4</t>
  </si>
  <si>
    <t>kotvení zábradlí do opěrné stěny : 3*4*4</t>
  </si>
  <si>
    <t>1*4*4</t>
  </si>
  <si>
    <t>1*3*4</t>
  </si>
  <si>
    <t>767995106R00</t>
  </si>
  <si>
    <t>Výroba a montáž atypických kovovových doplňků staveb hmotnosti přes 100 do 250 kg</t>
  </si>
  <si>
    <t>800-767</t>
  </si>
  <si>
    <t xml:space="preserve">výplň : </t>
  </si>
  <si>
    <t>Odkaz na mn. položky pořadí 19 : 0,38680*1000</t>
  </si>
  <si>
    <t xml:space="preserve">kotevní plech : </t>
  </si>
  <si>
    <t>Odkaz na mn. položky pořadí 20 : 0,04062*1000</t>
  </si>
  <si>
    <t xml:space="preserve">rám + kotevní "L" : </t>
  </si>
  <si>
    <t>Odkaz na mn. položky pořadí 21 : 0,41811*1000</t>
  </si>
  <si>
    <t>767-001</t>
  </si>
  <si>
    <t>Žárové zinkování ocelových výrobků</t>
  </si>
  <si>
    <t xml:space="preserve">žárové zinkování hotového výrobku (tl. min. 85 mikrometru) : </t>
  </si>
  <si>
    <t>Odkaz na mn. položky pořadí 17 : 845,53695</t>
  </si>
  <si>
    <t>13210376R</t>
  </si>
  <si>
    <t>Tyč ocelová válcovaná za tepla průřez: kruhový; značka: S235JR (1.0038); d = 20 mm</t>
  </si>
  <si>
    <t xml:space="preserve">zábradlí - výplň : </t>
  </si>
  <si>
    <t>Z01 : 3*30*0,9*2,47/1000</t>
  </si>
  <si>
    <t>Z02 : 29*0,9*2,47/1000</t>
  </si>
  <si>
    <t>Z03 : 33*0,9*2,47/1000</t>
  </si>
  <si>
    <t>Z04 : 22*0,9*2,47/1000</t>
  </si>
  <si>
    <t>13611228R</t>
  </si>
  <si>
    <t>Výrobek plochý ocelový válcovaný za tepla - plech; hladký; tl = 10,00 mm</t>
  </si>
  <si>
    <t xml:space="preserve">patní plechy pro kotvení sloupků do základů : </t>
  </si>
  <si>
    <t>Z01 : 3*4*0,15*0,15*78,5/1000</t>
  </si>
  <si>
    <t>Z02 : 4*0,15*0,15*78,5/1000</t>
  </si>
  <si>
    <t>Z03 : 4*0,15*0,15*78,5/1000</t>
  </si>
  <si>
    <t>Z04 : 3*0,15*0,15*78,5/1000</t>
  </si>
  <si>
    <t>14587264R</t>
  </si>
  <si>
    <t>Profil ocelový uzavřený průřez: čtvercový; značka: S235JRH (1.0039); B = 50 mm; T = 4,0 mm</t>
  </si>
  <si>
    <t xml:space="preserve">zábradlí - rám + kotvení "L" : </t>
  </si>
  <si>
    <t>Z01 : 3*((2*(4,5+1,0))+4*(0,3+0,15))*5,616/1000</t>
  </si>
  <si>
    <t>Z02 : ((2*(4,1+1,0))+4*(0,3+0,15))*5,616/1000</t>
  </si>
  <si>
    <t>Z03 : ((2*(5,0+1,0))+4*(0,3+0,15))*5,616/1000</t>
  </si>
  <si>
    <t>Z04 : ((2*(3,45+1,0))+3*(0,3+0,15))*5,616/1000</t>
  </si>
  <si>
    <t>998767201R00</t>
  </si>
  <si>
    <t>Přesun hmot pro kovové stavební doplňk. konstrukce v objektech výšky do 6 m</t>
  </si>
  <si>
    <t>50 m vodorovně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</si>
  <si>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</si>
  <si>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</si>
  <si>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</si>
  <si>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Záložka SO 01 02 Pol obsahuje stavebí práce Etapy č.2. Rok realizace 2027.</t>
  </si>
  <si>
    <t>Záložka SO 01 01 Pol obsahuje stavebí práce Etapy č.1. Rok realizace 2026.</t>
  </si>
  <si>
    <t>V souvislosti se zadáním je nutno počítat s tím, že nabídková cena se vztahuje i na práce v roce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</si>
</sst>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rgb="FFDF7000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165" fontId="19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49" fontId="16" fillId="0" borderId="0" xfId="0" applyNumberFormat="1" applyFont="1" applyAlignment="1">
      <alignment horizontal="left" vertical="top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BUILDpowerS/Templates/Rozpocty/Sablona.xls" TargetMode="External"/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2946F-BFF2-4C0C-9C92-07C1690B2DEC}">
  <dimension ref="A1:G7"/>
  <sheetViews>
    <sheetView workbookViewId="0">
      <selection activeCell="A8" sqref="A8"/>
    </sheetView>
  </sheetViews>
  <sheetFormatPr defaultRowHeight="12.75" x14ac:dyDescent="0.2"/>
  <sheetData>
    <row r="1" spans="1:7" x14ac:dyDescent="0.2">
      <c r="A1" s="21" t="s">
        <v>38</v>
      </c>
    </row>
    <row r="2" spans="1:7" ht="55.5" customHeight="1" x14ac:dyDescent="0.2">
      <c r="A2" s="247" t="s">
        <v>39</v>
      </c>
      <c r="B2" s="247"/>
      <c r="C2" s="247"/>
      <c r="D2" s="247"/>
      <c r="E2" s="247"/>
      <c r="F2" s="247"/>
      <c r="G2" s="247"/>
    </row>
    <row r="4" spans="1:7" x14ac:dyDescent="0.2">
      <c r="A4" t="s">
        <v>418</v>
      </c>
    </row>
    <row r="5" spans="1:7" x14ac:dyDescent="0.2">
      <c r="A5" t="s">
        <v>417</v>
      </c>
    </row>
    <row r="7" spans="1:7" x14ac:dyDescent="0.2">
      <c r="A7" t="s">
        <v>419</v>
      </c>
    </row>
  </sheetData>
  <mergeCells count="1">
    <mergeCell ref="A2:G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opLeftCell="B24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30" t="s">
        <v>41</v>
      </c>
      <c r="C1" s="231"/>
      <c r="D1" s="231"/>
      <c r="E1" s="231"/>
      <c r="F1" s="231"/>
      <c r="G1" s="231"/>
      <c r="H1" s="231"/>
      <c r="I1" s="231"/>
      <c r="J1" s="232"/>
    </row>
    <row r="2" spans="1:15" ht="36" customHeight="1" x14ac:dyDescent="0.2">
      <c r="A2" s="2"/>
      <c r="B2" s="76" t="s">
        <v>22</v>
      </c>
      <c r="C2" s="77"/>
      <c r="D2" s="78" t="s">
        <v>43</v>
      </c>
      <c r="E2" s="236" t="s">
        <v>44</v>
      </c>
      <c r="F2" s="237"/>
      <c r="G2" s="237"/>
      <c r="H2" s="237"/>
      <c r="I2" s="237"/>
      <c r="J2" s="238"/>
      <c r="O2" s="1"/>
    </row>
    <row r="3" spans="1:15" ht="27" hidden="1" customHeight="1" x14ac:dyDescent="0.2">
      <c r="A3" s="2"/>
      <c r="B3" s="79"/>
      <c r="C3" s="77"/>
      <c r="D3" s="80"/>
      <c r="E3" s="239"/>
      <c r="F3" s="240"/>
      <c r="G3" s="240"/>
      <c r="H3" s="240"/>
      <c r="I3" s="240"/>
      <c r="J3" s="241"/>
    </row>
    <row r="4" spans="1:15" ht="23.25" customHeight="1" x14ac:dyDescent="0.2">
      <c r="A4" s="2"/>
      <c r="B4" s="81"/>
      <c r="C4" s="82"/>
      <c r="D4" s="83"/>
      <c r="E4" s="220"/>
      <c r="F4" s="220"/>
      <c r="G4" s="220"/>
      <c r="H4" s="220"/>
      <c r="I4" s="220"/>
      <c r="J4" s="221"/>
    </row>
    <row r="5" spans="1:15" ht="24" customHeight="1" x14ac:dyDescent="0.2">
      <c r="A5" s="2"/>
      <c r="B5" s="31" t="s">
        <v>42</v>
      </c>
      <c r="D5" s="224"/>
      <c r="E5" s="225"/>
      <c r="F5" s="225"/>
      <c r="G5" s="225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6"/>
      <c r="E6" s="227"/>
      <c r="F6" s="227"/>
      <c r="G6" s="227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28"/>
      <c r="F7" s="229"/>
      <c r="G7" s="229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3"/>
      <c r="E11" s="243"/>
      <c r="F11" s="243"/>
      <c r="G11" s="243"/>
      <c r="H11" s="18" t="s">
        <v>40</v>
      </c>
      <c r="I11" s="84"/>
      <c r="J11" s="8"/>
    </row>
    <row r="12" spans="1:15" ht="15.75" customHeight="1" x14ac:dyDescent="0.2">
      <c r="A12" s="2"/>
      <c r="B12" s="28"/>
      <c r="C12" s="55"/>
      <c r="D12" s="219"/>
      <c r="E12" s="219"/>
      <c r="F12" s="219"/>
      <c r="G12" s="219"/>
      <c r="H12" s="18" t="s">
        <v>34</v>
      </c>
      <c r="I12" s="84"/>
      <c r="J12" s="8"/>
    </row>
    <row r="13" spans="1:15" ht="15.75" customHeight="1" x14ac:dyDescent="0.2">
      <c r="A13" s="2"/>
      <c r="B13" s="29"/>
      <c r="C13" s="56"/>
      <c r="D13" s="85"/>
      <c r="E13" s="222"/>
      <c r="F13" s="223"/>
      <c r="G13" s="223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2"/>
      <c r="F15" s="242"/>
      <c r="G15" s="244"/>
      <c r="H15" s="244"/>
      <c r="I15" s="244" t="s">
        <v>29</v>
      </c>
      <c r="J15" s="245"/>
    </row>
    <row r="16" spans="1:15" ht="23.25" customHeight="1" x14ac:dyDescent="0.2">
      <c r="A16" s="138" t="s">
        <v>24</v>
      </c>
      <c r="B16" s="38" t="s">
        <v>24</v>
      </c>
      <c r="C16" s="62"/>
      <c r="D16" s="63"/>
      <c r="E16" s="208"/>
      <c r="F16" s="209"/>
      <c r="G16" s="208"/>
      <c r="H16" s="209"/>
      <c r="I16" s="208">
        <f>SUMIF(F55:F66,A16,I55:I66)+SUMIF(F55:F66,"PSU",I55:I66)</f>
        <v>0</v>
      </c>
      <c r="J16" s="210"/>
    </row>
    <row r="17" spans="1:10" ht="23.25" customHeight="1" x14ac:dyDescent="0.2">
      <c r="A17" s="138" t="s">
        <v>25</v>
      </c>
      <c r="B17" s="38" t="s">
        <v>25</v>
      </c>
      <c r="C17" s="62"/>
      <c r="D17" s="63"/>
      <c r="E17" s="208"/>
      <c r="F17" s="209"/>
      <c r="G17" s="208"/>
      <c r="H17" s="209"/>
      <c r="I17" s="208">
        <f>SUMIF(F55:F66,A17,I55:I66)</f>
        <v>0</v>
      </c>
      <c r="J17" s="210"/>
    </row>
    <row r="18" spans="1:10" ht="23.25" customHeight="1" x14ac:dyDescent="0.2">
      <c r="A18" s="138" t="s">
        <v>26</v>
      </c>
      <c r="B18" s="38" t="s">
        <v>26</v>
      </c>
      <c r="C18" s="62"/>
      <c r="D18" s="63"/>
      <c r="E18" s="208"/>
      <c r="F18" s="209"/>
      <c r="G18" s="208"/>
      <c r="H18" s="209"/>
      <c r="I18" s="208">
        <f>SUMIF(F55:F66,A18,I55:I66)</f>
        <v>0</v>
      </c>
      <c r="J18" s="210"/>
    </row>
    <row r="19" spans="1:10" ht="23.25" customHeight="1" x14ac:dyDescent="0.2">
      <c r="A19" s="138" t="s">
        <v>85</v>
      </c>
      <c r="B19" s="38" t="s">
        <v>27</v>
      </c>
      <c r="C19" s="62"/>
      <c r="D19" s="63"/>
      <c r="E19" s="208"/>
      <c r="F19" s="209"/>
      <c r="G19" s="208"/>
      <c r="H19" s="209"/>
      <c r="I19" s="208">
        <f>SUMIF(F55:F66,A19,I55:I66)</f>
        <v>0</v>
      </c>
      <c r="J19" s="210"/>
    </row>
    <row r="20" spans="1:10" ht="23.25" customHeight="1" x14ac:dyDescent="0.2">
      <c r="A20" s="138" t="s">
        <v>86</v>
      </c>
      <c r="B20" s="38" t="s">
        <v>28</v>
      </c>
      <c r="C20" s="62"/>
      <c r="D20" s="63"/>
      <c r="E20" s="208"/>
      <c r="F20" s="209"/>
      <c r="G20" s="208"/>
      <c r="H20" s="209"/>
      <c r="I20" s="208">
        <f>SUMIF(F55:F66,A20,I55:I66)</f>
        <v>0</v>
      </c>
      <c r="J20" s="210"/>
    </row>
    <row r="21" spans="1:10" ht="23.25" customHeight="1" x14ac:dyDescent="0.2">
      <c r="A21" s="2"/>
      <c r="B21" s="48" t="s">
        <v>29</v>
      </c>
      <c r="C21" s="64"/>
      <c r="D21" s="65"/>
      <c r="E21" s="211"/>
      <c r="F21" s="246"/>
      <c r="G21" s="211"/>
      <c r="H21" s="246"/>
      <c r="I21" s="211">
        <f>SUM(I16:J20)</f>
        <v>0</v>
      </c>
      <c r="J21" s="21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06">
        <f>ZakladDPHSniVypocet</f>
        <v>0</v>
      </c>
      <c r="H23" s="207"/>
      <c r="I23" s="207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204">
        <f>A23</f>
        <v>0</v>
      </c>
      <c r="H24" s="205"/>
      <c r="I24" s="205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06">
        <f>ZakladDPHZaklVypocet</f>
        <v>0</v>
      </c>
      <c r="H25" s="207"/>
      <c r="I25" s="207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33">
        <f>A25</f>
        <v>0</v>
      </c>
      <c r="H26" s="234"/>
      <c r="I26" s="234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35">
        <f>CenaCelkem-(ZakladDPHSni+DPHSni+ZakladDPHZakl+DPHZakl)</f>
        <v>0</v>
      </c>
      <c r="H27" s="235"/>
      <c r="I27" s="235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23</v>
      </c>
      <c r="C28" s="112"/>
      <c r="D28" s="112"/>
      <c r="E28" s="113"/>
      <c r="F28" s="114"/>
      <c r="G28" s="214">
        <f>ZakladDPHSniVypocet+ZakladDPHZaklVypocet</f>
        <v>0</v>
      </c>
      <c r="H28" s="214"/>
      <c r="I28" s="214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35</v>
      </c>
      <c r="C29" s="116"/>
      <c r="D29" s="116"/>
      <c r="E29" s="116"/>
      <c r="F29" s="117"/>
      <c r="G29" s="213">
        <f>A27</f>
        <v>0</v>
      </c>
      <c r="H29" s="213"/>
      <c r="I29" s="213"/>
      <c r="J29" s="118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5"/>
      <c r="E34" s="216"/>
      <c r="G34" s="217"/>
      <c r="H34" s="218"/>
      <c r="I34" s="218"/>
      <c r="J34" s="25"/>
    </row>
    <row r="35" spans="1:10" ht="12.75" customHeight="1" x14ac:dyDescent="0.2">
      <c r="A35" s="2"/>
      <c r="B35" s="2"/>
      <c r="D35" s="203" t="s">
        <v>2</v>
      </c>
      <c r="E35" s="203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45</v>
      </c>
      <c r="C39" s="201"/>
      <c r="D39" s="201"/>
      <c r="E39" s="201"/>
      <c r="F39" s="98">
        <f>'SO 01 01 Pol'!AE151+'SO 01 02 Pol'!AE108</f>
        <v>0</v>
      </c>
      <c r="G39" s="99">
        <f>'SO 01 01 Pol'!AF151+'SO 01 02 Pol'!AF108</f>
        <v>0</v>
      </c>
      <c r="H39" s="100">
        <f>(F39*SazbaDPH1/100)+(G39*SazbaDPH2/100)</f>
        <v>0</v>
      </c>
      <c r="I39" s="100">
        <f>F39+G39+H39</f>
        <v>0</v>
      </c>
      <c r="J39" s="101" t="str">
        <f>IF(_xlfn.SINGLE(CenaCelkemVypocet)=0,"",I39/_xlfn.SINGLE(CenaCelkemVypocet)*100)</f>
        <v/>
      </c>
    </row>
    <row r="40" spans="1:10" ht="25.5" customHeight="1" x14ac:dyDescent="0.2">
      <c r="A40" s="87">
        <v>2</v>
      </c>
      <c r="B40" s="102"/>
      <c r="C40" s="202" t="s">
        <v>46</v>
      </c>
      <c r="D40" s="202"/>
      <c r="E40" s="202"/>
      <c r="F40" s="103"/>
      <c r="G40" s="104"/>
      <c r="H40" s="104">
        <f>(F40*SazbaDPH1/100)+(G40*SazbaDPH2/100)</f>
        <v>0</v>
      </c>
      <c r="I40" s="104"/>
      <c r="J40" s="105"/>
    </row>
    <row r="41" spans="1:10" ht="25.5" customHeight="1" x14ac:dyDescent="0.2">
      <c r="A41" s="87">
        <v>2</v>
      </c>
      <c r="B41" s="102" t="s">
        <v>47</v>
      </c>
      <c r="C41" s="202" t="s">
        <v>48</v>
      </c>
      <c r="D41" s="202"/>
      <c r="E41" s="202"/>
      <c r="F41" s="103">
        <f>'SO 01 01 Pol'!AE151+'SO 01 02 Pol'!AE108</f>
        <v>0</v>
      </c>
      <c r="G41" s="104">
        <f>'SO 01 01 Pol'!AF151+'SO 01 02 Pol'!AF108</f>
        <v>0</v>
      </c>
      <c r="H41" s="104">
        <f>(F41*SazbaDPH1/100)+(G41*SazbaDPH2/100)</f>
        <v>0</v>
      </c>
      <c r="I41" s="104">
        <f>F41+G41+H41</f>
        <v>0</v>
      </c>
      <c r="J41" s="105" t="str">
        <f>IF(_xlfn.SINGLE(CenaCelkemVypocet)=0,"",I41/_xlfn.SINGLE(CenaCelkemVypocet)*100)</f>
        <v/>
      </c>
    </row>
    <row r="42" spans="1:10" ht="25.5" customHeight="1" x14ac:dyDescent="0.2">
      <c r="A42" s="87">
        <v>3</v>
      </c>
      <c r="B42" s="106" t="s">
        <v>49</v>
      </c>
      <c r="C42" s="201" t="s">
        <v>50</v>
      </c>
      <c r="D42" s="201"/>
      <c r="E42" s="201"/>
      <c r="F42" s="107">
        <f>'SO 01 01 Pol'!AE151</f>
        <v>0</v>
      </c>
      <c r="G42" s="100">
        <f>'SO 01 01 Pol'!AF151</f>
        <v>0</v>
      </c>
      <c r="H42" s="100">
        <f>(F42*SazbaDPH1/100)+(G42*SazbaDPH2/100)</f>
        <v>0</v>
      </c>
      <c r="I42" s="100">
        <f>F42+G42+H42</f>
        <v>0</v>
      </c>
      <c r="J42" s="101" t="str">
        <f>IF(_xlfn.SINGLE(CenaCelkemVypocet)=0,"",I42/_xlfn.SINGLE(CenaCelkemVypocet)*100)</f>
        <v/>
      </c>
    </row>
    <row r="43" spans="1:10" ht="25.5" customHeight="1" x14ac:dyDescent="0.2">
      <c r="A43" s="87">
        <v>3</v>
      </c>
      <c r="B43" s="106" t="s">
        <v>51</v>
      </c>
      <c r="C43" s="201" t="s">
        <v>52</v>
      </c>
      <c r="D43" s="201"/>
      <c r="E43" s="201"/>
      <c r="F43" s="107">
        <f>'SO 01 02 Pol'!AE108</f>
        <v>0</v>
      </c>
      <c r="G43" s="100">
        <f>'SO 01 02 Pol'!AF108</f>
        <v>0</v>
      </c>
      <c r="H43" s="100">
        <f>(F43*SazbaDPH1/100)+(G43*SazbaDPH2/100)</f>
        <v>0</v>
      </c>
      <c r="I43" s="100">
        <f>F43+G43+H43</f>
        <v>0</v>
      </c>
      <c r="J43" s="101" t="str">
        <f>IF(_xlfn.SINGLE(CenaCelkemVypocet)=0,"",I43/_xlfn.SINGLE(CenaCelkemVypocet)*100)</f>
        <v/>
      </c>
    </row>
    <row r="44" spans="1:10" ht="25.5" customHeight="1" x14ac:dyDescent="0.2">
      <c r="A44" s="87"/>
      <c r="B44" s="198" t="s">
        <v>53</v>
      </c>
      <c r="C44" s="199"/>
      <c r="D44" s="199"/>
      <c r="E44" s="200"/>
      <c r="F44" s="108">
        <f>SUMIF(A39:A43,"=1",F39:F43)</f>
        <v>0</v>
      </c>
      <c r="G44" s="109">
        <f>SUMIF(A39:A43,"=1",G39:G43)</f>
        <v>0</v>
      </c>
      <c r="H44" s="109">
        <f>SUMIF(A39:A43,"=1",H39:H43)</f>
        <v>0</v>
      </c>
      <c r="I44" s="109">
        <f>SUMIF(A39:A43,"=1",I39:I43)</f>
        <v>0</v>
      </c>
      <c r="J44" s="110">
        <f>SUMIF(A39:A43,"=1",J39:J43)</f>
        <v>0</v>
      </c>
    </row>
    <row r="46" spans="1:10" x14ac:dyDescent="0.2">
      <c r="A46" t="s">
        <v>55</v>
      </c>
      <c r="B46" t="s">
        <v>56</v>
      </c>
    </row>
    <row r="47" spans="1:10" x14ac:dyDescent="0.2">
      <c r="A47" t="s">
        <v>57</v>
      </c>
      <c r="B47" t="s">
        <v>58</v>
      </c>
    </row>
    <row r="48" spans="1:10" x14ac:dyDescent="0.2">
      <c r="A48" t="s">
        <v>59</v>
      </c>
      <c r="B48" t="s">
        <v>60</v>
      </c>
    </row>
    <row r="49" spans="1:10" x14ac:dyDescent="0.2">
      <c r="A49" t="s">
        <v>59</v>
      </c>
      <c r="B49" t="s">
        <v>61</v>
      </c>
    </row>
    <row r="52" spans="1:10" ht="15.75" x14ac:dyDescent="0.25">
      <c r="B52" s="119" t="s">
        <v>62</v>
      </c>
    </row>
    <row r="54" spans="1:10" ht="25.5" customHeight="1" x14ac:dyDescent="0.2">
      <c r="A54" s="121"/>
      <c r="B54" s="124" t="s">
        <v>17</v>
      </c>
      <c r="C54" s="124" t="s">
        <v>5</v>
      </c>
      <c r="D54" s="125"/>
      <c r="E54" s="125"/>
      <c r="F54" s="126" t="s">
        <v>63</v>
      </c>
      <c r="G54" s="126"/>
      <c r="H54" s="126"/>
      <c r="I54" s="126" t="s">
        <v>29</v>
      </c>
      <c r="J54" s="126" t="s">
        <v>0</v>
      </c>
    </row>
    <row r="55" spans="1:10" ht="36.75" customHeight="1" x14ac:dyDescent="0.2">
      <c r="A55" s="122"/>
      <c r="B55" s="127" t="s">
        <v>64</v>
      </c>
      <c r="C55" s="196" t="s">
        <v>65</v>
      </c>
      <c r="D55" s="197"/>
      <c r="E55" s="197"/>
      <c r="F55" s="134" t="s">
        <v>24</v>
      </c>
      <c r="G55" s="135"/>
      <c r="H55" s="135"/>
      <c r="I55" s="135">
        <f>'SO 01 01 Pol'!G8+'SO 01 02 Pol'!G8</f>
        <v>0</v>
      </c>
      <c r="J55" s="131" t="str">
        <f>IF(I67=0,"",I55/I67*100)</f>
        <v/>
      </c>
    </row>
    <row r="56" spans="1:10" ht="36.75" customHeight="1" x14ac:dyDescent="0.2">
      <c r="A56" s="122"/>
      <c r="B56" s="127" t="s">
        <v>66</v>
      </c>
      <c r="C56" s="196" t="s">
        <v>67</v>
      </c>
      <c r="D56" s="197"/>
      <c r="E56" s="197"/>
      <c r="F56" s="134" t="s">
        <v>24</v>
      </c>
      <c r="G56" s="135"/>
      <c r="H56" s="135"/>
      <c r="I56" s="135">
        <f>'SO 01 01 Pol'!G72</f>
        <v>0</v>
      </c>
      <c r="J56" s="131" t="str">
        <f>IF(I67=0,"",I56/I67*100)</f>
        <v/>
      </c>
    </row>
    <row r="57" spans="1:10" ht="36.75" customHeight="1" x14ac:dyDescent="0.2">
      <c r="A57" s="122"/>
      <c r="B57" s="127" t="s">
        <v>68</v>
      </c>
      <c r="C57" s="196" t="s">
        <v>69</v>
      </c>
      <c r="D57" s="197"/>
      <c r="E57" s="197"/>
      <c r="F57" s="134" t="s">
        <v>24</v>
      </c>
      <c r="G57" s="135"/>
      <c r="H57" s="135"/>
      <c r="I57" s="135">
        <f>'SO 01 01 Pol'!G84+'SO 01 02 Pol'!G19</f>
        <v>0</v>
      </c>
      <c r="J57" s="131" t="str">
        <f>IF(I67=0,"",I57/I67*100)</f>
        <v/>
      </c>
    </row>
    <row r="58" spans="1:10" ht="36.75" customHeight="1" x14ac:dyDescent="0.2">
      <c r="A58" s="122"/>
      <c r="B58" s="127" t="s">
        <v>70</v>
      </c>
      <c r="C58" s="196" t="s">
        <v>71</v>
      </c>
      <c r="D58" s="197"/>
      <c r="E58" s="197"/>
      <c r="F58" s="134" t="s">
        <v>24</v>
      </c>
      <c r="G58" s="135"/>
      <c r="H58" s="135"/>
      <c r="I58" s="135">
        <f>'SO 01 01 Pol'!G102+'SO 01 02 Pol'!G24</f>
        <v>0</v>
      </c>
      <c r="J58" s="131" t="str">
        <f>IF(I67=0,"",I58/I67*100)</f>
        <v/>
      </c>
    </row>
    <row r="59" spans="1:10" ht="36.75" customHeight="1" x14ac:dyDescent="0.2">
      <c r="A59" s="122"/>
      <c r="B59" s="127" t="s">
        <v>72</v>
      </c>
      <c r="C59" s="196" t="s">
        <v>73</v>
      </c>
      <c r="D59" s="197"/>
      <c r="E59" s="197"/>
      <c r="F59" s="134" t="s">
        <v>24</v>
      </c>
      <c r="G59" s="135"/>
      <c r="H59" s="135"/>
      <c r="I59" s="135">
        <f>'SO 01 02 Pol'!G48</f>
        <v>0</v>
      </c>
      <c r="J59" s="131" t="str">
        <f>IF(I67=0,"",I59/I67*100)</f>
        <v/>
      </c>
    </row>
    <row r="60" spans="1:10" ht="36.75" customHeight="1" x14ac:dyDescent="0.2">
      <c r="A60" s="122"/>
      <c r="B60" s="127" t="s">
        <v>74</v>
      </c>
      <c r="C60" s="196" t="s">
        <v>75</v>
      </c>
      <c r="D60" s="197"/>
      <c r="E60" s="197"/>
      <c r="F60" s="134" t="s">
        <v>24</v>
      </c>
      <c r="G60" s="135"/>
      <c r="H60" s="135"/>
      <c r="I60" s="135">
        <f>'SO 01 02 Pol'!G53</f>
        <v>0</v>
      </c>
      <c r="J60" s="131" t="str">
        <f>IF(I67=0,"",I60/I67*100)</f>
        <v/>
      </c>
    </row>
    <row r="61" spans="1:10" ht="36.75" customHeight="1" x14ac:dyDescent="0.2">
      <c r="A61" s="122"/>
      <c r="B61" s="127" t="s">
        <v>76</v>
      </c>
      <c r="C61" s="196" t="s">
        <v>77</v>
      </c>
      <c r="D61" s="197"/>
      <c r="E61" s="197"/>
      <c r="F61" s="134" t="s">
        <v>24</v>
      </c>
      <c r="G61" s="135"/>
      <c r="H61" s="135"/>
      <c r="I61" s="135">
        <f>'SO 01 01 Pol'!G117</f>
        <v>0</v>
      </c>
      <c r="J61" s="131" t="str">
        <f>IF(I67=0,"",I61/I67*100)</f>
        <v/>
      </c>
    </row>
    <row r="62" spans="1:10" ht="36.75" customHeight="1" x14ac:dyDescent="0.2">
      <c r="A62" s="122"/>
      <c r="B62" s="127" t="s">
        <v>78</v>
      </c>
      <c r="C62" s="196" t="s">
        <v>79</v>
      </c>
      <c r="D62" s="197"/>
      <c r="E62" s="197"/>
      <c r="F62" s="134" t="s">
        <v>24</v>
      </c>
      <c r="G62" s="135"/>
      <c r="H62" s="135"/>
      <c r="I62" s="135">
        <f>'SO 01 01 Pol'!G127+'SO 01 02 Pol'!G59</f>
        <v>0</v>
      </c>
      <c r="J62" s="131" t="str">
        <f>IF(I67=0,"",I62/I67*100)</f>
        <v/>
      </c>
    </row>
    <row r="63" spans="1:10" ht="36.75" customHeight="1" x14ac:dyDescent="0.2">
      <c r="A63" s="122"/>
      <c r="B63" s="127" t="s">
        <v>80</v>
      </c>
      <c r="C63" s="196" t="s">
        <v>81</v>
      </c>
      <c r="D63" s="197"/>
      <c r="E63" s="197"/>
      <c r="F63" s="134" t="s">
        <v>25</v>
      </c>
      <c r="G63" s="135"/>
      <c r="H63" s="135"/>
      <c r="I63" s="135">
        <f>'SO 01 02 Pol'!G62</f>
        <v>0</v>
      </c>
      <c r="J63" s="131" t="str">
        <f>IF(I67=0,"",I63/I67*100)</f>
        <v/>
      </c>
    </row>
    <row r="64" spans="1:10" ht="36.75" customHeight="1" x14ac:dyDescent="0.2">
      <c r="A64" s="122"/>
      <c r="B64" s="127" t="s">
        <v>82</v>
      </c>
      <c r="C64" s="196" t="s">
        <v>83</v>
      </c>
      <c r="D64" s="197"/>
      <c r="E64" s="197"/>
      <c r="F64" s="134" t="s">
        <v>84</v>
      </c>
      <c r="G64" s="135"/>
      <c r="H64" s="135"/>
      <c r="I64" s="135">
        <f>'SO 01 01 Pol'!G130</f>
        <v>0</v>
      </c>
      <c r="J64" s="131" t="str">
        <f>IF(I67=0,"",I64/I67*100)</f>
        <v/>
      </c>
    </row>
    <row r="65" spans="1:10" ht="36.75" customHeight="1" x14ac:dyDescent="0.2">
      <c r="A65" s="122"/>
      <c r="B65" s="127" t="s">
        <v>85</v>
      </c>
      <c r="C65" s="196" t="s">
        <v>27</v>
      </c>
      <c r="D65" s="197"/>
      <c r="E65" s="197"/>
      <c r="F65" s="134" t="s">
        <v>85</v>
      </c>
      <c r="G65" s="135"/>
      <c r="H65" s="135"/>
      <c r="I65" s="135">
        <f>'SO 01 01 Pol'!G136+'SO 01 02 Pol'!G93</f>
        <v>0</v>
      </c>
      <c r="J65" s="131" t="str">
        <f>IF(I67=0,"",I65/I67*100)</f>
        <v/>
      </c>
    </row>
    <row r="66" spans="1:10" ht="36.75" customHeight="1" x14ac:dyDescent="0.2">
      <c r="A66" s="122"/>
      <c r="B66" s="127" t="s">
        <v>86</v>
      </c>
      <c r="C66" s="196" t="s">
        <v>28</v>
      </c>
      <c r="D66" s="197"/>
      <c r="E66" s="197"/>
      <c r="F66" s="134" t="s">
        <v>86</v>
      </c>
      <c r="G66" s="135"/>
      <c r="H66" s="135"/>
      <c r="I66" s="135">
        <f>'SO 01 01 Pol'!G147+'SO 01 02 Pol'!G102</f>
        <v>0</v>
      </c>
      <c r="J66" s="131" t="str">
        <f>IF(I67=0,"",I66/I67*100)</f>
        <v/>
      </c>
    </row>
    <row r="67" spans="1:10" ht="25.5" customHeight="1" x14ac:dyDescent="0.2">
      <c r="A67" s="123"/>
      <c r="B67" s="128" t="s">
        <v>1</v>
      </c>
      <c r="C67" s="129"/>
      <c r="D67" s="130"/>
      <c r="E67" s="130"/>
      <c r="F67" s="136"/>
      <c r="G67" s="137"/>
      <c r="H67" s="137"/>
      <c r="I67" s="137">
        <f>SUM(I55:I66)</f>
        <v>0</v>
      </c>
      <c r="J67" s="132">
        <f>SUM(J55:J66)</f>
        <v>0</v>
      </c>
    </row>
    <row r="68" spans="1:10" x14ac:dyDescent="0.2">
      <c r="F68" s="86"/>
      <c r="G68" s="86"/>
      <c r="H68" s="86"/>
      <c r="I68" s="86"/>
      <c r="J68" s="133"/>
    </row>
    <row r="69" spans="1:10" x14ac:dyDescent="0.2">
      <c r="F69" s="86"/>
      <c r="G69" s="86"/>
      <c r="H69" s="86"/>
      <c r="I69" s="86"/>
      <c r="J69" s="133"/>
    </row>
    <row r="70" spans="1:10" x14ac:dyDescent="0.2">
      <c r="F70" s="86"/>
      <c r="G70" s="86"/>
      <c r="H70" s="86"/>
      <c r="I70" s="86"/>
      <c r="J70" s="133"/>
    </row>
  </sheetData>
  <sheetProtection algorithmName="SHA-512" hashValue="zfoLPFi1RMjmSHPa6ULxXTjdCHtvcddyE2Sh8sFIa5BeUEzZnnvyf+dNsIcpCXQenSnVkYSOsxdyfZFQrNYZKw==" saltValue="j7kfjDI2oPvN3kMKga/3q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B44:E44"/>
    <mergeCell ref="C55:E55"/>
    <mergeCell ref="C56:E56"/>
    <mergeCell ref="C57:E57"/>
    <mergeCell ref="C58:E58"/>
    <mergeCell ref="C64:E64"/>
    <mergeCell ref="C65:E65"/>
    <mergeCell ref="C66:E66"/>
    <mergeCell ref="C59:E59"/>
    <mergeCell ref="C60:E60"/>
    <mergeCell ref="C61:E61"/>
    <mergeCell ref="C62:E62"/>
    <mergeCell ref="C63:E6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8" t="s">
        <v>6</v>
      </c>
      <c r="B1" s="248"/>
      <c r="C1" s="249"/>
      <c r="D1" s="248"/>
      <c r="E1" s="248"/>
      <c r="F1" s="248"/>
      <c r="G1" s="248"/>
    </row>
    <row r="2" spans="1:7" ht="24.95" customHeight="1" x14ac:dyDescent="0.2">
      <c r="A2" s="50" t="s">
        <v>7</v>
      </c>
      <c r="B2" s="49"/>
      <c r="C2" s="250"/>
      <c r="D2" s="250"/>
      <c r="E2" s="250"/>
      <c r="F2" s="250"/>
      <c r="G2" s="251"/>
    </row>
    <row r="3" spans="1:7" ht="24.95" customHeight="1" x14ac:dyDescent="0.2">
      <c r="A3" s="50" t="s">
        <v>8</v>
      </c>
      <c r="B3" s="49"/>
      <c r="C3" s="250"/>
      <c r="D3" s="250"/>
      <c r="E3" s="250"/>
      <c r="F3" s="250"/>
      <c r="G3" s="251"/>
    </row>
    <row r="4" spans="1:7" ht="24.95" customHeight="1" x14ac:dyDescent="0.2">
      <c r="A4" s="50" t="s">
        <v>9</v>
      </c>
      <c r="B4" s="49"/>
      <c r="C4" s="250"/>
      <c r="D4" s="250"/>
      <c r="E4" s="250"/>
      <c r="F4" s="250"/>
      <c r="G4" s="251"/>
    </row>
    <row r="5" spans="1:7" x14ac:dyDescent="0.2">
      <c r="B5" s="4"/>
      <c r="C5" s="5"/>
      <c r="D5" s="6"/>
    </row>
  </sheetData>
  <sheetProtection algorithmName="SHA-512" hashValue="mNMnlMX+WtLidixaL9bj+hGyaILveaF84jihS0/7mM0IxYaO1bVkyMjS6xj6mmVqgqWRwNXW/drLhP60NMmiJQ==" saltValue="XVvkO2lc15dumDtBaplx0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DADB4-7D7B-45F9-AED3-A8BF0D59303C}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7109375" style="120" customWidth="1"/>
    <col min="3" max="3" width="63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6" t="s">
        <v>87</v>
      </c>
      <c r="B1" s="256"/>
      <c r="C1" s="256"/>
      <c r="D1" s="256"/>
      <c r="E1" s="256"/>
      <c r="F1" s="256"/>
      <c r="G1" s="256"/>
      <c r="AG1" t="s">
        <v>88</v>
      </c>
    </row>
    <row r="2" spans="1:60" ht="25.15" customHeight="1" x14ac:dyDescent="0.2">
      <c r="A2" s="50" t="s">
        <v>7</v>
      </c>
      <c r="B2" s="49" t="s">
        <v>43</v>
      </c>
      <c r="C2" s="257" t="s">
        <v>44</v>
      </c>
      <c r="D2" s="258"/>
      <c r="E2" s="258"/>
      <c r="F2" s="258"/>
      <c r="G2" s="259"/>
      <c r="AG2" t="s">
        <v>89</v>
      </c>
    </row>
    <row r="3" spans="1:60" ht="25.15" customHeight="1" x14ac:dyDescent="0.2">
      <c r="A3" s="50" t="s">
        <v>8</v>
      </c>
      <c r="B3" s="49" t="s">
        <v>47</v>
      </c>
      <c r="C3" s="257" t="s">
        <v>48</v>
      </c>
      <c r="D3" s="258"/>
      <c r="E3" s="258"/>
      <c r="F3" s="258"/>
      <c r="G3" s="259"/>
      <c r="AC3" s="120" t="s">
        <v>89</v>
      </c>
      <c r="AG3" t="s">
        <v>90</v>
      </c>
    </row>
    <row r="4" spans="1:60" ht="25.15" customHeight="1" x14ac:dyDescent="0.2">
      <c r="A4" s="139" t="s">
        <v>9</v>
      </c>
      <c r="B4" s="140" t="s">
        <v>49</v>
      </c>
      <c r="C4" s="260" t="s">
        <v>50</v>
      </c>
      <c r="D4" s="261"/>
      <c r="E4" s="261"/>
      <c r="F4" s="261"/>
      <c r="G4" s="262"/>
      <c r="AG4" t="s">
        <v>91</v>
      </c>
    </row>
    <row r="5" spans="1:60" x14ac:dyDescent="0.2">
      <c r="D5" s="10"/>
    </row>
    <row r="6" spans="1:60" ht="38.25" x14ac:dyDescent="0.2">
      <c r="A6" s="142" t="s">
        <v>92</v>
      </c>
      <c r="B6" s="144" t="s">
        <v>93</v>
      </c>
      <c r="C6" s="144" t="s">
        <v>94</v>
      </c>
      <c r="D6" s="143" t="s">
        <v>95</v>
      </c>
      <c r="E6" s="142" t="s">
        <v>96</v>
      </c>
      <c r="F6" s="141" t="s">
        <v>97</v>
      </c>
      <c r="G6" s="142" t="s">
        <v>29</v>
      </c>
      <c r="H6" s="145" t="s">
        <v>30</v>
      </c>
      <c r="I6" s="145" t="s">
        <v>98</v>
      </c>
      <c r="J6" s="145" t="s">
        <v>31</v>
      </c>
      <c r="K6" s="145" t="s">
        <v>99</v>
      </c>
      <c r="L6" s="145" t="s">
        <v>100</v>
      </c>
      <c r="M6" s="145" t="s">
        <v>101</v>
      </c>
      <c r="N6" s="145" t="s">
        <v>102</v>
      </c>
      <c r="O6" s="145" t="s">
        <v>103</v>
      </c>
      <c r="P6" s="145" t="s">
        <v>104</v>
      </c>
      <c r="Q6" s="145" t="s">
        <v>105</v>
      </c>
      <c r="R6" s="145" t="s">
        <v>106</v>
      </c>
      <c r="S6" s="145" t="s">
        <v>107</v>
      </c>
      <c r="T6" s="145" t="s">
        <v>108</v>
      </c>
      <c r="U6" s="145" t="s">
        <v>109</v>
      </c>
      <c r="V6" s="145" t="s">
        <v>110</v>
      </c>
      <c r="W6" s="145" t="s">
        <v>111</v>
      </c>
      <c r="X6" s="145" t="s">
        <v>112</v>
      </c>
      <c r="Y6" s="145" t="s">
        <v>113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4" t="s">
        <v>114</v>
      </c>
      <c r="B8" s="165" t="s">
        <v>64</v>
      </c>
      <c r="C8" s="186" t="s">
        <v>65</v>
      </c>
      <c r="D8" s="166"/>
      <c r="E8" s="167"/>
      <c r="F8" s="168"/>
      <c r="G8" s="168">
        <f>SUMIF(AG9:AG71,"&lt;&gt;NOR",G9:G71)</f>
        <v>0</v>
      </c>
      <c r="H8" s="168"/>
      <c r="I8" s="168">
        <f>SUM(I9:I71)</f>
        <v>0</v>
      </c>
      <c r="J8" s="168"/>
      <c r="K8" s="168">
        <f>SUM(K9:K71)</f>
        <v>0</v>
      </c>
      <c r="L8" s="168"/>
      <c r="M8" s="168">
        <f>SUM(M9:M71)</f>
        <v>0</v>
      </c>
      <c r="N8" s="167"/>
      <c r="O8" s="167">
        <f>SUM(O9:O71)</f>
        <v>0</v>
      </c>
      <c r="P8" s="167"/>
      <c r="Q8" s="167">
        <f>SUM(Q9:Q71)</f>
        <v>0</v>
      </c>
      <c r="R8" s="168"/>
      <c r="S8" s="168"/>
      <c r="T8" s="169"/>
      <c r="U8" s="163"/>
      <c r="V8" s="163">
        <f>SUM(V9:V71)</f>
        <v>234.37000000000006</v>
      </c>
      <c r="W8" s="163"/>
      <c r="X8" s="163"/>
      <c r="Y8" s="163"/>
      <c r="AG8" t="s">
        <v>115</v>
      </c>
    </row>
    <row r="9" spans="1:60" outlineLevel="1" x14ac:dyDescent="0.2">
      <c r="A9" s="171">
        <v>1</v>
      </c>
      <c r="B9" s="172" t="s">
        <v>116</v>
      </c>
      <c r="C9" s="187" t="s">
        <v>117</v>
      </c>
      <c r="D9" s="173" t="s">
        <v>118</v>
      </c>
      <c r="E9" s="174">
        <v>140.35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0</v>
      </c>
      <c r="O9" s="174">
        <f>ROUND(E9*N9,2)</f>
        <v>0</v>
      </c>
      <c r="P9" s="174">
        <v>0</v>
      </c>
      <c r="Q9" s="174">
        <f>ROUND(E9*P9,2)</f>
        <v>0</v>
      </c>
      <c r="R9" s="176" t="s">
        <v>119</v>
      </c>
      <c r="S9" s="176" t="s">
        <v>120</v>
      </c>
      <c r="T9" s="177" t="s">
        <v>120</v>
      </c>
      <c r="U9" s="157">
        <v>0.17</v>
      </c>
      <c r="V9" s="157">
        <f>ROUND(E9*U9,2)</f>
        <v>23.86</v>
      </c>
      <c r="W9" s="157"/>
      <c r="X9" s="157" t="s">
        <v>121</v>
      </c>
      <c r="Y9" s="157" t="s">
        <v>122</v>
      </c>
      <c r="Z9" s="146"/>
      <c r="AA9" s="146"/>
      <c r="AB9" s="146"/>
      <c r="AC9" s="146"/>
      <c r="AD9" s="146"/>
      <c r="AE9" s="146"/>
      <c r="AF9" s="146"/>
      <c r="AG9" s="146" t="s">
        <v>123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ht="22.5" outlineLevel="2" x14ac:dyDescent="0.2">
      <c r="A10" s="153"/>
      <c r="B10" s="154"/>
      <c r="C10" s="254" t="s">
        <v>124</v>
      </c>
      <c r="D10" s="255"/>
      <c r="E10" s="255"/>
      <c r="F10" s="255"/>
      <c r="G10" s="255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6"/>
      <c r="AA10" s="146"/>
      <c r="AB10" s="146"/>
      <c r="AC10" s="146"/>
      <c r="AD10" s="146"/>
      <c r="AE10" s="146"/>
      <c r="AF10" s="146"/>
      <c r="AG10" s="146" t="s">
        <v>125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78" t="str">
        <f>C10</f>
        <v>s odstraněním kořenů a s případným nutným odklizením křovin a stromů na hromady na vzdálenost do 50 m nebo s naložením na dopravní prostředek, do sklonu terénu 1 : 5,</v>
      </c>
      <c r="BB10" s="146"/>
      <c r="BC10" s="146"/>
      <c r="BD10" s="146"/>
      <c r="BE10" s="146"/>
      <c r="BF10" s="146"/>
      <c r="BG10" s="146"/>
      <c r="BH10" s="146"/>
    </row>
    <row r="11" spans="1:60" outlineLevel="2" x14ac:dyDescent="0.2">
      <c r="A11" s="153"/>
      <c r="B11" s="154"/>
      <c r="C11" s="188" t="s">
        <v>126</v>
      </c>
      <c r="D11" s="159"/>
      <c r="E11" s="160">
        <v>140.35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6"/>
      <c r="AA11" s="146"/>
      <c r="AB11" s="146"/>
      <c r="AC11" s="146"/>
      <c r="AD11" s="146"/>
      <c r="AE11" s="146"/>
      <c r="AF11" s="146"/>
      <c r="AG11" s="146" t="s">
        <v>127</v>
      </c>
      <c r="AH11" s="146">
        <v>0</v>
      </c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 x14ac:dyDescent="0.2">
      <c r="A12" s="171">
        <v>2</v>
      </c>
      <c r="B12" s="172" t="s">
        <v>128</v>
      </c>
      <c r="C12" s="187" t="s">
        <v>129</v>
      </c>
      <c r="D12" s="173" t="s">
        <v>130</v>
      </c>
      <c r="E12" s="174">
        <v>5</v>
      </c>
      <c r="F12" s="175"/>
      <c r="G12" s="176">
        <f>ROUND(E12*F12,2)</f>
        <v>0</v>
      </c>
      <c r="H12" s="175"/>
      <c r="I12" s="176">
        <f>ROUND(E12*H12,2)</f>
        <v>0</v>
      </c>
      <c r="J12" s="175"/>
      <c r="K12" s="176">
        <f>ROUND(E12*J12,2)</f>
        <v>0</v>
      </c>
      <c r="L12" s="176">
        <v>21</v>
      </c>
      <c r="M12" s="176">
        <f>G12*(1+L12/100)</f>
        <v>0</v>
      </c>
      <c r="N12" s="174">
        <v>0</v>
      </c>
      <c r="O12" s="174">
        <f>ROUND(E12*N12,2)</f>
        <v>0</v>
      </c>
      <c r="P12" s="174">
        <v>0</v>
      </c>
      <c r="Q12" s="174">
        <f>ROUND(E12*P12,2)</f>
        <v>0</v>
      </c>
      <c r="R12" s="176" t="s">
        <v>119</v>
      </c>
      <c r="S12" s="176" t="s">
        <v>120</v>
      </c>
      <c r="T12" s="177" t="s">
        <v>120</v>
      </c>
      <c r="U12" s="157">
        <v>0.49</v>
      </c>
      <c r="V12" s="157">
        <f>ROUND(E12*U12,2)</f>
        <v>2.4500000000000002</v>
      </c>
      <c r="W12" s="157"/>
      <c r="X12" s="157" t="s">
        <v>121</v>
      </c>
      <c r="Y12" s="157" t="s">
        <v>122</v>
      </c>
      <c r="Z12" s="146"/>
      <c r="AA12" s="146"/>
      <c r="AB12" s="146"/>
      <c r="AC12" s="146"/>
      <c r="AD12" s="146"/>
      <c r="AE12" s="146"/>
      <c r="AF12" s="146"/>
      <c r="AG12" s="146" t="s">
        <v>123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ht="22.5" outlineLevel="2" x14ac:dyDescent="0.2">
      <c r="A13" s="153"/>
      <c r="B13" s="154"/>
      <c r="C13" s="254" t="s">
        <v>131</v>
      </c>
      <c r="D13" s="255"/>
      <c r="E13" s="255"/>
      <c r="F13" s="255"/>
      <c r="G13" s="255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6"/>
      <c r="AA13" s="146"/>
      <c r="AB13" s="146"/>
      <c r="AC13" s="146"/>
      <c r="AD13" s="146"/>
      <c r="AE13" s="146"/>
      <c r="AF13" s="146"/>
      <c r="AG13" s="146" t="s">
        <v>125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78" t="str">
        <f>C13</f>
        <v>s odřezáním kmene a odvětvením, včetně případného odklizení kmene a větví na oddělené hromady na vzdálenost do 50 m nebo s naložením na dopravní prostředek,</v>
      </c>
      <c r="BB13" s="146"/>
      <c r="BC13" s="146"/>
      <c r="BD13" s="146"/>
      <c r="BE13" s="146"/>
      <c r="BF13" s="146"/>
      <c r="BG13" s="146"/>
      <c r="BH13" s="146"/>
    </row>
    <row r="14" spans="1:60" outlineLevel="2" x14ac:dyDescent="0.2">
      <c r="A14" s="153"/>
      <c r="B14" s="154"/>
      <c r="C14" s="188" t="s">
        <v>132</v>
      </c>
      <c r="D14" s="159"/>
      <c r="E14" s="160">
        <v>5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6"/>
      <c r="AA14" s="146"/>
      <c r="AB14" s="146"/>
      <c r="AC14" s="146"/>
      <c r="AD14" s="146"/>
      <c r="AE14" s="146"/>
      <c r="AF14" s="146"/>
      <c r="AG14" s="146" t="s">
        <v>127</v>
      </c>
      <c r="AH14" s="146">
        <v>0</v>
      </c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71">
        <v>3</v>
      </c>
      <c r="B15" s="172" t="s">
        <v>133</v>
      </c>
      <c r="C15" s="187" t="s">
        <v>134</v>
      </c>
      <c r="D15" s="173" t="s">
        <v>130</v>
      </c>
      <c r="E15" s="174">
        <v>5</v>
      </c>
      <c r="F15" s="175"/>
      <c r="G15" s="176">
        <f>ROUND(E15*F15,2)</f>
        <v>0</v>
      </c>
      <c r="H15" s="175"/>
      <c r="I15" s="176">
        <f>ROUND(E15*H15,2)</f>
        <v>0</v>
      </c>
      <c r="J15" s="175"/>
      <c r="K15" s="176">
        <f>ROUND(E15*J15,2)</f>
        <v>0</v>
      </c>
      <c r="L15" s="176">
        <v>21</v>
      </c>
      <c r="M15" s="176">
        <f>G15*(1+L15/100)</f>
        <v>0</v>
      </c>
      <c r="N15" s="174">
        <v>5.0000000000000002E-5</v>
      </c>
      <c r="O15" s="174">
        <f>ROUND(E15*N15,2)</f>
        <v>0</v>
      </c>
      <c r="P15" s="174">
        <v>0</v>
      </c>
      <c r="Q15" s="174">
        <f>ROUND(E15*P15,2)</f>
        <v>0</v>
      </c>
      <c r="R15" s="176" t="s">
        <v>119</v>
      </c>
      <c r="S15" s="176" t="s">
        <v>120</v>
      </c>
      <c r="T15" s="177" t="s">
        <v>120</v>
      </c>
      <c r="U15" s="157">
        <v>0.65900000000000003</v>
      </c>
      <c r="V15" s="157">
        <f>ROUND(E15*U15,2)</f>
        <v>3.3</v>
      </c>
      <c r="W15" s="157"/>
      <c r="X15" s="157" t="s">
        <v>121</v>
      </c>
      <c r="Y15" s="157" t="s">
        <v>122</v>
      </c>
      <c r="Z15" s="146"/>
      <c r="AA15" s="146"/>
      <c r="AB15" s="146"/>
      <c r="AC15" s="146"/>
      <c r="AD15" s="146"/>
      <c r="AE15" s="146"/>
      <c r="AF15" s="146"/>
      <c r="AG15" s="146" t="s">
        <v>123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22.5" outlineLevel="2" x14ac:dyDescent="0.2">
      <c r="A16" s="153"/>
      <c r="B16" s="154"/>
      <c r="C16" s="254" t="s">
        <v>135</v>
      </c>
      <c r="D16" s="255"/>
      <c r="E16" s="255"/>
      <c r="F16" s="255"/>
      <c r="G16" s="255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6"/>
      <c r="AA16" s="146"/>
      <c r="AB16" s="146"/>
      <c r="AC16" s="146"/>
      <c r="AD16" s="146"/>
      <c r="AE16" s="146"/>
      <c r="AF16" s="146"/>
      <c r="AG16" s="146" t="s">
        <v>125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78" t="str">
        <f>C16</f>
        <v>s jejich vykopáním nebo vytrháním, s přesekáním kořenů a s případným nutným přemístěním pařezů na hromady do vzdálenosti do 50 m nebo s naložením na dopravní prostředek,</v>
      </c>
      <c r="BB16" s="146"/>
      <c r="BC16" s="146"/>
      <c r="BD16" s="146"/>
      <c r="BE16" s="146"/>
      <c r="BF16" s="146"/>
      <c r="BG16" s="146"/>
      <c r="BH16" s="146"/>
    </row>
    <row r="17" spans="1:60" outlineLevel="2" x14ac:dyDescent="0.2">
      <c r="A17" s="153"/>
      <c r="B17" s="154"/>
      <c r="C17" s="188" t="s">
        <v>136</v>
      </c>
      <c r="D17" s="159"/>
      <c r="E17" s="160">
        <v>5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6"/>
      <c r="AA17" s="146"/>
      <c r="AB17" s="146"/>
      <c r="AC17" s="146"/>
      <c r="AD17" s="146"/>
      <c r="AE17" s="146"/>
      <c r="AF17" s="146"/>
      <c r="AG17" s="146" t="s">
        <v>127</v>
      </c>
      <c r="AH17" s="146">
        <v>5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">
      <c r="A18" s="171">
        <v>4</v>
      </c>
      <c r="B18" s="172" t="s">
        <v>137</v>
      </c>
      <c r="C18" s="187" t="s">
        <v>138</v>
      </c>
      <c r="D18" s="173" t="s">
        <v>139</v>
      </c>
      <c r="E18" s="174">
        <v>106.185</v>
      </c>
      <c r="F18" s="175"/>
      <c r="G18" s="176">
        <f>ROUND(E18*F18,2)</f>
        <v>0</v>
      </c>
      <c r="H18" s="175"/>
      <c r="I18" s="176">
        <f>ROUND(E18*H18,2)</f>
        <v>0</v>
      </c>
      <c r="J18" s="175"/>
      <c r="K18" s="176">
        <f>ROUND(E18*J18,2)</f>
        <v>0</v>
      </c>
      <c r="L18" s="176">
        <v>21</v>
      </c>
      <c r="M18" s="176">
        <f>G18*(1+L18/100)</f>
        <v>0</v>
      </c>
      <c r="N18" s="174">
        <v>0</v>
      </c>
      <c r="O18" s="174">
        <f>ROUND(E18*N18,2)</f>
        <v>0</v>
      </c>
      <c r="P18" s="174">
        <v>0</v>
      </c>
      <c r="Q18" s="174">
        <f>ROUND(E18*P18,2)</f>
        <v>0</v>
      </c>
      <c r="R18" s="176" t="s">
        <v>119</v>
      </c>
      <c r="S18" s="176" t="s">
        <v>120</v>
      </c>
      <c r="T18" s="177" t="s">
        <v>120</v>
      </c>
      <c r="U18" s="157">
        <v>0.1</v>
      </c>
      <c r="V18" s="157">
        <f>ROUND(E18*U18,2)</f>
        <v>10.62</v>
      </c>
      <c r="W18" s="157"/>
      <c r="X18" s="157" t="s">
        <v>121</v>
      </c>
      <c r="Y18" s="157" t="s">
        <v>122</v>
      </c>
      <c r="Z18" s="146"/>
      <c r="AA18" s="146"/>
      <c r="AB18" s="146"/>
      <c r="AC18" s="146"/>
      <c r="AD18" s="146"/>
      <c r="AE18" s="146"/>
      <c r="AF18" s="146"/>
      <c r="AG18" s="146" t="s">
        <v>123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2" x14ac:dyDescent="0.2">
      <c r="A19" s="153"/>
      <c r="B19" s="154"/>
      <c r="C19" s="254" t="s">
        <v>140</v>
      </c>
      <c r="D19" s="255"/>
      <c r="E19" s="255"/>
      <c r="F19" s="255"/>
      <c r="G19" s="255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6"/>
      <c r="AA19" s="146"/>
      <c r="AB19" s="146"/>
      <c r="AC19" s="146"/>
      <c r="AD19" s="146"/>
      <c r="AE19" s="146"/>
      <c r="AF19" s="146"/>
      <c r="AG19" s="146" t="s">
        <v>125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78" t="str">
        <f>C19</f>
        <v>nebo lesní půdy, s vodorovným přemístěním na hromady v místě upotřebení nebo na dočasné či trvalé skládky se složením</v>
      </c>
      <c r="BB19" s="146"/>
      <c r="BC19" s="146"/>
      <c r="BD19" s="146"/>
      <c r="BE19" s="146"/>
      <c r="BF19" s="146"/>
      <c r="BG19" s="146"/>
      <c r="BH19" s="146"/>
    </row>
    <row r="20" spans="1:60" outlineLevel="2" x14ac:dyDescent="0.2">
      <c r="A20" s="153"/>
      <c r="B20" s="154"/>
      <c r="C20" s="188" t="s">
        <v>141</v>
      </c>
      <c r="D20" s="159"/>
      <c r="E20" s="160">
        <v>98.527500000000003</v>
      </c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6"/>
      <c r="AA20" s="146"/>
      <c r="AB20" s="146"/>
      <c r="AC20" s="146"/>
      <c r="AD20" s="146"/>
      <c r="AE20" s="146"/>
      <c r="AF20" s="146"/>
      <c r="AG20" s="146" t="s">
        <v>127</v>
      </c>
      <c r="AH20" s="146">
        <v>0</v>
      </c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3" x14ac:dyDescent="0.2">
      <c r="A21" s="153"/>
      <c r="B21" s="154"/>
      <c r="C21" s="188" t="s">
        <v>142</v>
      </c>
      <c r="D21" s="159"/>
      <c r="E21" s="160">
        <v>7.6574999999999998</v>
      </c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6"/>
      <c r="AA21" s="146"/>
      <c r="AB21" s="146"/>
      <c r="AC21" s="146"/>
      <c r="AD21" s="146"/>
      <c r="AE21" s="146"/>
      <c r="AF21" s="146"/>
      <c r="AG21" s="146" t="s">
        <v>127</v>
      </c>
      <c r="AH21" s="146">
        <v>0</v>
      </c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 x14ac:dyDescent="0.2">
      <c r="A22" s="171">
        <v>5</v>
      </c>
      <c r="B22" s="172" t="s">
        <v>143</v>
      </c>
      <c r="C22" s="187" t="s">
        <v>144</v>
      </c>
      <c r="D22" s="173" t="s">
        <v>139</v>
      </c>
      <c r="E22" s="174">
        <v>440.08949999999999</v>
      </c>
      <c r="F22" s="175"/>
      <c r="G22" s="176">
        <f>ROUND(E22*F22,2)</f>
        <v>0</v>
      </c>
      <c r="H22" s="175"/>
      <c r="I22" s="176">
        <f>ROUND(E22*H22,2)</f>
        <v>0</v>
      </c>
      <c r="J22" s="175"/>
      <c r="K22" s="176">
        <f>ROUND(E22*J22,2)</f>
        <v>0</v>
      </c>
      <c r="L22" s="176">
        <v>21</v>
      </c>
      <c r="M22" s="176">
        <f>G22*(1+L22/100)</f>
        <v>0</v>
      </c>
      <c r="N22" s="174">
        <v>0</v>
      </c>
      <c r="O22" s="174">
        <f>ROUND(E22*N22,2)</f>
        <v>0</v>
      </c>
      <c r="P22" s="174">
        <v>0</v>
      </c>
      <c r="Q22" s="174">
        <f>ROUND(E22*P22,2)</f>
        <v>0</v>
      </c>
      <c r="R22" s="176" t="s">
        <v>119</v>
      </c>
      <c r="S22" s="176" t="s">
        <v>120</v>
      </c>
      <c r="T22" s="177" t="s">
        <v>120</v>
      </c>
      <c r="U22" s="157">
        <v>0.37</v>
      </c>
      <c r="V22" s="157">
        <f>ROUND(E22*U22,2)</f>
        <v>162.83000000000001</v>
      </c>
      <c r="W22" s="157"/>
      <c r="X22" s="157" t="s">
        <v>121</v>
      </c>
      <c r="Y22" s="157" t="s">
        <v>122</v>
      </c>
      <c r="Z22" s="146"/>
      <c r="AA22" s="146"/>
      <c r="AB22" s="146"/>
      <c r="AC22" s="146"/>
      <c r="AD22" s="146"/>
      <c r="AE22" s="146"/>
      <c r="AF22" s="146"/>
      <c r="AG22" s="146" t="s">
        <v>123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2" x14ac:dyDescent="0.2">
      <c r="A23" s="153"/>
      <c r="B23" s="154"/>
      <c r="C23" s="254" t="s">
        <v>145</v>
      </c>
      <c r="D23" s="255"/>
      <c r="E23" s="255"/>
      <c r="F23" s="255"/>
      <c r="G23" s="255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6"/>
      <c r="AA23" s="146"/>
      <c r="AB23" s="146"/>
      <c r="AC23" s="146"/>
      <c r="AD23" s="146"/>
      <c r="AE23" s="146"/>
      <c r="AF23" s="146"/>
      <c r="AG23" s="146" t="s">
        <v>125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2" x14ac:dyDescent="0.2">
      <c r="A24" s="153"/>
      <c r="B24" s="154"/>
      <c r="C24" s="188" t="s">
        <v>146</v>
      </c>
      <c r="D24" s="159"/>
      <c r="E24" s="160">
        <v>137.9385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6"/>
      <c r="AA24" s="146"/>
      <c r="AB24" s="146"/>
      <c r="AC24" s="146"/>
      <c r="AD24" s="146"/>
      <c r="AE24" s="146"/>
      <c r="AF24" s="146"/>
      <c r="AG24" s="146" t="s">
        <v>127</v>
      </c>
      <c r="AH24" s="146">
        <v>0</v>
      </c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3" x14ac:dyDescent="0.2">
      <c r="A25" s="153"/>
      <c r="B25" s="154"/>
      <c r="C25" s="188" t="s">
        <v>147</v>
      </c>
      <c r="D25" s="159"/>
      <c r="E25" s="160">
        <v>302.15100000000001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6"/>
      <c r="AA25" s="146"/>
      <c r="AB25" s="146"/>
      <c r="AC25" s="146"/>
      <c r="AD25" s="146"/>
      <c r="AE25" s="146"/>
      <c r="AF25" s="146"/>
      <c r="AG25" s="146" t="s">
        <v>127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ht="22.5" outlineLevel="1" x14ac:dyDescent="0.2">
      <c r="A26" s="171">
        <v>6</v>
      </c>
      <c r="B26" s="172" t="s">
        <v>148</v>
      </c>
      <c r="C26" s="187" t="s">
        <v>149</v>
      </c>
      <c r="D26" s="173" t="s">
        <v>139</v>
      </c>
      <c r="E26" s="174">
        <v>66.01343</v>
      </c>
      <c r="F26" s="175"/>
      <c r="G26" s="176">
        <f>ROUND(E26*F26,2)</f>
        <v>0</v>
      </c>
      <c r="H26" s="175"/>
      <c r="I26" s="176">
        <f>ROUND(E26*H26,2)</f>
        <v>0</v>
      </c>
      <c r="J26" s="175"/>
      <c r="K26" s="176">
        <f>ROUND(E26*J26,2)</f>
        <v>0</v>
      </c>
      <c r="L26" s="176">
        <v>21</v>
      </c>
      <c r="M26" s="176">
        <f>G26*(1+L26/100)</f>
        <v>0</v>
      </c>
      <c r="N26" s="174">
        <v>0</v>
      </c>
      <c r="O26" s="174">
        <f>ROUND(E26*N26,2)</f>
        <v>0</v>
      </c>
      <c r="P26" s="174">
        <v>0</v>
      </c>
      <c r="Q26" s="174">
        <f>ROUND(E26*P26,2)</f>
        <v>0</v>
      </c>
      <c r="R26" s="176" t="s">
        <v>119</v>
      </c>
      <c r="S26" s="176" t="s">
        <v>120</v>
      </c>
      <c r="T26" s="177" t="s">
        <v>120</v>
      </c>
      <c r="U26" s="157">
        <v>0.06</v>
      </c>
      <c r="V26" s="157">
        <f>ROUND(E26*U26,2)</f>
        <v>3.96</v>
      </c>
      <c r="W26" s="157"/>
      <c r="X26" s="157" t="s">
        <v>121</v>
      </c>
      <c r="Y26" s="157" t="s">
        <v>122</v>
      </c>
      <c r="Z26" s="146"/>
      <c r="AA26" s="146"/>
      <c r="AB26" s="146"/>
      <c r="AC26" s="146"/>
      <c r="AD26" s="146"/>
      <c r="AE26" s="146"/>
      <c r="AF26" s="146"/>
      <c r="AG26" s="146" t="s">
        <v>123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">
      <c r="A27" s="153"/>
      <c r="B27" s="154"/>
      <c r="C27" s="254" t="s">
        <v>145</v>
      </c>
      <c r="D27" s="255"/>
      <c r="E27" s="255"/>
      <c r="F27" s="255"/>
      <c r="G27" s="255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6"/>
      <c r="AA27" s="146"/>
      <c r="AB27" s="146"/>
      <c r="AC27" s="146"/>
      <c r="AD27" s="146"/>
      <c r="AE27" s="146"/>
      <c r="AF27" s="146"/>
      <c r="AG27" s="146" t="s">
        <v>125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2" x14ac:dyDescent="0.2">
      <c r="A28" s="153"/>
      <c r="B28" s="154"/>
      <c r="C28" s="188" t="s">
        <v>150</v>
      </c>
      <c r="D28" s="159"/>
      <c r="E28" s="160"/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6"/>
      <c r="AA28" s="146"/>
      <c r="AB28" s="146"/>
      <c r="AC28" s="146"/>
      <c r="AD28" s="146"/>
      <c r="AE28" s="146"/>
      <c r="AF28" s="146"/>
      <c r="AG28" s="146" t="s">
        <v>127</v>
      </c>
      <c r="AH28" s="146">
        <v>0</v>
      </c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3" x14ac:dyDescent="0.2">
      <c r="A29" s="153"/>
      <c r="B29" s="154"/>
      <c r="C29" s="188" t="s">
        <v>151</v>
      </c>
      <c r="D29" s="159"/>
      <c r="E29" s="160">
        <v>66.01343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6"/>
      <c r="AA29" s="146"/>
      <c r="AB29" s="146"/>
      <c r="AC29" s="146"/>
      <c r="AD29" s="146"/>
      <c r="AE29" s="146"/>
      <c r="AF29" s="146"/>
      <c r="AG29" s="146" t="s">
        <v>127</v>
      </c>
      <c r="AH29" s="146">
        <v>5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">
      <c r="A30" s="171">
        <v>7</v>
      </c>
      <c r="B30" s="172" t="s">
        <v>152</v>
      </c>
      <c r="C30" s="187" t="s">
        <v>153</v>
      </c>
      <c r="D30" s="173" t="s">
        <v>139</v>
      </c>
      <c r="E30" s="174">
        <v>10.668900000000001</v>
      </c>
      <c r="F30" s="175"/>
      <c r="G30" s="176">
        <f>ROUND(E30*F30,2)</f>
        <v>0</v>
      </c>
      <c r="H30" s="175"/>
      <c r="I30" s="176">
        <f>ROUND(E30*H30,2)</f>
        <v>0</v>
      </c>
      <c r="J30" s="175"/>
      <c r="K30" s="176">
        <f>ROUND(E30*J30,2)</f>
        <v>0</v>
      </c>
      <c r="L30" s="176">
        <v>21</v>
      </c>
      <c r="M30" s="176">
        <f>G30*(1+L30/100)</f>
        <v>0</v>
      </c>
      <c r="N30" s="174">
        <v>0</v>
      </c>
      <c r="O30" s="174">
        <f>ROUND(E30*N30,2)</f>
        <v>0</v>
      </c>
      <c r="P30" s="174">
        <v>0</v>
      </c>
      <c r="Q30" s="174">
        <f>ROUND(E30*P30,2)</f>
        <v>0</v>
      </c>
      <c r="R30" s="176" t="s">
        <v>119</v>
      </c>
      <c r="S30" s="176" t="s">
        <v>120</v>
      </c>
      <c r="T30" s="177" t="s">
        <v>120</v>
      </c>
      <c r="U30" s="157">
        <v>0.5</v>
      </c>
      <c r="V30" s="157">
        <f>ROUND(E30*U30,2)</f>
        <v>5.33</v>
      </c>
      <c r="W30" s="157"/>
      <c r="X30" s="157" t="s">
        <v>121</v>
      </c>
      <c r="Y30" s="157" t="s">
        <v>122</v>
      </c>
      <c r="Z30" s="146"/>
      <c r="AA30" s="146"/>
      <c r="AB30" s="146"/>
      <c r="AC30" s="146"/>
      <c r="AD30" s="146"/>
      <c r="AE30" s="146"/>
      <c r="AF30" s="146"/>
      <c r="AG30" s="146" t="s">
        <v>123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ht="22.5" outlineLevel="2" x14ac:dyDescent="0.2">
      <c r="A31" s="153"/>
      <c r="B31" s="154"/>
      <c r="C31" s="254" t="s">
        <v>154</v>
      </c>
      <c r="D31" s="255"/>
      <c r="E31" s="255"/>
      <c r="F31" s="255"/>
      <c r="G31" s="255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6"/>
      <c r="AA31" s="146"/>
      <c r="AB31" s="146"/>
      <c r="AC31" s="146"/>
      <c r="AD31" s="146"/>
      <c r="AE31" s="146"/>
      <c r="AF31" s="146"/>
      <c r="AG31" s="146" t="s">
        <v>125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78" t="str">
        <f>C31</f>
        <v>zapažených i nezapažených s urovnáním dna do předepsaného profilu a spádu, s přehozením výkopku na přilehlém terénu na vzdálenost do 3 m od podélné osy rýhy nebo s naložením výkopku na dopravní prostředek.</v>
      </c>
      <c r="BB31" s="146"/>
      <c r="BC31" s="146"/>
      <c r="BD31" s="146"/>
      <c r="BE31" s="146"/>
      <c r="BF31" s="146"/>
      <c r="BG31" s="146"/>
      <c r="BH31" s="146"/>
    </row>
    <row r="32" spans="1:60" outlineLevel="2" x14ac:dyDescent="0.2">
      <c r="A32" s="153"/>
      <c r="B32" s="154"/>
      <c r="C32" s="188" t="s">
        <v>155</v>
      </c>
      <c r="D32" s="159"/>
      <c r="E32" s="160">
        <v>9.81</v>
      </c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6"/>
      <c r="AA32" s="146"/>
      <c r="AB32" s="146"/>
      <c r="AC32" s="146"/>
      <c r="AD32" s="146"/>
      <c r="AE32" s="146"/>
      <c r="AF32" s="146"/>
      <c r="AG32" s="146" t="s">
        <v>127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3" x14ac:dyDescent="0.2">
      <c r="A33" s="153"/>
      <c r="B33" s="154"/>
      <c r="C33" s="188" t="s">
        <v>156</v>
      </c>
      <c r="D33" s="159"/>
      <c r="E33" s="160">
        <v>0.8589</v>
      </c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6"/>
      <c r="AA33" s="146"/>
      <c r="AB33" s="146"/>
      <c r="AC33" s="146"/>
      <c r="AD33" s="146"/>
      <c r="AE33" s="146"/>
      <c r="AF33" s="146"/>
      <c r="AG33" s="146" t="s">
        <v>127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 x14ac:dyDescent="0.2">
      <c r="A34" s="171">
        <v>8</v>
      </c>
      <c r="B34" s="172" t="s">
        <v>157</v>
      </c>
      <c r="C34" s="187" t="s">
        <v>158</v>
      </c>
      <c r="D34" s="173" t="s">
        <v>139</v>
      </c>
      <c r="E34" s="174">
        <v>1.6003400000000001</v>
      </c>
      <c r="F34" s="175"/>
      <c r="G34" s="176">
        <f>ROUND(E34*F34,2)</f>
        <v>0</v>
      </c>
      <c r="H34" s="175"/>
      <c r="I34" s="176">
        <f>ROUND(E34*H34,2)</f>
        <v>0</v>
      </c>
      <c r="J34" s="175"/>
      <c r="K34" s="176">
        <f>ROUND(E34*J34,2)</f>
        <v>0</v>
      </c>
      <c r="L34" s="176">
        <v>21</v>
      </c>
      <c r="M34" s="176">
        <f>G34*(1+L34/100)</f>
        <v>0</v>
      </c>
      <c r="N34" s="174">
        <v>0</v>
      </c>
      <c r="O34" s="174">
        <f>ROUND(E34*N34,2)</f>
        <v>0</v>
      </c>
      <c r="P34" s="174">
        <v>0</v>
      </c>
      <c r="Q34" s="174">
        <f>ROUND(E34*P34,2)</f>
        <v>0</v>
      </c>
      <c r="R34" s="176" t="s">
        <v>119</v>
      </c>
      <c r="S34" s="176" t="s">
        <v>120</v>
      </c>
      <c r="T34" s="177" t="s">
        <v>120</v>
      </c>
      <c r="U34" s="157">
        <v>0.6</v>
      </c>
      <c r="V34" s="157">
        <f>ROUND(E34*U34,2)</f>
        <v>0.96</v>
      </c>
      <c r="W34" s="157"/>
      <c r="X34" s="157" t="s">
        <v>121</v>
      </c>
      <c r="Y34" s="157" t="s">
        <v>122</v>
      </c>
      <c r="Z34" s="146"/>
      <c r="AA34" s="146"/>
      <c r="AB34" s="146"/>
      <c r="AC34" s="146"/>
      <c r="AD34" s="146"/>
      <c r="AE34" s="146"/>
      <c r="AF34" s="146"/>
      <c r="AG34" s="146" t="s">
        <v>123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ht="22.5" outlineLevel="2" x14ac:dyDescent="0.2">
      <c r="A35" s="153"/>
      <c r="B35" s="154"/>
      <c r="C35" s="254" t="s">
        <v>154</v>
      </c>
      <c r="D35" s="255"/>
      <c r="E35" s="255"/>
      <c r="F35" s="255"/>
      <c r="G35" s="255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6"/>
      <c r="AA35" s="146"/>
      <c r="AB35" s="146"/>
      <c r="AC35" s="146"/>
      <c r="AD35" s="146"/>
      <c r="AE35" s="146"/>
      <c r="AF35" s="146"/>
      <c r="AG35" s="146" t="s">
        <v>125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78" t="str">
        <f>C35</f>
        <v>zapažených i nezapažených s urovnáním dna do předepsaného profilu a spádu, s přehozením výkopku na přilehlém terénu na vzdálenost do 3 m od podélné osy rýhy nebo s naložením výkopku na dopravní prostředek.</v>
      </c>
      <c r="BB35" s="146"/>
      <c r="BC35" s="146"/>
      <c r="BD35" s="146"/>
      <c r="BE35" s="146"/>
      <c r="BF35" s="146"/>
      <c r="BG35" s="146"/>
      <c r="BH35" s="146"/>
    </row>
    <row r="36" spans="1:60" outlineLevel="2" x14ac:dyDescent="0.2">
      <c r="A36" s="153"/>
      <c r="B36" s="154"/>
      <c r="C36" s="188" t="s">
        <v>159</v>
      </c>
      <c r="D36" s="159"/>
      <c r="E36" s="160"/>
      <c r="F36" s="157"/>
      <c r="G36" s="15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6"/>
      <c r="AA36" s="146"/>
      <c r="AB36" s="146"/>
      <c r="AC36" s="146"/>
      <c r="AD36" s="146"/>
      <c r="AE36" s="146"/>
      <c r="AF36" s="146"/>
      <c r="AG36" s="146" t="s">
        <v>127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3" x14ac:dyDescent="0.2">
      <c r="A37" s="153"/>
      <c r="B37" s="154"/>
      <c r="C37" s="188" t="s">
        <v>160</v>
      </c>
      <c r="D37" s="159"/>
      <c r="E37" s="160">
        <v>1.6003400000000001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6"/>
      <c r="AA37" s="146"/>
      <c r="AB37" s="146"/>
      <c r="AC37" s="146"/>
      <c r="AD37" s="146"/>
      <c r="AE37" s="146"/>
      <c r="AF37" s="146"/>
      <c r="AG37" s="146" t="s">
        <v>127</v>
      </c>
      <c r="AH37" s="146">
        <v>5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ht="22.5" outlineLevel="1" x14ac:dyDescent="0.2">
      <c r="A38" s="171">
        <v>9</v>
      </c>
      <c r="B38" s="172" t="s">
        <v>161</v>
      </c>
      <c r="C38" s="187" t="s">
        <v>162</v>
      </c>
      <c r="D38" s="173" t="s">
        <v>139</v>
      </c>
      <c r="E38" s="174">
        <v>549.28589999999997</v>
      </c>
      <c r="F38" s="175"/>
      <c r="G38" s="176">
        <f>ROUND(E38*F38,2)</f>
        <v>0</v>
      </c>
      <c r="H38" s="175"/>
      <c r="I38" s="176">
        <f>ROUND(E38*H38,2)</f>
        <v>0</v>
      </c>
      <c r="J38" s="175"/>
      <c r="K38" s="176">
        <f>ROUND(E38*J38,2)</f>
        <v>0</v>
      </c>
      <c r="L38" s="176">
        <v>21</v>
      </c>
      <c r="M38" s="176">
        <f>G38*(1+L38/100)</f>
        <v>0</v>
      </c>
      <c r="N38" s="174">
        <v>0</v>
      </c>
      <c r="O38" s="174">
        <f>ROUND(E38*N38,2)</f>
        <v>0</v>
      </c>
      <c r="P38" s="174">
        <v>0</v>
      </c>
      <c r="Q38" s="174">
        <f>ROUND(E38*P38,2)</f>
        <v>0</v>
      </c>
      <c r="R38" s="176" t="s">
        <v>119</v>
      </c>
      <c r="S38" s="176" t="s">
        <v>120</v>
      </c>
      <c r="T38" s="177" t="s">
        <v>120</v>
      </c>
      <c r="U38" s="157">
        <v>0.01</v>
      </c>
      <c r="V38" s="157">
        <f>ROUND(E38*U38,2)</f>
        <v>5.49</v>
      </c>
      <c r="W38" s="157"/>
      <c r="X38" s="157" t="s">
        <v>121</v>
      </c>
      <c r="Y38" s="157" t="s">
        <v>122</v>
      </c>
      <c r="Z38" s="146"/>
      <c r="AA38" s="146"/>
      <c r="AB38" s="146"/>
      <c r="AC38" s="146"/>
      <c r="AD38" s="146"/>
      <c r="AE38" s="146"/>
      <c r="AF38" s="146"/>
      <c r="AG38" s="146" t="s">
        <v>123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2" x14ac:dyDescent="0.2">
      <c r="A39" s="153"/>
      <c r="B39" s="154"/>
      <c r="C39" s="254" t="s">
        <v>163</v>
      </c>
      <c r="D39" s="255"/>
      <c r="E39" s="255"/>
      <c r="F39" s="255"/>
      <c r="G39" s="255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6"/>
      <c r="AA39" s="146"/>
      <c r="AB39" s="146"/>
      <c r="AC39" s="146"/>
      <c r="AD39" s="146"/>
      <c r="AE39" s="146"/>
      <c r="AF39" s="146"/>
      <c r="AG39" s="146" t="s">
        <v>125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2" x14ac:dyDescent="0.2">
      <c r="A40" s="153"/>
      <c r="B40" s="154"/>
      <c r="C40" s="188" t="s">
        <v>164</v>
      </c>
      <c r="D40" s="159"/>
      <c r="E40" s="160"/>
      <c r="F40" s="157"/>
      <c r="G40" s="157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6"/>
      <c r="AA40" s="146"/>
      <c r="AB40" s="146"/>
      <c r="AC40" s="146"/>
      <c r="AD40" s="146"/>
      <c r="AE40" s="146"/>
      <c r="AF40" s="146"/>
      <c r="AG40" s="146" t="s">
        <v>127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3" x14ac:dyDescent="0.2">
      <c r="A41" s="153"/>
      <c r="B41" s="154"/>
      <c r="C41" s="188" t="s">
        <v>165</v>
      </c>
      <c r="D41" s="159"/>
      <c r="E41" s="160">
        <v>440.08949999999999</v>
      </c>
      <c r="F41" s="157"/>
      <c r="G41" s="157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6"/>
      <c r="AA41" s="146"/>
      <c r="AB41" s="146"/>
      <c r="AC41" s="146"/>
      <c r="AD41" s="146"/>
      <c r="AE41" s="146"/>
      <c r="AF41" s="146"/>
      <c r="AG41" s="146" t="s">
        <v>127</v>
      </c>
      <c r="AH41" s="146">
        <v>5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3" x14ac:dyDescent="0.2">
      <c r="A42" s="153"/>
      <c r="B42" s="154"/>
      <c r="C42" s="188" t="s">
        <v>166</v>
      </c>
      <c r="D42" s="159"/>
      <c r="E42" s="160"/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6"/>
      <c r="AA42" s="146"/>
      <c r="AB42" s="146"/>
      <c r="AC42" s="146"/>
      <c r="AD42" s="146"/>
      <c r="AE42" s="146"/>
      <c r="AF42" s="146"/>
      <c r="AG42" s="146" t="s">
        <v>127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3" x14ac:dyDescent="0.2">
      <c r="A43" s="153"/>
      <c r="B43" s="154"/>
      <c r="C43" s="188" t="s">
        <v>167</v>
      </c>
      <c r="D43" s="159"/>
      <c r="E43" s="160">
        <v>10.668900000000001</v>
      </c>
      <c r="F43" s="157"/>
      <c r="G43" s="157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6"/>
      <c r="AA43" s="146"/>
      <c r="AB43" s="146"/>
      <c r="AC43" s="146"/>
      <c r="AD43" s="146"/>
      <c r="AE43" s="146"/>
      <c r="AF43" s="146"/>
      <c r="AG43" s="146" t="s">
        <v>127</v>
      </c>
      <c r="AH43" s="146">
        <v>5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3" x14ac:dyDescent="0.2">
      <c r="A44" s="153"/>
      <c r="B44" s="154"/>
      <c r="C44" s="188" t="s">
        <v>168</v>
      </c>
      <c r="D44" s="159"/>
      <c r="E44" s="160">
        <v>98.527500000000003</v>
      </c>
      <c r="F44" s="157"/>
      <c r="G44" s="15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6"/>
      <c r="AA44" s="146"/>
      <c r="AB44" s="146"/>
      <c r="AC44" s="146"/>
      <c r="AD44" s="146"/>
      <c r="AE44" s="146"/>
      <c r="AF44" s="146"/>
      <c r="AG44" s="146" t="s">
        <v>127</v>
      </c>
      <c r="AH44" s="146">
        <v>0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ht="22.5" outlineLevel="1" x14ac:dyDescent="0.2">
      <c r="A45" s="171">
        <v>10</v>
      </c>
      <c r="B45" s="172" t="s">
        <v>169</v>
      </c>
      <c r="C45" s="187" t="s">
        <v>170</v>
      </c>
      <c r="D45" s="173" t="s">
        <v>139</v>
      </c>
      <c r="E45" s="174">
        <v>5492.8590000000004</v>
      </c>
      <c r="F45" s="175"/>
      <c r="G45" s="176">
        <f>ROUND(E45*F45,2)</f>
        <v>0</v>
      </c>
      <c r="H45" s="175"/>
      <c r="I45" s="176">
        <f>ROUND(E45*H45,2)</f>
        <v>0</v>
      </c>
      <c r="J45" s="175"/>
      <c r="K45" s="176">
        <f>ROUND(E45*J45,2)</f>
        <v>0</v>
      </c>
      <c r="L45" s="176">
        <v>21</v>
      </c>
      <c r="M45" s="176">
        <f>G45*(1+L45/100)</f>
        <v>0</v>
      </c>
      <c r="N45" s="174">
        <v>0</v>
      </c>
      <c r="O45" s="174">
        <f>ROUND(E45*N45,2)</f>
        <v>0</v>
      </c>
      <c r="P45" s="174">
        <v>0</v>
      </c>
      <c r="Q45" s="174">
        <f>ROUND(E45*P45,2)</f>
        <v>0</v>
      </c>
      <c r="R45" s="176" t="s">
        <v>119</v>
      </c>
      <c r="S45" s="176" t="s">
        <v>120</v>
      </c>
      <c r="T45" s="177" t="s">
        <v>120</v>
      </c>
      <c r="U45" s="157">
        <v>0</v>
      </c>
      <c r="V45" s="157">
        <f>ROUND(E45*U45,2)</f>
        <v>0</v>
      </c>
      <c r="W45" s="157"/>
      <c r="X45" s="157" t="s">
        <v>121</v>
      </c>
      <c r="Y45" s="157" t="s">
        <v>122</v>
      </c>
      <c r="Z45" s="146"/>
      <c r="AA45" s="146"/>
      <c r="AB45" s="146"/>
      <c r="AC45" s="146"/>
      <c r="AD45" s="146"/>
      <c r="AE45" s="146"/>
      <c r="AF45" s="146"/>
      <c r="AG45" s="146" t="s">
        <v>123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2" x14ac:dyDescent="0.2">
      <c r="A46" s="153"/>
      <c r="B46" s="154"/>
      <c r="C46" s="254" t="s">
        <v>163</v>
      </c>
      <c r="D46" s="255"/>
      <c r="E46" s="255"/>
      <c r="F46" s="255"/>
      <c r="G46" s="255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6"/>
      <c r="AA46" s="146"/>
      <c r="AB46" s="146"/>
      <c r="AC46" s="146"/>
      <c r="AD46" s="146"/>
      <c r="AE46" s="146"/>
      <c r="AF46" s="146"/>
      <c r="AG46" s="146" t="s">
        <v>125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2" x14ac:dyDescent="0.2">
      <c r="A47" s="153"/>
      <c r="B47" s="154"/>
      <c r="C47" s="188" t="s">
        <v>171</v>
      </c>
      <c r="D47" s="159"/>
      <c r="E47" s="160"/>
      <c r="F47" s="157"/>
      <c r="G47" s="15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6"/>
      <c r="AA47" s="146"/>
      <c r="AB47" s="146"/>
      <c r="AC47" s="146"/>
      <c r="AD47" s="146"/>
      <c r="AE47" s="146"/>
      <c r="AF47" s="146"/>
      <c r="AG47" s="146" t="s">
        <v>127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3" x14ac:dyDescent="0.2">
      <c r="A48" s="153"/>
      <c r="B48" s="154"/>
      <c r="C48" s="188" t="s">
        <v>172</v>
      </c>
      <c r="D48" s="159"/>
      <c r="E48" s="160">
        <v>5492.8590000000004</v>
      </c>
      <c r="F48" s="157"/>
      <c r="G48" s="15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6"/>
      <c r="AA48" s="146"/>
      <c r="AB48" s="146"/>
      <c r="AC48" s="146"/>
      <c r="AD48" s="146"/>
      <c r="AE48" s="146"/>
      <c r="AF48" s="146"/>
      <c r="AG48" s="146" t="s">
        <v>127</v>
      </c>
      <c r="AH48" s="146">
        <v>5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ht="22.5" outlineLevel="1" x14ac:dyDescent="0.2">
      <c r="A49" s="171">
        <v>11</v>
      </c>
      <c r="B49" s="172" t="s">
        <v>173</v>
      </c>
      <c r="C49" s="187" t="s">
        <v>174</v>
      </c>
      <c r="D49" s="173" t="s">
        <v>130</v>
      </c>
      <c r="E49" s="174">
        <v>50</v>
      </c>
      <c r="F49" s="175"/>
      <c r="G49" s="176">
        <f>ROUND(E49*F49,2)</f>
        <v>0</v>
      </c>
      <c r="H49" s="175"/>
      <c r="I49" s="176">
        <f>ROUND(E49*H49,2)</f>
        <v>0</v>
      </c>
      <c r="J49" s="175"/>
      <c r="K49" s="176">
        <f>ROUND(E49*J49,2)</f>
        <v>0</v>
      </c>
      <c r="L49" s="176">
        <v>21</v>
      </c>
      <c r="M49" s="176">
        <f>G49*(1+L49/100)</f>
        <v>0</v>
      </c>
      <c r="N49" s="174">
        <v>0</v>
      </c>
      <c r="O49" s="174">
        <f>ROUND(E49*N49,2)</f>
        <v>0</v>
      </c>
      <c r="P49" s="174">
        <v>0</v>
      </c>
      <c r="Q49" s="174">
        <f>ROUND(E49*P49,2)</f>
        <v>0</v>
      </c>
      <c r="R49" s="176" t="s">
        <v>119</v>
      </c>
      <c r="S49" s="176" t="s">
        <v>120</v>
      </c>
      <c r="T49" s="177" t="s">
        <v>120</v>
      </c>
      <c r="U49" s="157">
        <v>4.4999999999999998E-2</v>
      </c>
      <c r="V49" s="157">
        <f>ROUND(E49*U49,2)</f>
        <v>2.25</v>
      </c>
      <c r="W49" s="157"/>
      <c r="X49" s="157" t="s">
        <v>121</v>
      </c>
      <c r="Y49" s="157" t="s">
        <v>122</v>
      </c>
      <c r="Z49" s="146"/>
      <c r="AA49" s="146"/>
      <c r="AB49" s="146"/>
      <c r="AC49" s="146"/>
      <c r="AD49" s="146"/>
      <c r="AE49" s="146"/>
      <c r="AF49" s="146"/>
      <c r="AG49" s="146" t="s">
        <v>123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2" x14ac:dyDescent="0.2">
      <c r="A50" s="153"/>
      <c r="B50" s="154"/>
      <c r="C50" s="254" t="s">
        <v>175</v>
      </c>
      <c r="D50" s="255"/>
      <c r="E50" s="255"/>
      <c r="F50" s="255"/>
      <c r="G50" s="255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6"/>
      <c r="AA50" s="146"/>
      <c r="AB50" s="146"/>
      <c r="AC50" s="146"/>
      <c r="AD50" s="146"/>
      <c r="AE50" s="146"/>
      <c r="AF50" s="146"/>
      <c r="AG50" s="146" t="s">
        <v>125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2" x14ac:dyDescent="0.2">
      <c r="A51" s="153"/>
      <c r="B51" s="154"/>
      <c r="C51" s="188" t="s">
        <v>176</v>
      </c>
      <c r="D51" s="159"/>
      <c r="E51" s="160">
        <v>50</v>
      </c>
      <c r="F51" s="157"/>
      <c r="G51" s="157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57"/>
      <c r="Z51" s="146"/>
      <c r="AA51" s="146"/>
      <c r="AB51" s="146"/>
      <c r="AC51" s="146"/>
      <c r="AD51" s="146"/>
      <c r="AE51" s="146"/>
      <c r="AF51" s="146"/>
      <c r="AG51" s="146" t="s">
        <v>127</v>
      </c>
      <c r="AH51" s="146">
        <v>0</v>
      </c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ht="22.5" outlineLevel="1" x14ac:dyDescent="0.2">
      <c r="A52" s="171">
        <v>12</v>
      </c>
      <c r="B52" s="172" t="s">
        <v>177</v>
      </c>
      <c r="C52" s="187" t="s">
        <v>178</v>
      </c>
      <c r="D52" s="173" t="s">
        <v>130</v>
      </c>
      <c r="E52" s="174">
        <v>5</v>
      </c>
      <c r="F52" s="175"/>
      <c r="G52" s="176">
        <f>ROUND(E52*F52,2)</f>
        <v>0</v>
      </c>
      <c r="H52" s="175"/>
      <c r="I52" s="176">
        <f>ROUND(E52*H52,2)</f>
        <v>0</v>
      </c>
      <c r="J52" s="175"/>
      <c r="K52" s="176">
        <f>ROUND(E52*J52,2)</f>
        <v>0</v>
      </c>
      <c r="L52" s="176">
        <v>21</v>
      </c>
      <c r="M52" s="176">
        <f>G52*(1+L52/100)</f>
        <v>0</v>
      </c>
      <c r="N52" s="174">
        <v>0</v>
      </c>
      <c r="O52" s="174">
        <f>ROUND(E52*N52,2)</f>
        <v>0</v>
      </c>
      <c r="P52" s="174">
        <v>0</v>
      </c>
      <c r="Q52" s="174">
        <f>ROUND(E52*P52,2)</f>
        <v>0</v>
      </c>
      <c r="R52" s="176" t="s">
        <v>119</v>
      </c>
      <c r="S52" s="176" t="s">
        <v>120</v>
      </c>
      <c r="T52" s="177" t="s">
        <v>120</v>
      </c>
      <c r="U52" s="157">
        <v>0.56999999999999995</v>
      </c>
      <c r="V52" s="157">
        <f>ROUND(E52*U52,2)</f>
        <v>2.85</v>
      </c>
      <c r="W52" s="157"/>
      <c r="X52" s="157" t="s">
        <v>121</v>
      </c>
      <c r="Y52" s="157" t="s">
        <v>122</v>
      </c>
      <c r="Z52" s="146"/>
      <c r="AA52" s="146"/>
      <c r="AB52" s="146"/>
      <c r="AC52" s="146"/>
      <c r="AD52" s="146"/>
      <c r="AE52" s="146"/>
      <c r="AF52" s="146"/>
      <c r="AG52" s="146" t="s">
        <v>123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2" x14ac:dyDescent="0.2">
      <c r="A53" s="153"/>
      <c r="B53" s="154"/>
      <c r="C53" s="254" t="s">
        <v>175</v>
      </c>
      <c r="D53" s="255"/>
      <c r="E53" s="255"/>
      <c r="F53" s="255"/>
      <c r="G53" s="255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6"/>
      <c r="AA53" s="146"/>
      <c r="AB53" s="146"/>
      <c r="AC53" s="146"/>
      <c r="AD53" s="146"/>
      <c r="AE53" s="146"/>
      <c r="AF53" s="146"/>
      <c r="AG53" s="146" t="s">
        <v>125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2" x14ac:dyDescent="0.2">
      <c r="A54" s="153"/>
      <c r="B54" s="154"/>
      <c r="C54" s="188" t="s">
        <v>136</v>
      </c>
      <c r="D54" s="159"/>
      <c r="E54" s="160">
        <v>5</v>
      </c>
      <c r="F54" s="157"/>
      <c r="G54" s="157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57"/>
      <c r="Z54" s="146"/>
      <c r="AA54" s="146"/>
      <c r="AB54" s="146"/>
      <c r="AC54" s="146"/>
      <c r="AD54" s="146"/>
      <c r="AE54" s="146"/>
      <c r="AF54" s="146"/>
      <c r="AG54" s="146" t="s">
        <v>127</v>
      </c>
      <c r="AH54" s="146">
        <v>5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ht="22.5" outlineLevel="1" x14ac:dyDescent="0.2">
      <c r="A55" s="171">
        <v>13</v>
      </c>
      <c r="B55" s="172" t="s">
        <v>179</v>
      </c>
      <c r="C55" s="187" t="s">
        <v>180</v>
      </c>
      <c r="D55" s="173" t="s">
        <v>130</v>
      </c>
      <c r="E55" s="174">
        <v>5</v>
      </c>
      <c r="F55" s="175"/>
      <c r="G55" s="176">
        <f>ROUND(E55*F55,2)</f>
        <v>0</v>
      </c>
      <c r="H55" s="175"/>
      <c r="I55" s="176">
        <f>ROUND(E55*H55,2)</f>
        <v>0</v>
      </c>
      <c r="J55" s="175"/>
      <c r="K55" s="176">
        <f>ROUND(E55*J55,2)</f>
        <v>0</v>
      </c>
      <c r="L55" s="176">
        <v>21</v>
      </c>
      <c r="M55" s="176">
        <f>G55*(1+L55/100)</f>
        <v>0</v>
      </c>
      <c r="N55" s="174">
        <v>0</v>
      </c>
      <c r="O55" s="174">
        <f>ROUND(E55*N55,2)</f>
        <v>0</v>
      </c>
      <c r="P55" s="174">
        <v>0</v>
      </c>
      <c r="Q55" s="174">
        <f>ROUND(E55*P55,2)</f>
        <v>0</v>
      </c>
      <c r="R55" s="176" t="s">
        <v>119</v>
      </c>
      <c r="S55" s="176" t="s">
        <v>120</v>
      </c>
      <c r="T55" s="177" t="s">
        <v>120</v>
      </c>
      <c r="U55" s="157">
        <v>6.6000000000000003E-2</v>
      </c>
      <c r="V55" s="157">
        <f>ROUND(E55*U55,2)</f>
        <v>0.33</v>
      </c>
      <c r="W55" s="157"/>
      <c r="X55" s="157" t="s">
        <v>121</v>
      </c>
      <c r="Y55" s="157" t="s">
        <v>122</v>
      </c>
      <c r="Z55" s="146"/>
      <c r="AA55" s="146"/>
      <c r="AB55" s="146"/>
      <c r="AC55" s="146"/>
      <c r="AD55" s="146"/>
      <c r="AE55" s="146"/>
      <c r="AF55" s="146"/>
      <c r="AG55" s="146" t="s">
        <v>123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2" x14ac:dyDescent="0.2">
      <c r="A56" s="153"/>
      <c r="B56" s="154"/>
      <c r="C56" s="254" t="s">
        <v>175</v>
      </c>
      <c r="D56" s="255"/>
      <c r="E56" s="255"/>
      <c r="F56" s="255"/>
      <c r="G56" s="255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6"/>
      <c r="AA56" s="146"/>
      <c r="AB56" s="146"/>
      <c r="AC56" s="146"/>
      <c r="AD56" s="146"/>
      <c r="AE56" s="146"/>
      <c r="AF56" s="146"/>
      <c r="AG56" s="146" t="s">
        <v>125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2" x14ac:dyDescent="0.2">
      <c r="A57" s="153"/>
      <c r="B57" s="154"/>
      <c r="C57" s="188" t="s">
        <v>136</v>
      </c>
      <c r="D57" s="159"/>
      <c r="E57" s="160">
        <v>5</v>
      </c>
      <c r="F57" s="157"/>
      <c r="G57" s="157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6"/>
      <c r="AA57" s="146"/>
      <c r="AB57" s="146"/>
      <c r="AC57" s="146"/>
      <c r="AD57" s="146"/>
      <c r="AE57" s="146"/>
      <c r="AF57" s="146"/>
      <c r="AG57" s="146" t="s">
        <v>127</v>
      </c>
      <c r="AH57" s="146">
        <v>5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1" x14ac:dyDescent="0.2">
      <c r="A58" s="171">
        <v>14</v>
      </c>
      <c r="B58" s="172" t="s">
        <v>181</v>
      </c>
      <c r="C58" s="187" t="s">
        <v>182</v>
      </c>
      <c r="D58" s="173" t="s">
        <v>118</v>
      </c>
      <c r="E58" s="174">
        <v>140.35</v>
      </c>
      <c r="F58" s="175"/>
      <c r="G58" s="176">
        <f>ROUND(E58*F58,2)</f>
        <v>0</v>
      </c>
      <c r="H58" s="175"/>
      <c r="I58" s="176">
        <f>ROUND(E58*H58,2)</f>
        <v>0</v>
      </c>
      <c r="J58" s="175"/>
      <c r="K58" s="176">
        <f>ROUND(E58*J58,2)</f>
        <v>0</v>
      </c>
      <c r="L58" s="176">
        <v>21</v>
      </c>
      <c r="M58" s="176">
        <f>G58*(1+L58/100)</f>
        <v>0</v>
      </c>
      <c r="N58" s="174">
        <v>0</v>
      </c>
      <c r="O58" s="174">
        <f>ROUND(E58*N58,2)</f>
        <v>0</v>
      </c>
      <c r="P58" s="174">
        <v>0</v>
      </c>
      <c r="Q58" s="174">
        <f>ROUND(E58*P58,2)</f>
        <v>0</v>
      </c>
      <c r="R58" s="176" t="s">
        <v>119</v>
      </c>
      <c r="S58" s="176" t="s">
        <v>120</v>
      </c>
      <c r="T58" s="177" t="s">
        <v>120</v>
      </c>
      <c r="U58" s="157">
        <v>0</v>
      </c>
      <c r="V58" s="157">
        <f>ROUND(E58*U58,2)</f>
        <v>0</v>
      </c>
      <c r="W58" s="157"/>
      <c r="X58" s="157" t="s">
        <v>121</v>
      </c>
      <c r="Y58" s="157" t="s">
        <v>122</v>
      </c>
      <c r="Z58" s="146"/>
      <c r="AA58" s="146"/>
      <c r="AB58" s="146"/>
      <c r="AC58" s="146"/>
      <c r="AD58" s="146"/>
      <c r="AE58" s="146"/>
      <c r="AF58" s="146"/>
      <c r="AG58" s="146" t="s">
        <v>123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2" x14ac:dyDescent="0.2">
      <c r="A59" s="153"/>
      <c r="B59" s="154"/>
      <c r="C59" s="254" t="s">
        <v>183</v>
      </c>
      <c r="D59" s="255"/>
      <c r="E59" s="255"/>
      <c r="F59" s="255"/>
      <c r="G59" s="255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6"/>
      <c r="AA59" s="146"/>
      <c r="AB59" s="146"/>
      <c r="AC59" s="146"/>
      <c r="AD59" s="146"/>
      <c r="AE59" s="146"/>
      <c r="AF59" s="146"/>
      <c r="AG59" s="146" t="s">
        <v>125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2" x14ac:dyDescent="0.2">
      <c r="A60" s="153"/>
      <c r="B60" s="154"/>
      <c r="C60" s="188" t="s">
        <v>184</v>
      </c>
      <c r="D60" s="159"/>
      <c r="E60" s="160">
        <v>140.35</v>
      </c>
      <c r="F60" s="157"/>
      <c r="G60" s="157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57"/>
      <c r="Z60" s="146"/>
      <c r="AA60" s="146"/>
      <c r="AB60" s="146"/>
      <c r="AC60" s="146"/>
      <c r="AD60" s="146"/>
      <c r="AE60" s="146"/>
      <c r="AF60" s="146"/>
      <c r="AG60" s="146" t="s">
        <v>127</v>
      </c>
      <c r="AH60" s="146">
        <v>5</v>
      </c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1" x14ac:dyDescent="0.2">
      <c r="A61" s="171">
        <v>15</v>
      </c>
      <c r="B61" s="172" t="s">
        <v>185</v>
      </c>
      <c r="C61" s="187" t="s">
        <v>186</v>
      </c>
      <c r="D61" s="173" t="s">
        <v>118</v>
      </c>
      <c r="E61" s="174">
        <v>506.85</v>
      </c>
      <c r="F61" s="175"/>
      <c r="G61" s="176">
        <f>ROUND(E61*F61,2)</f>
        <v>0</v>
      </c>
      <c r="H61" s="175"/>
      <c r="I61" s="176">
        <f>ROUND(E61*H61,2)</f>
        <v>0</v>
      </c>
      <c r="J61" s="175"/>
      <c r="K61" s="176">
        <f>ROUND(E61*J61,2)</f>
        <v>0</v>
      </c>
      <c r="L61" s="176">
        <v>21</v>
      </c>
      <c r="M61" s="176">
        <f>G61*(1+L61/100)</f>
        <v>0</v>
      </c>
      <c r="N61" s="174">
        <v>0</v>
      </c>
      <c r="O61" s="174">
        <f>ROUND(E61*N61,2)</f>
        <v>0</v>
      </c>
      <c r="P61" s="174">
        <v>0</v>
      </c>
      <c r="Q61" s="174">
        <f>ROUND(E61*P61,2)</f>
        <v>0</v>
      </c>
      <c r="R61" s="176" t="s">
        <v>119</v>
      </c>
      <c r="S61" s="176" t="s">
        <v>120</v>
      </c>
      <c r="T61" s="177" t="s">
        <v>120</v>
      </c>
      <c r="U61" s="157">
        <v>0.02</v>
      </c>
      <c r="V61" s="157">
        <f>ROUND(E61*U61,2)</f>
        <v>10.14</v>
      </c>
      <c r="W61" s="157"/>
      <c r="X61" s="157" t="s">
        <v>121</v>
      </c>
      <c r="Y61" s="157" t="s">
        <v>122</v>
      </c>
      <c r="Z61" s="146"/>
      <c r="AA61" s="146"/>
      <c r="AB61" s="146"/>
      <c r="AC61" s="146"/>
      <c r="AD61" s="146"/>
      <c r="AE61" s="146"/>
      <c r="AF61" s="146"/>
      <c r="AG61" s="146" t="s">
        <v>123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2" x14ac:dyDescent="0.2">
      <c r="A62" s="153"/>
      <c r="B62" s="154"/>
      <c r="C62" s="254" t="s">
        <v>187</v>
      </c>
      <c r="D62" s="255"/>
      <c r="E62" s="255"/>
      <c r="F62" s="255"/>
      <c r="G62" s="255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6"/>
      <c r="AA62" s="146"/>
      <c r="AB62" s="146"/>
      <c r="AC62" s="146"/>
      <c r="AD62" s="146"/>
      <c r="AE62" s="146"/>
      <c r="AF62" s="146"/>
      <c r="AG62" s="146" t="s">
        <v>125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2" x14ac:dyDescent="0.2">
      <c r="A63" s="153"/>
      <c r="B63" s="154"/>
      <c r="C63" s="188" t="s">
        <v>188</v>
      </c>
      <c r="D63" s="159"/>
      <c r="E63" s="160">
        <v>656.85</v>
      </c>
      <c r="F63" s="157"/>
      <c r="G63" s="157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6"/>
      <c r="AA63" s="146"/>
      <c r="AB63" s="146"/>
      <c r="AC63" s="146"/>
      <c r="AD63" s="146"/>
      <c r="AE63" s="146"/>
      <c r="AF63" s="146"/>
      <c r="AG63" s="146" t="s">
        <v>127</v>
      </c>
      <c r="AH63" s="146">
        <v>0</v>
      </c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3" x14ac:dyDescent="0.2">
      <c r="A64" s="153"/>
      <c r="B64" s="154"/>
      <c r="C64" s="188" t="s">
        <v>189</v>
      </c>
      <c r="D64" s="159"/>
      <c r="E64" s="160">
        <v>-150</v>
      </c>
      <c r="F64" s="157"/>
      <c r="G64" s="1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6"/>
      <c r="AA64" s="146"/>
      <c r="AB64" s="146"/>
      <c r="AC64" s="146"/>
      <c r="AD64" s="146"/>
      <c r="AE64" s="146"/>
      <c r="AF64" s="146"/>
      <c r="AG64" s="146" t="s">
        <v>127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1" x14ac:dyDescent="0.2">
      <c r="A65" s="171">
        <v>16</v>
      </c>
      <c r="B65" s="172" t="s">
        <v>190</v>
      </c>
      <c r="C65" s="187" t="s">
        <v>191</v>
      </c>
      <c r="D65" s="173" t="s">
        <v>139</v>
      </c>
      <c r="E65" s="174">
        <v>98.527500000000003</v>
      </c>
      <c r="F65" s="175"/>
      <c r="G65" s="176">
        <f>ROUND(E65*F65,2)</f>
        <v>0</v>
      </c>
      <c r="H65" s="175"/>
      <c r="I65" s="176">
        <f>ROUND(E65*H65,2)</f>
        <v>0</v>
      </c>
      <c r="J65" s="175"/>
      <c r="K65" s="176">
        <f>ROUND(E65*J65,2)</f>
        <v>0</v>
      </c>
      <c r="L65" s="176">
        <v>21</v>
      </c>
      <c r="M65" s="176">
        <f>G65*(1+L65/100)</f>
        <v>0</v>
      </c>
      <c r="N65" s="174">
        <v>0</v>
      </c>
      <c r="O65" s="174">
        <f>ROUND(E65*N65,2)</f>
        <v>0</v>
      </c>
      <c r="P65" s="174">
        <v>0</v>
      </c>
      <c r="Q65" s="174">
        <f>ROUND(E65*P65,2)</f>
        <v>0</v>
      </c>
      <c r="R65" s="176" t="s">
        <v>119</v>
      </c>
      <c r="S65" s="176" t="s">
        <v>120</v>
      </c>
      <c r="T65" s="177" t="s">
        <v>120</v>
      </c>
      <c r="U65" s="157">
        <v>0</v>
      </c>
      <c r="V65" s="157">
        <f>ROUND(E65*U65,2)</f>
        <v>0</v>
      </c>
      <c r="W65" s="157"/>
      <c r="X65" s="157" t="s">
        <v>121</v>
      </c>
      <c r="Y65" s="157" t="s">
        <v>122</v>
      </c>
      <c r="Z65" s="146"/>
      <c r="AA65" s="146"/>
      <c r="AB65" s="146"/>
      <c r="AC65" s="146"/>
      <c r="AD65" s="146"/>
      <c r="AE65" s="146"/>
      <c r="AF65" s="146"/>
      <c r="AG65" s="146" t="s">
        <v>123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2" x14ac:dyDescent="0.2">
      <c r="A66" s="153"/>
      <c r="B66" s="154"/>
      <c r="C66" s="188" t="s">
        <v>168</v>
      </c>
      <c r="D66" s="159"/>
      <c r="E66" s="160">
        <v>98.527500000000003</v>
      </c>
      <c r="F66" s="157"/>
      <c r="G66" s="157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57"/>
      <c r="Z66" s="146"/>
      <c r="AA66" s="146"/>
      <c r="AB66" s="146"/>
      <c r="AC66" s="146"/>
      <c r="AD66" s="146"/>
      <c r="AE66" s="146"/>
      <c r="AF66" s="146"/>
      <c r="AG66" s="146" t="s">
        <v>127</v>
      </c>
      <c r="AH66" s="146">
        <v>0</v>
      </c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1" x14ac:dyDescent="0.2">
      <c r="A67" s="171">
        <v>17</v>
      </c>
      <c r="B67" s="172" t="s">
        <v>192</v>
      </c>
      <c r="C67" s="187" t="s">
        <v>193</v>
      </c>
      <c r="D67" s="173" t="s">
        <v>139</v>
      </c>
      <c r="E67" s="174">
        <v>450.75839999999999</v>
      </c>
      <c r="F67" s="175"/>
      <c r="G67" s="176">
        <f>ROUND(E67*F67,2)</f>
        <v>0</v>
      </c>
      <c r="H67" s="175"/>
      <c r="I67" s="176">
        <f>ROUND(E67*H67,2)</f>
        <v>0</v>
      </c>
      <c r="J67" s="175"/>
      <c r="K67" s="176">
        <f>ROUND(E67*J67,2)</f>
        <v>0</v>
      </c>
      <c r="L67" s="176">
        <v>21</v>
      </c>
      <c r="M67" s="176">
        <f>G67*(1+L67/100)</f>
        <v>0</v>
      </c>
      <c r="N67" s="174">
        <v>0</v>
      </c>
      <c r="O67" s="174">
        <f>ROUND(E67*N67,2)</f>
        <v>0</v>
      </c>
      <c r="P67" s="174">
        <v>0</v>
      </c>
      <c r="Q67" s="174">
        <f>ROUND(E67*P67,2)</f>
        <v>0</v>
      </c>
      <c r="R67" s="176" t="s">
        <v>119</v>
      </c>
      <c r="S67" s="176" t="s">
        <v>120</v>
      </c>
      <c r="T67" s="177" t="s">
        <v>120</v>
      </c>
      <c r="U67" s="157">
        <v>0</v>
      </c>
      <c r="V67" s="157">
        <f>ROUND(E67*U67,2)</f>
        <v>0</v>
      </c>
      <c r="W67" s="157"/>
      <c r="X67" s="157" t="s">
        <v>121</v>
      </c>
      <c r="Y67" s="157" t="s">
        <v>122</v>
      </c>
      <c r="Z67" s="146"/>
      <c r="AA67" s="146"/>
      <c r="AB67" s="146"/>
      <c r="AC67" s="146"/>
      <c r="AD67" s="146"/>
      <c r="AE67" s="146"/>
      <c r="AF67" s="146"/>
      <c r="AG67" s="146" t="s">
        <v>123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2" x14ac:dyDescent="0.2">
      <c r="A68" s="153"/>
      <c r="B68" s="154"/>
      <c r="C68" s="188" t="s">
        <v>164</v>
      </c>
      <c r="D68" s="159"/>
      <c r="E68" s="160"/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6"/>
      <c r="AA68" s="146"/>
      <c r="AB68" s="146"/>
      <c r="AC68" s="146"/>
      <c r="AD68" s="146"/>
      <c r="AE68" s="146"/>
      <c r="AF68" s="146"/>
      <c r="AG68" s="146" t="s">
        <v>127</v>
      </c>
      <c r="AH68" s="146">
        <v>0</v>
      </c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3" x14ac:dyDescent="0.2">
      <c r="A69" s="153"/>
      <c r="B69" s="154"/>
      <c r="C69" s="188" t="s">
        <v>165</v>
      </c>
      <c r="D69" s="159"/>
      <c r="E69" s="160">
        <v>440.08949999999999</v>
      </c>
      <c r="F69" s="157"/>
      <c r="G69" s="157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57"/>
      <c r="Z69" s="146"/>
      <c r="AA69" s="146"/>
      <c r="AB69" s="146"/>
      <c r="AC69" s="146"/>
      <c r="AD69" s="146"/>
      <c r="AE69" s="146"/>
      <c r="AF69" s="146"/>
      <c r="AG69" s="146" t="s">
        <v>127</v>
      </c>
      <c r="AH69" s="146">
        <v>5</v>
      </c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3" x14ac:dyDescent="0.2">
      <c r="A70" s="153"/>
      <c r="B70" s="154"/>
      <c r="C70" s="188" t="s">
        <v>166</v>
      </c>
      <c r="D70" s="159"/>
      <c r="E70" s="160"/>
      <c r="F70" s="157"/>
      <c r="G70" s="157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6"/>
      <c r="AA70" s="146"/>
      <c r="AB70" s="146"/>
      <c r="AC70" s="146"/>
      <c r="AD70" s="146"/>
      <c r="AE70" s="146"/>
      <c r="AF70" s="146"/>
      <c r="AG70" s="146" t="s">
        <v>127</v>
      </c>
      <c r="AH70" s="146">
        <v>0</v>
      </c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3" x14ac:dyDescent="0.2">
      <c r="A71" s="153"/>
      <c r="B71" s="154"/>
      <c r="C71" s="188" t="s">
        <v>167</v>
      </c>
      <c r="D71" s="159"/>
      <c r="E71" s="160">
        <v>10.668900000000001</v>
      </c>
      <c r="F71" s="157"/>
      <c r="G71" s="157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57"/>
      <c r="Z71" s="146"/>
      <c r="AA71" s="146"/>
      <c r="AB71" s="146"/>
      <c r="AC71" s="146"/>
      <c r="AD71" s="146"/>
      <c r="AE71" s="146"/>
      <c r="AF71" s="146"/>
      <c r="AG71" s="146" t="s">
        <v>127</v>
      </c>
      <c r="AH71" s="146">
        <v>5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x14ac:dyDescent="0.2">
      <c r="A72" s="164" t="s">
        <v>114</v>
      </c>
      <c r="B72" s="165" t="s">
        <v>66</v>
      </c>
      <c r="C72" s="186" t="s">
        <v>67</v>
      </c>
      <c r="D72" s="166"/>
      <c r="E72" s="167"/>
      <c r="F72" s="168"/>
      <c r="G72" s="168">
        <f>SUMIF(AG73:AG83,"&lt;&gt;NOR",G73:G83)</f>
        <v>0</v>
      </c>
      <c r="H72" s="168"/>
      <c r="I72" s="168">
        <f>SUM(I73:I83)</f>
        <v>0</v>
      </c>
      <c r="J72" s="168"/>
      <c r="K72" s="168">
        <f>SUM(K73:K83)</f>
        <v>0</v>
      </c>
      <c r="L72" s="168"/>
      <c r="M72" s="168">
        <f>SUM(M73:M83)</f>
        <v>0</v>
      </c>
      <c r="N72" s="167"/>
      <c r="O72" s="167">
        <f>SUM(O73:O83)</f>
        <v>27.159999999999997</v>
      </c>
      <c r="P72" s="167"/>
      <c r="Q72" s="167">
        <f>SUM(Q73:Q83)</f>
        <v>0</v>
      </c>
      <c r="R72" s="168"/>
      <c r="S72" s="168"/>
      <c r="T72" s="169"/>
      <c r="U72" s="163"/>
      <c r="V72" s="163">
        <f>SUM(V73:V83)</f>
        <v>12.739999999999998</v>
      </c>
      <c r="W72" s="163"/>
      <c r="X72" s="163"/>
      <c r="Y72" s="163"/>
      <c r="AG72" t="s">
        <v>115</v>
      </c>
    </row>
    <row r="73" spans="1:60" outlineLevel="1" x14ac:dyDescent="0.2">
      <c r="A73" s="171">
        <v>18</v>
      </c>
      <c r="B73" s="172" t="s">
        <v>194</v>
      </c>
      <c r="C73" s="187" t="s">
        <v>195</v>
      </c>
      <c r="D73" s="173" t="s">
        <v>139</v>
      </c>
      <c r="E73" s="174">
        <v>0.8175</v>
      </c>
      <c r="F73" s="175"/>
      <c r="G73" s="176">
        <f>ROUND(E73*F73,2)</f>
        <v>0</v>
      </c>
      <c r="H73" s="175"/>
      <c r="I73" s="176">
        <f>ROUND(E73*H73,2)</f>
        <v>0</v>
      </c>
      <c r="J73" s="175"/>
      <c r="K73" s="176">
        <f>ROUND(E73*J73,2)</f>
        <v>0</v>
      </c>
      <c r="L73" s="176">
        <v>21</v>
      </c>
      <c r="M73" s="176">
        <f>G73*(1+L73/100)</f>
        <v>0</v>
      </c>
      <c r="N73" s="174">
        <v>2.5249999999999999</v>
      </c>
      <c r="O73" s="174">
        <f>ROUND(E73*N73,2)</f>
        <v>2.06</v>
      </c>
      <c r="P73" s="174">
        <v>0</v>
      </c>
      <c r="Q73" s="174">
        <f>ROUND(E73*P73,2)</f>
        <v>0</v>
      </c>
      <c r="R73" s="176" t="s">
        <v>196</v>
      </c>
      <c r="S73" s="176" t="s">
        <v>120</v>
      </c>
      <c r="T73" s="177" t="s">
        <v>120</v>
      </c>
      <c r="U73" s="157">
        <v>0.47699999999999998</v>
      </c>
      <c r="V73" s="157">
        <f>ROUND(E73*U73,2)</f>
        <v>0.39</v>
      </c>
      <c r="W73" s="157"/>
      <c r="X73" s="157" t="s">
        <v>121</v>
      </c>
      <c r="Y73" s="157" t="s">
        <v>122</v>
      </c>
      <c r="Z73" s="146"/>
      <c r="AA73" s="146"/>
      <c r="AB73" s="146"/>
      <c r="AC73" s="146"/>
      <c r="AD73" s="146"/>
      <c r="AE73" s="146"/>
      <c r="AF73" s="146"/>
      <c r="AG73" s="146" t="s">
        <v>123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2" x14ac:dyDescent="0.2">
      <c r="A74" s="153"/>
      <c r="B74" s="154"/>
      <c r="C74" s="252" t="s">
        <v>197</v>
      </c>
      <c r="D74" s="253"/>
      <c r="E74" s="253"/>
      <c r="F74" s="253"/>
      <c r="G74" s="253"/>
      <c r="H74" s="157"/>
      <c r="I74" s="157"/>
      <c r="J74" s="157"/>
      <c r="K74" s="157"/>
      <c r="L74" s="157"/>
      <c r="M74" s="157"/>
      <c r="N74" s="156"/>
      <c r="O74" s="156"/>
      <c r="P74" s="156"/>
      <c r="Q74" s="156"/>
      <c r="R74" s="157"/>
      <c r="S74" s="157"/>
      <c r="T74" s="157"/>
      <c r="U74" s="157"/>
      <c r="V74" s="157"/>
      <c r="W74" s="157"/>
      <c r="X74" s="157"/>
      <c r="Y74" s="157"/>
      <c r="Z74" s="146"/>
      <c r="AA74" s="146"/>
      <c r="AB74" s="146"/>
      <c r="AC74" s="146"/>
      <c r="AD74" s="146"/>
      <c r="AE74" s="146"/>
      <c r="AF74" s="146"/>
      <c r="AG74" s="146" t="s">
        <v>198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2" x14ac:dyDescent="0.2">
      <c r="A75" s="153"/>
      <c r="B75" s="154"/>
      <c r="C75" s="188" t="s">
        <v>199</v>
      </c>
      <c r="D75" s="159"/>
      <c r="E75" s="160">
        <v>0.8175</v>
      </c>
      <c r="F75" s="157"/>
      <c r="G75" s="157"/>
      <c r="H75" s="157"/>
      <c r="I75" s="157"/>
      <c r="J75" s="157"/>
      <c r="K75" s="157"/>
      <c r="L75" s="157"/>
      <c r="M75" s="157"/>
      <c r="N75" s="156"/>
      <c r="O75" s="156"/>
      <c r="P75" s="156"/>
      <c r="Q75" s="156"/>
      <c r="R75" s="157"/>
      <c r="S75" s="157"/>
      <c r="T75" s="157"/>
      <c r="U75" s="157"/>
      <c r="V75" s="157"/>
      <c r="W75" s="157"/>
      <c r="X75" s="157"/>
      <c r="Y75" s="157"/>
      <c r="Z75" s="146"/>
      <c r="AA75" s="146"/>
      <c r="AB75" s="146"/>
      <c r="AC75" s="146"/>
      <c r="AD75" s="146"/>
      <c r="AE75" s="146"/>
      <c r="AF75" s="146"/>
      <c r="AG75" s="146" t="s">
        <v>127</v>
      </c>
      <c r="AH75" s="146">
        <v>0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1" x14ac:dyDescent="0.2">
      <c r="A76" s="171">
        <v>19</v>
      </c>
      <c r="B76" s="172" t="s">
        <v>200</v>
      </c>
      <c r="C76" s="187" t="s">
        <v>201</v>
      </c>
      <c r="D76" s="173" t="s">
        <v>139</v>
      </c>
      <c r="E76" s="174">
        <v>9.81</v>
      </c>
      <c r="F76" s="175"/>
      <c r="G76" s="176">
        <f>ROUND(E76*F76,2)</f>
        <v>0</v>
      </c>
      <c r="H76" s="175"/>
      <c r="I76" s="176">
        <f>ROUND(E76*H76,2)</f>
        <v>0</v>
      </c>
      <c r="J76" s="175"/>
      <c r="K76" s="176">
        <f>ROUND(E76*J76,2)</f>
        <v>0</v>
      </c>
      <c r="L76" s="176">
        <v>21</v>
      </c>
      <c r="M76" s="176">
        <f>G76*(1+L76/100)</f>
        <v>0</v>
      </c>
      <c r="N76" s="174">
        <v>2.5249999999999999</v>
      </c>
      <c r="O76" s="174">
        <f>ROUND(E76*N76,2)</f>
        <v>24.77</v>
      </c>
      <c r="P76" s="174">
        <v>0</v>
      </c>
      <c r="Q76" s="174">
        <f>ROUND(E76*P76,2)</f>
        <v>0</v>
      </c>
      <c r="R76" s="176" t="s">
        <v>196</v>
      </c>
      <c r="S76" s="176" t="s">
        <v>120</v>
      </c>
      <c r="T76" s="177" t="s">
        <v>120</v>
      </c>
      <c r="U76" s="157">
        <v>0.48</v>
      </c>
      <c r="V76" s="157">
        <f>ROUND(E76*U76,2)</f>
        <v>4.71</v>
      </c>
      <c r="W76" s="157"/>
      <c r="X76" s="157" t="s">
        <v>121</v>
      </c>
      <c r="Y76" s="157" t="s">
        <v>122</v>
      </c>
      <c r="Z76" s="146"/>
      <c r="AA76" s="146"/>
      <c r="AB76" s="146"/>
      <c r="AC76" s="146"/>
      <c r="AD76" s="146"/>
      <c r="AE76" s="146"/>
      <c r="AF76" s="146"/>
      <c r="AG76" s="146" t="s">
        <v>123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2" x14ac:dyDescent="0.2">
      <c r="A77" s="153"/>
      <c r="B77" s="154"/>
      <c r="C77" s="254" t="s">
        <v>202</v>
      </c>
      <c r="D77" s="255"/>
      <c r="E77" s="255"/>
      <c r="F77" s="255"/>
      <c r="G77" s="255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57"/>
      <c r="Z77" s="146"/>
      <c r="AA77" s="146"/>
      <c r="AB77" s="146"/>
      <c r="AC77" s="146"/>
      <c r="AD77" s="146"/>
      <c r="AE77" s="146"/>
      <c r="AF77" s="146"/>
      <c r="AG77" s="146" t="s">
        <v>125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2" x14ac:dyDescent="0.2">
      <c r="A78" s="153"/>
      <c r="B78" s="154"/>
      <c r="C78" s="188" t="s">
        <v>155</v>
      </c>
      <c r="D78" s="159"/>
      <c r="E78" s="160">
        <v>9.81</v>
      </c>
      <c r="F78" s="157"/>
      <c r="G78" s="157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6"/>
      <c r="AA78" s="146"/>
      <c r="AB78" s="146"/>
      <c r="AC78" s="146"/>
      <c r="AD78" s="146"/>
      <c r="AE78" s="146"/>
      <c r="AF78" s="146"/>
      <c r="AG78" s="146" t="s">
        <v>127</v>
      </c>
      <c r="AH78" s="146">
        <v>0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1" x14ac:dyDescent="0.2">
      <c r="A79" s="171">
        <v>20</v>
      </c>
      <c r="B79" s="172" t="s">
        <v>203</v>
      </c>
      <c r="C79" s="187" t="s">
        <v>204</v>
      </c>
      <c r="D79" s="173" t="s">
        <v>205</v>
      </c>
      <c r="E79" s="174">
        <v>0.32483000000000001</v>
      </c>
      <c r="F79" s="175"/>
      <c r="G79" s="176">
        <f>ROUND(E79*F79,2)</f>
        <v>0</v>
      </c>
      <c r="H79" s="175"/>
      <c r="I79" s="176">
        <f>ROUND(E79*H79,2)</f>
        <v>0</v>
      </c>
      <c r="J79" s="175"/>
      <c r="K79" s="176">
        <f>ROUND(E79*J79,2)</f>
        <v>0</v>
      </c>
      <c r="L79" s="176">
        <v>21</v>
      </c>
      <c r="M79" s="176">
        <f>G79*(1+L79/100)</f>
        <v>0</v>
      </c>
      <c r="N79" s="174">
        <v>1.0249299999999999</v>
      </c>
      <c r="O79" s="174">
        <f>ROUND(E79*N79,2)</f>
        <v>0.33</v>
      </c>
      <c r="P79" s="174">
        <v>0</v>
      </c>
      <c r="Q79" s="174">
        <f>ROUND(E79*P79,2)</f>
        <v>0</v>
      </c>
      <c r="R79" s="176" t="s">
        <v>206</v>
      </c>
      <c r="S79" s="176" t="s">
        <v>120</v>
      </c>
      <c r="T79" s="177" t="s">
        <v>120</v>
      </c>
      <c r="U79" s="157">
        <v>23.530999999999999</v>
      </c>
      <c r="V79" s="157">
        <f>ROUND(E79*U79,2)</f>
        <v>7.64</v>
      </c>
      <c r="W79" s="157"/>
      <c r="X79" s="157" t="s">
        <v>121</v>
      </c>
      <c r="Y79" s="157" t="s">
        <v>122</v>
      </c>
      <c r="Z79" s="146"/>
      <c r="AA79" s="146"/>
      <c r="AB79" s="146"/>
      <c r="AC79" s="146"/>
      <c r="AD79" s="146"/>
      <c r="AE79" s="146"/>
      <c r="AF79" s="146"/>
      <c r="AG79" s="146" t="s">
        <v>123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2" x14ac:dyDescent="0.2">
      <c r="A80" s="153"/>
      <c r="B80" s="154"/>
      <c r="C80" s="188" t="s">
        <v>207</v>
      </c>
      <c r="D80" s="159"/>
      <c r="E80" s="160">
        <v>0.18157999999999999</v>
      </c>
      <c r="F80" s="157"/>
      <c r="G80" s="157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57"/>
      <c r="Z80" s="146"/>
      <c r="AA80" s="146"/>
      <c r="AB80" s="146"/>
      <c r="AC80" s="146"/>
      <c r="AD80" s="146"/>
      <c r="AE80" s="146"/>
      <c r="AF80" s="146"/>
      <c r="AG80" s="146" t="s">
        <v>127</v>
      </c>
      <c r="AH80" s="146">
        <v>0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3" x14ac:dyDescent="0.2">
      <c r="A81" s="153"/>
      <c r="B81" s="154"/>
      <c r="C81" s="188" t="s">
        <v>208</v>
      </c>
      <c r="D81" s="159"/>
      <c r="E81" s="160">
        <v>0.10088</v>
      </c>
      <c r="F81" s="157"/>
      <c r="G81" s="157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6"/>
      <c r="AA81" s="146"/>
      <c r="AB81" s="146"/>
      <c r="AC81" s="146"/>
      <c r="AD81" s="146"/>
      <c r="AE81" s="146"/>
      <c r="AF81" s="146"/>
      <c r="AG81" s="146" t="s">
        <v>127</v>
      </c>
      <c r="AH81" s="146">
        <v>0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3" x14ac:dyDescent="0.2">
      <c r="A82" s="153"/>
      <c r="B82" s="154"/>
      <c r="C82" s="189" t="s">
        <v>209</v>
      </c>
      <c r="D82" s="161"/>
      <c r="E82" s="162">
        <v>0.28245999999999999</v>
      </c>
      <c r="F82" s="157"/>
      <c r="G82" s="157"/>
      <c r="H82" s="157"/>
      <c r="I82" s="157"/>
      <c r="J82" s="157"/>
      <c r="K82" s="157"/>
      <c r="L82" s="157"/>
      <c r="M82" s="157"/>
      <c r="N82" s="156"/>
      <c r="O82" s="156"/>
      <c r="P82" s="156"/>
      <c r="Q82" s="156"/>
      <c r="R82" s="157"/>
      <c r="S82" s="157"/>
      <c r="T82" s="157"/>
      <c r="U82" s="157"/>
      <c r="V82" s="157"/>
      <c r="W82" s="157"/>
      <c r="X82" s="157"/>
      <c r="Y82" s="157"/>
      <c r="Z82" s="146"/>
      <c r="AA82" s="146"/>
      <c r="AB82" s="146"/>
      <c r="AC82" s="146"/>
      <c r="AD82" s="146"/>
      <c r="AE82" s="146"/>
      <c r="AF82" s="146"/>
      <c r="AG82" s="146" t="s">
        <v>127</v>
      </c>
      <c r="AH82" s="146">
        <v>1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3" x14ac:dyDescent="0.2">
      <c r="A83" s="153"/>
      <c r="B83" s="154"/>
      <c r="C83" s="188" t="s">
        <v>210</v>
      </c>
      <c r="D83" s="159"/>
      <c r="E83" s="160">
        <v>4.2369999999999998E-2</v>
      </c>
      <c r="F83" s="157"/>
      <c r="G83" s="157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57"/>
      <c r="Z83" s="146"/>
      <c r="AA83" s="146"/>
      <c r="AB83" s="146"/>
      <c r="AC83" s="146"/>
      <c r="AD83" s="146"/>
      <c r="AE83" s="146"/>
      <c r="AF83" s="146"/>
      <c r="AG83" s="146" t="s">
        <v>127</v>
      </c>
      <c r="AH83" s="146">
        <v>0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x14ac:dyDescent="0.2">
      <c r="A84" s="164" t="s">
        <v>114</v>
      </c>
      <c r="B84" s="165" t="s">
        <v>68</v>
      </c>
      <c r="C84" s="186" t="s">
        <v>69</v>
      </c>
      <c r="D84" s="166"/>
      <c r="E84" s="167"/>
      <c r="F84" s="168"/>
      <c r="G84" s="168">
        <f>SUMIF(AG85:AG101,"&lt;&gt;NOR",G85:G101)</f>
        <v>0</v>
      </c>
      <c r="H84" s="168"/>
      <c r="I84" s="168">
        <f>SUM(I85:I101)</f>
        <v>0</v>
      </c>
      <c r="J84" s="168"/>
      <c r="K84" s="168">
        <f>SUM(K85:K101)</f>
        <v>0</v>
      </c>
      <c r="L84" s="168"/>
      <c r="M84" s="168">
        <f>SUM(M85:M101)</f>
        <v>0</v>
      </c>
      <c r="N84" s="167"/>
      <c r="O84" s="167">
        <f>SUM(O85:O101)</f>
        <v>27.39</v>
      </c>
      <c r="P84" s="167"/>
      <c r="Q84" s="167">
        <f>SUM(Q85:Q101)</f>
        <v>0</v>
      </c>
      <c r="R84" s="168"/>
      <c r="S84" s="168"/>
      <c r="T84" s="169"/>
      <c r="U84" s="163"/>
      <c r="V84" s="163">
        <f>SUM(V85:V101)</f>
        <v>47.510000000000005</v>
      </c>
      <c r="W84" s="163"/>
      <c r="X84" s="163"/>
      <c r="Y84" s="163"/>
      <c r="AG84" t="s">
        <v>115</v>
      </c>
    </row>
    <row r="85" spans="1:60" outlineLevel="1" x14ac:dyDescent="0.2">
      <c r="A85" s="171">
        <v>21</v>
      </c>
      <c r="B85" s="172" t="s">
        <v>211</v>
      </c>
      <c r="C85" s="187" t="s">
        <v>212</v>
      </c>
      <c r="D85" s="173" t="s">
        <v>118</v>
      </c>
      <c r="E85" s="174">
        <v>34.575000000000003</v>
      </c>
      <c r="F85" s="175"/>
      <c r="G85" s="176">
        <f>ROUND(E85*F85,2)</f>
        <v>0</v>
      </c>
      <c r="H85" s="175"/>
      <c r="I85" s="176">
        <f>ROUND(E85*H85,2)</f>
        <v>0</v>
      </c>
      <c r="J85" s="175"/>
      <c r="K85" s="176">
        <f>ROUND(E85*J85,2)</f>
        <v>0</v>
      </c>
      <c r="L85" s="176">
        <v>21</v>
      </c>
      <c r="M85" s="176">
        <f>G85*(1+L85/100)</f>
        <v>0</v>
      </c>
      <c r="N85" s="174">
        <v>0.73104999999999998</v>
      </c>
      <c r="O85" s="174">
        <f>ROUND(E85*N85,2)</f>
        <v>25.28</v>
      </c>
      <c r="P85" s="174">
        <v>0</v>
      </c>
      <c r="Q85" s="174">
        <f>ROUND(E85*P85,2)</f>
        <v>0</v>
      </c>
      <c r="R85" s="176" t="s">
        <v>196</v>
      </c>
      <c r="S85" s="176" t="s">
        <v>120</v>
      </c>
      <c r="T85" s="177" t="s">
        <v>120</v>
      </c>
      <c r="U85" s="157">
        <v>0.93400000000000005</v>
      </c>
      <c r="V85" s="157">
        <f>ROUND(E85*U85,2)</f>
        <v>32.29</v>
      </c>
      <c r="W85" s="157"/>
      <c r="X85" s="157" t="s">
        <v>121</v>
      </c>
      <c r="Y85" s="157" t="s">
        <v>122</v>
      </c>
      <c r="Z85" s="146"/>
      <c r="AA85" s="146"/>
      <c r="AB85" s="146"/>
      <c r="AC85" s="146"/>
      <c r="AD85" s="146"/>
      <c r="AE85" s="146"/>
      <c r="AF85" s="146"/>
      <c r="AG85" s="146" t="s">
        <v>123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2" x14ac:dyDescent="0.2">
      <c r="A86" s="153"/>
      <c r="B86" s="154"/>
      <c r="C86" s="254" t="s">
        <v>213</v>
      </c>
      <c r="D86" s="255"/>
      <c r="E86" s="255"/>
      <c r="F86" s="255"/>
      <c r="G86" s="255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6"/>
      <c r="AA86" s="146"/>
      <c r="AB86" s="146"/>
      <c r="AC86" s="146"/>
      <c r="AD86" s="146"/>
      <c r="AE86" s="146"/>
      <c r="AF86" s="146"/>
      <c r="AG86" s="146" t="s">
        <v>125</v>
      </c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2" x14ac:dyDescent="0.2">
      <c r="A87" s="153"/>
      <c r="B87" s="154"/>
      <c r="C87" s="188" t="s">
        <v>214</v>
      </c>
      <c r="D87" s="159"/>
      <c r="E87" s="160">
        <v>34.575000000000003</v>
      </c>
      <c r="F87" s="157"/>
      <c r="G87" s="157"/>
      <c r="H87" s="157"/>
      <c r="I87" s="157"/>
      <c r="J87" s="157"/>
      <c r="K87" s="157"/>
      <c r="L87" s="157"/>
      <c r="M87" s="157"/>
      <c r="N87" s="156"/>
      <c r="O87" s="156"/>
      <c r="P87" s="156"/>
      <c r="Q87" s="156"/>
      <c r="R87" s="157"/>
      <c r="S87" s="157"/>
      <c r="T87" s="157"/>
      <c r="U87" s="157"/>
      <c r="V87" s="157"/>
      <c r="W87" s="157"/>
      <c r="X87" s="157"/>
      <c r="Y87" s="157"/>
      <c r="Z87" s="146"/>
      <c r="AA87" s="146"/>
      <c r="AB87" s="146"/>
      <c r="AC87" s="146"/>
      <c r="AD87" s="146"/>
      <c r="AE87" s="146"/>
      <c r="AF87" s="146"/>
      <c r="AG87" s="146" t="s">
        <v>127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1" x14ac:dyDescent="0.2">
      <c r="A88" s="171">
        <v>22</v>
      </c>
      <c r="B88" s="172" t="s">
        <v>215</v>
      </c>
      <c r="C88" s="187" t="s">
        <v>216</v>
      </c>
      <c r="D88" s="173" t="s">
        <v>205</v>
      </c>
      <c r="E88" s="174">
        <v>0.35555999999999999</v>
      </c>
      <c r="F88" s="175"/>
      <c r="G88" s="176">
        <f>ROUND(E88*F88,2)</f>
        <v>0</v>
      </c>
      <c r="H88" s="175"/>
      <c r="I88" s="176">
        <f>ROUND(E88*H88,2)</f>
        <v>0</v>
      </c>
      <c r="J88" s="175"/>
      <c r="K88" s="176">
        <f>ROUND(E88*J88,2)</f>
        <v>0</v>
      </c>
      <c r="L88" s="176">
        <v>21</v>
      </c>
      <c r="M88" s="176">
        <f>G88*(1+L88/100)</f>
        <v>0</v>
      </c>
      <c r="N88" s="174">
        <v>1.0210999999999999</v>
      </c>
      <c r="O88" s="174">
        <f>ROUND(E88*N88,2)</f>
        <v>0.36</v>
      </c>
      <c r="P88" s="174">
        <v>0</v>
      </c>
      <c r="Q88" s="174">
        <f>ROUND(E88*P88,2)</f>
        <v>0</v>
      </c>
      <c r="R88" s="176" t="s">
        <v>196</v>
      </c>
      <c r="S88" s="176" t="s">
        <v>120</v>
      </c>
      <c r="T88" s="177" t="s">
        <v>120</v>
      </c>
      <c r="U88" s="157">
        <v>25.27</v>
      </c>
      <c r="V88" s="157">
        <f>ROUND(E88*U88,2)</f>
        <v>8.99</v>
      </c>
      <c r="W88" s="157"/>
      <c r="X88" s="157" t="s">
        <v>121</v>
      </c>
      <c r="Y88" s="157" t="s">
        <v>122</v>
      </c>
      <c r="Z88" s="146"/>
      <c r="AA88" s="146"/>
      <c r="AB88" s="146"/>
      <c r="AC88" s="146"/>
      <c r="AD88" s="146"/>
      <c r="AE88" s="146"/>
      <c r="AF88" s="146"/>
      <c r="AG88" s="146" t="s">
        <v>123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2" x14ac:dyDescent="0.2">
      <c r="A89" s="153"/>
      <c r="B89" s="154"/>
      <c r="C89" s="254" t="s">
        <v>217</v>
      </c>
      <c r="D89" s="255"/>
      <c r="E89" s="255"/>
      <c r="F89" s="255"/>
      <c r="G89" s="255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57"/>
      <c r="Z89" s="146"/>
      <c r="AA89" s="146"/>
      <c r="AB89" s="146"/>
      <c r="AC89" s="146"/>
      <c r="AD89" s="146"/>
      <c r="AE89" s="146"/>
      <c r="AF89" s="146"/>
      <c r="AG89" s="146" t="s">
        <v>125</v>
      </c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2" x14ac:dyDescent="0.2">
      <c r="A90" s="153"/>
      <c r="B90" s="154"/>
      <c r="C90" s="188" t="s">
        <v>218</v>
      </c>
      <c r="D90" s="159"/>
      <c r="E90" s="160"/>
      <c r="F90" s="157"/>
      <c r="G90" s="157"/>
      <c r="H90" s="157"/>
      <c r="I90" s="157"/>
      <c r="J90" s="157"/>
      <c r="K90" s="157"/>
      <c r="L90" s="157"/>
      <c r="M90" s="157"/>
      <c r="N90" s="156"/>
      <c r="O90" s="156"/>
      <c r="P90" s="156"/>
      <c r="Q90" s="156"/>
      <c r="R90" s="157"/>
      <c r="S90" s="157"/>
      <c r="T90" s="157"/>
      <c r="U90" s="157"/>
      <c r="V90" s="157"/>
      <c r="W90" s="157"/>
      <c r="X90" s="157"/>
      <c r="Y90" s="157"/>
      <c r="Z90" s="146"/>
      <c r="AA90" s="146"/>
      <c r="AB90" s="146"/>
      <c r="AC90" s="146"/>
      <c r="AD90" s="146"/>
      <c r="AE90" s="146"/>
      <c r="AF90" s="146"/>
      <c r="AG90" s="146" t="s">
        <v>127</v>
      </c>
      <c r="AH90" s="146">
        <v>0</v>
      </c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3" x14ac:dyDescent="0.2">
      <c r="A91" s="153"/>
      <c r="B91" s="154"/>
      <c r="C91" s="188" t="s">
        <v>219</v>
      </c>
      <c r="D91" s="159"/>
      <c r="E91" s="160">
        <v>9.2920000000000003E-2</v>
      </c>
      <c r="F91" s="157"/>
      <c r="G91" s="157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57"/>
      <c r="Z91" s="146"/>
      <c r="AA91" s="146"/>
      <c r="AB91" s="146"/>
      <c r="AC91" s="146"/>
      <c r="AD91" s="146"/>
      <c r="AE91" s="146"/>
      <c r="AF91" s="146"/>
      <c r="AG91" s="146" t="s">
        <v>127</v>
      </c>
      <c r="AH91" s="146">
        <v>0</v>
      </c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3" x14ac:dyDescent="0.2">
      <c r="A92" s="153"/>
      <c r="B92" s="154"/>
      <c r="C92" s="188" t="s">
        <v>220</v>
      </c>
      <c r="D92" s="159"/>
      <c r="E92" s="160">
        <v>5.5530000000000003E-2</v>
      </c>
      <c r="F92" s="157"/>
      <c r="G92" s="157"/>
      <c r="H92" s="157"/>
      <c r="I92" s="157"/>
      <c r="J92" s="157"/>
      <c r="K92" s="157"/>
      <c r="L92" s="157"/>
      <c r="M92" s="157"/>
      <c r="N92" s="156"/>
      <c r="O92" s="156"/>
      <c r="P92" s="156"/>
      <c r="Q92" s="156"/>
      <c r="R92" s="157"/>
      <c r="S92" s="157"/>
      <c r="T92" s="157"/>
      <c r="U92" s="157"/>
      <c r="V92" s="157"/>
      <c r="W92" s="157"/>
      <c r="X92" s="157"/>
      <c r="Y92" s="157"/>
      <c r="Z92" s="146"/>
      <c r="AA92" s="146"/>
      <c r="AB92" s="146"/>
      <c r="AC92" s="146"/>
      <c r="AD92" s="146"/>
      <c r="AE92" s="146"/>
      <c r="AF92" s="146"/>
      <c r="AG92" s="146" t="s">
        <v>127</v>
      </c>
      <c r="AH92" s="146">
        <v>0</v>
      </c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3" x14ac:dyDescent="0.2">
      <c r="A93" s="153"/>
      <c r="B93" s="154"/>
      <c r="C93" s="188" t="s">
        <v>221</v>
      </c>
      <c r="D93" s="159"/>
      <c r="E93" s="160">
        <v>2.2210000000000001E-2</v>
      </c>
      <c r="F93" s="157"/>
      <c r="G93" s="157"/>
      <c r="H93" s="157"/>
      <c r="I93" s="157"/>
      <c r="J93" s="157"/>
      <c r="K93" s="157"/>
      <c r="L93" s="157"/>
      <c r="M93" s="157"/>
      <c r="N93" s="156"/>
      <c r="O93" s="156"/>
      <c r="P93" s="156"/>
      <c r="Q93" s="156"/>
      <c r="R93" s="157"/>
      <c r="S93" s="157"/>
      <c r="T93" s="157"/>
      <c r="U93" s="157"/>
      <c r="V93" s="157"/>
      <c r="W93" s="157"/>
      <c r="X93" s="157"/>
      <c r="Y93" s="157"/>
      <c r="Z93" s="146"/>
      <c r="AA93" s="146"/>
      <c r="AB93" s="146"/>
      <c r="AC93" s="146"/>
      <c r="AD93" s="146"/>
      <c r="AE93" s="146"/>
      <c r="AF93" s="146"/>
      <c r="AG93" s="146" t="s">
        <v>127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3" x14ac:dyDescent="0.2">
      <c r="A94" s="153"/>
      <c r="B94" s="154"/>
      <c r="C94" s="188" t="s">
        <v>222</v>
      </c>
      <c r="D94" s="159"/>
      <c r="E94" s="160">
        <v>7.7429999999999999E-2</v>
      </c>
      <c r="F94" s="157"/>
      <c r="G94" s="157"/>
      <c r="H94" s="157"/>
      <c r="I94" s="157"/>
      <c r="J94" s="157"/>
      <c r="K94" s="157"/>
      <c r="L94" s="157"/>
      <c r="M94" s="157"/>
      <c r="N94" s="156"/>
      <c r="O94" s="156"/>
      <c r="P94" s="156"/>
      <c r="Q94" s="156"/>
      <c r="R94" s="157"/>
      <c r="S94" s="157"/>
      <c r="T94" s="157"/>
      <c r="U94" s="157"/>
      <c r="V94" s="157"/>
      <c r="W94" s="157"/>
      <c r="X94" s="157"/>
      <c r="Y94" s="157"/>
      <c r="Z94" s="146"/>
      <c r="AA94" s="146"/>
      <c r="AB94" s="146"/>
      <c r="AC94" s="146"/>
      <c r="AD94" s="146"/>
      <c r="AE94" s="146"/>
      <c r="AF94" s="146"/>
      <c r="AG94" s="146" t="s">
        <v>127</v>
      </c>
      <c r="AH94" s="146">
        <v>0</v>
      </c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3" x14ac:dyDescent="0.2">
      <c r="A95" s="153"/>
      <c r="B95" s="154"/>
      <c r="C95" s="188" t="s">
        <v>223</v>
      </c>
      <c r="D95" s="159"/>
      <c r="E95" s="160">
        <v>4.4420000000000001E-2</v>
      </c>
      <c r="F95" s="157"/>
      <c r="G95" s="157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57"/>
      <c r="Z95" s="146"/>
      <c r="AA95" s="146"/>
      <c r="AB95" s="146"/>
      <c r="AC95" s="146"/>
      <c r="AD95" s="146"/>
      <c r="AE95" s="146"/>
      <c r="AF95" s="146"/>
      <c r="AG95" s="146" t="s">
        <v>127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3" x14ac:dyDescent="0.2">
      <c r="A96" s="153"/>
      <c r="B96" s="154"/>
      <c r="C96" s="188" t="s">
        <v>224</v>
      </c>
      <c r="D96" s="159"/>
      <c r="E96" s="160">
        <v>1.6660000000000001E-2</v>
      </c>
      <c r="F96" s="157"/>
      <c r="G96" s="157"/>
      <c r="H96" s="157"/>
      <c r="I96" s="157"/>
      <c r="J96" s="157"/>
      <c r="K96" s="157"/>
      <c r="L96" s="157"/>
      <c r="M96" s="157"/>
      <c r="N96" s="156"/>
      <c r="O96" s="156"/>
      <c r="P96" s="156"/>
      <c r="Q96" s="156"/>
      <c r="R96" s="157"/>
      <c r="S96" s="157"/>
      <c r="T96" s="157"/>
      <c r="U96" s="157"/>
      <c r="V96" s="157"/>
      <c r="W96" s="157"/>
      <c r="X96" s="157"/>
      <c r="Y96" s="157"/>
      <c r="Z96" s="146"/>
      <c r="AA96" s="146"/>
      <c r="AB96" s="146"/>
      <c r="AC96" s="146"/>
      <c r="AD96" s="146"/>
      <c r="AE96" s="146"/>
      <c r="AF96" s="146"/>
      <c r="AG96" s="146" t="s">
        <v>127</v>
      </c>
      <c r="AH96" s="146">
        <v>0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3" x14ac:dyDescent="0.2">
      <c r="A97" s="153"/>
      <c r="B97" s="154"/>
      <c r="C97" s="189" t="s">
        <v>209</v>
      </c>
      <c r="D97" s="161"/>
      <c r="E97" s="162">
        <v>0.30918000000000001</v>
      </c>
      <c r="F97" s="157"/>
      <c r="G97" s="157"/>
      <c r="H97" s="157"/>
      <c r="I97" s="157"/>
      <c r="J97" s="157"/>
      <c r="K97" s="157"/>
      <c r="L97" s="157"/>
      <c r="M97" s="157"/>
      <c r="N97" s="156"/>
      <c r="O97" s="156"/>
      <c r="P97" s="156"/>
      <c r="Q97" s="156"/>
      <c r="R97" s="157"/>
      <c r="S97" s="157"/>
      <c r="T97" s="157"/>
      <c r="U97" s="157"/>
      <c r="V97" s="157"/>
      <c r="W97" s="157"/>
      <c r="X97" s="157"/>
      <c r="Y97" s="157"/>
      <c r="Z97" s="146"/>
      <c r="AA97" s="146"/>
      <c r="AB97" s="146"/>
      <c r="AC97" s="146"/>
      <c r="AD97" s="146"/>
      <c r="AE97" s="146"/>
      <c r="AF97" s="146"/>
      <c r="AG97" s="146" t="s">
        <v>127</v>
      </c>
      <c r="AH97" s="146">
        <v>1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3" x14ac:dyDescent="0.2">
      <c r="A98" s="153"/>
      <c r="B98" s="154"/>
      <c r="C98" s="188" t="s">
        <v>225</v>
      </c>
      <c r="D98" s="159"/>
      <c r="E98" s="160">
        <v>4.6379999999999998E-2</v>
      </c>
      <c r="F98" s="157"/>
      <c r="G98" s="157"/>
      <c r="H98" s="157"/>
      <c r="I98" s="157"/>
      <c r="J98" s="157"/>
      <c r="K98" s="157"/>
      <c r="L98" s="157"/>
      <c r="M98" s="157"/>
      <c r="N98" s="156"/>
      <c r="O98" s="156"/>
      <c r="P98" s="156"/>
      <c r="Q98" s="156"/>
      <c r="R98" s="157"/>
      <c r="S98" s="157"/>
      <c r="T98" s="157"/>
      <c r="U98" s="157"/>
      <c r="V98" s="157"/>
      <c r="W98" s="157"/>
      <c r="X98" s="157"/>
      <c r="Y98" s="157"/>
      <c r="Z98" s="146"/>
      <c r="AA98" s="146"/>
      <c r="AB98" s="146"/>
      <c r="AC98" s="146"/>
      <c r="AD98" s="146"/>
      <c r="AE98" s="146"/>
      <c r="AF98" s="146"/>
      <c r="AG98" s="146" t="s">
        <v>127</v>
      </c>
      <c r="AH98" s="146">
        <v>0</v>
      </c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ht="22.5" outlineLevel="1" x14ac:dyDescent="0.2">
      <c r="A99" s="171">
        <v>23</v>
      </c>
      <c r="B99" s="172" t="s">
        <v>226</v>
      </c>
      <c r="C99" s="187" t="s">
        <v>227</v>
      </c>
      <c r="D99" s="173" t="s">
        <v>228</v>
      </c>
      <c r="E99" s="174">
        <v>26.05</v>
      </c>
      <c r="F99" s="175"/>
      <c r="G99" s="176">
        <f>ROUND(E99*F99,2)</f>
        <v>0</v>
      </c>
      <c r="H99" s="175"/>
      <c r="I99" s="176">
        <f>ROUND(E99*H99,2)</f>
        <v>0</v>
      </c>
      <c r="J99" s="175"/>
      <c r="K99" s="176">
        <f>ROUND(E99*J99,2)</f>
        <v>0</v>
      </c>
      <c r="L99" s="176">
        <v>21</v>
      </c>
      <c r="M99" s="176">
        <f>G99*(1+L99/100)</f>
        <v>0</v>
      </c>
      <c r="N99" s="174">
        <v>6.7269999999999996E-2</v>
      </c>
      <c r="O99" s="174">
        <f>ROUND(E99*N99,2)</f>
        <v>1.75</v>
      </c>
      <c r="P99" s="174">
        <v>0</v>
      </c>
      <c r="Q99" s="174">
        <f>ROUND(E99*P99,2)</f>
        <v>0</v>
      </c>
      <c r="R99" s="176" t="s">
        <v>196</v>
      </c>
      <c r="S99" s="176" t="s">
        <v>120</v>
      </c>
      <c r="T99" s="177" t="s">
        <v>120</v>
      </c>
      <c r="U99" s="157">
        <v>0.23899999999999999</v>
      </c>
      <c r="V99" s="157">
        <f>ROUND(E99*U99,2)</f>
        <v>6.23</v>
      </c>
      <c r="W99" s="157"/>
      <c r="X99" s="157" t="s">
        <v>121</v>
      </c>
      <c r="Y99" s="157" t="s">
        <v>122</v>
      </c>
      <c r="Z99" s="146"/>
      <c r="AA99" s="146"/>
      <c r="AB99" s="146"/>
      <c r="AC99" s="146"/>
      <c r="AD99" s="146"/>
      <c r="AE99" s="146"/>
      <c r="AF99" s="146"/>
      <c r="AG99" s="146" t="s">
        <v>123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2" x14ac:dyDescent="0.2">
      <c r="A100" s="153"/>
      <c r="B100" s="154"/>
      <c r="C100" s="254" t="s">
        <v>229</v>
      </c>
      <c r="D100" s="255"/>
      <c r="E100" s="255"/>
      <c r="F100" s="255"/>
      <c r="G100" s="255"/>
      <c r="H100" s="157"/>
      <c r="I100" s="157"/>
      <c r="J100" s="157"/>
      <c r="K100" s="157"/>
      <c r="L100" s="157"/>
      <c r="M100" s="157"/>
      <c r="N100" s="156"/>
      <c r="O100" s="156"/>
      <c r="P100" s="156"/>
      <c r="Q100" s="156"/>
      <c r="R100" s="157"/>
      <c r="S100" s="157"/>
      <c r="T100" s="157"/>
      <c r="U100" s="157"/>
      <c r="V100" s="157"/>
      <c r="W100" s="157"/>
      <c r="X100" s="157"/>
      <c r="Y100" s="157"/>
      <c r="Z100" s="146"/>
      <c r="AA100" s="146"/>
      <c r="AB100" s="146"/>
      <c r="AC100" s="146"/>
      <c r="AD100" s="146"/>
      <c r="AE100" s="146"/>
      <c r="AF100" s="146"/>
      <c r="AG100" s="146" t="s">
        <v>125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2" x14ac:dyDescent="0.2">
      <c r="A101" s="153"/>
      <c r="B101" s="154"/>
      <c r="C101" s="188" t="s">
        <v>230</v>
      </c>
      <c r="D101" s="159"/>
      <c r="E101" s="160">
        <v>26.05</v>
      </c>
      <c r="F101" s="157"/>
      <c r="G101" s="157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57"/>
      <c r="Z101" s="146"/>
      <c r="AA101" s="146"/>
      <c r="AB101" s="146"/>
      <c r="AC101" s="146"/>
      <c r="AD101" s="146"/>
      <c r="AE101" s="146"/>
      <c r="AF101" s="146"/>
      <c r="AG101" s="146" t="s">
        <v>127</v>
      </c>
      <c r="AH101" s="146">
        <v>0</v>
      </c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x14ac:dyDescent="0.2">
      <c r="A102" s="164" t="s">
        <v>114</v>
      </c>
      <c r="B102" s="165" t="s">
        <v>70</v>
      </c>
      <c r="C102" s="186" t="s">
        <v>71</v>
      </c>
      <c r="D102" s="166"/>
      <c r="E102" s="167"/>
      <c r="F102" s="168"/>
      <c r="G102" s="168">
        <f>SUMIF(AG103:AG116,"&lt;&gt;NOR",G103:G116)</f>
        <v>0</v>
      </c>
      <c r="H102" s="168"/>
      <c r="I102" s="168">
        <f>SUM(I103:I116)</f>
        <v>0</v>
      </c>
      <c r="J102" s="168"/>
      <c r="K102" s="168">
        <f>SUM(K103:K116)</f>
        <v>0</v>
      </c>
      <c r="L102" s="168"/>
      <c r="M102" s="168">
        <f>SUM(M103:M116)</f>
        <v>0</v>
      </c>
      <c r="N102" s="167"/>
      <c r="O102" s="167">
        <f>SUM(O103:O116)</f>
        <v>680.06000000000006</v>
      </c>
      <c r="P102" s="167"/>
      <c r="Q102" s="167">
        <f>SUM(Q103:Q116)</f>
        <v>0</v>
      </c>
      <c r="R102" s="168"/>
      <c r="S102" s="168"/>
      <c r="T102" s="169"/>
      <c r="U102" s="163"/>
      <c r="V102" s="163">
        <f>SUM(V103:V116)</f>
        <v>155.24</v>
      </c>
      <c r="W102" s="163"/>
      <c r="X102" s="163"/>
      <c r="Y102" s="163"/>
      <c r="AG102" t="s">
        <v>115</v>
      </c>
    </row>
    <row r="103" spans="1:60" ht="22.5" outlineLevel="1" x14ac:dyDescent="0.2">
      <c r="A103" s="171">
        <v>24</v>
      </c>
      <c r="B103" s="172" t="s">
        <v>231</v>
      </c>
      <c r="C103" s="187" t="s">
        <v>232</v>
      </c>
      <c r="D103" s="173" t="s">
        <v>118</v>
      </c>
      <c r="E103" s="174">
        <v>1970.55</v>
      </c>
      <c r="F103" s="175"/>
      <c r="G103" s="176">
        <f>ROUND(E103*F103,2)</f>
        <v>0</v>
      </c>
      <c r="H103" s="175"/>
      <c r="I103" s="176">
        <f>ROUND(E103*H103,2)</f>
        <v>0</v>
      </c>
      <c r="J103" s="175"/>
      <c r="K103" s="176">
        <f>ROUND(E103*J103,2)</f>
        <v>0</v>
      </c>
      <c r="L103" s="176">
        <v>21</v>
      </c>
      <c r="M103" s="176">
        <f>G103*(1+L103/100)</f>
        <v>0</v>
      </c>
      <c r="N103" s="174">
        <v>0.34499999999999997</v>
      </c>
      <c r="O103" s="174">
        <f>ROUND(E103*N103,2)</f>
        <v>679.84</v>
      </c>
      <c r="P103" s="174">
        <v>0</v>
      </c>
      <c r="Q103" s="174">
        <f>ROUND(E103*P103,2)</f>
        <v>0</v>
      </c>
      <c r="R103" s="176" t="s">
        <v>233</v>
      </c>
      <c r="S103" s="176" t="s">
        <v>120</v>
      </c>
      <c r="T103" s="177" t="s">
        <v>120</v>
      </c>
      <c r="U103" s="157">
        <v>0.03</v>
      </c>
      <c r="V103" s="157">
        <f>ROUND(E103*U103,2)</f>
        <v>59.12</v>
      </c>
      <c r="W103" s="157"/>
      <c r="X103" s="157" t="s">
        <v>121</v>
      </c>
      <c r="Y103" s="157" t="s">
        <v>122</v>
      </c>
      <c r="Z103" s="146"/>
      <c r="AA103" s="146"/>
      <c r="AB103" s="146"/>
      <c r="AC103" s="146"/>
      <c r="AD103" s="146"/>
      <c r="AE103" s="146"/>
      <c r="AF103" s="146"/>
      <c r="AG103" s="146" t="s">
        <v>123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2" x14ac:dyDescent="0.2">
      <c r="A104" s="153"/>
      <c r="B104" s="154"/>
      <c r="C104" s="188" t="s">
        <v>234</v>
      </c>
      <c r="D104" s="159"/>
      <c r="E104" s="160">
        <v>1970.55</v>
      </c>
      <c r="F104" s="157"/>
      <c r="G104" s="157"/>
      <c r="H104" s="157"/>
      <c r="I104" s="157"/>
      <c r="J104" s="157"/>
      <c r="K104" s="157"/>
      <c r="L104" s="157"/>
      <c r="M104" s="157"/>
      <c r="N104" s="156"/>
      <c r="O104" s="156"/>
      <c r="P104" s="156"/>
      <c r="Q104" s="156"/>
      <c r="R104" s="157"/>
      <c r="S104" s="157"/>
      <c r="T104" s="157"/>
      <c r="U104" s="157"/>
      <c r="V104" s="157"/>
      <c r="W104" s="157"/>
      <c r="X104" s="157"/>
      <c r="Y104" s="157"/>
      <c r="Z104" s="146"/>
      <c r="AA104" s="146"/>
      <c r="AB104" s="146"/>
      <c r="AC104" s="146"/>
      <c r="AD104" s="146"/>
      <c r="AE104" s="146"/>
      <c r="AF104" s="146"/>
      <c r="AG104" s="146" t="s">
        <v>127</v>
      </c>
      <c r="AH104" s="146">
        <v>0</v>
      </c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1" x14ac:dyDescent="0.2">
      <c r="A105" s="171">
        <v>25</v>
      </c>
      <c r="B105" s="172" t="s">
        <v>235</v>
      </c>
      <c r="C105" s="187" t="s">
        <v>236</v>
      </c>
      <c r="D105" s="173" t="s">
        <v>118</v>
      </c>
      <c r="E105" s="174">
        <v>656.85</v>
      </c>
      <c r="F105" s="175"/>
      <c r="G105" s="176">
        <f>ROUND(E105*F105,2)</f>
        <v>0</v>
      </c>
      <c r="H105" s="175"/>
      <c r="I105" s="176">
        <f>ROUND(E105*H105,2)</f>
        <v>0</v>
      </c>
      <c r="J105" s="175"/>
      <c r="K105" s="176">
        <f>ROUND(E105*J105,2)</f>
        <v>0</v>
      </c>
      <c r="L105" s="176">
        <v>21</v>
      </c>
      <c r="M105" s="176">
        <f>G105*(1+L105/100)</f>
        <v>0</v>
      </c>
      <c r="N105" s="174">
        <v>0</v>
      </c>
      <c r="O105" s="174">
        <f>ROUND(E105*N105,2)</f>
        <v>0</v>
      </c>
      <c r="P105" s="174">
        <v>0</v>
      </c>
      <c r="Q105" s="174">
        <f>ROUND(E105*P105,2)</f>
        <v>0</v>
      </c>
      <c r="R105" s="176" t="s">
        <v>233</v>
      </c>
      <c r="S105" s="176" t="s">
        <v>120</v>
      </c>
      <c r="T105" s="177" t="s">
        <v>120</v>
      </c>
      <c r="U105" s="157">
        <v>0.09</v>
      </c>
      <c r="V105" s="157">
        <f>ROUND(E105*U105,2)</f>
        <v>59.12</v>
      </c>
      <c r="W105" s="157"/>
      <c r="X105" s="157" t="s">
        <v>121</v>
      </c>
      <c r="Y105" s="157" t="s">
        <v>122</v>
      </c>
      <c r="Z105" s="146"/>
      <c r="AA105" s="146"/>
      <c r="AB105" s="146"/>
      <c r="AC105" s="146"/>
      <c r="AD105" s="146"/>
      <c r="AE105" s="146"/>
      <c r="AF105" s="146"/>
      <c r="AG105" s="146" t="s">
        <v>123</v>
      </c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2" x14ac:dyDescent="0.2">
      <c r="A106" s="153"/>
      <c r="B106" s="154"/>
      <c r="C106" s="188" t="s">
        <v>237</v>
      </c>
      <c r="D106" s="159"/>
      <c r="E106" s="160">
        <v>656.85</v>
      </c>
      <c r="F106" s="157"/>
      <c r="G106" s="157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57"/>
      <c r="Z106" s="146"/>
      <c r="AA106" s="146"/>
      <c r="AB106" s="146"/>
      <c r="AC106" s="146"/>
      <c r="AD106" s="146"/>
      <c r="AE106" s="146"/>
      <c r="AF106" s="146"/>
      <c r="AG106" s="146" t="s">
        <v>127</v>
      </c>
      <c r="AH106" s="146">
        <v>0</v>
      </c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1" x14ac:dyDescent="0.2">
      <c r="A107" s="171">
        <v>26</v>
      </c>
      <c r="B107" s="172" t="s">
        <v>238</v>
      </c>
      <c r="C107" s="187" t="s">
        <v>239</v>
      </c>
      <c r="D107" s="173" t="s">
        <v>240</v>
      </c>
      <c r="E107" s="174">
        <v>37</v>
      </c>
      <c r="F107" s="175"/>
      <c r="G107" s="176">
        <f>ROUND(E107*F107,2)</f>
        <v>0</v>
      </c>
      <c r="H107" s="175"/>
      <c r="I107" s="176">
        <f>ROUND(E107*H107,2)</f>
        <v>0</v>
      </c>
      <c r="J107" s="175"/>
      <c r="K107" s="176">
        <f>ROUND(E107*J107,2)</f>
        <v>0</v>
      </c>
      <c r="L107" s="176">
        <v>21</v>
      </c>
      <c r="M107" s="176">
        <f>G107*(1+L107/100)</f>
        <v>0</v>
      </c>
      <c r="N107" s="174">
        <v>0</v>
      </c>
      <c r="O107" s="174">
        <f>ROUND(E107*N107,2)</f>
        <v>0</v>
      </c>
      <c r="P107" s="174">
        <v>0</v>
      </c>
      <c r="Q107" s="174">
        <f>ROUND(E107*P107,2)</f>
        <v>0</v>
      </c>
      <c r="R107" s="176" t="s">
        <v>241</v>
      </c>
      <c r="S107" s="176" t="s">
        <v>120</v>
      </c>
      <c r="T107" s="177" t="s">
        <v>120</v>
      </c>
      <c r="U107" s="157">
        <v>1</v>
      </c>
      <c r="V107" s="157">
        <f>ROUND(E107*U107,2)</f>
        <v>37</v>
      </c>
      <c r="W107" s="157"/>
      <c r="X107" s="157" t="s">
        <v>242</v>
      </c>
      <c r="Y107" s="157" t="s">
        <v>122</v>
      </c>
      <c r="Z107" s="146"/>
      <c r="AA107" s="146"/>
      <c r="AB107" s="146"/>
      <c r="AC107" s="146"/>
      <c r="AD107" s="146"/>
      <c r="AE107" s="146"/>
      <c r="AF107" s="146"/>
      <c r="AG107" s="146" t="s">
        <v>243</v>
      </c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2" x14ac:dyDescent="0.2">
      <c r="A108" s="153"/>
      <c r="B108" s="154"/>
      <c r="C108" s="188" t="s">
        <v>244</v>
      </c>
      <c r="D108" s="159"/>
      <c r="E108" s="160"/>
      <c r="F108" s="157"/>
      <c r="G108" s="157"/>
      <c r="H108" s="157"/>
      <c r="I108" s="157"/>
      <c r="J108" s="157"/>
      <c r="K108" s="157"/>
      <c r="L108" s="157"/>
      <c r="M108" s="157"/>
      <c r="N108" s="156"/>
      <c r="O108" s="156"/>
      <c r="P108" s="156"/>
      <c r="Q108" s="156"/>
      <c r="R108" s="157"/>
      <c r="S108" s="157"/>
      <c r="T108" s="157"/>
      <c r="U108" s="157"/>
      <c r="V108" s="157"/>
      <c r="W108" s="157"/>
      <c r="X108" s="157"/>
      <c r="Y108" s="157"/>
      <c r="Z108" s="146"/>
      <c r="AA108" s="146"/>
      <c r="AB108" s="146"/>
      <c r="AC108" s="146"/>
      <c r="AD108" s="146"/>
      <c r="AE108" s="146"/>
      <c r="AF108" s="146"/>
      <c r="AG108" s="146" t="s">
        <v>127</v>
      </c>
      <c r="AH108" s="146">
        <v>0</v>
      </c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3" x14ac:dyDescent="0.2">
      <c r="A109" s="153"/>
      <c r="B109" s="154"/>
      <c r="C109" s="188" t="s">
        <v>245</v>
      </c>
      <c r="D109" s="159"/>
      <c r="E109" s="160">
        <v>8</v>
      </c>
      <c r="F109" s="157"/>
      <c r="G109" s="157"/>
      <c r="H109" s="157"/>
      <c r="I109" s="157"/>
      <c r="J109" s="157"/>
      <c r="K109" s="157"/>
      <c r="L109" s="157"/>
      <c r="M109" s="157"/>
      <c r="N109" s="156"/>
      <c r="O109" s="156"/>
      <c r="P109" s="156"/>
      <c r="Q109" s="156"/>
      <c r="R109" s="157"/>
      <c r="S109" s="157"/>
      <c r="T109" s="157"/>
      <c r="U109" s="157"/>
      <c r="V109" s="157"/>
      <c r="W109" s="157"/>
      <c r="X109" s="157"/>
      <c r="Y109" s="157"/>
      <c r="Z109" s="146"/>
      <c r="AA109" s="146"/>
      <c r="AB109" s="146"/>
      <c r="AC109" s="146"/>
      <c r="AD109" s="146"/>
      <c r="AE109" s="146"/>
      <c r="AF109" s="146"/>
      <c r="AG109" s="146" t="s">
        <v>127</v>
      </c>
      <c r="AH109" s="146">
        <v>0</v>
      </c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3" x14ac:dyDescent="0.2">
      <c r="A110" s="153"/>
      <c r="B110" s="154"/>
      <c r="C110" s="188" t="s">
        <v>246</v>
      </c>
      <c r="D110" s="159"/>
      <c r="E110" s="160">
        <v>24</v>
      </c>
      <c r="F110" s="157"/>
      <c r="G110" s="157"/>
      <c r="H110" s="157"/>
      <c r="I110" s="157"/>
      <c r="J110" s="157"/>
      <c r="K110" s="157"/>
      <c r="L110" s="157"/>
      <c r="M110" s="157"/>
      <c r="N110" s="156"/>
      <c r="O110" s="156"/>
      <c r="P110" s="156"/>
      <c r="Q110" s="156"/>
      <c r="R110" s="157"/>
      <c r="S110" s="157"/>
      <c r="T110" s="157"/>
      <c r="U110" s="157"/>
      <c r="V110" s="157"/>
      <c r="W110" s="157"/>
      <c r="X110" s="157"/>
      <c r="Y110" s="157"/>
      <c r="Z110" s="146"/>
      <c r="AA110" s="146"/>
      <c r="AB110" s="146"/>
      <c r="AC110" s="146"/>
      <c r="AD110" s="146"/>
      <c r="AE110" s="146"/>
      <c r="AF110" s="146"/>
      <c r="AG110" s="146" t="s">
        <v>127</v>
      </c>
      <c r="AH110" s="146">
        <v>0</v>
      </c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3" x14ac:dyDescent="0.2">
      <c r="A111" s="153"/>
      <c r="B111" s="154"/>
      <c r="C111" s="188" t="s">
        <v>247</v>
      </c>
      <c r="D111" s="159"/>
      <c r="E111" s="160"/>
      <c r="F111" s="157"/>
      <c r="G111" s="157"/>
      <c r="H111" s="157"/>
      <c r="I111" s="157"/>
      <c r="J111" s="157"/>
      <c r="K111" s="157"/>
      <c r="L111" s="157"/>
      <c r="M111" s="157"/>
      <c r="N111" s="156"/>
      <c r="O111" s="156"/>
      <c r="P111" s="156"/>
      <c r="Q111" s="156"/>
      <c r="R111" s="157"/>
      <c r="S111" s="157"/>
      <c r="T111" s="157"/>
      <c r="U111" s="157"/>
      <c r="V111" s="157"/>
      <c r="W111" s="157"/>
      <c r="X111" s="157"/>
      <c r="Y111" s="157"/>
      <c r="Z111" s="146"/>
      <c r="AA111" s="146"/>
      <c r="AB111" s="146"/>
      <c r="AC111" s="146"/>
      <c r="AD111" s="146"/>
      <c r="AE111" s="146"/>
      <c r="AF111" s="146"/>
      <c r="AG111" s="146" t="s">
        <v>127</v>
      </c>
      <c r="AH111" s="146">
        <v>0</v>
      </c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3" x14ac:dyDescent="0.2">
      <c r="A112" s="153"/>
      <c r="B112" s="154"/>
      <c r="C112" s="188" t="s">
        <v>248</v>
      </c>
      <c r="D112" s="159"/>
      <c r="E112" s="160">
        <v>5</v>
      </c>
      <c r="F112" s="157"/>
      <c r="G112" s="157"/>
      <c r="H112" s="157"/>
      <c r="I112" s="157"/>
      <c r="J112" s="157"/>
      <c r="K112" s="157"/>
      <c r="L112" s="157"/>
      <c r="M112" s="157"/>
      <c r="N112" s="156"/>
      <c r="O112" s="156"/>
      <c r="P112" s="156"/>
      <c r="Q112" s="156"/>
      <c r="R112" s="157"/>
      <c r="S112" s="157"/>
      <c r="T112" s="157"/>
      <c r="U112" s="157"/>
      <c r="V112" s="157"/>
      <c r="W112" s="157"/>
      <c r="X112" s="157"/>
      <c r="Y112" s="157"/>
      <c r="Z112" s="146"/>
      <c r="AA112" s="146"/>
      <c r="AB112" s="146"/>
      <c r="AC112" s="146"/>
      <c r="AD112" s="146"/>
      <c r="AE112" s="146"/>
      <c r="AF112" s="146"/>
      <c r="AG112" s="146" t="s">
        <v>127</v>
      </c>
      <c r="AH112" s="146">
        <v>0</v>
      </c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ht="22.5" outlineLevel="1" x14ac:dyDescent="0.2">
      <c r="A113" s="171">
        <v>27</v>
      </c>
      <c r="B113" s="172" t="s">
        <v>249</v>
      </c>
      <c r="C113" s="187" t="s">
        <v>250</v>
      </c>
      <c r="D113" s="173" t="s">
        <v>118</v>
      </c>
      <c r="E113" s="174">
        <v>722.53499999999997</v>
      </c>
      <c r="F113" s="175"/>
      <c r="G113" s="176">
        <f>ROUND(E113*F113,2)</f>
        <v>0</v>
      </c>
      <c r="H113" s="175"/>
      <c r="I113" s="176">
        <f>ROUND(E113*H113,2)</f>
        <v>0</v>
      </c>
      <c r="J113" s="175"/>
      <c r="K113" s="176">
        <f>ROUND(E113*J113,2)</f>
        <v>0</v>
      </c>
      <c r="L113" s="176">
        <v>21</v>
      </c>
      <c r="M113" s="176">
        <f>G113*(1+L113/100)</f>
        <v>0</v>
      </c>
      <c r="N113" s="174">
        <v>2.9999999999999997E-4</v>
      </c>
      <c r="O113" s="174">
        <f>ROUND(E113*N113,2)</f>
        <v>0.22</v>
      </c>
      <c r="P113" s="174">
        <v>0</v>
      </c>
      <c r="Q113" s="174">
        <f>ROUND(E113*P113,2)</f>
        <v>0</v>
      </c>
      <c r="R113" s="176" t="s">
        <v>251</v>
      </c>
      <c r="S113" s="176" t="s">
        <v>120</v>
      </c>
      <c r="T113" s="177" t="s">
        <v>120</v>
      </c>
      <c r="U113" s="157">
        <v>0</v>
      </c>
      <c r="V113" s="157">
        <f>ROUND(E113*U113,2)</f>
        <v>0</v>
      </c>
      <c r="W113" s="157"/>
      <c r="X113" s="157" t="s">
        <v>252</v>
      </c>
      <c r="Y113" s="157" t="s">
        <v>122</v>
      </c>
      <c r="Z113" s="146"/>
      <c r="AA113" s="146"/>
      <c r="AB113" s="146"/>
      <c r="AC113" s="146"/>
      <c r="AD113" s="146"/>
      <c r="AE113" s="146"/>
      <c r="AF113" s="146"/>
      <c r="AG113" s="146" t="s">
        <v>253</v>
      </c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2" x14ac:dyDescent="0.2">
      <c r="A114" s="153"/>
      <c r="B114" s="154"/>
      <c r="C114" s="188" t="s">
        <v>254</v>
      </c>
      <c r="D114" s="159"/>
      <c r="E114" s="160"/>
      <c r="F114" s="157"/>
      <c r="G114" s="157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57"/>
      <c r="Z114" s="146"/>
      <c r="AA114" s="146"/>
      <c r="AB114" s="146"/>
      <c r="AC114" s="146"/>
      <c r="AD114" s="146"/>
      <c r="AE114" s="146"/>
      <c r="AF114" s="146"/>
      <c r="AG114" s="146" t="s">
        <v>127</v>
      </c>
      <c r="AH114" s="146">
        <v>0</v>
      </c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3" x14ac:dyDescent="0.2">
      <c r="A115" s="153"/>
      <c r="B115" s="154"/>
      <c r="C115" s="188" t="s">
        <v>255</v>
      </c>
      <c r="D115" s="159"/>
      <c r="E115" s="160"/>
      <c r="F115" s="157"/>
      <c r="G115" s="157"/>
      <c r="H115" s="157"/>
      <c r="I115" s="157"/>
      <c r="J115" s="157"/>
      <c r="K115" s="157"/>
      <c r="L115" s="157"/>
      <c r="M115" s="157"/>
      <c r="N115" s="156"/>
      <c r="O115" s="156"/>
      <c r="P115" s="156"/>
      <c r="Q115" s="156"/>
      <c r="R115" s="157"/>
      <c r="S115" s="157"/>
      <c r="T115" s="157"/>
      <c r="U115" s="157"/>
      <c r="V115" s="157"/>
      <c r="W115" s="157"/>
      <c r="X115" s="157"/>
      <c r="Y115" s="157"/>
      <c r="Z115" s="146"/>
      <c r="AA115" s="146"/>
      <c r="AB115" s="146"/>
      <c r="AC115" s="146"/>
      <c r="AD115" s="146"/>
      <c r="AE115" s="146"/>
      <c r="AF115" s="146"/>
      <c r="AG115" s="146" t="s">
        <v>127</v>
      </c>
      <c r="AH115" s="146">
        <v>0</v>
      </c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3" x14ac:dyDescent="0.2">
      <c r="A116" s="153"/>
      <c r="B116" s="154"/>
      <c r="C116" s="188" t="s">
        <v>256</v>
      </c>
      <c r="D116" s="159"/>
      <c r="E116" s="160">
        <v>722.53499999999997</v>
      </c>
      <c r="F116" s="157"/>
      <c r="G116" s="157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57"/>
      <c r="Z116" s="146"/>
      <c r="AA116" s="146"/>
      <c r="AB116" s="146"/>
      <c r="AC116" s="146"/>
      <c r="AD116" s="146"/>
      <c r="AE116" s="146"/>
      <c r="AF116" s="146"/>
      <c r="AG116" s="146" t="s">
        <v>127</v>
      </c>
      <c r="AH116" s="146">
        <v>5</v>
      </c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x14ac:dyDescent="0.2">
      <c r="A117" s="164" t="s">
        <v>114</v>
      </c>
      <c r="B117" s="165" t="s">
        <v>76</v>
      </c>
      <c r="C117" s="186" t="s">
        <v>77</v>
      </c>
      <c r="D117" s="166"/>
      <c r="E117" s="167"/>
      <c r="F117" s="168"/>
      <c r="G117" s="168">
        <f>SUMIF(AG118:AG126,"&lt;&gt;NOR",G118:G126)</f>
        <v>0</v>
      </c>
      <c r="H117" s="168"/>
      <c r="I117" s="168">
        <f>SUM(I118:I126)</f>
        <v>0</v>
      </c>
      <c r="J117" s="168"/>
      <c r="K117" s="168">
        <f>SUM(K118:K126)</f>
        <v>0</v>
      </c>
      <c r="L117" s="168"/>
      <c r="M117" s="168">
        <f>SUM(M118:M126)</f>
        <v>0</v>
      </c>
      <c r="N117" s="167"/>
      <c r="O117" s="167">
        <f>SUM(O118:O126)</f>
        <v>0</v>
      </c>
      <c r="P117" s="167"/>
      <c r="Q117" s="167">
        <f>SUM(Q118:Q126)</f>
        <v>0.63</v>
      </c>
      <c r="R117" s="168"/>
      <c r="S117" s="168"/>
      <c r="T117" s="169"/>
      <c r="U117" s="163"/>
      <c r="V117" s="163">
        <f>SUM(V118:V126)</f>
        <v>4.57</v>
      </c>
      <c r="W117" s="163"/>
      <c r="X117" s="163"/>
      <c r="Y117" s="163"/>
      <c r="AG117" t="s">
        <v>115</v>
      </c>
    </row>
    <row r="118" spans="1:60" ht="22.5" outlineLevel="1" x14ac:dyDescent="0.2">
      <c r="A118" s="171">
        <v>28</v>
      </c>
      <c r="B118" s="172" t="s">
        <v>257</v>
      </c>
      <c r="C118" s="187" t="s">
        <v>258</v>
      </c>
      <c r="D118" s="173" t="s">
        <v>139</v>
      </c>
      <c r="E118" s="174">
        <v>0.10125000000000001</v>
      </c>
      <c r="F118" s="175"/>
      <c r="G118" s="176">
        <f>ROUND(E118*F118,2)</f>
        <v>0</v>
      </c>
      <c r="H118" s="175"/>
      <c r="I118" s="176">
        <f>ROUND(E118*H118,2)</f>
        <v>0</v>
      </c>
      <c r="J118" s="175"/>
      <c r="K118" s="176">
        <f>ROUND(E118*J118,2)</f>
        <v>0</v>
      </c>
      <c r="L118" s="176">
        <v>21</v>
      </c>
      <c r="M118" s="176">
        <f>G118*(1+L118/100)</f>
        <v>0</v>
      </c>
      <c r="N118" s="174">
        <v>0</v>
      </c>
      <c r="O118" s="174">
        <f>ROUND(E118*N118,2)</f>
        <v>0</v>
      </c>
      <c r="P118" s="174">
        <v>1.671</v>
      </c>
      <c r="Q118" s="174">
        <f>ROUND(E118*P118,2)</f>
        <v>0.17</v>
      </c>
      <c r="R118" s="176" t="s">
        <v>259</v>
      </c>
      <c r="S118" s="176" t="s">
        <v>120</v>
      </c>
      <c r="T118" s="177" t="s">
        <v>120</v>
      </c>
      <c r="U118" s="157">
        <v>2.79</v>
      </c>
      <c r="V118" s="157">
        <f>ROUND(E118*U118,2)</f>
        <v>0.28000000000000003</v>
      </c>
      <c r="W118" s="157"/>
      <c r="X118" s="157" t="s">
        <v>121</v>
      </c>
      <c r="Y118" s="157" t="s">
        <v>122</v>
      </c>
      <c r="Z118" s="146"/>
      <c r="AA118" s="146"/>
      <c r="AB118" s="146"/>
      <c r="AC118" s="146"/>
      <c r="AD118" s="146"/>
      <c r="AE118" s="146"/>
      <c r="AF118" s="146"/>
      <c r="AG118" s="146" t="s">
        <v>123</v>
      </c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ht="22.5" outlineLevel="2" x14ac:dyDescent="0.2">
      <c r="A119" s="153"/>
      <c r="B119" s="154"/>
      <c r="C119" s="254" t="s">
        <v>260</v>
      </c>
      <c r="D119" s="255"/>
      <c r="E119" s="255"/>
      <c r="F119" s="255"/>
      <c r="G119" s="255"/>
      <c r="H119" s="157"/>
      <c r="I119" s="157"/>
      <c r="J119" s="157"/>
      <c r="K119" s="157"/>
      <c r="L119" s="157"/>
      <c r="M119" s="157"/>
      <c r="N119" s="156"/>
      <c r="O119" s="156"/>
      <c r="P119" s="156"/>
      <c r="Q119" s="156"/>
      <c r="R119" s="157"/>
      <c r="S119" s="157"/>
      <c r="T119" s="157"/>
      <c r="U119" s="157"/>
      <c r="V119" s="157"/>
      <c r="W119" s="157"/>
      <c r="X119" s="157"/>
      <c r="Y119" s="157"/>
      <c r="Z119" s="146"/>
      <c r="AA119" s="146"/>
      <c r="AB119" s="146"/>
      <c r="AC119" s="146"/>
      <c r="AD119" s="146"/>
      <c r="AE119" s="146"/>
      <c r="AF119" s="146"/>
      <c r="AG119" s="146" t="s">
        <v>125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78" t="str">
        <f>C119</f>
        <v>nebo vybourání otvorů průřezové plochy přes 4 m2 ve zdivu nadzákladovém, včetně pomocného lešení o výšce podlahy do 1900 mm a pro zatížení do 1,5 kPa  (150 kg/m2)</v>
      </c>
      <c r="BB119" s="146"/>
      <c r="BC119" s="146"/>
      <c r="BD119" s="146"/>
      <c r="BE119" s="146"/>
      <c r="BF119" s="146"/>
      <c r="BG119" s="146"/>
      <c r="BH119" s="146"/>
    </row>
    <row r="120" spans="1:60" outlineLevel="2" x14ac:dyDescent="0.2">
      <c r="A120" s="153"/>
      <c r="B120" s="154"/>
      <c r="C120" s="188" t="s">
        <v>261</v>
      </c>
      <c r="D120" s="159"/>
      <c r="E120" s="160">
        <v>0.10125000000000001</v>
      </c>
      <c r="F120" s="157"/>
      <c r="G120" s="157"/>
      <c r="H120" s="157"/>
      <c r="I120" s="157"/>
      <c r="J120" s="157"/>
      <c r="K120" s="157"/>
      <c r="L120" s="157"/>
      <c r="M120" s="157"/>
      <c r="N120" s="156"/>
      <c r="O120" s="156"/>
      <c r="P120" s="156"/>
      <c r="Q120" s="156"/>
      <c r="R120" s="157"/>
      <c r="S120" s="157"/>
      <c r="T120" s="157"/>
      <c r="U120" s="157"/>
      <c r="V120" s="157"/>
      <c r="W120" s="157"/>
      <c r="X120" s="157"/>
      <c r="Y120" s="157"/>
      <c r="Z120" s="146"/>
      <c r="AA120" s="146"/>
      <c r="AB120" s="146"/>
      <c r="AC120" s="146"/>
      <c r="AD120" s="146"/>
      <c r="AE120" s="146"/>
      <c r="AF120" s="146"/>
      <c r="AG120" s="146" t="s">
        <v>127</v>
      </c>
      <c r="AH120" s="146">
        <v>0</v>
      </c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ht="22.5" outlineLevel="1" x14ac:dyDescent="0.2">
      <c r="A121" s="171">
        <v>29</v>
      </c>
      <c r="B121" s="172" t="s">
        <v>262</v>
      </c>
      <c r="C121" s="187" t="s">
        <v>263</v>
      </c>
      <c r="D121" s="173" t="s">
        <v>228</v>
      </c>
      <c r="E121" s="174">
        <v>0.45</v>
      </c>
      <c r="F121" s="175"/>
      <c r="G121" s="176">
        <f>ROUND(E121*F121,2)</f>
        <v>0</v>
      </c>
      <c r="H121" s="175"/>
      <c r="I121" s="176">
        <f>ROUND(E121*H121,2)</f>
        <v>0</v>
      </c>
      <c r="J121" s="175"/>
      <c r="K121" s="176">
        <f>ROUND(E121*J121,2)</f>
        <v>0</v>
      </c>
      <c r="L121" s="176">
        <v>21</v>
      </c>
      <c r="M121" s="176">
        <f>G121*(1+L121/100)</f>
        <v>0</v>
      </c>
      <c r="N121" s="174">
        <v>0</v>
      </c>
      <c r="O121" s="174">
        <f>ROUND(E121*N121,2)</f>
        <v>0</v>
      </c>
      <c r="P121" s="174">
        <v>0.17599999999999999</v>
      </c>
      <c r="Q121" s="174">
        <f>ROUND(E121*P121,2)</f>
        <v>0.08</v>
      </c>
      <c r="R121" s="176" t="s">
        <v>259</v>
      </c>
      <c r="S121" s="176" t="s">
        <v>120</v>
      </c>
      <c r="T121" s="177" t="s">
        <v>120</v>
      </c>
      <c r="U121" s="157">
        <v>0.52800000000000002</v>
      </c>
      <c r="V121" s="157">
        <f>ROUND(E121*U121,2)</f>
        <v>0.24</v>
      </c>
      <c r="W121" s="157"/>
      <c r="X121" s="157" t="s">
        <v>121</v>
      </c>
      <c r="Y121" s="157" t="s">
        <v>122</v>
      </c>
      <c r="Z121" s="146"/>
      <c r="AA121" s="146"/>
      <c r="AB121" s="146"/>
      <c r="AC121" s="146"/>
      <c r="AD121" s="146"/>
      <c r="AE121" s="146"/>
      <c r="AF121" s="146"/>
      <c r="AG121" s="146" t="s">
        <v>123</v>
      </c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2" x14ac:dyDescent="0.2">
      <c r="A122" s="153"/>
      <c r="B122" s="154"/>
      <c r="C122" s="254" t="s">
        <v>264</v>
      </c>
      <c r="D122" s="255"/>
      <c r="E122" s="255"/>
      <c r="F122" s="255"/>
      <c r="G122" s="255"/>
      <c r="H122" s="157"/>
      <c r="I122" s="157"/>
      <c r="J122" s="157"/>
      <c r="K122" s="157"/>
      <c r="L122" s="157"/>
      <c r="M122" s="157"/>
      <c r="N122" s="156"/>
      <c r="O122" s="156"/>
      <c r="P122" s="156"/>
      <c r="Q122" s="156"/>
      <c r="R122" s="157"/>
      <c r="S122" s="157"/>
      <c r="T122" s="157"/>
      <c r="U122" s="157"/>
      <c r="V122" s="157"/>
      <c r="W122" s="157"/>
      <c r="X122" s="157"/>
      <c r="Y122" s="157"/>
      <c r="Z122" s="146"/>
      <c r="AA122" s="146"/>
      <c r="AB122" s="146"/>
      <c r="AC122" s="146"/>
      <c r="AD122" s="146"/>
      <c r="AE122" s="146"/>
      <c r="AF122" s="146"/>
      <c r="AG122" s="146" t="s">
        <v>125</v>
      </c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2" x14ac:dyDescent="0.2">
      <c r="A123" s="153"/>
      <c r="B123" s="154"/>
      <c r="C123" s="188" t="s">
        <v>265</v>
      </c>
      <c r="D123" s="159"/>
      <c r="E123" s="160">
        <v>0.45</v>
      </c>
      <c r="F123" s="157"/>
      <c r="G123" s="157"/>
      <c r="H123" s="157"/>
      <c r="I123" s="157"/>
      <c r="J123" s="157"/>
      <c r="K123" s="157"/>
      <c r="L123" s="157"/>
      <c r="M123" s="157"/>
      <c r="N123" s="156"/>
      <c r="O123" s="156"/>
      <c r="P123" s="156"/>
      <c r="Q123" s="156"/>
      <c r="R123" s="157"/>
      <c r="S123" s="157"/>
      <c r="T123" s="157"/>
      <c r="U123" s="157"/>
      <c r="V123" s="157"/>
      <c r="W123" s="157"/>
      <c r="X123" s="157"/>
      <c r="Y123" s="157"/>
      <c r="Z123" s="146"/>
      <c r="AA123" s="146"/>
      <c r="AB123" s="146"/>
      <c r="AC123" s="146"/>
      <c r="AD123" s="146"/>
      <c r="AE123" s="146"/>
      <c r="AF123" s="146"/>
      <c r="AG123" s="146" t="s">
        <v>127</v>
      </c>
      <c r="AH123" s="146">
        <v>0</v>
      </c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1" x14ac:dyDescent="0.2">
      <c r="A124" s="171">
        <v>30</v>
      </c>
      <c r="B124" s="172" t="s">
        <v>266</v>
      </c>
      <c r="C124" s="187" t="s">
        <v>267</v>
      </c>
      <c r="D124" s="173" t="s">
        <v>228</v>
      </c>
      <c r="E124" s="174">
        <v>22.5</v>
      </c>
      <c r="F124" s="175"/>
      <c r="G124" s="176">
        <f>ROUND(E124*F124,2)</f>
        <v>0</v>
      </c>
      <c r="H124" s="175"/>
      <c r="I124" s="176">
        <f>ROUND(E124*H124,2)</f>
        <v>0</v>
      </c>
      <c r="J124" s="175"/>
      <c r="K124" s="176">
        <f>ROUND(E124*J124,2)</f>
        <v>0</v>
      </c>
      <c r="L124" s="176">
        <v>21</v>
      </c>
      <c r="M124" s="176">
        <f>G124*(1+L124/100)</f>
        <v>0</v>
      </c>
      <c r="N124" s="174">
        <v>0</v>
      </c>
      <c r="O124" s="174">
        <f>ROUND(E124*N124,2)</f>
        <v>0</v>
      </c>
      <c r="P124" s="174">
        <v>1.7000000000000001E-2</v>
      </c>
      <c r="Q124" s="174">
        <f>ROUND(E124*P124,2)</f>
        <v>0.38</v>
      </c>
      <c r="R124" s="176" t="s">
        <v>268</v>
      </c>
      <c r="S124" s="176" t="s">
        <v>120</v>
      </c>
      <c r="T124" s="177" t="s">
        <v>120</v>
      </c>
      <c r="U124" s="157">
        <v>0.18</v>
      </c>
      <c r="V124" s="157">
        <f>ROUND(E124*U124,2)</f>
        <v>4.05</v>
      </c>
      <c r="W124" s="157"/>
      <c r="X124" s="157" t="s">
        <v>121</v>
      </c>
      <c r="Y124" s="157" t="s">
        <v>122</v>
      </c>
      <c r="Z124" s="146"/>
      <c r="AA124" s="146"/>
      <c r="AB124" s="146"/>
      <c r="AC124" s="146"/>
      <c r="AD124" s="146"/>
      <c r="AE124" s="146"/>
      <c r="AF124" s="146"/>
      <c r="AG124" s="146" t="s">
        <v>123</v>
      </c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2" x14ac:dyDescent="0.2">
      <c r="A125" s="153"/>
      <c r="B125" s="154"/>
      <c r="C125" s="254" t="s">
        <v>269</v>
      </c>
      <c r="D125" s="255"/>
      <c r="E125" s="255"/>
      <c r="F125" s="255"/>
      <c r="G125" s="255"/>
      <c r="H125" s="157"/>
      <c r="I125" s="157"/>
      <c r="J125" s="157"/>
      <c r="K125" s="157"/>
      <c r="L125" s="157"/>
      <c r="M125" s="157"/>
      <c r="N125" s="156"/>
      <c r="O125" s="156"/>
      <c r="P125" s="156"/>
      <c r="Q125" s="156"/>
      <c r="R125" s="157"/>
      <c r="S125" s="157"/>
      <c r="T125" s="157"/>
      <c r="U125" s="157"/>
      <c r="V125" s="157"/>
      <c r="W125" s="157"/>
      <c r="X125" s="157"/>
      <c r="Y125" s="157"/>
      <c r="Z125" s="146"/>
      <c r="AA125" s="146"/>
      <c r="AB125" s="146"/>
      <c r="AC125" s="146"/>
      <c r="AD125" s="146"/>
      <c r="AE125" s="146"/>
      <c r="AF125" s="146"/>
      <c r="AG125" s="146" t="s">
        <v>125</v>
      </c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2" x14ac:dyDescent="0.2">
      <c r="A126" s="153"/>
      <c r="B126" s="154"/>
      <c r="C126" s="188" t="s">
        <v>270</v>
      </c>
      <c r="D126" s="159"/>
      <c r="E126" s="160">
        <v>22.5</v>
      </c>
      <c r="F126" s="157"/>
      <c r="G126" s="157"/>
      <c r="H126" s="157"/>
      <c r="I126" s="157"/>
      <c r="J126" s="157"/>
      <c r="K126" s="157"/>
      <c r="L126" s="157"/>
      <c r="M126" s="157"/>
      <c r="N126" s="156"/>
      <c r="O126" s="156"/>
      <c r="P126" s="156"/>
      <c r="Q126" s="156"/>
      <c r="R126" s="157"/>
      <c r="S126" s="157"/>
      <c r="T126" s="157"/>
      <c r="U126" s="157"/>
      <c r="V126" s="157"/>
      <c r="W126" s="157"/>
      <c r="X126" s="157"/>
      <c r="Y126" s="157"/>
      <c r="Z126" s="146"/>
      <c r="AA126" s="146"/>
      <c r="AB126" s="146"/>
      <c r="AC126" s="146"/>
      <c r="AD126" s="146"/>
      <c r="AE126" s="146"/>
      <c r="AF126" s="146"/>
      <c r="AG126" s="146" t="s">
        <v>127</v>
      </c>
      <c r="AH126" s="146">
        <v>0</v>
      </c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x14ac:dyDescent="0.2">
      <c r="A127" s="164" t="s">
        <v>114</v>
      </c>
      <c r="B127" s="165" t="s">
        <v>78</v>
      </c>
      <c r="C127" s="186" t="s">
        <v>79</v>
      </c>
      <c r="D127" s="166"/>
      <c r="E127" s="167"/>
      <c r="F127" s="168"/>
      <c r="G127" s="168">
        <f>SUMIF(AG128:AG129,"&lt;&gt;NOR",G128:G129)</f>
        <v>0</v>
      </c>
      <c r="H127" s="168"/>
      <c r="I127" s="168">
        <f>SUM(I128:I129)</f>
        <v>0</v>
      </c>
      <c r="J127" s="168"/>
      <c r="K127" s="168">
        <f>SUM(K128:K129)</f>
        <v>0</v>
      </c>
      <c r="L127" s="168"/>
      <c r="M127" s="168">
        <f>SUM(M128:M129)</f>
        <v>0</v>
      </c>
      <c r="N127" s="167"/>
      <c r="O127" s="167">
        <f>SUM(O128:O129)</f>
        <v>0</v>
      </c>
      <c r="P127" s="167"/>
      <c r="Q127" s="167">
        <f>SUM(Q128:Q129)</f>
        <v>0</v>
      </c>
      <c r="R127" s="168"/>
      <c r="S127" s="168"/>
      <c r="T127" s="169"/>
      <c r="U127" s="163"/>
      <c r="V127" s="163">
        <f>SUM(V128:V129)</f>
        <v>286.5</v>
      </c>
      <c r="W127" s="163"/>
      <c r="X127" s="163"/>
      <c r="Y127" s="163"/>
      <c r="AG127" t="s">
        <v>115</v>
      </c>
    </row>
    <row r="128" spans="1:60" outlineLevel="1" x14ac:dyDescent="0.2">
      <c r="A128" s="171">
        <v>31</v>
      </c>
      <c r="B128" s="172" t="s">
        <v>271</v>
      </c>
      <c r="C128" s="187" t="s">
        <v>272</v>
      </c>
      <c r="D128" s="173" t="s">
        <v>205</v>
      </c>
      <c r="E128" s="174">
        <v>734.61563000000001</v>
      </c>
      <c r="F128" s="175"/>
      <c r="G128" s="176">
        <f>ROUND(E128*F128,2)</f>
        <v>0</v>
      </c>
      <c r="H128" s="175"/>
      <c r="I128" s="176">
        <f>ROUND(E128*H128,2)</f>
        <v>0</v>
      </c>
      <c r="J128" s="175"/>
      <c r="K128" s="176">
        <f>ROUND(E128*J128,2)</f>
        <v>0</v>
      </c>
      <c r="L128" s="176">
        <v>21</v>
      </c>
      <c r="M128" s="176">
        <f>G128*(1+L128/100)</f>
        <v>0</v>
      </c>
      <c r="N128" s="174">
        <v>0</v>
      </c>
      <c r="O128" s="174">
        <f>ROUND(E128*N128,2)</f>
        <v>0</v>
      </c>
      <c r="P128" s="174">
        <v>0</v>
      </c>
      <c r="Q128" s="174">
        <f>ROUND(E128*P128,2)</f>
        <v>0</v>
      </c>
      <c r="R128" s="176" t="s">
        <v>233</v>
      </c>
      <c r="S128" s="176" t="s">
        <v>120</v>
      </c>
      <c r="T128" s="177" t="s">
        <v>120</v>
      </c>
      <c r="U128" s="157">
        <v>0.39</v>
      </c>
      <c r="V128" s="157">
        <f>ROUND(E128*U128,2)</f>
        <v>286.5</v>
      </c>
      <c r="W128" s="157"/>
      <c r="X128" s="157" t="s">
        <v>273</v>
      </c>
      <c r="Y128" s="157" t="s">
        <v>122</v>
      </c>
      <c r="Z128" s="146"/>
      <c r="AA128" s="146"/>
      <c r="AB128" s="146"/>
      <c r="AC128" s="146"/>
      <c r="AD128" s="146"/>
      <c r="AE128" s="146"/>
      <c r="AF128" s="146"/>
      <c r="AG128" s="146" t="s">
        <v>274</v>
      </c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2" x14ac:dyDescent="0.2">
      <c r="A129" s="153"/>
      <c r="B129" s="154"/>
      <c r="C129" s="254" t="s">
        <v>275</v>
      </c>
      <c r="D129" s="255"/>
      <c r="E129" s="255"/>
      <c r="F129" s="255"/>
      <c r="G129" s="255"/>
      <c r="H129" s="157"/>
      <c r="I129" s="157"/>
      <c r="J129" s="157"/>
      <c r="K129" s="157"/>
      <c r="L129" s="157"/>
      <c r="M129" s="157"/>
      <c r="N129" s="156"/>
      <c r="O129" s="156"/>
      <c r="P129" s="156"/>
      <c r="Q129" s="156"/>
      <c r="R129" s="157"/>
      <c r="S129" s="157"/>
      <c r="T129" s="157"/>
      <c r="U129" s="157"/>
      <c r="V129" s="157"/>
      <c r="W129" s="157"/>
      <c r="X129" s="157"/>
      <c r="Y129" s="157"/>
      <c r="Z129" s="146"/>
      <c r="AA129" s="146"/>
      <c r="AB129" s="146"/>
      <c r="AC129" s="146"/>
      <c r="AD129" s="146"/>
      <c r="AE129" s="146"/>
      <c r="AF129" s="146"/>
      <c r="AG129" s="146" t="s">
        <v>125</v>
      </c>
      <c r="AH129" s="146"/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x14ac:dyDescent="0.2">
      <c r="A130" s="164" t="s">
        <v>114</v>
      </c>
      <c r="B130" s="165" t="s">
        <v>82</v>
      </c>
      <c r="C130" s="186" t="s">
        <v>83</v>
      </c>
      <c r="D130" s="166"/>
      <c r="E130" s="167"/>
      <c r="F130" s="168"/>
      <c r="G130" s="168">
        <f>SUMIF(AG131:AG135,"&lt;&gt;NOR",G131:G135)</f>
        <v>0</v>
      </c>
      <c r="H130" s="168"/>
      <c r="I130" s="168">
        <f>SUM(I131:I135)</f>
        <v>0</v>
      </c>
      <c r="J130" s="168"/>
      <c r="K130" s="168">
        <f>SUM(K131:K135)</f>
        <v>0</v>
      </c>
      <c r="L130" s="168"/>
      <c r="M130" s="168">
        <f>SUM(M131:M135)</f>
        <v>0</v>
      </c>
      <c r="N130" s="167"/>
      <c r="O130" s="167">
        <f>SUM(O131:O135)</f>
        <v>0</v>
      </c>
      <c r="P130" s="167"/>
      <c r="Q130" s="167">
        <f>SUM(Q131:Q135)</f>
        <v>0</v>
      </c>
      <c r="R130" s="168"/>
      <c r="S130" s="168"/>
      <c r="T130" s="169"/>
      <c r="U130" s="163"/>
      <c r="V130" s="163">
        <f>SUM(V131:V135)</f>
        <v>0.31</v>
      </c>
      <c r="W130" s="163"/>
      <c r="X130" s="163"/>
      <c r="Y130" s="163"/>
      <c r="AG130" t="s">
        <v>115</v>
      </c>
    </row>
    <row r="131" spans="1:60" outlineLevel="1" x14ac:dyDescent="0.2">
      <c r="A131" s="171">
        <v>32</v>
      </c>
      <c r="B131" s="172" t="s">
        <v>276</v>
      </c>
      <c r="C131" s="187" t="s">
        <v>277</v>
      </c>
      <c r="D131" s="173" t="s">
        <v>205</v>
      </c>
      <c r="E131" s="174">
        <v>0.63088999999999995</v>
      </c>
      <c r="F131" s="175"/>
      <c r="G131" s="176">
        <f>ROUND(E131*F131,2)</f>
        <v>0</v>
      </c>
      <c r="H131" s="175"/>
      <c r="I131" s="176">
        <f>ROUND(E131*H131,2)</f>
        <v>0</v>
      </c>
      <c r="J131" s="175"/>
      <c r="K131" s="176">
        <f>ROUND(E131*J131,2)</f>
        <v>0</v>
      </c>
      <c r="L131" s="176">
        <v>21</v>
      </c>
      <c r="M131" s="176">
        <f>G131*(1+L131/100)</f>
        <v>0</v>
      </c>
      <c r="N131" s="174">
        <v>0</v>
      </c>
      <c r="O131" s="174">
        <f>ROUND(E131*N131,2)</f>
        <v>0</v>
      </c>
      <c r="P131" s="174">
        <v>0</v>
      </c>
      <c r="Q131" s="174">
        <f>ROUND(E131*P131,2)</f>
        <v>0</v>
      </c>
      <c r="R131" s="176" t="s">
        <v>259</v>
      </c>
      <c r="S131" s="176" t="s">
        <v>120</v>
      </c>
      <c r="T131" s="177" t="s">
        <v>120</v>
      </c>
      <c r="U131" s="157">
        <v>0.49</v>
      </c>
      <c r="V131" s="157">
        <f>ROUND(E131*U131,2)</f>
        <v>0.31</v>
      </c>
      <c r="W131" s="157"/>
      <c r="X131" s="157" t="s">
        <v>278</v>
      </c>
      <c r="Y131" s="157" t="s">
        <v>122</v>
      </c>
      <c r="Z131" s="146"/>
      <c r="AA131" s="146"/>
      <c r="AB131" s="146"/>
      <c r="AC131" s="146"/>
      <c r="AD131" s="146"/>
      <c r="AE131" s="146"/>
      <c r="AF131" s="146"/>
      <c r="AG131" s="146" t="s">
        <v>279</v>
      </c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2" x14ac:dyDescent="0.2">
      <c r="A132" s="153"/>
      <c r="B132" s="154"/>
      <c r="C132" s="252" t="s">
        <v>280</v>
      </c>
      <c r="D132" s="253"/>
      <c r="E132" s="253"/>
      <c r="F132" s="253"/>
      <c r="G132" s="253"/>
      <c r="H132" s="157"/>
      <c r="I132" s="157"/>
      <c r="J132" s="157"/>
      <c r="K132" s="157"/>
      <c r="L132" s="157"/>
      <c r="M132" s="157"/>
      <c r="N132" s="156"/>
      <c r="O132" s="156"/>
      <c r="P132" s="156"/>
      <c r="Q132" s="156"/>
      <c r="R132" s="157"/>
      <c r="S132" s="157"/>
      <c r="T132" s="157"/>
      <c r="U132" s="157"/>
      <c r="V132" s="157"/>
      <c r="W132" s="157"/>
      <c r="X132" s="157"/>
      <c r="Y132" s="157"/>
      <c r="Z132" s="146"/>
      <c r="AA132" s="146"/>
      <c r="AB132" s="146"/>
      <c r="AC132" s="146"/>
      <c r="AD132" s="146"/>
      <c r="AE132" s="146"/>
      <c r="AF132" s="146"/>
      <c r="AG132" s="146" t="s">
        <v>198</v>
      </c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1" x14ac:dyDescent="0.2">
      <c r="A133" s="179">
        <v>33</v>
      </c>
      <c r="B133" s="180" t="s">
        <v>281</v>
      </c>
      <c r="C133" s="190" t="s">
        <v>282</v>
      </c>
      <c r="D133" s="181" t="s">
        <v>205</v>
      </c>
      <c r="E133" s="182">
        <v>11.986890000000001</v>
      </c>
      <c r="F133" s="183"/>
      <c r="G133" s="184">
        <f>ROUND(E133*F133,2)</f>
        <v>0</v>
      </c>
      <c r="H133" s="183"/>
      <c r="I133" s="184">
        <f>ROUND(E133*H133,2)</f>
        <v>0</v>
      </c>
      <c r="J133" s="183"/>
      <c r="K133" s="184">
        <f>ROUND(E133*J133,2)</f>
        <v>0</v>
      </c>
      <c r="L133" s="184">
        <v>21</v>
      </c>
      <c r="M133" s="184">
        <f>G133*(1+L133/100)</f>
        <v>0</v>
      </c>
      <c r="N133" s="182">
        <v>0</v>
      </c>
      <c r="O133" s="182">
        <f>ROUND(E133*N133,2)</f>
        <v>0</v>
      </c>
      <c r="P133" s="182">
        <v>0</v>
      </c>
      <c r="Q133" s="182">
        <f>ROUND(E133*P133,2)</f>
        <v>0</v>
      </c>
      <c r="R133" s="184" t="s">
        <v>259</v>
      </c>
      <c r="S133" s="184" t="s">
        <v>120</v>
      </c>
      <c r="T133" s="185" t="s">
        <v>120</v>
      </c>
      <c r="U133" s="157">
        <v>0</v>
      </c>
      <c r="V133" s="157">
        <f>ROUND(E133*U133,2)</f>
        <v>0</v>
      </c>
      <c r="W133" s="157"/>
      <c r="X133" s="157" t="s">
        <v>278</v>
      </c>
      <c r="Y133" s="157" t="s">
        <v>122</v>
      </c>
      <c r="Z133" s="146"/>
      <c r="AA133" s="146"/>
      <c r="AB133" s="146"/>
      <c r="AC133" s="146"/>
      <c r="AD133" s="146"/>
      <c r="AE133" s="146"/>
      <c r="AF133" s="146"/>
      <c r="AG133" s="146" t="s">
        <v>279</v>
      </c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1" x14ac:dyDescent="0.2">
      <c r="A134" s="171">
        <v>34</v>
      </c>
      <c r="B134" s="172" t="s">
        <v>283</v>
      </c>
      <c r="C134" s="187" t="s">
        <v>284</v>
      </c>
      <c r="D134" s="173" t="s">
        <v>205</v>
      </c>
      <c r="E134" s="174">
        <v>0.63088999999999995</v>
      </c>
      <c r="F134" s="175"/>
      <c r="G134" s="176">
        <f>ROUND(E134*F134,2)</f>
        <v>0</v>
      </c>
      <c r="H134" s="175"/>
      <c r="I134" s="176">
        <f>ROUND(E134*H134,2)</f>
        <v>0</v>
      </c>
      <c r="J134" s="175"/>
      <c r="K134" s="176">
        <f>ROUND(E134*J134,2)</f>
        <v>0</v>
      </c>
      <c r="L134" s="176">
        <v>21</v>
      </c>
      <c r="M134" s="176">
        <f>G134*(1+L134/100)</f>
        <v>0</v>
      </c>
      <c r="N134" s="174">
        <v>0</v>
      </c>
      <c r="O134" s="174">
        <f>ROUND(E134*N134,2)</f>
        <v>0</v>
      </c>
      <c r="P134" s="174">
        <v>0</v>
      </c>
      <c r="Q134" s="174">
        <f>ROUND(E134*P134,2)</f>
        <v>0</v>
      </c>
      <c r="R134" s="176" t="s">
        <v>259</v>
      </c>
      <c r="S134" s="176" t="s">
        <v>120</v>
      </c>
      <c r="T134" s="177" t="s">
        <v>120</v>
      </c>
      <c r="U134" s="157">
        <v>0</v>
      </c>
      <c r="V134" s="157">
        <f>ROUND(E134*U134,2)</f>
        <v>0</v>
      </c>
      <c r="W134" s="157"/>
      <c r="X134" s="157" t="s">
        <v>278</v>
      </c>
      <c r="Y134" s="157" t="s">
        <v>122</v>
      </c>
      <c r="Z134" s="146"/>
      <c r="AA134" s="146"/>
      <c r="AB134" s="146"/>
      <c r="AC134" s="146"/>
      <c r="AD134" s="146"/>
      <c r="AE134" s="146"/>
      <c r="AF134" s="146"/>
      <c r="AG134" s="146" t="s">
        <v>279</v>
      </c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2" x14ac:dyDescent="0.2">
      <c r="A135" s="153"/>
      <c r="B135" s="154"/>
      <c r="C135" s="252" t="s">
        <v>285</v>
      </c>
      <c r="D135" s="253"/>
      <c r="E135" s="253"/>
      <c r="F135" s="253"/>
      <c r="G135" s="253"/>
      <c r="H135" s="157"/>
      <c r="I135" s="157"/>
      <c r="J135" s="157"/>
      <c r="K135" s="157"/>
      <c r="L135" s="157"/>
      <c r="M135" s="157"/>
      <c r="N135" s="156"/>
      <c r="O135" s="156"/>
      <c r="P135" s="156"/>
      <c r="Q135" s="156"/>
      <c r="R135" s="157"/>
      <c r="S135" s="157"/>
      <c r="T135" s="157"/>
      <c r="U135" s="157"/>
      <c r="V135" s="157"/>
      <c r="W135" s="157"/>
      <c r="X135" s="157"/>
      <c r="Y135" s="157"/>
      <c r="Z135" s="146"/>
      <c r="AA135" s="146"/>
      <c r="AB135" s="146"/>
      <c r="AC135" s="146"/>
      <c r="AD135" s="146"/>
      <c r="AE135" s="146"/>
      <c r="AF135" s="146"/>
      <c r="AG135" s="146" t="s">
        <v>198</v>
      </c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x14ac:dyDescent="0.2">
      <c r="A136" s="164" t="s">
        <v>114</v>
      </c>
      <c r="B136" s="165" t="s">
        <v>85</v>
      </c>
      <c r="C136" s="186" t="s">
        <v>27</v>
      </c>
      <c r="D136" s="166"/>
      <c r="E136" s="167"/>
      <c r="F136" s="168"/>
      <c r="G136" s="168">
        <f>SUMIF(AG137:AG146,"&lt;&gt;NOR",G137:G146)</f>
        <v>0</v>
      </c>
      <c r="H136" s="168"/>
      <c r="I136" s="168">
        <f>SUM(I137:I146)</f>
        <v>0</v>
      </c>
      <c r="J136" s="168"/>
      <c r="K136" s="168">
        <f>SUM(K137:K146)</f>
        <v>0</v>
      </c>
      <c r="L136" s="168"/>
      <c r="M136" s="168">
        <f>SUM(M137:M146)</f>
        <v>0</v>
      </c>
      <c r="N136" s="167"/>
      <c r="O136" s="167">
        <f>SUM(O137:O146)</f>
        <v>0</v>
      </c>
      <c r="P136" s="167"/>
      <c r="Q136" s="167">
        <f>SUM(Q137:Q146)</f>
        <v>0</v>
      </c>
      <c r="R136" s="168"/>
      <c r="S136" s="168"/>
      <c r="T136" s="169"/>
      <c r="U136" s="163"/>
      <c r="V136" s="163">
        <f>SUM(V137:V146)</f>
        <v>0</v>
      </c>
      <c r="W136" s="163"/>
      <c r="X136" s="163"/>
      <c r="Y136" s="163"/>
      <c r="AG136" t="s">
        <v>115</v>
      </c>
    </row>
    <row r="137" spans="1:60" outlineLevel="1" x14ac:dyDescent="0.2">
      <c r="A137" s="171">
        <v>35</v>
      </c>
      <c r="B137" s="172" t="s">
        <v>286</v>
      </c>
      <c r="C137" s="187" t="s">
        <v>287</v>
      </c>
      <c r="D137" s="173" t="s">
        <v>288</v>
      </c>
      <c r="E137" s="174">
        <v>1</v>
      </c>
      <c r="F137" s="175"/>
      <c r="G137" s="176">
        <f>ROUND(E137*F137,2)</f>
        <v>0</v>
      </c>
      <c r="H137" s="175"/>
      <c r="I137" s="176">
        <f>ROUND(E137*H137,2)</f>
        <v>0</v>
      </c>
      <c r="J137" s="175"/>
      <c r="K137" s="176">
        <f>ROUND(E137*J137,2)</f>
        <v>0</v>
      </c>
      <c r="L137" s="176">
        <v>21</v>
      </c>
      <c r="M137" s="176">
        <f>G137*(1+L137/100)</f>
        <v>0</v>
      </c>
      <c r="N137" s="174">
        <v>0</v>
      </c>
      <c r="O137" s="174">
        <f>ROUND(E137*N137,2)</f>
        <v>0</v>
      </c>
      <c r="P137" s="174">
        <v>0</v>
      </c>
      <c r="Q137" s="174">
        <f>ROUND(E137*P137,2)</f>
        <v>0</v>
      </c>
      <c r="R137" s="176"/>
      <c r="S137" s="176" t="s">
        <v>120</v>
      </c>
      <c r="T137" s="177" t="s">
        <v>289</v>
      </c>
      <c r="U137" s="157">
        <v>0</v>
      </c>
      <c r="V137" s="157">
        <f>ROUND(E137*U137,2)</f>
        <v>0</v>
      </c>
      <c r="W137" s="157"/>
      <c r="X137" s="157" t="s">
        <v>290</v>
      </c>
      <c r="Y137" s="157" t="s">
        <v>122</v>
      </c>
      <c r="Z137" s="146"/>
      <c r="AA137" s="146"/>
      <c r="AB137" s="146"/>
      <c r="AC137" s="146"/>
      <c r="AD137" s="146"/>
      <c r="AE137" s="146"/>
      <c r="AF137" s="146"/>
      <c r="AG137" s="146" t="s">
        <v>291</v>
      </c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2" x14ac:dyDescent="0.2">
      <c r="A138" s="153"/>
      <c r="B138" s="154"/>
      <c r="C138" s="252" t="s">
        <v>292</v>
      </c>
      <c r="D138" s="253"/>
      <c r="E138" s="253"/>
      <c r="F138" s="253"/>
      <c r="G138" s="253"/>
      <c r="H138" s="157"/>
      <c r="I138" s="157"/>
      <c r="J138" s="157"/>
      <c r="K138" s="157"/>
      <c r="L138" s="157"/>
      <c r="M138" s="157"/>
      <c r="N138" s="156"/>
      <c r="O138" s="156"/>
      <c r="P138" s="156"/>
      <c r="Q138" s="156"/>
      <c r="R138" s="157"/>
      <c r="S138" s="157"/>
      <c r="T138" s="157"/>
      <c r="U138" s="157"/>
      <c r="V138" s="157"/>
      <c r="W138" s="157"/>
      <c r="X138" s="157"/>
      <c r="Y138" s="157"/>
      <c r="Z138" s="146"/>
      <c r="AA138" s="146"/>
      <c r="AB138" s="146"/>
      <c r="AC138" s="146"/>
      <c r="AD138" s="146"/>
      <c r="AE138" s="146"/>
      <c r="AF138" s="146"/>
      <c r="AG138" s="146" t="s">
        <v>198</v>
      </c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78" t="str">
        <f>C138</f>
        <v>Zaměření a vytýčení stávajících inženýrských sítí v místě stavby z hlediska jejich ochrany při provádění stavby.</v>
      </c>
      <c r="BB138" s="146"/>
      <c r="BC138" s="146"/>
      <c r="BD138" s="146"/>
      <c r="BE138" s="146"/>
      <c r="BF138" s="146"/>
      <c r="BG138" s="146"/>
      <c r="BH138" s="146"/>
    </row>
    <row r="139" spans="1:60" outlineLevel="1" x14ac:dyDescent="0.2">
      <c r="A139" s="171">
        <v>36</v>
      </c>
      <c r="B139" s="172" t="s">
        <v>293</v>
      </c>
      <c r="C139" s="187" t="s">
        <v>294</v>
      </c>
      <c r="D139" s="173" t="s">
        <v>288</v>
      </c>
      <c r="E139" s="174">
        <v>1</v>
      </c>
      <c r="F139" s="175"/>
      <c r="G139" s="176">
        <f>ROUND(E139*F139,2)</f>
        <v>0</v>
      </c>
      <c r="H139" s="175"/>
      <c r="I139" s="176">
        <f>ROUND(E139*H139,2)</f>
        <v>0</v>
      </c>
      <c r="J139" s="175"/>
      <c r="K139" s="176">
        <f>ROUND(E139*J139,2)</f>
        <v>0</v>
      </c>
      <c r="L139" s="176">
        <v>21</v>
      </c>
      <c r="M139" s="176">
        <f>G139*(1+L139/100)</f>
        <v>0</v>
      </c>
      <c r="N139" s="174">
        <v>0</v>
      </c>
      <c r="O139" s="174">
        <f>ROUND(E139*N139,2)</f>
        <v>0</v>
      </c>
      <c r="P139" s="174">
        <v>0</v>
      </c>
      <c r="Q139" s="174">
        <f>ROUND(E139*P139,2)</f>
        <v>0</v>
      </c>
      <c r="R139" s="176"/>
      <c r="S139" s="176" t="s">
        <v>120</v>
      </c>
      <c r="T139" s="177" t="s">
        <v>295</v>
      </c>
      <c r="U139" s="157">
        <v>0</v>
      </c>
      <c r="V139" s="157">
        <f>ROUND(E139*U139,2)</f>
        <v>0</v>
      </c>
      <c r="W139" s="157"/>
      <c r="X139" s="157" t="s">
        <v>290</v>
      </c>
      <c r="Y139" s="157" t="s">
        <v>122</v>
      </c>
      <c r="Z139" s="146"/>
      <c r="AA139" s="146"/>
      <c r="AB139" s="146"/>
      <c r="AC139" s="146"/>
      <c r="AD139" s="146"/>
      <c r="AE139" s="146"/>
      <c r="AF139" s="146"/>
      <c r="AG139" s="146" t="s">
        <v>296</v>
      </c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ht="22.5" outlineLevel="2" x14ac:dyDescent="0.2">
      <c r="A140" s="153"/>
      <c r="B140" s="154"/>
      <c r="C140" s="252" t="s">
        <v>297</v>
      </c>
      <c r="D140" s="253"/>
      <c r="E140" s="253"/>
      <c r="F140" s="253"/>
      <c r="G140" s="253"/>
      <c r="H140" s="157"/>
      <c r="I140" s="157"/>
      <c r="J140" s="157"/>
      <c r="K140" s="157"/>
      <c r="L140" s="157"/>
      <c r="M140" s="157"/>
      <c r="N140" s="156"/>
      <c r="O140" s="156"/>
      <c r="P140" s="156"/>
      <c r="Q140" s="156"/>
      <c r="R140" s="157"/>
      <c r="S140" s="157"/>
      <c r="T140" s="157"/>
      <c r="U140" s="157"/>
      <c r="V140" s="157"/>
      <c r="W140" s="157"/>
      <c r="X140" s="157"/>
      <c r="Y140" s="157"/>
      <c r="Z140" s="146"/>
      <c r="AA140" s="146"/>
      <c r="AB140" s="146"/>
      <c r="AC140" s="146"/>
      <c r="AD140" s="146"/>
      <c r="AE140" s="146"/>
      <c r="AF140" s="146"/>
      <c r="AG140" s="146" t="s">
        <v>198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78" t="str">
        <f>C140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40" s="146"/>
      <c r="BC140" s="146"/>
      <c r="BD140" s="146"/>
      <c r="BE140" s="146"/>
      <c r="BF140" s="146"/>
      <c r="BG140" s="146"/>
      <c r="BH140" s="146"/>
    </row>
    <row r="141" spans="1:60" outlineLevel="1" x14ac:dyDescent="0.2">
      <c r="A141" s="171">
        <v>37</v>
      </c>
      <c r="B141" s="172" t="s">
        <v>298</v>
      </c>
      <c r="C141" s="187" t="s">
        <v>299</v>
      </c>
      <c r="D141" s="173" t="s">
        <v>288</v>
      </c>
      <c r="E141" s="174">
        <v>1</v>
      </c>
      <c r="F141" s="175"/>
      <c r="G141" s="176">
        <f>ROUND(E141*F141,2)</f>
        <v>0</v>
      </c>
      <c r="H141" s="175"/>
      <c r="I141" s="176">
        <f>ROUND(E141*H141,2)</f>
        <v>0</v>
      </c>
      <c r="J141" s="175"/>
      <c r="K141" s="176">
        <f>ROUND(E141*J141,2)</f>
        <v>0</v>
      </c>
      <c r="L141" s="176">
        <v>21</v>
      </c>
      <c r="M141" s="176">
        <f>G141*(1+L141/100)</f>
        <v>0</v>
      </c>
      <c r="N141" s="174">
        <v>0</v>
      </c>
      <c r="O141" s="174">
        <f>ROUND(E141*N141,2)</f>
        <v>0</v>
      </c>
      <c r="P141" s="174">
        <v>0</v>
      </c>
      <c r="Q141" s="174">
        <f>ROUND(E141*P141,2)</f>
        <v>0</v>
      </c>
      <c r="R141" s="176"/>
      <c r="S141" s="176" t="s">
        <v>120</v>
      </c>
      <c r="T141" s="177" t="s">
        <v>295</v>
      </c>
      <c r="U141" s="157">
        <v>0</v>
      </c>
      <c r="V141" s="157">
        <f>ROUND(E141*U141,2)</f>
        <v>0</v>
      </c>
      <c r="W141" s="157"/>
      <c r="X141" s="157" t="s">
        <v>290</v>
      </c>
      <c r="Y141" s="157" t="s">
        <v>122</v>
      </c>
      <c r="Z141" s="146"/>
      <c r="AA141" s="146"/>
      <c r="AB141" s="146"/>
      <c r="AC141" s="146"/>
      <c r="AD141" s="146"/>
      <c r="AE141" s="146"/>
      <c r="AF141" s="146"/>
      <c r="AG141" s="146" t="s">
        <v>296</v>
      </c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ht="33.75" outlineLevel="2" x14ac:dyDescent="0.2">
      <c r="A142" s="153"/>
      <c r="B142" s="154"/>
      <c r="C142" s="252" t="s">
        <v>300</v>
      </c>
      <c r="D142" s="253"/>
      <c r="E142" s="253"/>
      <c r="F142" s="253"/>
      <c r="G142" s="253"/>
      <c r="H142" s="157"/>
      <c r="I142" s="157"/>
      <c r="J142" s="157"/>
      <c r="K142" s="157"/>
      <c r="L142" s="157"/>
      <c r="M142" s="157"/>
      <c r="N142" s="156"/>
      <c r="O142" s="156"/>
      <c r="P142" s="156"/>
      <c r="Q142" s="156"/>
      <c r="R142" s="157"/>
      <c r="S142" s="157"/>
      <c r="T142" s="157"/>
      <c r="U142" s="157"/>
      <c r="V142" s="157"/>
      <c r="W142" s="157"/>
      <c r="X142" s="157"/>
      <c r="Y142" s="157"/>
      <c r="Z142" s="146"/>
      <c r="AA142" s="146"/>
      <c r="AB142" s="146"/>
      <c r="AC142" s="146"/>
      <c r="AD142" s="146"/>
      <c r="AE142" s="146"/>
      <c r="AF142" s="146"/>
      <c r="AG142" s="146" t="s">
        <v>198</v>
      </c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78" t="str">
        <f>C142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42" s="146"/>
      <c r="BC142" s="146"/>
      <c r="BD142" s="146"/>
      <c r="BE142" s="146"/>
      <c r="BF142" s="146"/>
      <c r="BG142" s="146"/>
      <c r="BH142" s="146"/>
    </row>
    <row r="143" spans="1:60" outlineLevel="1" x14ac:dyDescent="0.2">
      <c r="A143" s="171">
        <v>38</v>
      </c>
      <c r="B143" s="172" t="s">
        <v>301</v>
      </c>
      <c r="C143" s="187" t="s">
        <v>302</v>
      </c>
      <c r="D143" s="173" t="s">
        <v>288</v>
      </c>
      <c r="E143" s="174">
        <v>1</v>
      </c>
      <c r="F143" s="175"/>
      <c r="G143" s="176">
        <f>ROUND(E143*F143,2)</f>
        <v>0</v>
      </c>
      <c r="H143" s="175"/>
      <c r="I143" s="176">
        <f>ROUND(E143*H143,2)</f>
        <v>0</v>
      </c>
      <c r="J143" s="175"/>
      <c r="K143" s="176">
        <f>ROUND(E143*J143,2)</f>
        <v>0</v>
      </c>
      <c r="L143" s="176">
        <v>21</v>
      </c>
      <c r="M143" s="176">
        <f>G143*(1+L143/100)</f>
        <v>0</v>
      </c>
      <c r="N143" s="174">
        <v>0</v>
      </c>
      <c r="O143" s="174">
        <f>ROUND(E143*N143,2)</f>
        <v>0</v>
      </c>
      <c r="P143" s="174">
        <v>0</v>
      </c>
      <c r="Q143" s="174">
        <f>ROUND(E143*P143,2)</f>
        <v>0</v>
      </c>
      <c r="R143" s="176"/>
      <c r="S143" s="176" t="s">
        <v>120</v>
      </c>
      <c r="T143" s="177" t="s">
        <v>295</v>
      </c>
      <c r="U143" s="157">
        <v>0</v>
      </c>
      <c r="V143" s="157">
        <f>ROUND(E143*U143,2)</f>
        <v>0</v>
      </c>
      <c r="W143" s="157"/>
      <c r="X143" s="157" t="s">
        <v>290</v>
      </c>
      <c r="Y143" s="157" t="s">
        <v>122</v>
      </c>
      <c r="Z143" s="146"/>
      <c r="AA143" s="146"/>
      <c r="AB143" s="146"/>
      <c r="AC143" s="146"/>
      <c r="AD143" s="146"/>
      <c r="AE143" s="146"/>
      <c r="AF143" s="146"/>
      <c r="AG143" s="146" t="s">
        <v>296</v>
      </c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ht="22.5" outlineLevel="2" x14ac:dyDescent="0.2">
      <c r="A144" s="153"/>
      <c r="B144" s="154"/>
      <c r="C144" s="252" t="s">
        <v>303</v>
      </c>
      <c r="D144" s="253"/>
      <c r="E144" s="253"/>
      <c r="F144" s="253"/>
      <c r="G144" s="253"/>
      <c r="H144" s="157"/>
      <c r="I144" s="157"/>
      <c r="J144" s="157"/>
      <c r="K144" s="157"/>
      <c r="L144" s="157"/>
      <c r="M144" s="157"/>
      <c r="N144" s="156"/>
      <c r="O144" s="156"/>
      <c r="P144" s="156"/>
      <c r="Q144" s="156"/>
      <c r="R144" s="157"/>
      <c r="S144" s="157"/>
      <c r="T144" s="157"/>
      <c r="U144" s="157"/>
      <c r="V144" s="157"/>
      <c r="W144" s="157"/>
      <c r="X144" s="157"/>
      <c r="Y144" s="157"/>
      <c r="Z144" s="146"/>
      <c r="AA144" s="146"/>
      <c r="AB144" s="146"/>
      <c r="AC144" s="146"/>
      <c r="AD144" s="146"/>
      <c r="AE144" s="146"/>
      <c r="AF144" s="146"/>
      <c r="AG144" s="146" t="s">
        <v>198</v>
      </c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78" t="str">
        <f>C144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44" s="146"/>
      <c r="BC144" s="146"/>
      <c r="BD144" s="146"/>
      <c r="BE144" s="146"/>
      <c r="BF144" s="146"/>
      <c r="BG144" s="146"/>
      <c r="BH144" s="146"/>
    </row>
    <row r="145" spans="1:60" outlineLevel="1" x14ac:dyDescent="0.2">
      <c r="A145" s="171">
        <v>39</v>
      </c>
      <c r="B145" s="172" t="s">
        <v>304</v>
      </c>
      <c r="C145" s="187" t="s">
        <v>305</v>
      </c>
      <c r="D145" s="173" t="s">
        <v>288</v>
      </c>
      <c r="E145" s="174">
        <v>1</v>
      </c>
      <c r="F145" s="175"/>
      <c r="G145" s="176">
        <f>ROUND(E145*F145,2)</f>
        <v>0</v>
      </c>
      <c r="H145" s="175"/>
      <c r="I145" s="176">
        <f>ROUND(E145*H145,2)</f>
        <v>0</v>
      </c>
      <c r="J145" s="175"/>
      <c r="K145" s="176">
        <f>ROUND(E145*J145,2)</f>
        <v>0</v>
      </c>
      <c r="L145" s="176">
        <v>21</v>
      </c>
      <c r="M145" s="176">
        <f>G145*(1+L145/100)</f>
        <v>0</v>
      </c>
      <c r="N145" s="174">
        <v>0</v>
      </c>
      <c r="O145" s="174">
        <f>ROUND(E145*N145,2)</f>
        <v>0</v>
      </c>
      <c r="P145" s="174">
        <v>0</v>
      </c>
      <c r="Q145" s="174">
        <f>ROUND(E145*P145,2)</f>
        <v>0</v>
      </c>
      <c r="R145" s="176"/>
      <c r="S145" s="176" t="s">
        <v>120</v>
      </c>
      <c r="T145" s="177" t="s">
        <v>289</v>
      </c>
      <c r="U145" s="157">
        <v>0</v>
      </c>
      <c r="V145" s="157">
        <f>ROUND(E145*U145,2)</f>
        <v>0</v>
      </c>
      <c r="W145" s="157"/>
      <c r="X145" s="157" t="s">
        <v>290</v>
      </c>
      <c r="Y145" s="157" t="s">
        <v>122</v>
      </c>
      <c r="Z145" s="146"/>
      <c r="AA145" s="146"/>
      <c r="AB145" s="146"/>
      <c r="AC145" s="146"/>
      <c r="AD145" s="146"/>
      <c r="AE145" s="146"/>
      <c r="AF145" s="146"/>
      <c r="AG145" s="146" t="s">
        <v>291</v>
      </c>
      <c r="AH145" s="146"/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outlineLevel="2" x14ac:dyDescent="0.2">
      <c r="A146" s="153"/>
      <c r="B146" s="154"/>
      <c r="C146" s="252" t="s">
        <v>306</v>
      </c>
      <c r="D146" s="253"/>
      <c r="E146" s="253"/>
      <c r="F146" s="253"/>
      <c r="G146" s="253"/>
      <c r="H146" s="157"/>
      <c r="I146" s="157"/>
      <c r="J146" s="157"/>
      <c r="K146" s="157"/>
      <c r="L146" s="157"/>
      <c r="M146" s="157"/>
      <c r="N146" s="156"/>
      <c r="O146" s="156"/>
      <c r="P146" s="156"/>
      <c r="Q146" s="156"/>
      <c r="R146" s="157"/>
      <c r="S146" s="157"/>
      <c r="T146" s="157"/>
      <c r="U146" s="157"/>
      <c r="V146" s="157"/>
      <c r="W146" s="157"/>
      <c r="X146" s="157"/>
      <c r="Y146" s="157"/>
      <c r="Z146" s="146"/>
      <c r="AA146" s="146"/>
      <c r="AB146" s="146"/>
      <c r="AC146" s="146"/>
      <c r="AD146" s="146"/>
      <c r="AE146" s="146"/>
      <c r="AF146" s="146"/>
      <c r="AG146" s="146" t="s">
        <v>198</v>
      </c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x14ac:dyDescent="0.2">
      <c r="A147" s="164" t="s">
        <v>114</v>
      </c>
      <c r="B147" s="165" t="s">
        <v>86</v>
      </c>
      <c r="C147" s="186" t="s">
        <v>28</v>
      </c>
      <c r="D147" s="166"/>
      <c r="E147" s="167"/>
      <c r="F147" s="168"/>
      <c r="G147" s="168">
        <f>SUMIF(AG148:AG149,"&lt;&gt;NOR",G148:G149)</f>
        <v>0</v>
      </c>
      <c r="H147" s="168"/>
      <c r="I147" s="168">
        <f>SUM(I148:I149)</f>
        <v>0</v>
      </c>
      <c r="J147" s="168"/>
      <c r="K147" s="168">
        <f>SUM(K148:K149)</f>
        <v>0</v>
      </c>
      <c r="L147" s="168"/>
      <c r="M147" s="168">
        <f>SUM(M148:M149)</f>
        <v>0</v>
      </c>
      <c r="N147" s="167"/>
      <c r="O147" s="167">
        <f>SUM(O148:O149)</f>
        <v>0</v>
      </c>
      <c r="P147" s="167"/>
      <c r="Q147" s="167">
        <f>SUM(Q148:Q149)</f>
        <v>0</v>
      </c>
      <c r="R147" s="168"/>
      <c r="S147" s="168"/>
      <c r="T147" s="169"/>
      <c r="U147" s="163"/>
      <c r="V147" s="163">
        <f>SUM(V148:V149)</f>
        <v>0</v>
      </c>
      <c r="W147" s="163"/>
      <c r="X147" s="163"/>
      <c r="Y147" s="163"/>
      <c r="AG147" t="s">
        <v>115</v>
      </c>
    </row>
    <row r="148" spans="1:60" outlineLevel="1" x14ac:dyDescent="0.2">
      <c r="A148" s="171">
        <v>40</v>
      </c>
      <c r="B148" s="172" t="s">
        <v>307</v>
      </c>
      <c r="C148" s="187" t="s">
        <v>308</v>
      </c>
      <c r="D148" s="173" t="s">
        <v>288</v>
      </c>
      <c r="E148" s="174">
        <v>1</v>
      </c>
      <c r="F148" s="175"/>
      <c r="G148" s="176">
        <f>ROUND(E148*F148,2)</f>
        <v>0</v>
      </c>
      <c r="H148" s="175"/>
      <c r="I148" s="176">
        <f>ROUND(E148*H148,2)</f>
        <v>0</v>
      </c>
      <c r="J148" s="175"/>
      <c r="K148" s="176">
        <f>ROUND(E148*J148,2)</f>
        <v>0</v>
      </c>
      <c r="L148" s="176">
        <v>21</v>
      </c>
      <c r="M148" s="176">
        <f>G148*(1+L148/100)</f>
        <v>0</v>
      </c>
      <c r="N148" s="174">
        <v>0</v>
      </c>
      <c r="O148" s="174">
        <f>ROUND(E148*N148,2)</f>
        <v>0</v>
      </c>
      <c r="P148" s="174">
        <v>0</v>
      </c>
      <c r="Q148" s="174">
        <f>ROUND(E148*P148,2)</f>
        <v>0</v>
      </c>
      <c r="R148" s="176"/>
      <c r="S148" s="176" t="s">
        <v>120</v>
      </c>
      <c r="T148" s="177" t="s">
        <v>289</v>
      </c>
      <c r="U148" s="157">
        <v>0</v>
      </c>
      <c r="V148" s="157">
        <f>ROUND(E148*U148,2)</f>
        <v>0</v>
      </c>
      <c r="W148" s="157"/>
      <c r="X148" s="157" t="s">
        <v>290</v>
      </c>
      <c r="Y148" s="157" t="s">
        <v>122</v>
      </c>
      <c r="Z148" s="146"/>
      <c r="AA148" s="146"/>
      <c r="AB148" s="146"/>
      <c r="AC148" s="146"/>
      <c r="AD148" s="146"/>
      <c r="AE148" s="146"/>
      <c r="AF148" s="146"/>
      <c r="AG148" s="146" t="s">
        <v>291</v>
      </c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ht="33.75" outlineLevel="2" x14ac:dyDescent="0.2">
      <c r="A149" s="153"/>
      <c r="B149" s="154"/>
      <c r="C149" s="252" t="s">
        <v>309</v>
      </c>
      <c r="D149" s="253"/>
      <c r="E149" s="253"/>
      <c r="F149" s="253"/>
      <c r="G149" s="253"/>
      <c r="H149" s="157"/>
      <c r="I149" s="157"/>
      <c r="J149" s="157"/>
      <c r="K149" s="157"/>
      <c r="L149" s="157"/>
      <c r="M149" s="157"/>
      <c r="N149" s="156"/>
      <c r="O149" s="156"/>
      <c r="P149" s="156"/>
      <c r="Q149" s="156"/>
      <c r="R149" s="157"/>
      <c r="S149" s="157"/>
      <c r="T149" s="157"/>
      <c r="U149" s="157"/>
      <c r="V149" s="157"/>
      <c r="W149" s="157"/>
      <c r="X149" s="157"/>
      <c r="Y149" s="157"/>
      <c r="Z149" s="146"/>
      <c r="AA149" s="146"/>
      <c r="AB149" s="146"/>
      <c r="AC149" s="146"/>
      <c r="AD149" s="146"/>
      <c r="AE149" s="146"/>
      <c r="AF149" s="146"/>
      <c r="AG149" s="146" t="s">
        <v>198</v>
      </c>
      <c r="AH149" s="146"/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78" t="str">
        <f>C149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149" s="146"/>
      <c r="BC149" s="146"/>
      <c r="BD149" s="146"/>
      <c r="BE149" s="146"/>
      <c r="BF149" s="146"/>
      <c r="BG149" s="146"/>
      <c r="BH149" s="146"/>
    </row>
    <row r="150" spans="1:60" x14ac:dyDescent="0.2">
      <c r="A150" s="3"/>
      <c r="B150" s="4"/>
      <c r="C150" s="191"/>
      <c r="D150" s="6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AE150">
        <v>12</v>
      </c>
      <c r="AF150">
        <v>21</v>
      </c>
      <c r="AG150" t="s">
        <v>100</v>
      </c>
    </row>
    <row r="151" spans="1:60" x14ac:dyDescent="0.2">
      <c r="A151" s="149"/>
      <c r="B151" s="150" t="s">
        <v>29</v>
      </c>
      <c r="C151" s="192"/>
      <c r="D151" s="151"/>
      <c r="E151" s="152"/>
      <c r="F151" s="152"/>
      <c r="G151" s="170">
        <f>G8+G72+G84+G102+G117+G127+G130+G136+G147</f>
        <v>0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AE151">
        <f>SUMIF(L7:L149,AE150,G7:G149)</f>
        <v>0</v>
      </c>
      <c r="AF151">
        <f>SUMIF(L7:L149,AF150,G7:G149)</f>
        <v>0</v>
      </c>
      <c r="AG151" t="s">
        <v>310</v>
      </c>
    </row>
    <row r="152" spans="1:60" x14ac:dyDescent="0.2">
      <c r="C152" s="193"/>
      <c r="D152" s="10"/>
      <c r="AG152" t="s">
        <v>311</v>
      </c>
    </row>
    <row r="153" spans="1:60" x14ac:dyDescent="0.2">
      <c r="D153" s="10"/>
    </row>
    <row r="154" spans="1:60" x14ac:dyDescent="0.2">
      <c r="D154" s="10"/>
    </row>
    <row r="155" spans="1:60" x14ac:dyDescent="0.2">
      <c r="D155" s="10"/>
    </row>
    <row r="156" spans="1:60" x14ac:dyDescent="0.2">
      <c r="D156" s="10"/>
    </row>
    <row r="157" spans="1:60" x14ac:dyDescent="0.2">
      <c r="D157" s="10"/>
    </row>
    <row r="158" spans="1:60" x14ac:dyDescent="0.2">
      <c r="D158" s="10"/>
    </row>
    <row r="159" spans="1:60" x14ac:dyDescent="0.2">
      <c r="D159" s="10"/>
    </row>
    <row r="160" spans="1:60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ckCDZ0anRe/Ot4Ng+sd76rWomKjuBps40NhQSXZE34kcQ4NaJ+mLK64xYHD7tU7TelopyfIhrjlopB73VXNvEw==" saltValue="ElYI3KZLWovtFhXOfUAhbQ==" spinCount="100000" sheet="1" formatRows="0"/>
  <mergeCells count="36">
    <mergeCell ref="C35:G35"/>
    <mergeCell ref="A1:G1"/>
    <mergeCell ref="C2:G2"/>
    <mergeCell ref="C3:G3"/>
    <mergeCell ref="C4:G4"/>
    <mergeCell ref="C10:G10"/>
    <mergeCell ref="C13:G13"/>
    <mergeCell ref="C16:G16"/>
    <mergeCell ref="C19:G19"/>
    <mergeCell ref="C23:G23"/>
    <mergeCell ref="C27:G27"/>
    <mergeCell ref="C31:G31"/>
    <mergeCell ref="C100:G100"/>
    <mergeCell ref="C39:G39"/>
    <mergeCell ref="C46:G46"/>
    <mergeCell ref="C50:G50"/>
    <mergeCell ref="C53:G53"/>
    <mergeCell ref="C56:G56"/>
    <mergeCell ref="C59:G59"/>
    <mergeCell ref="C62:G62"/>
    <mergeCell ref="C74:G74"/>
    <mergeCell ref="C77:G77"/>
    <mergeCell ref="C86:G86"/>
    <mergeCell ref="C89:G89"/>
    <mergeCell ref="C149:G149"/>
    <mergeCell ref="C119:G119"/>
    <mergeCell ref="C122:G122"/>
    <mergeCell ref="C125:G125"/>
    <mergeCell ref="C129:G129"/>
    <mergeCell ref="C132:G132"/>
    <mergeCell ref="C135:G135"/>
    <mergeCell ref="C138:G138"/>
    <mergeCell ref="C140:G140"/>
    <mergeCell ref="C142:G142"/>
    <mergeCell ref="C144:G144"/>
    <mergeCell ref="C146:G14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766A-3D96-4676-8E56-F6A3F76EFCFE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7109375" style="120" customWidth="1"/>
    <col min="3" max="3" width="63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6" t="s">
        <v>87</v>
      </c>
      <c r="B1" s="256"/>
      <c r="C1" s="256"/>
      <c r="D1" s="256"/>
      <c r="E1" s="256"/>
      <c r="F1" s="256"/>
      <c r="G1" s="256"/>
      <c r="AG1" t="s">
        <v>88</v>
      </c>
    </row>
    <row r="2" spans="1:60" ht="25.15" customHeight="1" x14ac:dyDescent="0.2">
      <c r="A2" s="50" t="s">
        <v>7</v>
      </c>
      <c r="B2" s="49" t="s">
        <v>43</v>
      </c>
      <c r="C2" s="257" t="s">
        <v>44</v>
      </c>
      <c r="D2" s="258"/>
      <c r="E2" s="258"/>
      <c r="F2" s="258"/>
      <c r="G2" s="259"/>
      <c r="AG2" t="s">
        <v>89</v>
      </c>
    </row>
    <row r="3" spans="1:60" ht="25.15" customHeight="1" x14ac:dyDescent="0.2">
      <c r="A3" s="50" t="s">
        <v>8</v>
      </c>
      <c r="B3" s="49" t="s">
        <v>47</v>
      </c>
      <c r="C3" s="257" t="s">
        <v>48</v>
      </c>
      <c r="D3" s="258"/>
      <c r="E3" s="258"/>
      <c r="F3" s="258"/>
      <c r="G3" s="259"/>
      <c r="AC3" s="120" t="s">
        <v>89</v>
      </c>
      <c r="AG3" t="s">
        <v>90</v>
      </c>
    </row>
    <row r="4" spans="1:60" ht="25.15" customHeight="1" x14ac:dyDescent="0.2">
      <c r="A4" s="139" t="s">
        <v>9</v>
      </c>
      <c r="B4" s="140" t="s">
        <v>51</v>
      </c>
      <c r="C4" s="260" t="s">
        <v>52</v>
      </c>
      <c r="D4" s="261"/>
      <c r="E4" s="261"/>
      <c r="F4" s="261"/>
      <c r="G4" s="262"/>
      <c r="AG4" t="s">
        <v>91</v>
      </c>
    </row>
    <row r="5" spans="1:60" x14ac:dyDescent="0.2">
      <c r="D5" s="10"/>
    </row>
    <row r="6" spans="1:60" ht="38.25" x14ac:dyDescent="0.2">
      <c r="A6" s="142" t="s">
        <v>92</v>
      </c>
      <c r="B6" s="144" t="s">
        <v>93</v>
      </c>
      <c r="C6" s="144" t="s">
        <v>94</v>
      </c>
      <c r="D6" s="143" t="s">
        <v>95</v>
      </c>
      <c r="E6" s="142" t="s">
        <v>96</v>
      </c>
      <c r="F6" s="141" t="s">
        <v>97</v>
      </c>
      <c r="G6" s="142" t="s">
        <v>29</v>
      </c>
      <c r="H6" s="145" t="s">
        <v>30</v>
      </c>
      <c r="I6" s="145" t="s">
        <v>98</v>
      </c>
      <c r="J6" s="145" t="s">
        <v>31</v>
      </c>
      <c r="K6" s="145" t="s">
        <v>99</v>
      </c>
      <c r="L6" s="145" t="s">
        <v>100</v>
      </c>
      <c r="M6" s="145" t="s">
        <v>101</v>
      </c>
      <c r="N6" s="145" t="s">
        <v>102</v>
      </c>
      <c r="O6" s="145" t="s">
        <v>103</v>
      </c>
      <c r="P6" s="145" t="s">
        <v>104</v>
      </c>
      <c r="Q6" s="145" t="s">
        <v>105</v>
      </c>
      <c r="R6" s="145" t="s">
        <v>106</v>
      </c>
      <c r="S6" s="145" t="s">
        <v>107</v>
      </c>
      <c r="T6" s="145" t="s">
        <v>108</v>
      </c>
      <c r="U6" s="145" t="s">
        <v>109</v>
      </c>
      <c r="V6" s="145" t="s">
        <v>110</v>
      </c>
      <c r="W6" s="145" t="s">
        <v>111</v>
      </c>
      <c r="X6" s="145" t="s">
        <v>112</v>
      </c>
      <c r="Y6" s="145" t="s">
        <v>113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64" t="s">
        <v>114</v>
      </c>
      <c r="B8" s="165" t="s">
        <v>64</v>
      </c>
      <c r="C8" s="186" t="s">
        <v>65</v>
      </c>
      <c r="D8" s="166"/>
      <c r="E8" s="167"/>
      <c r="F8" s="168"/>
      <c r="G8" s="168">
        <f>SUMIF(AG9:AG18,"&lt;&gt;NOR",G9:G18)</f>
        <v>0</v>
      </c>
      <c r="H8" s="168"/>
      <c r="I8" s="168">
        <f>SUM(I9:I18)</f>
        <v>0</v>
      </c>
      <c r="J8" s="168"/>
      <c r="K8" s="168">
        <f>SUM(K9:K18)</f>
        <v>0</v>
      </c>
      <c r="L8" s="168"/>
      <c r="M8" s="168">
        <f>SUM(M9:M18)</f>
        <v>0</v>
      </c>
      <c r="N8" s="167"/>
      <c r="O8" s="167">
        <f>SUM(O9:O18)</f>
        <v>0</v>
      </c>
      <c r="P8" s="167"/>
      <c r="Q8" s="167">
        <f>SUM(Q9:Q18)</f>
        <v>0</v>
      </c>
      <c r="R8" s="168"/>
      <c r="S8" s="168"/>
      <c r="T8" s="169"/>
      <c r="U8" s="163"/>
      <c r="V8" s="163">
        <f>SUM(V9:V18)</f>
        <v>12.25</v>
      </c>
      <c r="W8" s="163"/>
      <c r="X8" s="163"/>
      <c r="Y8" s="163"/>
      <c r="AG8" t="s">
        <v>115</v>
      </c>
    </row>
    <row r="9" spans="1:60" outlineLevel="1" x14ac:dyDescent="0.2">
      <c r="A9" s="171">
        <v>1</v>
      </c>
      <c r="B9" s="172" t="s">
        <v>312</v>
      </c>
      <c r="C9" s="187" t="s">
        <v>313</v>
      </c>
      <c r="D9" s="173" t="s">
        <v>118</v>
      </c>
      <c r="E9" s="174">
        <v>51.05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0</v>
      </c>
      <c r="O9" s="174">
        <f>ROUND(E9*N9,2)</f>
        <v>0</v>
      </c>
      <c r="P9" s="174">
        <v>0</v>
      </c>
      <c r="Q9" s="174">
        <f>ROUND(E9*P9,2)</f>
        <v>0</v>
      </c>
      <c r="R9" s="176" t="s">
        <v>314</v>
      </c>
      <c r="S9" s="176" t="s">
        <v>120</v>
      </c>
      <c r="T9" s="177" t="s">
        <v>120</v>
      </c>
      <c r="U9" s="157">
        <v>0.06</v>
      </c>
      <c r="V9" s="157">
        <f>ROUND(E9*U9,2)</f>
        <v>3.06</v>
      </c>
      <c r="W9" s="157"/>
      <c r="X9" s="157" t="s">
        <v>121</v>
      </c>
      <c r="Y9" s="157" t="s">
        <v>122</v>
      </c>
      <c r="Z9" s="146"/>
      <c r="AA9" s="146"/>
      <c r="AB9" s="146"/>
      <c r="AC9" s="146"/>
      <c r="AD9" s="146"/>
      <c r="AE9" s="146"/>
      <c r="AF9" s="146"/>
      <c r="AG9" s="146" t="s">
        <v>315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53"/>
      <c r="B10" s="154"/>
      <c r="C10" s="254" t="s">
        <v>316</v>
      </c>
      <c r="D10" s="255"/>
      <c r="E10" s="255"/>
      <c r="F10" s="255"/>
      <c r="G10" s="255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6"/>
      <c r="AA10" s="146"/>
      <c r="AB10" s="146"/>
      <c r="AC10" s="146"/>
      <c r="AD10" s="146"/>
      <c r="AE10" s="146"/>
      <c r="AF10" s="146"/>
      <c r="AG10" s="146" t="s">
        <v>125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2" x14ac:dyDescent="0.2">
      <c r="A11" s="153"/>
      <c r="B11" s="154"/>
      <c r="C11" s="188" t="s">
        <v>317</v>
      </c>
      <c r="D11" s="159"/>
      <c r="E11" s="160">
        <v>51.05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6"/>
      <c r="AA11" s="146"/>
      <c r="AB11" s="146"/>
      <c r="AC11" s="146"/>
      <c r="AD11" s="146"/>
      <c r="AE11" s="146"/>
      <c r="AF11" s="146"/>
      <c r="AG11" s="146" t="s">
        <v>127</v>
      </c>
      <c r="AH11" s="146">
        <v>0</v>
      </c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22.5" outlineLevel="1" x14ac:dyDescent="0.2">
      <c r="A12" s="171">
        <v>2</v>
      </c>
      <c r="B12" s="172" t="s">
        <v>318</v>
      </c>
      <c r="C12" s="187" t="s">
        <v>319</v>
      </c>
      <c r="D12" s="173" t="s">
        <v>118</v>
      </c>
      <c r="E12" s="174">
        <v>51.05</v>
      </c>
      <c r="F12" s="175"/>
      <c r="G12" s="176">
        <f>ROUND(E12*F12,2)</f>
        <v>0</v>
      </c>
      <c r="H12" s="175"/>
      <c r="I12" s="176">
        <f>ROUND(E12*H12,2)</f>
        <v>0</v>
      </c>
      <c r="J12" s="175"/>
      <c r="K12" s="176">
        <f>ROUND(E12*J12,2)</f>
        <v>0</v>
      </c>
      <c r="L12" s="176">
        <v>21</v>
      </c>
      <c r="M12" s="176">
        <f>G12*(1+L12/100)</f>
        <v>0</v>
      </c>
      <c r="N12" s="174">
        <v>0</v>
      </c>
      <c r="O12" s="174">
        <f>ROUND(E12*N12,2)</f>
        <v>0</v>
      </c>
      <c r="P12" s="174">
        <v>0</v>
      </c>
      <c r="Q12" s="174">
        <f>ROUND(E12*P12,2)</f>
        <v>0</v>
      </c>
      <c r="R12" s="176" t="s">
        <v>119</v>
      </c>
      <c r="S12" s="176" t="s">
        <v>120</v>
      </c>
      <c r="T12" s="177" t="s">
        <v>120</v>
      </c>
      <c r="U12" s="157">
        <v>0.18</v>
      </c>
      <c r="V12" s="157">
        <f>ROUND(E12*U12,2)</f>
        <v>9.19</v>
      </c>
      <c r="W12" s="157"/>
      <c r="X12" s="157" t="s">
        <v>121</v>
      </c>
      <c r="Y12" s="157" t="s">
        <v>122</v>
      </c>
      <c r="Z12" s="146"/>
      <c r="AA12" s="146"/>
      <c r="AB12" s="146"/>
      <c r="AC12" s="146"/>
      <c r="AD12" s="146"/>
      <c r="AE12" s="146"/>
      <c r="AF12" s="146"/>
      <c r="AG12" s="146" t="s">
        <v>123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ht="22.5" outlineLevel="2" x14ac:dyDescent="0.2">
      <c r="A13" s="153"/>
      <c r="B13" s="154"/>
      <c r="C13" s="254" t="s">
        <v>320</v>
      </c>
      <c r="D13" s="255"/>
      <c r="E13" s="255"/>
      <c r="F13" s="255"/>
      <c r="G13" s="255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6"/>
      <c r="AA13" s="146"/>
      <c r="AB13" s="146"/>
      <c r="AC13" s="146"/>
      <c r="AD13" s="146"/>
      <c r="AE13" s="146"/>
      <c r="AF13" s="146"/>
      <c r="AG13" s="146" t="s">
        <v>125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78" t="str">
        <f>C13</f>
        <v>s případným nutným přemístěním hromad nebo dočasných skládek na místo potřeby ze vzdálenosti do 30 m, v rovině nebo ve svahu do 1 : 5,</v>
      </c>
      <c r="BB13" s="146"/>
      <c r="BC13" s="146"/>
      <c r="BD13" s="146"/>
      <c r="BE13" s="146"/>
      <c r="BF13" s="146"/>
      <c r="BG13" s="146"/>
      <c r="BH13" s="146"/>
    </row>
    <row r="14" spans="1:60" outlineLevel="2" x14ac:dyDescent="0.2">
      <c r="A14" s="153"/>
      <c r="B14" s="154"/>
      <c r="C14" s="188" t="s">
        <v>317</v>
      </c>
      <c r="D14" s="159"/>
      <c r="E14" s="160">
        <v>51.05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6"/>
      <c r="AA14" s="146"/>
      <c r="AB14" s="146"/>
      <c r="AC14" s="146"/>
      <c r="AD14" s="146"/>
      <c r="AE14" s="146"/>
      <c r="AF14" s="146"/>
      <c r="AG14" s="146" t="s">
        <v>127</v>
      </c>
      <c r="AH14" s="146">
        <v>0</v>
      </c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79">
        <v>3</v>
      </c>
      <c r="B15" s="180" t="s">
        <v>321</v>
      </c>
      <c r="C15" s="190" t="s">
        <v>322</v>
      </c>
      <c r="D15" s="181" t="s">
        <v>130</v>
      </c>
      <c r="E15" s="182">
        <v>2</v>
      </c>
      <c r="F15" s="183"/>
      <c r="G15" s="184">
        <f>ROUND(E15*F15,2)</f>
        <v>0</v>
      </c>
      <c r="H15" s="183"/>
      <c r="I15" s="184">
        <f>ROUND(E15*H15,2)</f>
        <v>0</v>
      </c>
      <c r="J15" s="183"/>
      <c r="K15" s="184">
        <f>ROUND(E15*J15,2)</f>
        <v>0</v>
      </c>
      <c r="L15" s="184">
        <v>21</v>
      </c>
      <c r="M15" s="184">
        <f>G15*(1+L15/100)</f>
        <v>0</v>
      </c>
      <c r="N15" s="182">
        <v>0</v>
      </c>
      <c r="O15" s="182">
        <f>ROUND(E15*N15,2)</f>
        <v>0</v>
      </c>
      <c r="P15" s="182">
        <v>0</v>
      </c>
      <c r="Q15" s="182">
        <f>ROUND(E15*P15,2)</f>
        <v>0</v>
      </c>
      <c r="R15" s="184"/>
      <c r="S15" s="184" t="s">
        <v>323</v>
      </c>
      <c r="T15" s="185" t="s">
        <v>289</v>
      </c>
      <c r="U15" s="157">
        <v>0</v>
      </c>
      <c r="V15" s="157">
        <f>ROUND(E15*U15,2)</f>
        <v>0</v>
      </c>
      <c r="W15" s="157"/>
      <c r="X15" s="157" t="s">
        <v>121</v>
      </c>
      <c r="Y15" s="157" t="s">
        <v>122</v>
      </c>
      <c r="Z15" s="146"/>
      <c r="AA15" s="146"/>
      <c r="AB15" s="146"/>
      <c r="AC15" s="146"/>
      <c r="AD15" s="146"/>
      <c r="AE15" s="146"/>
      <c r="AF15" s="146"/>
      <c r="AG15" s="146" t="s">
        <v>123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1" x14ac:dyDescent="0.2">
      <c r="A16" s="171">
        <v>4</v>
      </c>
      <c r="B16" s="172" t="s">
        <v>324</v>
      </c>
      <c r="C16" s="187" t="s">
        <v>325</v>
      </c>
      <c r="D16" s="173" t="s">
        <v>326</v>
      </c>
      <c r="E16" s="174">
        <v>1.2762500000000001</v>
      </c>
      <c r="F16" s="175"/>
      <c r="G16" s="176">
        <f>ROUND(E16*F16,2)</f>
        <v>0</v>
      </c>
      <c r="H16" s="175"/>
      <c r="I16" s="176">
        <f>ROUND(E16*H16,2)</f>
        <v>0</v>
      </c>
      <c r="J16" s="175"/>
      <c r="K16" s="176">
        <f>ROUND(E16*J16,2)</f>
        <v>0</v>
      </c>
      <c r="L16" s="176">
        <v>21</v>
      </c>
      <c r="M16" s="176">
        <f>G16*(1+L16/100)</f>
        <v>0</v>
      </c>
      <c r="N16" s="174">
        <v>1E-3</v>
      </c>
      <c r="O16" s="174">
        <f>ROUND(E16*N16,2)</f>
        <v>0</v>
      </c>
      <c r="P16" s="174">
        <v>0</v>
      </c>
      <c r="Q16" s="174">
        <f>ROUND(E16*P16,2)</f>
        <v>0</v>
      </c>
      <c r="R16" s="176" t="s">
        <v>251</v>
      </c>
      <c r="S16" s="176" t="s">
        <v>120</v>
      </c>
      <c r="T16" s="177" t="s">
        <v>120</v>
      </c>
      <c r="U16" s="157">
        <v>0</v>
      </c>
      <c r="V16" s="157">
        <f>ROUND(E16*U16,2)</f>
        <v>0</v>
      </c>
      <c r="W16" s="157"/>
      <c r="X16" s="157" t="s">
        <v>252</v>
      </c>
      <c r="Y16" s="157" t="s">
        <v>122</v>
      </c>
      <c r="Z16" s="146"/>
      <c r="AA16" s="146"/>
      <c r="AB16" s="146"/>
      <c r="AC16" s="146"/>
      <c r="AD16" s="146"/>
      <c r="AE16" s="146"/>
      <c r="AF16" s="146"/>
      <c r="AG16" s="146" t="s">
        <v>327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2" x14ac:dyDescent="0.2">
      <c r="A17" s="153"/>
      <c r="B17" s="154"/>
      <c r="C17" s="188" t="s">
        <v>328</v>
      </c>
      <c r="D17" s="159"/>
      <c r="E17" s="160"/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6"/>
      <c r="AA17" s="146"/>
      <c r="AB17" s="146"/>
      <c r="AC17" s="146"/>
      <c r="AD17" s="146"/>
      <c r="AE17" s="146"/>
      <c r="AF17" s="146"/>
      <c r="AG17" s="146" t="s">
        <v>127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3" x14ac:dyDescent="0.2">
      <c r="A18" s="153"/>
      <c r="B18" s="154"/>
      <c r="C18" s="188" t="s">
        <v>329</v>
      </c>
      <c r="D18" s="159"/>
      <c r="E18" s="160">
        <v>1.2762500000000001</v>
      </c>
      <c r="F18" s="157"/>
      <c r="G18" s="157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6"/>
      <c r="AA18" s="146"/>
      <c r="AB18" s="146"/>
      <c r="AC18" s="146"/>
      <c r="AD18" s="146"/>
      <c r="AE18" s="146"/>
      <c r="AF18" s="146"/>
      <c r="AG18" s="146" t="s">
        <v>127</v>
      </c>
      <c r="AH18" s="146">
        <v>0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x14ac:dyDescent="0.2">
      <c r="A19" s="164" t="s">
        <v>114</v>
      </c>
      <c r="B19" s="165" t="s">
        <v>68</v>
      </c>
      <c r="C19" s="186" t="s">
        <v>69</v>
      </c>
      <c r="D19" s="166"/>
      <c r="E19" s="167"/>
      <c r="F19" s="168"/>
      <c r="G19" s="168">
        <f>SUMIF(AG20:AG23,"&lt;&gt;NOR",G20:G23)</f>
        <v>0</v>
      </c>
      <c r="H19" s="168"/>
      <c r="I19" s="168">
        <f>SUM(I20:I23)</f>
        <v>0</v>
      </c>
      <c r="J19" s="168"/>
      <c r="K19" s="168">
        <f>SUM(K20:K23)</f>
        <v>0</v>
      </c>
      <c r="L19" s="168"/>
      <c r="M19" s="168">
        <f>SUM(M20:M23)</f>
        <v>0</v>
      </c>
      <c r="N19" s="167"/>
      <c r="O19" s="167">
        <f>SUM(O20:O23)</f>
        <v>3.76</v>
      </c>
      <c r="P19" s="167"/>
      <c r="Q19" s="167">
        <f>SUM(Q20:Q23)</f>
        <v>0</v>
      </c>
      <c r="R19" s="168"/>
      <c r="S19" s="168"/>
      <c r="T19" s="169"/>
      <c r="U19" s="163"/>
      <c r="V19" s="163">
        <f>SUM(V20:V23)</f>
        <v>24.33</v>
      </c>
      <c r="W19" s="163"/>
      <c r="X19" s="163"/>
      <c r="Y19" s="163"/>
      <c r="AG19" t="s">
        <v>115</v>
      </c>
    </row>
    <row r="20" spans="1:60" outlineLevel="1" x14ac:dyDescent="0.2">
      <c r="A20" s="171">
        <v>5</v>
      </c>
      <c r="B20" s="172" t="s">
        <v>330</v>
      </c>
      <c r="C20" s="187" t="s">
        <v>331</v>
      </c>
      <c r="D20" s="173" t="s">
        <v>228</v>
      </c>
      <c r="E20" s="174">
        <v>7.92</v>
      </c>
      <c r="F20" s="175"/>
      <c r="G20" s="176">
        <f>ROUND(E20*F20,2)</f>
        <v>0</v>
      </c>
      <c r="H20" s="175"/>
      <c r="I20" s="176">
        <f>ROUND(E20*H20,2)</f>
        <v>0</v>
      </c>
      <c r="J20" s="175"/>
      <c r="K20" s="176">
        <f>ROUND(E20*J20,2)</f>
        <v>0</v>
      </c>
      <c r="L20" s="176">
        <v>21</v>
      </c>
      <c r="M20" s="176">
        <f>G20*(1+L20/100)</f>
        <v>0</v>
      </c>
      <c r="N20" s="174">
        <v>0.26250000000000001</v>
      </c>
      <c r="O20" s="174">
        <f>ROUND(E20*N20,2)</f>
        <v>2.08</v>
      </c>
      <c r="P20" s="174">
        <v>0</v>
      </c>
      <c r="Q20" s="174">
        <f>ROUND(E20*P20,2)</f>
        <v>0</v>
      </c>
      <c r="R20" s="176" t="s">
        <v>314</v>
      </c>
      <c r="S20" s="176" t="s">
        <v>120</v>
      </c>
      <c r="T20" s="177" t="s">
        <v>120</v>
      </c>
      <c r="U20" s="157">
        <v>3.0726</v>
      </c>
      <c r="V20" s="157">
        <f>ROUND(E20*U20,2)</f>
        <v>24.33</v>
      </c>
      <c r="W20" s="157"/>
      <c r="X20" s="157" t="s">
        <v>121</v>
      </c>
      <c r="Y20" s="157" t="s">
        <v>122</v>
      </c>
      <c r="Z20" s="146"/>
      <c r="AA20" s="146"/>
      <c r="AB20" s="146"/>
      <c r="AC20" s="146"/>
      <c r="AD20" s="146"/>
      <c r="AE20" s="146"/>
      <c r="AF20" s="146"/>
      <c r="AG20" s="146" t="s">
        <v>123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2" x14ac:dyDescent="0.2">
      <c r="A21" s="153"/>
      <c r="B21" s="154"/>
      <c r="C21" s="188" t="s">
        <v>332</v>
      </c>
      <c r="D21" s="159"/>
      <c r="E21" s="160">
        <v>7.92</v>
      </c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6"/>
      <c r="AA21" s="146"/>
      <c r="AB21" s="146"/>
      <c r="AC21" s="146"/>
      <c r="AD21" s="146"/>
      <c r="AE21" s="146"/>
      <c r="AF21" s="146"/>
      <c r="AG21" s="146" t="s">
        <v>127</v>
      </c>
      <c r="AH21" s="146">
        <v>0</v>
      </c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 x14ac:dyDescent="0.2">
      <c r="A22" s="171">
        <v>6</v>
      </c>
      <c r="B22" s="172" t="s">
        <v>333</v>
      </c>
      <c r="C22" s="187" t="s">
        <v>334</v>
      </c>
      <c r="D22" s="173" t="s">
        <v>130</v>
      </c>
      <c r="E22" s="174">
        <v>48</v>
      </c>
      <c r="F22" s="175"/>
      <c r="G22" s="176">
        <f>ROUND(E22*F22,2)</f>
        <v>0</v>
      </c>
      <c r="H22" s="175"/>
      <c r="I22" s="176">
        <f>ROUND(E22*H22,2)</f>
        <v>0</v>
      </c>
      <c r="J22" s="175"/>
      <c r="K22" s="176">
        <f>ROUND(E22*J22,2)</f>
        <v>0</v>
      </c>
      <c r="L22" s="176">
        <v>21</v>
      </c>
      <c r="M22" s="176">
        <f>G22*(1+L22/100)</f>
        <v>0</v>
      </c>
      <c r="N22" s="174">
        <v>3.5000000000000003E-2</v>
      </c>
      <c r="O22" s="174">
        <f>ROUND(E22*N22,2)</f>
        <v>1.68</v>
      </c>
      <c r="P22" s="174">
        <v>0</v>
      </c>
      <c r="Q22" s="174">
        <f>ROUND(E22*P22,2)</f>
        <v>0</v>
      </c>
      <c r="R22" s="176" t="s">
        <v>251</v>
      </c>
      <c r="S22" s="176" t="s">
        <v>120</v>
      </c>
      <c r="T22" s="177" t="s">
        <v>120</v>
      </c>
      <c r="U22" s="157">
        <v>0</v>
      </c>
      <c r="V22" s="157">
        <f>ROUND(E22*U22,2)</f>
        <v>0</v>
      </c>
      <c r="W22" s="157"/>
      <c r="X22" s="157" t="s">
        <v>252</v>
      </c>
      <c r="Y22" s="157" t="s">
        <v>122</v>
      </c>
      <c r="Z22" s="146"/>
      <c r="AA22" s="146"/>
      <c r="AB22" s="146"/>
      <c r="AC22" s="146"/>
      <c r="AD22" s="146"/>
      <c r="AE22" s="146"/>
      <c r="AF22" s="146"/>
      <c r="AG22" s="146" t="s">
        <v>253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2" x14ac:dyDescent="0.2">
      <c r="A23" s="153"/>
      <c r="B23" s="154"/>
      <c r="C23" s="188" t="s">
        <v>335</v>
      </c>
      <c r="D23" s="159"/>
      <c r="E23" s="160">
        <v>48</v>
      </c>
      <c r="F23" s="157"/>
      <c r="G23" s="157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6"/>
      <c r="AA23" s="146"/>
      <c r="AB23" s="146"/>
      <c r="AC23" s="146"/>
      <c r="AD23" s="146"/>
      <c r="AE23" s="146"/>
      <c r="AF23" s="146"/>
      <c r="AG23" s="146" t="s">
        <v>127</v>
      </c>
      <c r="AH23" s="146">
        <v>0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x14ac:dyDescent="0.2">
      <c r="A24" s="164" t="s">
        <v>114</v>
      </c>
      <c r="B24" s="165" t="s">
        <v>70</v>
      </c>
      <c r="C24" s="186" t="s">
        <v>71</v>
      </c>
      <c r="D24" s="166"/>
      <c r="E24" s="167"/>
      <c r="F24" s="168"/>
      <c r="G24" s="168">
        <f>SUMIF(AG25:AG47,"&lt;&gt;NOR",G25:G47)</f>
        <v>0</v>
      </c>
      <c r="H24" s="168"/>
      <c r="I24" s="168">
        <f>SUM(I25:I47)</f>
        <v>0</v>
      </c>
      <c r="J24" s="168"/>
      <c r="K24" s="168">
        <f>SUM(K25:K47)</f>
        <v>0</v>
      </c>
      <c r="L24" s="168"/>
      <c r="M24" s="168">
        <f>SUM(M25:M47)</f>
        <v>0</v>
      </c>
      <c r="N24" s="167"/>
      <c r="O24" s="167">
        <f>SUM(O25:O47)</f>
        <v>155.85</v>
      </c>
      <c r="P24" s="167"/>
      <c r="Q24" s="167">
        <f>SUM(Q25:Q47)</f>
        <v>0</v>
      </c>
      <c r="R24" s="168"/>
      <c r="S24" s="168"/>
      <c r="T24" s="169"/>
      <c r="U24" s="163"/>
      <c r="V24" s="163">
        <f>SUM(V25:V47)</f>
        <v>425.21</v>
      </c>
      <c r="W24" s="163"/>
      <c r="X24" s="163"/>
      <c r="Y24" s="163"/>
      <c r="AG24" t="s">
        <v>115</v>
      </c>
    </row>
    <row r="25" spans="1:60" outlineLevel="1" x14ac:dyDescent="0.2">
      <c r="A25" s="171">
        <v>7</v>
      </c>
      <c r="B25" s="172" t="s">
        <v>336</v>
      </c>
      <c r="C25" s="187" t="s">
        <v>337</v>
      </c>
      <c r="D25" s="173" t="s">
        <v>118</v>
      </c>
      <c r="E25" s="174">
        <v>22.35</v>
      </c>
      <c r="F25" s="175"/>
      <c r="G25" s="176">
        <f>ROUND(E25*F25,2)</f>
        <v>0</v>
      </c>
      <c r="H25" s="175"/>
      <c r="I25" s="176">
        <f>ROUND(E25*H25,2)</f>
        <v>0</v>
      </c>
      <c r="J25" s="175"/>
      <c r="K25" s="176">
        <f>ROUND(E25*J25,2)</f>
        <v>0</v>
      </c>
      <c r="L25" s="176">
        <v>21</v>
      </c>
      <c r="M25" s="176">
        <f>G25*(1+L25/100)</f>
        <v>0</v>
      </c>
      <c r="N25" s="174">
        <v>7.3899999999999993E-2</v>
      </c>
      <c r="O25" s="174">
        <f>ROUND(E25*N25,2)</f>
        <v>1.65</v>
      </c>
      <c r="P25" s="174">
        <v>0</v>
      </c>
      <c r="Q25" s="174">
        <f>ROUND(E25*P25,2)</f>
        <v>0</v>
      </c>
      <c r="R25" s="176" t="s">
        <v>233</v>
      </c>
      <c r="S25" s="176" t="s">
        <v>120</v>
      </c>
      <c r="T25" s="177" t="s">
        <v>120</v>
      </c>
      <c r="U25" s="157">
        <v>0.48</v>
      </c>
      <c r="V25" s="157">
        <f>ROUND(E25*U25,2)</f>
        <v>10.73</v>
      </c>
      <c r="W25" s="157"/>
      <c r="X25" s="157" t="s">
        <v>121</v>
      </c>
      <c r="Y25" s="157" t="s">
        <v>122</v>
      </c>
      <c r="Z25" s="146"/>
      <c r="AA25" s="146"/>
      <c r="AB25" s="146"/>
      <c r="AC25" s="146"/>
      <c r="AD25" s="146"/>
      <c r="AE25" s="146"/>
      <c r="AF25" s="146"/>
      <c r="AG25" s="146" t="s">
        <v>123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ht="22.5" outlineLevel="2" x14ac:dyDescent="0.2">
      <c r="A26" s="153"/>
      <c r="B26" s="154"/>
      <c r="C26" s="254" t="s">
        <v>338</v>
      </c>
      <c r="D26" s="255"/>
      <c r="E26" s="255"/>
      <c r="F26" s="255"/>
      <c r="G26" s="255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6"/>
      <c r="AA26" s="146"/>
      <c r="AB26" s="146"/>
      <c r="AC26" s="146"/>
      <c r="AD26" s="146"/>
      <c r="AE26" s="146"/>
      <c r="AF26" s="146"/>
      <c r="AG26" s="146" t="s">
        <v>125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78" t="str">
        <f>C26</f>
        <v>s provedením lože z kameniva drceného, s vyplněním spár, s dvojitým hutněním a se smetením přebytečného materiálu na krajnici. S dodáním hmot pro lože a výplň spár.</v>
      </c>
      <c r="BB26" s="146"/>
      <c r="BC26" s="146"/>
      <c r="BD26" s="146"/>
      <c r="BE26" s="146"/>
      <c r="BF26" s="146"/>
      <c r="BG26" s="146"/>
      <c r="BH26" s="146"/>
    </row>
    <row r="27" spans="1:60" outlineLevel="2" x14ac:dyDescent="0.2">
      <c r="A27" s="153"/>
      <c r="B27" s="154"/>
      <c r="C27" s="188" t="s">
        <v>339</v>
      </c>
      <c r="D27" s="159"/>
      <c r="E27" s="160">
        <v>22.35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6"/>
      <c r="AA27" s="146"/>
      <c r="AB27" s="146"/>
      <c r="AC27" s="146"/>
      <c r="AD27" s="146"/>
      <c r="AE27" s="146"/>
      <c r="AF27" s="146"/>
      <c r="AG27" s="146" t="s">
        <v>127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">
      <c r="A28" s="171">
        <v>8</v>
      </c>
      <c r="B28" s="172" t="s">
        <v>340</v>
      </c>
      <c r="C28" s="187" t="s">
        <v>341</v>
      </c>
      <c r="D28" s="173" t="s">
        <v>228</v>
      </c>
      <c r="E28" s="174">
        <v>142.43</v>
      </c>
      <c r="F28" s="175"/>
      <c r="G28" s="176">
        <f>ROUND(E28*F28,2)</f>
        <v>0</v>
      </c>
      <c r="H28" s="175"/>
      <c r="I28" s="176">
        <f>ROUND(E28*H28,2)</f>
        <v>0</v>
      </c>
      <c r="J28" s="175"/>
      <c r="K28" s="176">
        <f>ROUND(E28*J28,2)</f>
        <v>0</v>
      </c>
      <c r="L28" s="176">
        <v>21</v>
      </c>
      <c r="M28" s="176">
        <f>G28*(1+L28/100)</f>
        <v>0</v>
      </c>
      <c r="N28" s="174">
        <v>3.6000000000000002E-4</v>
      </c>
      <c r="O28" s="174">
        <f>ROUND(E28*N28,2)</f>
        <v>0.05</v>
      </c>
      <c r="P28" s="174">
        <v>0</v>
      </c>
      <c r="Q28" s="174">
        <f>ROUND(E28*P28,2)</f>
        <v>0</v>
      </c>
      <c r="R28" s="176" t="s">
        <v>233</v>
      </c>
      <c r="S28" s="176" t="s">
        <v>120</v>
      </c>
      <c r="T28" s="177" t="s">
        <v>120</v>
      </c>
      <c r="U28" s="157">
        <v>0.43</v>
      </c>
      <c r="V28" s="157">
        <f>ROUND(E28*U28,2)</f>
        <v>61.24</v>
      </c>
      <c r="W28" s="157"/>
      <c r="X28" s="157" t="s">
        <v>121</v>
      </c>
      <c r="Y28" s="157" t="s">
        <v>122</v>
      </c>
      <c r="Z28" s="146"/>
      <c r="AA28" s="146"/>
      <c r="AB28" s="146"/>
      <c r="AC28" s="146"/>
      <c r="AD28" s="146"/>
      <c r="AE28" s="146"/>
      <c r="AF28" s="146"/>
      <c r="AG28" s="146" t="s">
        <v>123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ht="22.5" outlineLevel="2" x14ac:dyDescent="0.2">
      <c r="A29" s="153"/>
      <c r="B29" s="154"/>
      <c r="C29" s="188" t="s">
        <v>342</v>
      </c>
      <c r="D29" s="159"/>
      <c r="E29" s="160">
        <v>121.43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6"/>
      <c r="AA29" s="146"/>
      <c r="AB29" s="146"/>
      <c r="AC29" s="146"/>
      <c r="AD29" s="146"/>
      <c r="AE29" s="146"/>
      <c r="AF29" s="146"/>
      <c r="AG29" s="146" t="s">
        <v>127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3" x14ac:dyDescent="0.2">
      <c r="A30" s="153"/>
      <c r="B30" s="154"/>
      <c r="C30" s="188" t="s">
        <v>343</v>
      </c>
      <c r="D30" s="159"/>
      <c r="E30" s="160">
        <v>21</v>
      </c>
      <c r="F30" s="157"/>
      <c r="G30" s="157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6"/>
      <c r="AA30" s="146"/>
      <c r="AB30" s="146"/>
      <c r="AC30" s="146"/>
      <c r="AD30" s="146"/>
      <c r="AE30" s="146"/>
      <c r="AF30" s="146"/>
      <c r="AG30" s="146" t="s">
        <v>127</v>
      </c>
      <c r="AH30" s="146">
        <v>0</v>
      </c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1" x14ac:dyDescent="0.2">
      <c r="A31" s="171">
        <v>9</v>
      </c>
      <c r="B31" s="172" t="s">
        <v>344</v>
      </c>
      <c r="C31" s="187" t="s">
        <v>345</v>
      </c>
      <c r="D31" s="173" t="s">
        <v>118</v>
      </c>
      <c r="E31" s="174">
        <v>634.5</v>
      </c>
      <c r="F31" s="175"/>
      <c r="G31" s="176">
        <f>ROUND(E31*F31,2)</f>
        <v>0</v>
      </c>
      <c r="H31" s="175"/>
      <c r="I31" s="176">
        <f>ROUND(E31*H31,2)</f>
        <v>0</v>
      </c>
      <c r="J31" s="175"/>
      <c r="K31" s="176">
        <f>ROUND(E31*J31,2)</f>
        <v>0</v>
      </c>
      <c r="L31" s="176">
        <v>21</v>
      </c>
      <c r="M31" s="176">
        <f>G31*(1+L31/100)</f>
        <v>0</v>
      </c>
      <c r="N31" s="174">
        <v>3.15E-2</v>
      </c>
      <c r="O31" s="174">
        <f>ROUND(E31*N31,2)</f>
        <v>19.989999999999998</v>
      </c>
      <c r="P31" s="174">
        <v>0</v>
      </c>
      <c r="Q31" s="174">
        <f>ROUND(E31*P31,2)</f>
        <v>0</v>
      </c>
      <c r="R31" s="176" t="s">
        <v>233</v>
      </c>
      <c r="S31" s="176" t="s">
        <v>120</v>
      </c>
      <c r="T31" s="177" t="s">
        <v>120</v>
      </c>
      <c r="U31" s="157">
        <v>0.49</v>
      </c>
      <c r="V31" s="157">
        <f>ROUND(E31*U31,2)</f>
        <v>310.91000000000003</v>
      </c>
      <c r="W31" s="157"/>
      <c r="X31" s="157" t="s">
        <v>121</v>
      </c>
      <c r="Y31" s="157" t="s">
        <v>122</v>
      </c>
      <c r="Z31" s="146"/>
      <c r="AA31" s="146"/>
      <c r="AB31" s="146"/>
      <c r="AC31" s="146"/>
      <c r="AD31" s="146"/>
      <c r="AE31" s="146"/>
      <c r="AF31" s="146"/>
      <c r="AG31" s="146" t="s">
        <v>123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2" x14ac:dyDescent="0.2">
      <c r="A32" s="153"/>
      <c r="B32" s="154"/>
      <c r="C32" s="254" t="s">
        <v>346</v>
      </c>
      <c r="D32" s="255"/>
      <c r="E32" s="255"/>
      <c r="F32" s="255"/>
      <c r="G32" s="255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6"/>
      <c r="AA32" s="146"/>
      <c r="AB32" s="146"/>
      <c r="AC32" s="146"/>
      <c r="AD32" s="146"/>
      <c r="AE32" s="146"/>
      <c r="AF32" s="146"/>
      <c r="AG32" s="146" t="s">
        <v>125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2" x14ac:dyDescent="0.2">
      <c r="A33" s="153"/>
      <c r="B33" s="154"/>
      <c r="C33" s="188" t="s">
        <v>347</v>
      </c>
      <c r="D33" s="159"/>
      <c r="E33" s="160">
        <v>634.5</v>
      </c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6"/>
      <c r="AA33" s="146"/>
      <c r="AB33" s="146"/>
      <c r="AC33" s="146"/>
      <c r="AD33" s="146"/>
      <c r="AE33" s="146"/>
      <c r="AF33" s="146"/>
      <c r="AG33" s="146" t="s">
        <v>127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 x14ac:dyDescent="0.2">
      <c r="A34" s="171">
        <v>10</v>
      </c>
      <c r="B34" s="172" t="s">
        <v>348</v>
      </c>
      <c r="C34" s="187" t="s">
        <v>349</v>
      </c>
      <c r="D34" s="173" t="s">
        <v>139</v>
      </c>
      <c r="E34" s="174">
        <v>14.111280000000001</v>
      </c>
      <c r="F34" s="175"/>
      <c r="G34" s="176">
        <f>ROUND(E34*F34,2)</f>
        <v>0</v>
      </c>
      <c r="H34" s="175"/>
      <c r="I34" s="176">
        <f>ROUND(E34*H34,2)</f>
        <v>0</v>
      </c>
      <c r="J34" s="175"/>
      <c r="K34" s="176">
        <f>ROUND(E34*J34,2)</f>
        <v>0</v>
      </c>
      <c r="L34" s="176">
        <v>21</v>
      </c>
      <c r="M34" s="176">
        <f>G34*(1+L34/100)</f>
        <v>0</v>
      </c>
      <c r="N34" s="174">
        <v>0</v>
      </c>
      <c r="O34" s="174">
        <f>ROUND(E34*N34,2)</f>
        <v>0</v>
      </c>
      <c r="P34" s="174">
        <v>0</v>
      </c>
      <c r="Q34" s="174">
        <f>ROUND(E34*P34,2)</f>
        <v>0</v>
      </c>
      <c r="R34" s="176" t="s">
        <v>233</v>
      </c>
      <c r="S34" s="176" t="s">
        <v>120</v>
      </c>
      <c r="T34" s="177" t="s">
        <v>120</v>
      </c>
      <c r="U34" s="157">
        <v>3</v>
      </c>
      <c r="V34" s="157">
        <f>ROUND(E34*U34,2)</f>
        <v>42.33</v>
      </c>
      <c r="W34" s="157"/>
      <c r="X34" s="157" t="s">
        <v>121</v>
      </c>
      <c r="Y34" s="157" t="s">
        <v>122</v>
      </c>
      <c r="Z34" s="146"/>
      <c r="AA34" s="146"/>
      <c r="AB34" s="146"/>
      <c r="AC34" s="146"/>
      <c r="AD34" s="146"/>
      <c r="AE34" s="146"/>
      <c r="AF34" s="146"/>
      <c r="AG34" s="146" t="s">
        <v>123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2" x14ac:dyDescent="0.2">
      <c r="A35" s="153"/>
      <c r="B35" s="154"/>
      <c r="C35" s="254" t="s">
        <v>350</v>
      </c>
      <c r="D35" s="255"/>
      <c r="E35" s="255"/>
      <c r="F35" s="255"/>
      <c r="G35" s="255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6"/>
      <c r="AA35" s="146"/>
      <c r="AB35" s="146"/>
      <c r="AC35" s="146"/>
      <c r="AD35" s="146"/>
      <c r="AE35" s="146"/>
      <c r="AF35" s="146"/>
      <c r="AG35" s="146" t="s">
        <v>125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2" x14ac:dyDescent="0.2">
      <c r="A36" s="153"/>
      <c r="B36" s="154"/>
      <c r="C36" s="188" t="s">
        <v>351</v>
      </c>
      <c r="D36" s="159"/>
      <c r="E36" s="160"/>
      <c r="F36" s="157"/>
      <c r="G36" s="15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6"/>
      <c r="AA36" s="146"/>
      <c r="AB36" s="146"/>
      <c r="AC36" s="146"/>
      <c r="AD36" s="146"/>
      <c r="AE36" s="146"/>
      <c r="AF36" s="146"/>
      <c r="AG36" s="146" t="s">
        <v>127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3" x14ac:dyDescent="0.2">
      <c r="A37" s="153"/>
      <c r="B37" s="154"/>
      <c r="C37" s="188" t="s">
        <v>352</v>
      </c>
      <c r="D37" s="159"/>
      <c r="E37" s="160">
        <v>14.111280000000001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6"/>
      <c r="AA37" s="146"/>
      <c r="AB37" s="146"/>
      <c r="AC37" s="146"/>
      <c r="AD37" s="146"/>
      <c r="AE37" s="146"/>
      <c r="AF37" s="146"/>
      <c r="AG37" s="146" t="s">
        <v>127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71">
        <v>11</v>
      </c>
      <c r="B38" s="172" t="s">
        <v>353</v>
      </c>
      <c r="C38" s="187" t="s">
        <v>354</v>
      </c>
      <c r="D38" s="173" t="s">
        <v>205</v>
      </c>
      <c r="E38" s="174">
        <v>23.989180000000001</v>
      </c>
      <c r="F38" s="175"/>
      <c r="G38" s="176">
        <f>ROUND(E38*F38,2)</f>
        <v>0</v>
      </c>
      <c r="H38" s="175"/>
      <c r="I38" s="176">
        <f>ROUND(E38*H38,2)</f>
        <v>0</v>
      </c>
      <c r="J38" s="175"/>
      <c r="K38" s="176">
        <f>ROUND(E38*J38,2)</f>
        <v>0</v>
      </c>
      <c r="L38" s="176">
        <v>21</v>
      </c>
      <c r="M38" s="176">
        <f>G38*(1+L38/100)</f>
        <v>0</v>
      </c>
      <c r="N38" s="174">
        <v>1</v>
      </c>
      <c r="O38" s="174">
        <f>ROUND(E38*N38,2)</f>
        <v>23.99</v>
      </c>
      <c r="P38" s="174">
        <v>0</v>
      </c>
      <c r="Q38" s="174">
        <f>ROUND(E38*P38,2)</f>
        <v>0</v>
      </c>
      <c r="R38" s="176" t="s">
        <v>251</v>
      </c>
      <c r="S38" s="176" t="s">
        <v>120</v>
      </c>
      <c r="T38" s="177" t="s">
        <v>120</v>
      </c>
      <c r="U38" s="157">
        <v>0</v>
      </c>
      <c r="V38" s="157">
        <f>ROUND(E38*U38,2)</f>
        <v>0</v>
      </c>
      <c r="W38" s="157"/>
      <c r="X38" s="157" t="s">
        <v>252</v>
      </c>
      <c r="Y38" s="157" t="s">
        <v>122</v>
      </c>
      <c r="Z38" s="146"/>
      <c r="AA38" s="146"/>
      <c r="AB38" s="146"/>
      <c r="AC38" s="146"/>
      <c r="AD38" s="146"/>
      <c r="AE38" s="146"/>
      <c r="AF38" s="146"/>
      <c r="AG38" s="146" t="s">
        <v>253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2" x14ac:dyDescent="0.2">
      <c r="A39" s="153"/>
      <c r="B39" s="154"/>
      <c r="C39" s="188" t="s">
        <v>355</v>
      </c>
      <c r="D39" s="159"/>
      <c r="E39" s="160"/>
      <c r="F39" s="157"/>
      <c r="G39" s="157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6"/>
      <c r="AA39" s="146"/>
      <c r="AB39" s="146"/>
      <c r="AC39" s="146"/>
      <c r="AD39" s="146"/>
      <c r="AE39" s="146"/>
      <c r="AF39" s="146"/>
      <c r="AG39" s="146" t="s">
        <v>127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">
      <c r="A40" s="153"/>
      <c r="B40" s="154"/>
      <c r="C40" s="188" t="s">
        <v>356</v>
      </c>
      <c r="D40" s="159"/>
      <c r="E40" s="160"/>
      <c r="F40" s="157"/>
      <c r="G40" s="157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6"/>
      <c r="AA40" s="146"/>
      <c r="AB40" s="146"/>
      <c r="AC40" s="146"/>
      <c r="AD40" s="146"/>
      <c r="AE40" s="146"/>
      <c r="AF40" s="146"/>
      <c r="AG40" s="146" t="s">
        <v>127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3" x14ac:dyDescent="0.2">
      <c r="A41" s="153"/>
      <c r="B41" s="154"/>
      <c r="C41" s="188" t="s">
        <v>357</v>
      </c>
      <c r="D41" s="159"/>
      <c r="E41" s="160">
        <v>23.989180000000001</v>
      </c>
      <c r="F41" s="157"/>
      <c r="G41" s="157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6"/>
      <c r="AA41" s="146"/>
      <c r="AB41" s="146"/>
      <c r="AC41" s="146"/>
      <c r="AD41" s="146"/>
      <c r="AE41" s="146"/>
      <c r="AF41" s="146"/>
      <c r="AG41" s="146" t="s">
        <v>127</v>
      </c>
      <c r="AH41" s="146">
        <v>5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ht="22.5" outlineLevel="1" x14ac:dyDescent="0.2">
      <c r="A42" s="171">
        <v>12</v>
      </c>
      <c r="B42" s="172" t="s">
        <v>358</v>
      </c>
      <c r="C42" s="187" t="s">
        <v>359</v>
      </c>
      <c r="D42" s="173" t="s">
        <v>118</v>
      </c>
      <c r="E42" s="174">
        <v>729.67499999999995</v>
      </c>
      <c r="F42" s="175"/>
      <c r="G42" s="176">
        <f>ROUND(E42*F42,2)</f>
        <v>0</v>
      </c>
      <c r="H42" s="175"/>
      <c r="I42" s="176">
        <f>ROUND(E42*H42,2)</f>
        <v>0</v>
      </c>
      <c r="J42" s="175"/>
      <c r="K42" s="176">
        <f>ROUND(E42*J42,2)</f>
        <v>0</v>
      </c>
      <c r="L42" s="176">
        <v>21</v>
      </c>
      <c r="M42" s="176">
        <f>G42*(1+L42/100)</f>
        <v>0</v>
      </c>
      <c r="N42" s="174">
        <v>0.14479</v>
      </c>
      <c r="O42" s="174">
        <f>ROUND(E42*N42,2)</f>
        <v>105.65</v>
      </c>
      <c r="P42" s="174">
        <v>0</v>
      </c>
      <c r="Q42" s="174">
        <f>ROUND(E42*P42,2)</f>
        <v>0</v>
      </c>
      <c r="R42" s="176" t="s">
        <v>251</v>
      </c>
      <c r="S42" s="176" t="s">
        <v>120</v>
      </c>
      <c r="T42" s="177" t="s">
        <v>120</v>
      </c>
      <c r="U42" s="157">
        <v>0</v>
      </c>
      <c r="V42" s="157">
        <f>ROUND(E42*U42,2)</f>
        <v>0</v>
      </c>
      <c r="W42" s="157"/>
      <c r="X42" s="157" t="s">
        <v>252</v>
      </c>
      <c r="Y42" s="157" t="s">
        <v>122</v>
      </c>
      <c r="Z42" s="146"/>
      <c r="AA42" s="146"/>
      <c r="AB42" s="146"/>
      <c r="AC42" s="146"/>
      <c r="AD42" s="146"/>
      <c r="AE42" s="146"/>
      <c r="AF42" s="146"/>
      <c r="AG42" s="146" t="s">
        <v>253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2" x14ac:dyDescent="0.2">
      <c r="A43" s="153"/>
      <c r="B43" s="154"/>
      <c r="C43" s="188" t="s">
        <v>360</v>
      </c>
      <c r="D43" s="159"/>
      <c r="E43" s="160"/>
      <c r="F43" s="157"/>
      <c r="G43" s="157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6"/>
      <c r="AA43" s="146"/>
      <c r="AB43" s="146"/>
      <c r="AC43" s="146"/>
      <c r="AD43" s="146"/>
      <c r="AE43" s="146"/>
      <c r="AF43" s="146"/>
      <c r="AG43" s="146" t="s">
        <v>127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3" x14ac:dyDescent="0.2">
      <c r="A44" s="153"/>
      <c r="B44" s="154"/>
      <c r="C44" s="188" t="s">
        <v>361</v>
      </c>
      <c r="D44" s="159"/>
      <c r="E44" s="160">
        <v>729.67499999999995</v>
      </c>
      <c r="F44" s="157"/>
      <c r="G44" s="15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6"/>
      <c r="AA44" s="146"/>
      <c r="AB44" s="146"/>
      <c r="AC44" s="146"/>
      <c r="AD44" s="146"/>
      <c r="AE44" s="146"/>
      <c r="AF44" s="146"/>
      <c r="AG44" s="146" t="s">
        <v>127</v>
      </c>
      <c r="AH44" s="146">
        <v>5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ht="22.5" outlineLevel="1" x14ac:dyDescent="0.2">
      <c r="A45" s="171">
        <v>13</v>
      </c>
      <c r="B45" s="172" t="s">
        <v>362</v>
      </c>
      <c r="C45" s="187" t="s">
        <v>363</v>
      </c>
      <c r="D45" s="173" t="s">
        <v>118</v>
      </c>
      <c r="E45" s="174">
        <v>25.702500000000001</v>
      </c>
      <c r="F45" s="175"/>
      <c r="G45" s="176">
        <f>ROUND(E45*F45,2)</f>
        <v>0</v>
      </c>
      <c r="H45" s="175"/>
      <c r="I45" s="176">
        <f>ROUND(E45*H45,2)</f>
        <v>0</v>
      </c>
      <c r="J45" s="175"/>
      <c r="K45" s="176">
        <f>ROUND(E45*J45,2)</f>
        <v>0</v>
      </c>
      <c r="L45" s="176">
        <v>21</v>
      </c>
      <c r="M45" s="176">
        <f>G45*(1+L45/100)</f>
        <v>0</v>
      </c>
      <c r="N45" s="174">
        <v>0.17599999999999999</v>
      </c>
      <c r="O45" s="174">
        <f>ROUND(E45*N45,2)</f>
        <v>4.5199999999999996</v>
      </c>
      <c r="P45" s="174">
        <v>0</v>
      </c>
      <c r="Q45" s="174">
        <f>ROUND(E45*P45,2)</f>
        <v>0</v>
      </c>
      <c r="R45" s="176" t="s">
        <v>251</v>
      </c>
      <c r="S45" s="176" t="s">
        <v>120</v>
      </c>
      <c r="T45" s="177" t="s">
        <v>120</v>
      </c>
      <c r="U45" s="157">
        <v>0</v>
      </c>
      <c r="V45" s="157">
        <f>ROUND(E45*U45,2)</f>
        <v>0</v>
      </c>
      <c r="W45" s="157"/>
      <c r="X45" s="157" t="s">
        <v>252</v>
      </c>
      <c r="Y45" s="157" t="s">
        <v>122</v>
      </c>
      <c r="Z45" s="146"/>
      <c r="AA45" s="146"/>
      <c r="AB45" s="146"/>
      <c r="AC45" s="146"/>
      <c r="AD45" s="146"/>
      <c r="AE45" s="146"/>
      <c r="AF45" s="146"/>
      <c r="AG45" s="146" t="s">
        <v>253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2" x14ac:dyDescent="0.2">
      <c r="A46" s="153"/>
      <c r="B46" s="154"/>
      <c r="C46" s="188" t="s">
        <v>364</v>
      </c>
      <c r="D46" s="159"/>
      <c r="E46" s="160"/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6"/>
      <c r="AA46" s="146"/>
      <c r="AB46" s="146"/>
      <c r="AC46" s="146"/>
      <c r="AD46" s="146"/>
      <c r="AE46" s="146"/>
      <c r="AF46" s="146"/>
      <c r="AG46" s="146" t="s">
        <v>127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3" x14ac:dyDescent="0.2">
      <c r="A47" s="153"/>
      <c r="B47" s="154"/>
      <c r="C47" s="188" t="s">
        <v>365</v>
      </c>
      <c r="D47" s="159"/>
      <c r="E47" s="160">
        <v>25.702500000000001</v>
      </c>
      <c r="F47" s="157"/>
      <c r="G47" s="15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6"/>
      <c r="AA47" s="146"/>
      <c r="AB47" s="146"/>
      <c r="AC47" s="146"/>
      <c r="AD47" s="146"/>
      <c r="AE47" s="146"/>
      <c r="AF47" s="146"/>
      <c r="AG47" s="146" t="s">
        <v>127</v>
      </c>
      <c r="AH47" s="146">
        <v>5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x14ac:dyDescent="0.2">
      <c r="A48" s="164" t="s">
        <v>114</v>
      </c>
      <c r="B48" s="165" t="s">
        <v>72</v>
      </c>
      <c r="C48" s="186" t="s">
        <v>73</v>
      </c>
      <c r="D48" s="166"/>
      <c r="E48" s="167"/>
      <c r="F48" s="168"/>
      <c r="G48" s="168">
        <f>SUMIF(AG49:AG52,"&lt;&gt;NOR",G49:G52)</f>
        <v>0</v>
      </c>
      <c r="H48" s="168"/>
      <c r="I48" s="168">
        <f>SUM(I49:I52)</f>
        <v>0</v>
      </c>
      <c r="J48" s="168"/>
      <c r="K48" s="168">
        <f>SUM(K49:K52)</f>
        <v>0</v>
      </c>
      <c r="L48" s="168"/>
      <c r="M48" s="168">
        <f>SUM(M49:M52)</f>
        <v>0</v>
      </c>
      <c r="N48" s="167"/>
      <c r="O48" s="167">
        <f>SUM(O49:O52)</f>
        <v>18.34</v>
      </c>
      <c r="P48" s="167"/>
      <c r="Q48" s="167">
        <f>SUM(Q49:Q52)</f>
        <v>0</v>
      </c>
      <c r="R48" s="168"/>
      <c r="S48" s="168"/>
      <c r="T48" s="169"/>
      <c r="U48" s="163"/>
      <c r="V48" s="163">
        <f>SUM(V49:V52)</f>
        <v>18.420000000000002</v>
      </c>
      <c r="W48" s="163"/>
      <c r="X48" s="163"/>
      <c r="Y48" s="163"/>
      <c r="AG48" t="s">
        <v>115</v>
      </c>
    </row>
    <row r="49" spans="1:60" ht="33.75" outlineLevel="1" x14ac:dyDescent="0.2">
      <c r="A49" s="171">
        <v>14</v>
      </c>
      <c r="B49" s="172" t="s">
        <v>366</v>
      </c>
      <c r="C49" s="187" t="s">
        <v>367</v>
      </c>
      <c r="D49" s="173" t="s">
        <v>228</v>
      </c>
      <c r="E49" s="174">
        <v>68.23</v>
      </c>
      <c r="F49" s="175"/>
      <c r="G49" s="176">
        <f>ROUND(E49*F49,2)</f>
        <v>0</v>
      </c>
      <c r="H49" s="175"/>
      <c r="I49" s="176">
        <f>ROUND(E49*H49,2)</f>
        <v>0</v>
      </c>
      <c r="J49" s="175"/>
      <c r="K49" s="176">
        <f>ROUND(E49*J49,2)</f>
        <v>0</v>
      </c>
      <c r="L49" s="176">
        <v>21</v>
      </c>
      <c r="M49" s="176">
        <f>G49*(1+L49/100)</f>
        <v>0</v>
      </c>
      <c r="N49" s="174">
        <v>0.26879999999999998</v>
      </c>
      <c r="O49" s="174">
        <f>ROUND(E49*N49,2)</f>
        <v>18.34</v>
      </c>
      <c r="P49" s="174">
        <v>0</v>
      </c>
      <c r="Q49" s="174">
        <f>ROUND(E49*P49,2)</f>
        <v>0</v>
      </c>
      <c r="R49" s="176" t="s">
        <v>233</v>
      </c>
      <c r="S49" s="176" t="s">
        <v>120</v>
      </c>
      <c r="T49" s="177" t="s">
        <v>120</v>
      </c>
      <c r="U49" s="157">
        <v>0.27</v>
      </c>
      <c r="V49" s="157">
        <f>ROUND(E49*U49,2)</f>
        <v>18.420000000000002</v>
      </c>
      <c r="W49" s="157"/>
      <c r="X49" s="157" t="s">
        <v>121</v>
      </c>
      <c r="Y49" s="157" t="s">
        <v>122</v>
      </c>
      <c r="Z49" s="146"/>
      <c r="AA49" s="146"/>
      <c r="AB49" s="146"/>
      <c r="AC49" s="146"/>
      <c r="AD49" s="146"/>
      <c r="AE49" s="146"/>
      <c r="AF49" s="146"/>
      <c r="AG49" s="146" t="s">
        <v>123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2" x14ac:dyDescent="0.2">
      <c r="A50" s="153"/>
      <c r="B50" s="154"/>
      <c r="C50" s="254" t="s">
        <v>368</v>
      </c>
      <c r="D50" s="255"/>
      <c r="E50" s="255"/>
      <c r="F50" s="255"/>
      <c r="G50" s="255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6"/>
      <c r="AA50" s="146"/>
      <c r="AB50" s="146"/>
      <c r="AC50" s="146"/>
      <c r="AD50" s="146"/>
      <c r="AE50" s="146"/>
      <c r="AF50" s="146"/>
      <c r="AG50" s="146" t="s">
        <v>125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2" x14ac:dyDescent="0.2">
      <c r="A51" s="153"/>
      <c r="B51" s="154"/>
      <c r="C51" s="188" t="s">
        <v>369</v>
      </c>
      <c r="D51" s="159"/>
      <c r="E51" s="160">
        <v>53.22</v>
      </c>
      <c r="F51" s="157"/>
      <c r="G51" s="157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57"/>
      <c r="Z51" s="146"/>
      <c r="AA51" s="146"/>
      <c r="AB51" s="146"/>
      <c r="AC51" s="146"/>
      <c r="AD51" s="146"/>
      <c r="AE51" s="146"/>
      <c r="AF51" s="146"/>
      <c r="AG51" s="146" t="s">
        <v>127</v>
      </c>
      <c r="AH51" s="146">
        <v>0</v>
      </c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3" x14ac:dyDescent="0.2">
      <c r="A52" s="153"/>
      <c r="B52" s="154"/>
      <c r="C52" s="188" t="s">
        <v>370</v>
      </c>
      <c r="D52" s="159"/>
      <c r="E52" s="160">
        <v>15.01</v>
      </c>
      <c r="F52" s="157"/>
      <c r="G52" s="157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6"/>
      <c r="AA52" s="146"/>
      <c r="AB52" s="146"/>
      <c r="AC52" s="146"/>
      <c r="AD52" s="146"/>
      <c r="AE52" s="146"/>
      <c r="AF52" s="146"/>
      <c r="AG52" s="146" t="s">
        <v>127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x14ac:dyDescent="0.2">
      <c r="A53" s="164" t="s">
        <v>114</v>
      </c>
      <c r="B53" s="165" t="s">
        <v>74</v>
      </c>
      <c r="C53" s="186" t="s">
        <v>75</v>
      </c>
      <c r="D53" s="166"/>
      <c r="E53" s="167"/>
      <c r="F53" s="168"/>
      <c r="G53" s="168">
        <f>SUMIF(AG54:AG58,"&lt;&gt;NOR",G54:G58)</f>
        <v>0</v>
      </c>
      <c r="H53" s="168"/>
      <c r="I53" s="168">
        <f>SUM(I54:I58)</f>
        <v>0</v>
      </c>
      <c r="J53" s="168"/>
      <c r="K53" s="168">
        <f>SUM(K54:K58)</f>
        <v>0</v>
      </c>
      <c r="L53" s="168"/>
      <c r="M53" s="168">
        <f>SUM(M54:M58)</f>
        <v>0</v>
      </c>
      <c r="N53" s="167"/>
      <c r="O53" s="167">
        <f>SUM(O54:O58)</f>
        <v>0</v>
      </c>
      <c r="P53" s="167"/>
      <c r="Q53" s="167">
        <f>SUM(Q54:Q58)</f>
        <v>0</v>
      </c>
      <c r="R53" s="168"/>
      <c r="S53" s="168"/>
      <c r="T53" s="169"/>
      <c r="U53" s="163"/>
      <c r="V53" s="163">
        <f>SUM(V54:V58)</f>
        <v>14.72</v>
      </c>
      <c r="W53" s="163"/>
      <c r="X53" s="163"/>
      <c r="Y53" s="163"/>
      <c r="AG53" t="s">
        <v>115</v>
      </c>
    </row>
    <row r="54" spans="1:60" ht="22.5" outlineLevel="1" x14ac:dyDescent="0.2">
      <c r="A54" s="171">
        <v>15</v>
      </c>
      <c r="B54" s="172" t="s">
        <v>371</v>
      </c>
      <c r="C54" s="187" t="s">
        <v>372</v>
      </c>
      <c r="D54" s="173" t="s">
        <v>130</v>
      </c>
      <c r="E54" s="174">
        <v>92</v>
      </c>
      <c r="F54" s="175"/>
      <c r="G54" s="176">
        <f>ROUND(E54*F54,2)</f>
        <v>0</v>
      </c>
      <c r="H54" s="175"/>
      <c r="I54" s="176">
        <f>ROUND(E54*H54,2)</f>
        <v>0</v>
      </c>
      <c r="J54" s="175"/>
      <c r="K54" s="176">
        <f>ROUND(E54*J54,2)</f>
        <v>0</v>
      </c>
      <c r="L54" s="176">
        <v>21</v>
      </c>
      <c r="M54" s="176">
        <f>G54*(1+L54/100)</f>
        <v>0</v>
      </c>
      <c r="N54" s="174">
        <v>0</v>
      </c>
      <c r="O54" s="174">
        <f>ROUND(E54*N54,2)</f>
        <v>0</v>
      </c>
      <c r="P54" s="174">
        <v>0</v>
      </c>
      <c r="Q54" s="174">
        <f>ROUND(E54*P54,2)</f>
        <v>0</v>
      </c>
      <c r="R54" s="176" t="s">
        <v>373</v>
      </c>
      <c r="S54" s="176" t="s">
        <v>120</v>
      </c>
      <c r="T54" s="177" t="s">
        <v>120</v>
      </c>
      <c r="U54" s="157">
        <v>0.16</v>
      </c>
      <c r="V54" s="157">
        <f>ROUND(E54*U54,2)</f>
        <v>14.72</v>
      </c>
      <c r="W54" s="157"/>
      <c r="X54" s="157" t="s">
        <v>121</v>
      </c>
      <c r="Y54" s="157" t="s">
        <v>122</v>
      </c>
      <c r="Z54" s="146"/>
      <c r="AA54" s="146"/>
      <c r="AB54" s="146"/>
      <c r="AC54" s="146"/>
      <c r="AD54" s="146"/>
      <c r="AE54" s="146"/>
      <c r="AF54" s="146"/>
      <c r="AG54" s="146" t="s">
        <v>123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2" x14ac:dyDescent="0.2">
      <c r="A55" s="153"/>
      <c r="B55" s="154"/>
      <c r="C55" s="188" t="s">
        <v>374</v>
      </c>
      <c r="D55" s="159"/>
      <c r="E55" s="160">
        <v>48</v>
      </c>
      <c r="F55" s="157"/>
      <c r="G55" s="157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6"/>
      <c r="AA55" s="146"/>
      <c r="AB55" s="146"/>
      <c r="AC55" s="146"/>
      <c r="AD55" s="146"/>
      <c r="AE55" s="146"/>
      <c r="AF55" s="146"/>
      <c r="AG55" s="146" t="s">
        <v>127</v>
      </c>
      <c r="AH55" s="146">
        <v>0</v>
      </c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3" x14ac:dyDescent="0.2">
      <c r="A56" s="153"/>
      <c r="B56" s="154"/>
      <c r="C56" s="188" t="s">
        <v>375</v>
      </c>
      <c r="D56" s="159"/>
      <c r="E56" s="160">
        <v>16</v>
      </c>
      <c r="F56" s="157"/>
      <c r="G56" s="157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6"/>
      <c r="AA56" s="146"/>
      <c r="AB56" s="146"/>
      <c r="AC56" s="146"/>
      <c r="AD56" s="146"/>
      <c r="AE56" s="146"/>
      <c r="AF56" s="146"/>
      <c r="AG56" s="146" t="s">
        <v>127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3" x14ac:dyDescent="0.2">
      <c r="A57" s="153"/>
      <c r="B57" s="154"/>
      <c r="C57" s="188" t="s">
        <v>375</v>
      </c>
      <c r="D57" s="159"/>
      <c r="E57" s="160">
        <v>16</v>
      </c>
      <c r="F57" s="157"/>
      <c r="G57" s="157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6"/>
      <c r="AA57" s="146"/>
      <c r="AB57" s="146"/>
      <c r="AC57" s="146"/>
      <c r="AD57" s="146"/>
      <c r="AE57" s="146"/>
      <c r="AF57" s="146"/>
      <c r="AG57" s="146" t="s">
        <v>127</v>
      </c>
      <c r="AH57" s="146">
        <v>0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3" x14ac:dyDescent="0.2">
      <c r="A58" s="153"/>
      <c r="B58" s="154"/>
      <c r="C58" s="188" t="s">
        <v>376</v>
      </c>
      <c r="D58" s="159"/>
      <c r="E58" s="160">
        <v>12</v>
      </c>
      <c r="F58" s="157"/>
      <c r="G58" s="157"/>
      <c r="H58" s="157"/>
      <c r="I58" s="157"/>
      <c r="J58" s="157"/>
      <c r="K58" s="157"/>
      <c r="L58" s="157"/>
      <c r="M58" s="157"/>
      <c r="N58" s="156"/>
      <c r="O58" s="156"/>
      <c r="P58" s="156"/>
      <c r="Q58" s="156"/>
      <c r="R58" s="157"/>
      <c r="S58" s="157"/>
      <c r="T58" s="157"/>
      <c r="U58" s="157"/>
      <c r="V58" s="157"/>
      <c r="W58" s="157"/>
      <c r="X58" s="157"/>
      <c r="Y58" s="157"/>
      <c r="Z58" s="146"/>
      <c r="AA58" s="146"/>
      <c r="AB58" s="146"/>
      <c r="AC58" s="146"/>
      <c r="AD58" s="146"/>
      <c r="AE58" s="146"/>
      <c r="AF58" s="146"/>
      <c r="AG58" s="146" t="s">
        <v>127</v>
      </c>
      <c r="AH58" s="146">
        <v>0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x14ac:dyDescent="0.2">
      <c r="A59" s="164" t="s">
        <v>114</v>
      </c>
      <c r="B59" s="165" t="s">
        <v>78</v>
      </c>
      <c r="C59" s="186" t="s">
        <v>79</v>
      </c>
      <c r="D59" s="166"/>
      <c r="E59" s="167"/>
      <c r="F59" s="168"/>
      <c r="G59" s="168">
        <f>SUMIF(AG60:AG61,"&lt;&gt;NOR",G60:G61)</f>
        <v>0</v>
      </c>
      <c r="H59" s="168"/>
      <c r="I59" s="168">
        <f>SUM(I60:I61)</f>
        <v>0</v>
      </c>
      <c r="J59" s="168"/>
      <c r="K59" s="168">
        <f>SUM(K60:K61)</f>
        <v>0</v>
      </c>
      <c r="L59" s="168"/>
      <c r="M59" s="168">
        <f>SUM(M60:M61)</f>
        <v>0</v>
      </c>
      <c r="N59" s="167"/>
      <c r="O59" s="167">
        <f>SUM(O60:O61)</f>
        <v>0</v>
      </c>
      <c r="P59" s="167"/>
      <c r="Q59" s="167">
        <f>SUM(Q60:Q61)</f>
        <v>0</v>
      </c>
      <c r="R59" s="168"/>
      <c r="S59" s="168"/>
      <c r="T59" s="169"/>
      <c r="U59" s="163"/>
      <c r="V59" s="163">
        <f>SUM(V60:V61)</f>
        <v>69.400000000000006</v>
      </c>
      <c r="W59" s="163"/>
      <c r="X59" s="163"/>
      <c r="Y59" s="163"/>
      <c r="AG59" t="s">
        <v>115</v>
      </c>
    </row>
    <row r="60" spans="1:60" outlineLevel="1" x14ac:dyDescent="0.2">
      <c r="A60" s="171">
        <v>16</v>
      </c>
      <c r="B60" s="172" t="s">
        <v>271</v>
      </c>
      <c r="C60" s="187" t="s">
        <v>272</v>
      </c>
      <c r="D60" s="173" t="s">
        <v>205</v>
      </c>
      <c r="E60" s="174">
        <v>177.95265000000001</v>
      </c>
      <c r="F60" s="175"/>
      <c r="G60" s="176">
        <f>ROUND(E60*F60,2)</f>
        <v>0</v>
      </c>
      <c r="H60" s="175"/>
      <c r="I60" s="176">
        <f>ROUND(E60*H60,2)</f>
        <v>0</v>
      </c>
      <c r="J60" s="175"/>
      <c r="K60" s="176">
        <f>ROUND(E60*J60,2)</f>
        <v>0</v>
      </c>
      <c r="L60" s="176">
        <v>21</v>
      </c>
      <c r="M60" s="176">
        <f>G60*(1+L60/100)</f>
        <v>0</v>
      </c>
      <c r="N60" s="174">
        <v>0</v>
      </c>
      <c r="O60" s="174">
        <f>ROUND(E60*N60,2)</f>
        <v>0</v>
      </c>
      <c r="P60" s="174">
        <v>0</v>
      </c>
      <c r="Q60" s="174">
        <f>ROUND(E60*P60,2)</f>
        <v>0</v>
      </c>
      <c r="R60" s="176" t="s">
        <v>233</v>
      </c>
      <c r="S60" s="176" t="s">
        <v>120</v>
      </c>
      <c r="T60" s="177" t="s">
        <v>120</v>
      </c>
      <c r="U60" s="157">
        <v>0.39</v>
      </c>
      <c r="V60" s="157">
        <f>ROUND(E60*U60,2)</f>
        <v>69.400000000000006</v>
      </c>
      <c r="W60" s="157"/>
      <c r="X60" s="157" t="s">
        <v>273</v>
      </c>
      <c r="Y60" s="157" t="s">
        <v>122</v>
      </c>
      <c r="Z60" s="146"/>
      <c r="AA60" s="146"/>
      <c r="AB60" s="146"/>
      <c r="AC60" s="146"/>
      <c r="AD60" s="146"/>
      <c r="AE60" s="146"/>
      <c r="AF60" s="146"/>
      <c r="AG60" s="146" t="s">
        <v>274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2" x14ac:dyDescent="0.2">
      <c r="A61" s="153"/>
      <c r="B61" s="154"/>
      <c r="C61" s="254" t="s">
        <v>275</v>
      </c>
      <c r="D61" s="255"/>
      <c r="E61" s="255"/>
      <c r="F61" s="255"/>
      <c r="G61" s="255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6"/>
      <c r="AA61" s="146"/>
      <c r="AB61" s="146"/>
      <c r="AC61" s="146"/>
      <c r="AD61" s="146"/>
      <c r="AE61" s="146"/>
      <c r="AF61" s="146"/>
      <c r="AG61" s="146" t="s">
        <v>125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x14ac:dyDescent="0.2">
      <c r="A62" s="164" t="s">
        <v>114</v>
      </c>
      <c r="B62" s="165" t="s">
        <v>80</v>
      </c>
      <c r="C62" s="186" t="s">
        <v>81</v>
      </c>
      <c r="D62" s="166"/>
      <c r="E62" s="167"/>
      <c r="F62" s="168"/>
      <c r="G62" s="168">
        <f>SUMIF(AG63:AG92,"&lt;&gt;NOR",G63:G92)</f>
        <v>0</v>
      </c>
      <c r="H62" s="168"/>
      <c r="I62" s="168">
        <f>SUM(I63:I92)</f>
        <v>0</v>
      </c>
      <c r="J62" s="168"/>
      <c r="K62" s="168">
        <f>SUM(K63:K92)</f>
        <v>0</v>
      </c>
      <c r="L62" s="168"/>
      <c r="M62" s="168">
        <f>SUM(M63:M92)</f>
        <v>0</v>
      </c>
      <c r="N62" s="167"/>
      <c r="O62" s="167">
        <f>SUM(O63:O92)</f>
        <v>0.8899999999999999</v>
      </c>
      <c r="P62" s="167"/>
      <c r="Q62" s="167">
        <f>SUM(Q63:Q92)</f>
        <v>0</v>
      </c>
      <c r="R62" s="168"/>
      <c r="S62" s="168"/>
      <c r="T62" s="169"/>
      <c r="U62" s="163"/>
      <c r="V62" s="163">
        <f>SUM(V63:V92)</f>
        <v>43.97</v>
      </c>
      <c r="W62" s="163"/>
      <c r="X62" s="163"/>
      <c r="Y62" s="163"/>
      <c r="AG62" t="s">
        <v>115</v>
      </c>
    </row>
    <row r="63" spans="1:60" outlineLevel="1" x14ac:dyDescent="0.2">
      <c r="A63" s="171">
        <v>17</v>
      </c>
      <c r="B63" s="172" t="s">
        <v>377</v>
      </c>
      <c r="C63" s="187" t="s">
        <v>378</v>
      </c>
      <c r="D63" s="173" t="s">
        <v>326</v>
      </c>
      <c r="E63" s="174">
        <v>845.53695000000005</v>
      </c>
      <c r="F63" s="175"/>
      <c r="G63" s="176">
        <f>ROUND(E63*F63,2)</f>
        <v>0</v>
      </c>
      <c r="H63" s="175"/>
      <c r="I63" s="176">
        <f>ROUND(E63*H63,2)</f>
        <v>0</v>
      </c>
      <c r="J63" s="175"/>
      <c r="K63" s="176">
        <f>ROUND(E63*J63,2)</f>
        <v>0</v>
      </c>
      <c r="L63" s="176">
        <v>21</v>
      </c>
      <c r="M63" s="176">
        <f>G63*(1+L63/100)</f>
        <v>0</v>
      </c>
      <c r="N63" s="174">
        <v>5.0000000000000002E-5</v>
      </c>
      <c r="O63" s="174">
        <f>ROUND(E63*N63,2)</f>
        <v>0.04</v>
      </c>
      <c r="P63" s="174">
        <v>0</v>
      </c>
      <c r="Q63" s="174">
        <f>ROUND(E63*P63,2)</f>
        <v>0</v>
      </c>
      <c r="R63" s="176" t="s">
        <v>379</v>
      </c>
      <c r="S63" s="176" t="s">
        <v>120</v>
      </c>
      <c r="T63" s="177" t="s">
        <v>120</v>
      </c>
      <c r="U63" s="157">
        <v>5.1999999999999998E-2</v>
      </c>
      <c r="V63" s="157">
        <f>ROUND(E63*U63,2)</f>
        <v>43.97</v>
      </c>
      <c r="W63" s="157"/>
      <c r="X63" s="157" t="s">
        <v>121</v>
      </c>
      <c r="Y63" s="157" t="s">
        <v>122</v>
      </c>
      <c r="Z63" s="146"/>
      <c r="AA63" s="146"/>
      <c r="AB63" s="146"/>
      <c r="AC63" s="146"/>
      <c r="AD63" s="146"/>
      <c r="AE63" s="146"/>
      <c r="AF63" s="146"/>
      <c r="AG63" s="146" t="s">
        <v>123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2" x14ac:dyDescent="0.2">
      <c r="A64" s="153"/>
      <c r="B64" s="154"/>
      <c r="C64" s="188" t="s">
        <v>380</v>
      </c>
      <c r="D64" s="159"/>
      <c r="E64" s="160"/>
      <c r="F64" s="157"/>
      <c r="G64" s="1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6"/>
      <c r="AA64" s="146"/>
      <c r="AB64" s="146"/>
      <c r="AC64" s="146"/>
      <c r="AD64" s="146"/>
      <c r="AE64" s="146"/>
      <c r="AF64" s="146"/>
      <c r="AG64" s="146" t="s">
        <v>127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3" x14ac:dyDescent="0.2">
      <c r="A65" s="153"/>
      <c r="B65" s="154"/>
      <c r="C65" s="188" t="s">
        <v>381</v>
      </c>
      <c r="D65" s="159"/>
      <c r="E65" s="160">
        <v>386.80200000000002</v>
      </c>
      <c r="F65" s="157"/>
      <c r="G65" s="157"/>
      <c r="H65" s="157"/>
      <c r="I65" s="157"/>
      <c r="J65" s="157"/>
      <c r="K65" s="157"/>
      <c r="L65" s="157"/>
      <c r="M65" s="157"/>
      <c r="N65" s="156"/>
      <c r="O65" s="156"/>
      <c r="P65" s="156"/>
      <c r="Q65" s="156"/>
      <c r="R65" s="157"/>
      <c r="S65" s="157"/>
      <c r="T65" s="157"/>
      <c r="U65" s="157"/>
      <c r="V65" s="157"/>
      <c r="W65" s="157"/>
      <c r="X65" s="157"/>
      <c r="Y65" s="157"/>
      <c r="Z65" s="146"/>
      <c r="AA65" s="146"/>
      <c r="AB65" s="146"/>
      <c r="AC65" s="146"/>
      <c r="AD65" s="146"/>
      <c r="AE65" s="146"/>
      <c r="AF65" s="146"/>
      <c r="AG65" s="146" t="s">
        <v>127</v>
      </c>
      <c r="AH65" s="146">
        <v>5</v>
      </c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3" x14ac:dyDescent="0.2">
      <c r="A66" s="153"/>
      <c r="B66" s="154"/>
      <c r="C66" s="188" t="s">
        <v>382</v>
      </c>
      <c r="D66" s="159"/>
      <c r="E66" s="160"/>
      <c r="F66" s="157"/>
      <c r="G66" s="157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57"/>
      <c r="Z66" s="146"/>
      <c r="AA66" s="146"/>
      <c r="AB66" s="146"/>
      <c r="AC66" s="146"/>
      <c r="AD66" s="146"/>
      <c r="AE66" s="146"/>
      <c r="AF66" s="146"/>
      <c r="AG66" s="146" t="s">
        <v>127</v>
      </c>
      <c r="AH66" s="146">
        <v>0</v>
      </c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3" x14ac:dyDescent="0.2">
      <c r="A67" s="153"/>
      <c r="B67" s="154"/>
      <c r="C67" s="188" t="s">
        <v>383</v>
      </c>
      <c r="D67" s="159"/>
      <c r="E67" s="160">
        <v>40.623750000000001</v>
      </c>
      <c r="F67" s="157"/>
      <c r="G67" s="157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6"/>
      <c r="AA67" s="146"/>
      <c r="AB67" s="146"/>
      <c r="AC67" s="146"/>
      <c r="AD67" s="146"/>
      <c r="AE67" s="146"/>
      <c r="AF67" s="146"/>
      <c r="AG67" s="146" t="s">
        <v>127</v>
      </c>
      <c r="AH67" s="146">
        <v>5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3" x14ac:dyDescent="0.2">
      <c r="A68" s="153"/>
      <c r="B68" s="154"/>
      <c r="C68" s="188" t="s">
        <v>384</v>
      </c>
      <c r="D68" s="159"/>
      <c r="E68" s="160"/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6"/>
      <c r="AA68" s="146"/>
      <c r="AB68" s="146"/>
      <c r="AC68" s="146"/>
      <c r="AD68" s="146"/>
      <c r="AE68" s="146"/>
      <c r="AF68" s="146"/>
      <c r="AG68" s="146" t="s">
        <v>127</v>
      </c>
      <c r="AH68" s="146">
        <v>0</v>
      </c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3" x14ac:dyDescent="0.2">
      <c r="A69" s="153"/>
      <c r="B69" s="154"/>
      <c r="C69" s="188" t="s">
        <v>385</v>
      </c>
      <c r="D69" s="159"/>
      <c r="E69" s="160">
        <v>418.1112</v>
      </c>
      <c r="F69" s="157"/>
      <c r="G69" s="157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57"/>
      <c r="Z69" s="146"/>
      <c r="AA69" s="146"/>
      <c r="AB69" s="146"/>
      <c r="AC69" s="146"/>
      <c r="AD69" s="146"/>
      <c r="AE69" s="146"/>
      <c r="AF69" s="146"/>
      <c r="AG69" s="146" t="s">
        <v>127</v>
      </c>
      <c r="AH69" s="146">
        <v>5</v>
      </c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1" x14ac:dyDescent="0.2">
      <c r="A70" s="171">
        <v>18</v>
      </c>
      <c r="B70" s="172" t="s">
        <v>386</v>
      </c>
      <c r="C70" s="187" t="s">
        <v>387</v>
      </c>
      <c r="D70" s="173" t="s">
        <v>326</v>
      </c>
      <c r="E70" s="174">
        <v>845.53695000000005</v>
      </c>
      <c r="F70" s="175"/>
      <c r="G70" s="176">
        <f>ROUND(E70*F70,2)</f>
        <v>0</v>
      </c>
      <c r="H70" s="175"/>
      <c r="I70" s="176">
        <f>ROUND(E70*H70,2)</f>
        <v>0</v>
      </c>
      <c r="J70" s="175"/>
      <c r="K70" s="176">
        <f>ROUND(E70*J70,2)</f>
        <v>0</v>
      </c>
      <c r="L70" s="176">
        <v>21</v>
      </c>
      <c r="M70" s="176">
        <f>G70*(1+L70/100)</f>
        <v>0</v>
      </c>
      <c r="N70" s="174">
        <v>0</v>
      </c>
      <c r="O70" s="174">
        <f>ROUND(E70*N70,2)</f>
        <v>0</v>
      </c>
      <c r="P70" s="174">
        <v>0</v>
      </c>
      <c r="Q70" s="174">
        <f>ROUND(E70*P70,2)</f>
        <v>0</v>
      </c>
      <c r="R70" s="176"/>
      <c r="S70" s="176" t="s">
        <v>323</v>
      </c>
      <c r="T70" s="177" t="s">
        <v>289</v>
      </c>
      <c r="U70" s="157">
        <v>0</v>
      </c>
      <c r="V70" s="157">
        <f>ROUND(E70*U70,2)</f>
        <v>0</v>
      </c>
      <c r="W70" s="157"/>
      <c r="X70" s="157" t="s">
        <v>121</v>
      </c>
      <c r="Y70" s="157" t="s">
        <v>122</v>
      </c>
      <c r="Z70" s="146"/>
      <c r="AA70" s="146"/>
      <c r="AB70" s="146"/>
      <c r="AC70" s="146"/>
      <c r="AD70" s="146"/>
      <c r="AE70" s="146"/>
      <c r="AF70" s="146"/>
      <c r="AG70" s="146" t="s">
        <v>123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2" x14ac:dyDescent="0.2">
      <c r="A71" s="153"/>
      <c r="B71" s="154"/>
      <c r="C71" s="188" t="s">
        <v>388</v>
      </c>
      <c r="D71" s="159"/>
      <c r="E71" s="160"/>
      <c r="F71" s="157"/>
      <c r="G71" s="157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57"/>
      <c r="Z71" s="146"/>
      <c r="AA71" s="146"/>
      <c r="AB71" s="146"/>
      <c r="AC71" s="146"/>
      <c r="AD71" s="146"/>
      <c r="AE71" s="146"/>
      <c r="AF71" s="146"/>
      <c r="AG71" s="146" t="s">
        <v>127</v>
      </c>
      <c r="AH71" s="146">
        <v>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3" x14ac:dyDescent="0.2">
      <c r="A72" s="153"/>
      <c r="B72" s="154"/>
      <c r="C72" s="188" t="s">
        <v>389</v>
      </c>
      <c r="D72" s="159"/>
      <c r="E72" s="160">
        <v>845.53695000000005</v>
      </c>
      <c r="F72" s="157"/>
      <c r="G72" s="157"/>
      <c r="H72" s="157"/>
      <c r="I72" s="157"/>
      <c r="J72" s="157"/>
      <c r="K72" s="157"/>
      <c r="L72" s="157"/>
      <c r="M72" s="157"/>
      <c r="N72" s="156"/>
      <c r="O72" s="156"/>
      <c r="P72" s="156"/>
      <c r="Q72" s="156"/>
      <c r="R72" s="157"/>
      <c r="S72" s="157"/>
      <c r="T72" s="157"/>
      <c r="U72" s="157"/>
      <c r="V72" s="157"/>
      <c r="W72" s="157"/>
      <c r="X72" s="157"/>
      <c r="Y72" s="157"/>
      <c r="Z72" s="146"/>
      <c r="AA72" s="146"/>
      <c r="AB72" s="146"/>
      <c r="AC72" s="146"/>
      <c r="AD72" s="146"/>
      <c r="AE72" s="146"/>
      <c r="AF72" s="146"/>
      <c r="AG72" s="146" t="s">
        <v>127</v>
      </c>
      <c r="AH72" s="146">
        <v>5</v>
      </c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1" x14ac:dyDescent="0.2">
      <c r="A73" s="171">
        <v>19</v>
      </c>
      <c r="B73" s="172" t="s">
        <v>390</v>
      </c>
      <c r="C73" s="187" t="s">
        <v>391</v>
      </c>
      <c r="D73" s="173" t="s">
        <v>205</v>
      </c>
      <c r="E73" s="174">
        <v>0.38679999999999998</v>
      </c>
      <c r="F73" s="175"/>
      <c r="G73" s="176">
        <f>ROUND(E73*F73,2)</f>
        <v>0</v>
      </c>
      <c r="H73" s="175"/>
      <c r="I73" s="176">
        <f>ROUND(E73*H73,2)</f>
        <v>0</v>
      </c>
      <c r="J73" s="175"/>
      <c r="K73" s="176">
        <f>ROUND(E73*J73,2)</f>
        <v>0</v>
      </c>
      <c r="L73" s="176">
        <v>21</v>
      </c>
      <c r="M73" s="176">
        <f>G73*(1+L73/100)</f>
        <v>0</v>
      </c>
      <c r="N73" s="174">
        <v>1</v>
      </c>
      <c r="O73" s="174">
        <f>ROUND(E73*N73,2)</f>
        <v>0.39</v>
      </c>
      <c r="P73" s="174">
        <v>0</v>
      </c>
      <c r="Q73" s="174">
        <f>ROUND(E73*P73,2)</f>
        <v>0</v>
      </c>
      <c r="R73" s="176" t="s">
        <v>251</v>
      </c>
      <c r="S73" s="176" t="s">
        <v>120</v>
      </c>
      <c r="T73" s="177" t="s">
        <v>120</v>
      </c>
      <c r="U73" s="157">
        <v>0</v>
      </c>
      <c r="V73" s="157">
        <f>ROUND(E73*U73,2)</f>
        <v>0</v>
      </c>
      <c r="W73" s="157"/>
      <c r="X73" s="157" t="s">
        <v>252</v>
      </c>
      <c r="Y73" s="157" t="s">
        <v>122</v>
      </c>
      <c r="Z73" s="146"/>
      <c r="AA73" s="146"/>
      <c r="AB73" s="146"/>
      <c r="AC73" s="146"/>
      <c r="AD73" s="146"/>
      <c r="AE73" s="146"/>
      <c r="AF73" s="146"/>
      <c r="AG73" s="146" t="s">
        <v>253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2" x14ac:dyDescent="0.2">
      <c r="A74" s="153"/>
      <c r="B74" s="154"/>
      <c r="C74" s="188" t="s">
        <v>392</v>
      </c>
      <c r="D74" s="159"/>
      <c r="E74" s="160"/>
      <c r="F74" s="157"/>
      <c r="G74" s="157"/>
      <c r="H74" s="157"/>
      <c r="I74" s="157"/>
      <c r="J74" s="157"/>
      <c r="K74" s="157"/>
      <c r="L74" s="157"/>
      <c r="M74" s="157"/>
      <c r="N74" s="156"/>
      <c r="O74" s="156"/>
      <c r="P74" s="156"/>
      <c r="Q74" s="156"/>
      <c r="R74" s="157"/>
      <c r="S74" s="157"/>
      <c r="T74" s="157"/>
      <c r="U74" s="157"/>
      <c r="V74" s="157"/>
      <c r="W74" s="157"/>
      <c r="X74" s="157"/>
      <c r="Y74" s="157"/>
      <c r="Z74" s="146"/>
      <c r="AA74" s="146"/>
      <c r="AB74" s="146"/>
      <c r="AC74" s="146"/>
      <c r="AD74" s="146"/>
      <c r="AE74" s="146"/>
      <c r="AF74" s="146"/>
      <c r="AG74" s="146" t="s">
        <v>127</v>
      </c>
      <c r="AH74" s="146">
        <v>0</v>
      </c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3" x14ac:dyDescent="0.2">
      <c r="A75" s="153"/>
      <c r="B75" s="154"/>
      <c r="C75" s="188" t="s">
        <v>393</v>
      </c>
      <c r="D75" s="159"/>
      <c r="E75" s="160">
        <v>0.20007</v>
      </c>
      <c r="F75" s="157"/>
      <c r="G75" s="157"/>
      <c r="H75" s="157"/>
      <c r="I75" s="157"/>
      <c r="J75" s="157"/>
      <c r="K75" s="157"/>
      <c r="L75" s="157"/>
      <c r="M75" s="157"/>
      <c r="N75" s="156"/>
      <c r="O75" s="156"/>
      <c r="P75" s="156"/>
      <c r="Q75" s="156"/>
      <c r="R75" s="157"/>
      <c r="S75" s="157"/>
      <c r="T75" s="157"/>
      <c r="U75" s="157"/>
      <c r="V75" s="157"/>
      <c r="W75" s="157"/>
      <c r="X75" s="157"/>
      <c r="Y75" s="157"/>
      <c r="Z75" s="146"/>
      <c r="AA75" s="146"/>
      <c r="AB75" s="146"/>
      <c r="AC75" s="146"/>
      <c r="AD75" s="146"/>
      <c r="AE75" s="146"/>
      <c r="AF75" s="146"/>
      <c r="AG75" s="146" t="s">
        <v>127</v>
      </c>
      <c r="AH75" s="146">
        <v>0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3" x14ac:dyDescent="0.2">
      <c r="A76" s="153"/>
      <c r="B76" s="154"/>
      <c r="C76" s="188" t="s">
        <v>394</v>
      </c>
      <c r="D76" s="159"/>
      <c r="E76" s="160">
        <v>6.447E-2</v>
      </c>
      <c r="F76" s="157"/>
      <c r="G76" s="157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6"/>
      <c r="AA76" s="146"/>
      <c r="AB76" s="146"/>
      <c r="AC76" s="146"/>
      <c r="AD76" s="146"/>
      <c r="AE76" s="146"/>
      <c r="AF76" s="146"/>
      <c r="AG76" s="146" t="s">
        <v>127</v>
      </c>
      <c r="AH76" s="146">
        <v>0</v>
      </c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3" x14ac:dyDescent="0.2">
      <c r="A77" s="153"/>
      <c r="B77" s="154"/>
      <c r="C77" s="188" t="s">
        <v>395</v>
      </c>
      <c r="D77" s="159"/>
      <c r="E77" s="160">
        <v>7.3359999999999995E-2</v>
      </c>
      <c r="F77" s="157"/>
      <c r="G77" s="157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57"/>
      <c r="Z77" s="146"/>
      <c r="AA77" s="146"/>
      <c r="AB77" s="146"/>
      <c r="AC77" s="146"/>
      <c r="AD77" s="146"/>
      <c r="AE77" s="146"/>
      <c r="AF77" s="146"/>
      <c r="AG77" s="146" t="s">
        <v>127</v>
      </c>
      <c r="AH77" s="146">
        <v>0</v>
      </c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3" x14ac:dyDescent="0.2">
      <c r="A78" s="153"/>
      <c r="B78" s="154"/>
      <c r="C78" s="188" t="s">
        <v>396</v>
      </c>
      <c r="D78" s="159"/>
      <c r="E78" s="160">
        <v>4.8910000000000002E-2</v>
      </c>
      <c r="F78" s="157"/>
      <c r="G78" s="157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6"/>
      <c r="AA78" s="146"/>
      <c r="AB78" s="146"/>
      <c r="AC78" s="146"/>
      <c r="AD78" s="146"/>
      <c r="AE78" s="146"/>
      <c r="AF78" s="146"/>
      <c r="AG78" s="146" t="s">
        <v>127</v>
      </c>
      <c r="AH78" s="146">
        <v>0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1" x14ac:dyDescent="0.2">
      <c r="A79" s="171">
        <v>20</v>
      </c>
      <c r="B79" s="172" t="s">
        <v>397</v>
      </c>
      <c r="C79" s="187" t="s">
        <v>398</v>
      </c>
      <c r="D79" s="173" t="s">
        <v>205</v>
      </c>
      <c r="E79" s="174">
        <v>4.0620000000000003E-2</v>
      </c>
      <c r="F79" s="175"/>
      <c r="G79" s="176">
        <f>ROUND(E79*F79,2)</f>
        <v>0</v>
      </c>
      <c r="H79" s="175"/>
      <c r="I79" s="176">
        <f>ROUND(E79*H79,2)</f>
        <v>0</v>
      </c>
      <c r="J79" s="175"/>
      <c r="K79" s="176">
        <f>ROUND(E79*J79,2)</f>
        <v>0</v>
      </c>
      <c r="L79" s="176">
        <v>21</v>
      </c>
      <c r="M79" s="176">
        <f>G79*(1+L79/100)</f>
        <v>0</v>
      </c>
      <c r="N79" s="174">
        <v>1</v>
      </c>
      <c r="O79" s="174">
        <f>ROUND(E79*N79,2)</f>
        <v>0.04</v>
      </c>
      <c r="P79" s="174">
        <v>0</v>
      </c>
      <c r="Q79" s="174">
        <f>ROUND(E79*P79,2)</f>
        <v>0</v>
      </c>
      <c r="R79" s="176" t="s">
        <v>251</v>
      </c>
      <c r="S79" s="176" t="s">
        <v>120</v>
      </c>
      <c r="T79" s="177" t="s">
        <v>120</v>
      </c>
      <c r="U79" s="157">
        <v>0</v>
      </c>
      <c r="V79" s="157">
        <f>ROUND(E79*U79,2)</f>
        <v>0</v>
      </c>
      <c r="W79" s="157"/>
      <c r="X79" s="157" t="s">
        <v>252</v>
      </c>
      <c r="Y79" s="157" t="s">
        <v>122</v>
      </c>
      <c r="Z79" s="146"/>
      <c r="AA79" s="146"/>
      <c r="AB79" s="146"/>
      <c r="AC79" s="146"/>
      <c r="AD79" s="146"/>
      <c r="AE79" s="146"/>
      <c r="AF79" s="146"/>
      <c r="AG79" s="146" t="s">
        <v>253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2" x14ac:dyDescent="0.2">
      <c r="A80" s="153"/>
      <c r="B80" s="154"/>
      <c r="C80" s="188" t="s">
        <v>399</v>
      </c>
      <c r="D80" s="159"/>
      <c r="E80" s="160"/>
      <c r="F80" s="157"/>
      <c r="G80" s="157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57"/>
      <c r="Z80" s="146"/>
      <c r="AA80" s="146"/>
      <c r="AB80" s="146"/>
      <c r="AC80" s="146"/>
      <c r="AD80" s="146"/>
      <c r="AE80" s="146"/>
      <c r="AF80" s="146"/>
      <c r="AG80" s="146" t="s">
        <v>127</v>
      </c>
      <c r="AH80" s="146">
        <v>0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3" x14ac:dyDescent="0.2">
      <c r="A81" s="153"/>
      <c r="B81" s="154"/>
      <c r="C81" s="188" t="s">
        <v>400</v>
      </c>
      <c r="D81" s="159"/>
      <c r="E81" s="160">
        <v>2.12E-2</v>
      </c>
      <c r="F81" s="157"/>
      <c r="G81" s="157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6"/>
      <c r="AA81" s="146"/>
      <c r="AB81" s="146"/>
      <c r="AC81" s="146"/>
      <c r="AD81" s="146"/>
      <c r="AE81" s="146"/>
      <c r="AF81" s="146"/>
      <c r="AG81" s="146" t="s">
        <v>127</v>
      </c>
      <c r="AH81" s="146">
        <v>0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3" x14ac:dyDescent="0.2">
      <c r="A82" s="153"/>
      <c r="B82" s="154"/>
      <c r="C82" s="188" t="s">
        <v>401</v>
      </c>
      <c r="D82" s="159"/>
      <c r="E82" s="160">
        <v>7.0699999999999999E-3</v>
      </c>
      <c r="F82" s="157"/>
      <c r="G82" s="157"/>
      <c r="H82" s="157"/>
      <c r="I82" s="157"/>
      <c r="J82" s="157"/>
      <c r="K82" s="157"/>
      <c r="L82" s="157"/>
      <c r="M82" s="157"/>
      <c r="N82" s="156"/>
      <c r="O82" s="156"/>
      <c r="P82" s="156"/>
      <c r="Q82" s="156"/>
      <c r="R82" s="157"/>
      <c r="S82" s="157"/>
      <c r="T82" s="157"/>
      <c r="U82" s="157"/>
      <c r="V82" s="157"/>
      <c r="W82" s="157"/>
      <c r="X82" s="157"/>
      <c r="Y82" s="157"/>
      <c r="Z82" s="146"/>
      <c r="AA82" s="146"/>
      <c r="AB82" s="146"/>
      <c r="AC82" s="146"/>
      <c r="AD82" s="146"/>
      <c r="AE82" s="146"/>
      <c r="AF82" s="146"/>
      <c r="AG82" s="146" t="s">
        <v>127</v>
      </c>
      <c r="AH82" s="146">
        <v>0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3" x14ac:dyDescent="0.2">
      <c r="A83" s="153"/>
      <c r="B83" s="154"/>
      <c r="C83" s="188" t="s">
        <v>402</v>
      </c>
      <c r="D83" s="159"/>
      <c r="E83" s="160">
        <v>7.0699999999999999E-3</v>
      </c>
      <c r="F83" s="157"/>
      <c r="G83" s="157"/>
      <c r="H83" s="157"/>
      <c r="I83" s="157"/>
      <c r="J83" s="157"/>
      <c r="K83" s="157"/>
      <c r="L83" s="157"/>
      <c r="M83" s="157"/>
      <c r="N83" s="156"/>
      <c r="O83" s="156"/>
      <c r="P83" s="156"/>
      <c r="Q83" s="156"/>
      <c r="R83" s="157"/>
      <c r="S83" s="157"/>
      <c r="T83" s="157"/>
      <c r="U83" s="157"/>
      <c r="V83" s="157"/>
      <c r="W83" s="157"/>
      <c r="X83" s="157"/>
      <c r="Y83" s="157"/>
      <c r="Z83" s="146"/>
      <c r="AA83" s="146"/>
      <c r="AB83" s="146"/>
      <c r="AC83" s="146"/>
      <c r="AD83" s="146"/>
      <c r="AE83" s="146"/>
      <c r="AF83" s="146"/>
      <c r="AG83" s="146" t="s">
        <v>127</v>
      </c>
      <c r="AH83" s="146">
        <v>0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3" x14ac:dyDescent="0.2">
      <c r="A84" s="153"/>
      <c r="B84" s="154"/>
      <c r="C84" s="188" t="s">
        <v>403</v>
      </c>
      <c r="D84" s="159"/>
      <c r="E84" s="160">
        <v>5.3E-3</v>
      </c>
      <c r="F84" s="157"/>
      <c r="G84" s="157"/>
      <c r="H84" s="157"/>
      <c r="I84" s="157"/>
      <c r="J84" s="157"/>
      <c r="K84" s="157"/>
      <c r="L84" s="157"/>
      <c r="M84" s="157"/>
      <c r="N84" s="156"/>
      <c r="O84" s="156"/>
      <c r="P84" s="156"/>
      <c r="Q84" s="156"/>
      <c r="R84" s="157"/>
      <c r="S84" s="157"/>
      <c r="T84" s="157"/>
      <c r="U84" s="157"/>
      <c r="V84" s="157"/>
      <c r="W84" s="157"/>
      <c r="X84" s="157"/>
      <c r="Y84" s="157"/>
      <c r="Z84" s="146"/>
      <c r="AA84" s="146"/>
      <c r="AB84" s="146"/>
      <c r="AC84" s="146"/>
      <c r="AD84" s="146"/>
      <c r="AE84" s="146"/>
      <c r="AF84" s="146"/>
      <c r="AG84" s="146" t="s">
        <v>127</v>
      </c>
      <c r="AH84" s="146">
        <v>0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ht="22.5" outlineLevel="1" x14ac:dyDescent="0.2">
      <c r="A85" s="171">
        <v>21</v>
      </c>
      <c r="B85" s="172" t="s">
        <v>404</v>
      </c>
      <c r="C85" s="187" t="s">
        <v>405</v>
      </c>
      <c r="D85" s="173" t="s">
        <v>205</v>
      </c>
      <c r="E85" s="174">
        <v>0.41810999999999998</v>
      </c>
      <c r="F85" s="175"/>
      <c r="G85" s="176">
        <f>ROUND(E85*F85,2)</f>
        <v>0</v>
      </c>
      <c r="H85" s="175"/>
      <c r="I85" s="176">
        <f>ROUND(E85*H85,2)</f>
        <v>0</v>
      </c>
      <c r="J85" s="175"/>
      <c r="K85" s="176">
        <f>ROUND(E85*J85,2)</f>
        <v>0</v>
      </c>
      <c r="L85" s="176">
        <v>21</v>
      </c>
      <c r="M85" s="176">
        <f>G85*(1+L85/100)</f>
        <v>0</v>
      </c>
      <c r="N85" s="174">
        <v>1</v>
      </c>
      <c r="O85" s="174">
        <f>ROUND(E85*N85,2)</f>
        <v>0.42</v>
      </c>
      <c r="P85" s="174">
        <v>0</v>
      </c>
      <c r="Q85" s="174">
        <f>ROUND(E85*P85,2)</f>
        <v>0</v>
      </c>
      <c r="R85" s="176" t="s">
        <v>251</v>
      </c>
      <c r="S85" s="176" t="s">
        <v>120</v>
      </c>
      <c r="T85" s="177" t="s">
        <v>120</v>
      </c>
      <c r="U85" s="157">
        <v>0</v>
      </c>
      <c r="V85" s="157">
        <f>ROUND(E85*U85,2)</f>
        <v>0</v>
      </c>
      <c r="W85" s="157"/>
      <c r="X85" s="157" t="s">
        <v>252</v>
      </c>
      <c r="Y85" s="157" t="s">
        <v>122</v>
      </c>
      <c r="Z85" s="146"/>
      <c r="AA85" s="146"/>
      <c r="AB85" s="146"/>
      <c r="AC85" s="146"/>
      <c r="AD85" s="146"/>
      <c r="AE85" s="146"/>
      <c r="AF85" s="146"/>
      <c r="AG85" s="146" t="s">
        <v>253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2" x14ac:dyDescent="0.2">
      <c r="A86" s="153"/>
      <c r="B86" s="154"/>
      <c r="C86" s="188" t="s">
        <v>406</v>
      </c>
      <c r="D86" s="159"/>
      <c r="E86" s="160"/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6"/>
      <c r="AA86" s="146"/>
      <c r="AB86" s="146"/>
      <c r="AC86" s="146"/>
      <c r="AD86" s="146"/>
      <c r="AE86" s="146"/>
      <c r="AF86" s="146"/>
      <c r="AG86" s="146" t="s">
        <v>127</v>
      </c>
      <c r="AH86" s="146">
        <v>0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3" x14ac:dyDescent="0.2">
      <c r="A87" s="153"/>
      <c r="B87" s="154"/>
      <c r="C87" s="188" t="s">
        <v>407</v>
      </c>
      <c r="D87" s="159"/>
      <c r="E87" s="160">
        <v>0.21565000000000001</v>
      </c>
      <c r="F87" s="157"/>
      <c r="G87" s="157"/>
      <c r="H87" s="157"/>
      <c r="I87" s="157"/>
      <c r="J87" s="157"/>
      <c r="K87" s="157"/>
      <c r="L87" s="157"/>
      <c r="M87" s="157"/>
      <c r="N87" s="156"/>
      <c r="O87" s="156"/>
      <c r="P87" s="156"/>
      <c r="Q87" s="156"/>
      <c r="R87" s="157"/>
      <c r="S87" s="157"/>
      <c r="T87" s="157"/>
      <c r="U87" s="157"/>
      <c r="V87" s="157"/>
      <c r="W87" s="157"/>
      <c r="X87" s="157"/>
      <c r="Y87" s="157"/>
      <c r="Z87" s="146"/>
      <c r="AA87" s="146"/>
      <c r="AB87" s="146"/>
      <c r="AC87" s="146"/>
      <c r="AD87" s="146"/>
      <c r="AE87" s="146"/>
      <c r="AF87" s="146"/>
      <c r="AG87" s="146" t="s">
        <v>127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3" x14ac:dyDescent="0.2">
      <c r="A88" s="153"/>
      <c r="B88" s="154"/>
      <c r="C88" s="188" t="s">
        <v>408</v>
      </c>
      <c r="D88" s="159"/>
      <c r="E88" s="160">
        <v>6.7390000000000005E-2</v>
      </c>
      <c r="F88" s="157"/>
      <c r="G88" s="157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57"/>
      <c r="Z88" s="146"/>
      <c r="AA88" s="146"/>
      <c r="AB88" s="146"/>
      <c r="AC88" s="146"/>
      <c r="AD88" s="146"/>
      <c r="AE88" s="146"/>
      <c r="AF88" s="146"/>
      <c r="AG88" s="146" t="s">
        <v>127</v>
      </c>
      <c r="AH88" s="146">
        <v>0</v>
      </c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3" x14ac:dyDescent="0.2">
      <c r="A89" s="153"/>
      <c r="B89" s="154"/>
      <c r="C89" s="188" t="s">
        <v>409</v>
      </c>
      <c r="D89" s="159"/>
      <c r="E89" s="160">
        <v>7.7499999999999999E-2</v>
      </c>
      <c r="F89" s="157"/>
      <c r="G89" s="157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57"/>
      <c r="Z89" s="146"/>
      <c r="AA89" s="146"/>
      <c r="AB89" s="146"/>
      <c r="AC89" s="146"/>
      <c r="AD89" s="146"/>
      <c r="AE89" s="146"/>
      <c r="AF89" s="146"/>
      <c r="AG89" s="146" t="s">
        <v>127</v>
      </c>
      <c r="AH89" s="146">
        <v>0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3" x14ac:dyDescent="0.2">
      <c r="A90" s="153"/>
      <c r="B90" s="154"/>
      <c r="C90" s="188" t="s">
        <v>410</v>
      </c>
      <c r="D90" s="159"/>
      <c r="E90" s="160">
        <v>5.756E-2</v>
      </c>
      <c r="F90" s="157"/>
      <c r="G90" s="157"/>
      <c r="H90" s="157"/>
      <c r="I90" s="157"/>
      <c r="J90" s="157"/>
      <c r="K90" s="157"/>
      <c r="L90" s="157"/>
      <c r="M90" s="157"/>
      <c r="N90" s="156"/>
      <c r="O90" s="156"/>
      <c r="P90" s="156"/>
      <c r="Q90" s="156"/>
      <c r="R90" s="157"/>
      <c r="S90" s="157"/>
      <c r="T90" s="157"/>
      <c r="U90" s="157"/>
      <c r="V90" s="157"/>
      <c r="W90" s="157"/>
      <c r="X90" s="157"/>
      <c r="Y90" s="157"/>
      <c r="Z90" s="146"/>
      <c r="AA90" s="146"/>
      <c r="AB90" s="146"/>
      <c r="AC90" s="146"/>
      <c r="AD90" s="146"/>
      <c r="AE90" s="146"/>
      <c r="AF90" s="146"/>
      <c r="AG90" s="146" t="s">
        <v>127</v>
      </c>
      <c r="AH90" s="146">
        <v>0</v>
      </c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1" x14ac:dyDescent="0.2">
      <c r="A91" s="153">
        <v>22</v>
      </c>
      <c r="B91" s="154" t="s">
        <v>411</v>
      </c>
      <c r="C91" s="195" t="s">
        <v>412</v>
      </c>
      <c r="D91" s="155" t="s">
        <v>0</v>
      </c>
      <c r="E91" s="194"/>
      <c r="F91" s="158"/>
      <c r="G91" s="157">
        <f>ROUND(E91*F91,2)</f>
        <v>0</v>
      </c>
      <c r="H91" s="158"/>
      <c r="I91" s="157">
        <f>ROUND(E91*H91,2)</f>
        <v>0</v>
      </c>
      <c r="J91" s="158"/>
      <c r="K91" s="157">
        <f>ROUND(E91*J91,2)</f>
        <v>0</v>
      </c>
      <c r="L91" s="157">
        <v>21</v>
      </c>
      <c r="M91" s="157">
        <f>G91*(1+L91/100)</f>
        <v>0</v>
      </c>
      <c r="N91" s="156">
        <v>0</v>
      </c>
      <c r="O91" s="156">
        <f>ROUND(E91*N91,2)</f>
        <v>0</v>
      </c>
      <c r="P91" s="156">
        <v>0</v>
      </c>
      <c r="Q91" s="156">
        <f>ROUND(E91*P91,2)</f>
        <v>0</v>
      </c>
      <c r="R91" s="157" t="s">
        <v>379</v>
      </c>
      <c r="S91" s="157" t="s">
        <v>120</v>
      </c>
      <c r="T91" s="157" t="s">
        <v>120</v>
      </c>
      <c r="U91" s="157">
        <v>0</v>
      </c>
      <c r="V91" s="157">
        <f>ROUND(E91*U91,2)</f>
        <v>0</v>
      </c>
      <c r="W91" s="157"/>
      <c r="X91" s="157" t="s">
        <v>273</v>
      </c>
      <c r="Y91" s="157" t="s">
        <v>122</v>
      </c>
      <c r="Z91" s="146"/>
      <c r="AA91" s="146"/>
      <c r="AB91" s="146"/>
      <c r="AC91" s="146"/>
      <c r="AD91" s="146"/>
      <c r="AE91" s="146"/>
      <c r="AF91" s="146"/>
      <c r="AG91" s="146" t="s">
        <v>274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2" x14ac:dyDescent="0.2">
      <c r="A92" s="153"/>
      <c r="B92" s="154"/>
      <c r="C92" s="263" t="s">
        <v>413</v>
      </c>
      <c r="D92" s="264"/>
      <c r="E92" s="264"/>
      <c r="F92" s="264"/>
      <c r="G92" s="264"/>
      <c r="H92" s="157"/>
      <c r="I92" s="157"/>
      <c r="J92" s="157"/>
      <c r="K92" s="157"/>
      <c r="L92" s="157"/>
      <c r="M92" s="157"/>
      <c r="N92" s="156"/>
      <c r="O92" s="156"/>
      <c r="P92" s="156"/>
      <c r="Q92" s="156"/>
      <c r="R92" s="157"/>
      <c r="S92" s="157"/>
      <c r="T92" s="157"/>
      <c r="U92" s="157"/>
      <c r="V92" s="157"/>
      <c r="W92" s="157"/>
      <c r="X92" s="157"/>
      <c r="Y92" s="157"/>
      <c r="Z92" s="146"/>
      <c r="AA92" s="146"/>
      <c r="AB92" s="146"/>
      <c r="AC92" s="146"/>
      <c r="AD92" s="146"/>
      <c r="AE92" s="146"/>
      <c r="AF92" s="146"/>
      <c r="AG92" s="146" t="s">
        <v>125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x14ac:dyDescent="0.2">
      <c r="A93" s="164" t="s">
        <v>114</v>
      </c>
      <c r="B93" s="165" t="s">
        <v>85</v>
      </c>
      <c r="C93" s="186" t="s">
        <v>27</v>
      </c>
      <c r="D93" s="166"/>
      <c r="E93" s="167"/>
      <c r="F93" s="168"/>
      <c r="G93" s="168">
        <f>SUMIF(AG94:AG101,"&lt;&gt;NOR",G94:G101)</f>
        <v>0</v>
      </c>
      <c r="H93" s="168"/>
      <c r="I93" s="168">
        <f>SUM(I94:I101)</f>
        <v>0</v>
      </c>
      <c r="J93" s="168"/>
      <c r="K93" s="168">
        <f>SUM(K94:K101)</f>
        <v>0</v>
      </c>
      <c r="L93" s="168"/>
      <c r="M93" s="168">
        <f>SUM(M94:M101)</f>
        <v>0</v>
      </c>
      <c r="N93" s="167"/>
      <c r="O93" s="167">
        <f>SUM(O94:O101)</f>
        <v>0</v>
      </c>
      <c r="P93" s="167"/>
      <c r="Q93" s="167">
        <f>SUM(Q94:Q101)</f>
        <v>0</v>
      </c>
      <c r="R93" s="168"/>
      <c r="S93" s="168"/>
      <c r="T93" s="169"/>
      <c r="U93" s="163"/>
      <c r="V93" s="163">
        <f>SUM(V94:V101)</f>
        <v>0</v>
      </c>
      <c r="W93" s="163"/>
      <c r="X93" s="163"/>
      <c r="Y93" s="163"/>
      <c r="AG93" t="s">
        <v>115</v>
      </c>
    </row>
    <row r="94" spans="1:60" outlineLevel="1" x14ac:dyDescent="0.2">
      <c r="A94" s="171">
        <v>23</v>
      </c>
      <c r="B94" s="172" t="s">
        <v>293</v>
      </c>
      <c r="C94" s="187" t="s">
        <v>294</v>
      </c>
      <c r="D94" s="173" t="s">
        <v>288</v>
      </c>
      <c r="E94" s="174">
        <v>1</v>
      </c>
      <c r="F94" s="175"/>
      <c r="G94" s="176">
        <f>ROUND(E94*F94,2)</f>
        <v>0</v>
      </c>
      <c r="H94" s="175"/>
      <c r="I94" s="176">
        <f>ROUND(E94*H94,2)</f>
        <v>0</v>
      </c>
      <c r="J94" s="175"/>
      <c r="K94" s="176">
        <f>ROUND(E94*J94,2)</f>
        <v>0</v>
      </c>
      <c r="L94" s="176">
        <v>21</v>
      </c>
      <c r="M94" s="176">
        <f>G94*(1+L94/100)</f>
        <v>0</v>
      </c>
      <c r="N94" s="174">
        <v>0</v>
      </c>
      <c r="O94" s="174">
        <f>ROUND(E94*N94,2)</f>
        <v>0</v>
      </c>
      <c r="P94" s="174">
        <v>0</v>
      </c>
      <c r="Q94" s="174">
        <f>ROUND(E94*P94,2)</f>
        <v>0</v>
      </c>
      <c r="R94" s="176"/>
      <c r="S94" s="176" t="s">
        <v>120</v>
      </c>
      <c r="T94" s="177" t="s">
        <v>295</v>
      </c>
      <c r="U94" s="157">
        <v>0</v>
      </c>
      <c r="V94" s="157">
        <f>ROUND(E94*U94,2)</f>
        <v>0</v>
      </c>
      <c r="W94" s="157"/>
      <c r="X94" s="157" t="s">
        <v>290</v>
      </c>
      <c r="Y94" s="157" t="s">
        <v>122</v>
      </c>
      <c r="Z94" s="146"/>
      <c r="AA94" s="146"/>
      <c r="AB94" s="146"/>
      <c r="AC94" s="146"/>
      <c r="AD94" s="146"/>
      <c r="AE94" s="146"/>
      <c r="AF94" s="146"/>
      <c r="AG94" s="146" t="s">
        <v>296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ht="22.5" outlineLevel="2" x14ac:dyDescent="0.2">
      <c r="A95" s="153"/>
      <c r="B95" s="154"/>
      <c r="C95" s="252" t="s">
        <v>297</v>
      </c>
      <c r="D95" s="253"/>
      <c r="E95" s="253"/>
      <c r="F95" s="253"/>
      <c r="G95" s="253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57"/>
      <c r="Z95" s="146"/>
      <c r="AA95" s="146"/>
      <c r="AB95" s="146"/>
      <c r="AC95" s="146"/>
      <c r="AD95" s="146"/>
      <c r="AE95" s="146"/>
      <c r="AF95" s="146"/>
      <c r="AG95" s="146" t="s">
        <v>198</v>
      </c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78" t="str">
        <f>C95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95" s="146"/>
      <c r="BC95" s="146"/>
      <c r="BD95" s="146"/>
      <c r="BE95" s="146"/>
      <c r="BF95" s="146"/>
      <c r="BG95" s="146"/>
      <c r="BH95" s="146"/>
    </row>
    <row r="96" spans="1:60" outlineLevel="1" x14ac:dyDescent="0.2">
      <c r="A96" s="171">
        <v>24</v>
      </c>
      <c r="B96" s="172" t="s">
        <v>298</v>
      </c>
      <c r="C96" s="187" t="s">
        <v>299</v>
      </c>
      <c r="D96" s="173" t="s">
        <v>288</v>
      </c>
      <c r="E96" s="174">
        <v>1</v>
      </c>
      <c r="F96" s="175"/>
      <c r="G96" s="176">
        <f>ROUND(E96*F96,2)</f>
        <v>0</v>
      </c>
      <c r="H96" s="175"/>
      <c r="I96" s="176">
        <f>ROUND(E96*H96,2)</f>
        <v>0</v>
      </c>
      <c r="J96" s="175"/>
      <c r="K96" s="176">
        <f>ROUND(E96*J96,2)</f>
        <v>0</v>
      </c>
      <c r="L96" s="176">
        <v>21</v>
      </c>
      <c r="M96" s="176">
        <f>G96*(1+L96/100)</f>
        <v>0</v>
      </c>
      <c r="N96" s="174">
        <v>0</v>
      </c>
      <c r="O96" s="174">
        <f>ROUND(E96*N96,2)</f>
        <v>0</v>
      </c>
      <c r="P96" s="174">
        <v>0</v>
      </c>
      <c r="Q96" s="174">
        <f>ROUND(E96*P96,2)</f>
        <v>0</v>
      </c>
      <c r="R96" s="176"/>
      <c r="S96" s="176" t="s">
        <v>120</v>
      </c>
      <c r="T96" s="177" t="s">
        <v>295</v>
      </c>
      <c r="U96" s="157">
        <v>0</v>
      </c>
      <c r="V96" s="157">
        <f>ROUND(E96*U96,2)</f>
        <v>0</v>
      </c>
      <c r="W96" s="157"/>
      <c r="X96" s="157" t="s">
        <v>290</v>
      </c>
      <c r="Y96" s="157" t="s">
        <v>122</v>
      </c>
      <c r="Z96" s="146"/>
      <c r="AA96" s="146"/>
      <c r="AB96" s="146"/>
      <c r="AC96" s="146"/>
      <c r="AD96" s="146"/>
      <c r="AE96" s="146"/>
      <c r="AF96" s="146"/>
      <c r="AG96" s="146" t="s">
        <v>296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ht="33.75" outlineLevel="2" x14ac:dyDescent="0.2">
      <c r="A97" s="153"/>
      <c r="B97" s="154"/>
      <c r="C97" s="252" t="s">
        <v>300</v>
      </c>
      <c r="D97" s="253"/>
      <c r="E97" s="253"/>
      <c r="F97" s="253"/>
      <c r="G97" s="253"/>
      <c r="H97" s="157"/>
      <c r="I97" s="157"/>
      <c r="J97" s="157"/>
      <c r="K97" s="157"/>
      <c r="L97" s="157"/>
      <c r="M97" s="157"/>
      <c r="N97" s="156"/>
      <c r="O97" s="156"/>
      <c r="P97" s="156"/>
      <c r="Q97" s="156"/>
      <c r="R97" s="157"/>
      <c r="S97" s="157"/>
      <c r="T97" s="157"/>
      <c r="U97" s="157"/>
      <c r="V97" s="157"/>
      <c r="W97" s="157"/>
      <c r="X97" s="157"/>
      <c r="Y97" s="157"/>
      <c r="Z97" s="146"/>
      <c r="AA97" s="146"/>
      <c r="AB97" s="146"/>
      <c r="AC97" s="146"/>
      <c r="AD97" s="146"/>
      <c r="AE97" s="146"/>
      <c r="AF97" s="146"/>
      <c r="AG97" s="146" t="s">
        <v>198</v>
      </c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78" t="str">
        <f>C97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97" s="146"/>
      <c r="BC97" s="146"/>
      <c r="BD97" s="146"/>
      <c r="BE97" s="146"/>
      <c r="BF97" s="146"/>
      <c r="BG97" s="146"/>
      <c r="BH97" s="146"/>
    </row>
    <row r="98" spans="1:60" outlineLevel="1" x14ac:dyDescent="0.2">
      <c r="A98" s="171">
        <v>25</v>
      </c>
      <c r="B98" s="172" t="s">
        <v>301</v>
      </c>
      <c r="C98" s="187" t="s">
        <v>302</v>
      </c>
      <c r="D98" s="173" t="s">
        <v>288</v>
      </c>
      <c r="E98" s="174">
        <v>1</v>
      </c>
      <c r="F98" s="175"/>
      <c r="G98" s="176">
        <f>ROUND(E98*F98,2)</f>
        <v>0</v>
      </c>
      <c r="H98" s="175"/>
      <c r="I98" s="176">
        <f>ROUND(E98*H98,2)</f>
        <v>0</v>
      </c>
      <c r="J98" s="175"/>
      <c r="K98" s="176">
        <f>ROUND(E98*J98,2)</f>
        <v>0</v>
      </c>
      <c r="L98" s="176">
        <v>21</v>
      </c>
      <c r="M98" s="176">
        <f>G98*(1+L98/100)</f>
        <v>0</v>
      </c>
      <c r="N98" s="174">
        <v>0</v>
      </c>
      <c r="O98" s="174">
        <f>ROUND(E98*N98,2)</f>
        <v>0</v>
      </c>
      <c r="P98" s="174">
        <v>0</v>
      </c>
      <c r="Q98" s="174">
        <f>ROUND(E98*P98,2)</f>
        <v>0</v>
      </c>
      <c r="R98" s="176"/>
      <c r="S98" s="176" t="s">
        <v>120</v>
      </c>
      <c r="T98" s="177" t="s">
        <v>295</v>
      </c>
      <c r="U98" s="157">
        <v>0</v>
      </c>
      <c r="V98" s="157">
        <f>ROUND(E98*U98,2)</f>
        <v>0</v>
      </c>
      <c r="W98" s="157"/>
      <c r="X98" s="157" t="s">
        <v>290</v>
      </c>
      <c r="Y98" s="157" t="s">
        <v>122</v>
      </c>
      <c r="Z98" s="146"/>
      <c r="AA98" s="146"/>
      <c r="AB98" s="146"/>
      <c r="AC98" s="146"/>
      <c r="AD98" s="146"/>
      <c r="AE98" s="146"/>
      <c r="AF98" s="146"/>
      <c r="AG98" s="146" t="s">
        <v>296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ht="22.5" outlineLevel="2" x14ac:dyDescent="0.2">
      <c r="A99" s="153"/>
      <c r="B99" s="154"/>
      <c r="C99" s="252" t="s">
        <v>303</v>
      </c>
      <c r="D99" s="253"/>
      <c r="E99" s="253"/>
      <c r="F99" s="253"/>
      <c r="G99" s="253"/>
      <c r="H99" s="157"/>
      <c r="I99" s="157"/>
      <c r="J99" s="157"/>
      <c r="K99" s="157"/>
      <c r="L99" s="157"/>
      <c r="M99" s="157"/>
      <c r="N99" s="156"/>
      <c r="O99" s="156"/>
      <c r="P99" s="156"/>
      <c r="Q99" s="156"/>
      <c r="R99" s="157"/>
      <c r="S99" s="157"/>
      <c r="T99" s="157"/>
      <c r="U99" s="157"/>
      <c r="V99" s="157"/>
      <c r="W99" s="157"/>
      <c r="X99" s="157"/>
      <c r="Y99" s="157"/>
      <c r="Z99" s="146"/>
      <c r="AA99" s="146"/>
      <c r="AB99" s="146"/>
      <c r="AC99" s="146"/>
      <c r="AD99" s="146"/>
      <c r="AE99" s="146"/>
      <c r="AF99" s="146"/>
      <c r="AG99" s="146" t="s">
        <v>198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78" t="str">
        <f>C99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99" s="146"/>
      <c r="BC99" s="146"/>
      <c r="BD99" s="146"/>
      <c r="BE99" s="146"/>
      <c r="BF99" s="146"/>
      <c r="BG99" s="146"/>
      <c r="BH99" s="146"/>
    </row>
    <row r="100" spans="1:60" outlineLevel="1" x14ac:dyDescent="0.2">
      <c r="A100" s="171">
        <v>26</v>
      </c>
      <c r="B100" s="172" t="s">
        <v>304</v>
      </c>
      <c r="C100" s="187" t="s">
        <v>305</v>
      </c>
      <c r="D100" s="173" t="s">
        <v>288</v>
      </c>
      <c r="E100" s="174">
        <v>1</v>
      </c>
      <c r="F100" s="175"/>
      <c r="G100" s="176">
        <f>ROUND(E100*F100,2)</f>
        <v>0</v>
      </c>
      <c r="H100" s="175"/>
      <c r="I100" s="176">
        <f>ROUND(E100*H100,2)</f>
        <v>0</v>
      </c>
      <c r="J100" s="175"/>
      <c r="K100" s="176">
        <f>ROUND(E100*J100,2)</f>
        <v>0</v>
      </c>
      <c r="L100" s="176">
        <v>21</v>
      </c>
      <c r="M100" s="176">
        <f>G100*(1+L100/100)</f>
        <v>0</v>
      </c>
      <c r="N100" s="174">
        <v>0</v>
      </c>
      <c r="O100" s="174">
        <f>ROUND(E100*N100,2)</f>
        <v>0</v>
      </c>
      <c r="P100" s="174">
        <v>0</v>
      </c>
      <c r="Q100" s="174">
        <f>ROUND(E100*P100,2)</f>
        <v>0</v>
      </c>
      <c r="R100" s="176"/>
      <c r="S100" s="176" t="s">
        <v>120</v>
      </c>
      <c r="T100" s="177" t="s">
        <v>289</v>
      </c>
      <c r="U100" s="157">
        <v>0</v>
      </c>
      <c r="V100" s="157">
        <f>ROUND(E100*U100,2)</f>
        <v>0</v>
      </c>
      <c r="W100" s="157"/>
      <c r="X100" s="157" t="s">
        <v>290</v>
      </c>
      <c r="Y100" s="157" t="s">
        <v>122</v>
      </c>
      <c r="Z100" s="146"/>
      <c r="AA100" s="146"/>
      <c r="AB100" s="146"/>
      <c r="AC100" s="146"/>
      <c r="AD100" s="146"/>
      <c r="AE100" s="146"/>
      <c r="AF100" s="146"/>
      <c r="AG100" s="146" t="s">
        <v>291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2" x14ac:dyDescent="0.2">
      <c r="A101" s="153"/>
      <c r="B101" s="154"/>
      <c r="C101" s="252" t="s">
        <v>306</v>
      </c>
      <c r="D101" s="253"/>
      <c r="E101" s="253"/>
      <c r="F101" s="253"/>
      <c r="G101" s="253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57"/>
      <c r="Z101" s="146"/>
      <c r="AA101" s="146"/>
      <c r="AB101" s="146"/>
      <c r="AC101" s="146"/>
      <c r="AD101" s="146"/>
      <c r="AE101" s="146"/>
      <c r="AF101" s="146"/>
      <c r="AG101" s="146" t="s">
        <v>198</v>
      </c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x14ac:dyDescent="0.2">
      <c r="A102" s="164" t="s">
        <v>114</v>
      </c>
      <c r="B102" s="165" t="s">
        <v>86</v>
      </c>
      <c r="C102" s="186" t="s">
        <v>28</v>
      </c>
      <c r="D102" s="166"/>
      <c r="E102" s="167"/>
      <c r="F102" s="168"/>
      <c r="G102" s="168">
        <f>SUMIF(AG103:AG106,"&lt;&gt;NOR",G103:G106)</f>
        <v>0</v>
      </c>
      <c r="H102" s="168"/>
      <c r="I102" s="168">
        <f>SUM(I103:I106)</f>
        <v>0</v>
      </c>
      <c r="J102" s="168"/>
      <c r="K102" s="168">
        <f>SUM(K103:K106)</f>
        <v>0</v>
      </c>
      <c r="L102" s="168"/>
      <c r="M102" s="168">
        <f>SUM(M103:M106)</f>
        <v>0</v>
      </c>
      <c r="N102" s="167"/>
      <c r="O102" s="167">
        <f>SUM(O103:O106)</f>
        <v>0</v>
      </c>
      <c r="P102" s="167"/>
      <c r="Q102" s="167">
        <f>SUM(Q103:Q106)</f>
        <v>0</v>
      </c>
      <c r="R102" s="168"/>
      <c r="S102" s="168"/>
      <c r="T102" s="169"/>
      <c r="U102" s="163"/>
      <c r="V102" s="163">
        <f>SUM(V103:V106)</f>
        <v>0</v>
      </c>
      <c r="W102" s="163"/>
      <c r="X102" s="163"/>
      <c r="Y102" s="163"/>
      <c r="AG102" t="s">
        <v>115</v>
      </c>
    </row>
    <row r="103" spans="1:60" outlineLevel="1" x14ac:dyDescent="0.2">
      <c r="A103" s="171">
        <v>27</v>
      </c>
      <c r="B103" s="172" t="s">
        <v>307</v>
      </c>
      <c r="C103" s="187" t="s">
        <v>308</v>
      </c>
      <c r="D103" s="173" t="s">
        <v>288</v>
      </c>
      <c r="E103" s="174">
        <v>1</v>
      </c>
      <c r="F103" s="175"/>
      <c r="G103" s="176">
        <f>ROUND(E103*F103,2)</f>
        <v>0</v>
      </c>
      <c r="H103" s="175"/>
      <c r="I103" s="176">
        <f>ROUND(E103*H103,2)</f>
        <v>0</v>
      </c>
      <c r="J103" s="175"/>
      <c r="K103" s="176">
        <f>ROUND(E103*J103,2)</f>
        <v>0</v>
      </c>
      <c r="L103" s="176">
        <v>21</v>
      </c>
      <c r="M103" s="176">
        <f>G103*(1+L103/100)</f>
        <v>0</v>
      </c>
      <c r="N103" s="174">
        <v>0</v>
      </c>
      <c r="O103" s="174">
        <f>ROUND(E103*N103,2)</f>
        <v>0</v>
      </c>
      <c r="P103" s="174">
        <v>0</v>
      </c>
      <c r="Q103" s="174">
        <f>ROUND(E103*P103,2)</f>
        <v>0</v>
      </c>
      <c r="R103" s="176"/>
      <c r="S103" s="176" t="s">
        <v>120</v>
      </c>
      <c r="T103" s="177" t="s">
        <v>289</v>
      </c>
      <c r="U103" s="157">
        <v>0</v>
      </c>
      <c r="V103" s="157">
        <f>ROUND(E103*U103,2)</f>
        <v>0</v>
      </c>
      <c r="W103" s="157"/>
      <c r="X103" s="157" t="s">
        <v>290</v>
      </c>
      <c r="Y103" s="157" t="s">
        <v>122</v>
      </c>
      <c r="Z103" s="146"/>
      <c r="AA103" s="146"/>
      <c r="AB103" s="146"/>
      <c r="AC103" s="146"/>
      <c r="AD103" s="146"/>
      <c r="AE103" s="146"/>
      <c r="AF103" s="146"/>
      <c r="AG103" s="146" t="s">
        <v>291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ht="33.75" outlineLevel="2" x14ac:dyDescent="0.2">
      <c r="A104" s="153"/>
      <c r="B104" s="154"/>
      <c r="C104" s="252" t="s">
        <v>309</v>
      </c>
      <c r="D104" s="253"/>
      <c r="E104" s="253"/>
      <c r="F104" s="253"/>
      <c r="G104" s="253"/>
      <c r="H104" s="157"/>
      <c r="I104" s="157"/>
      <c r="J104" s="157"/>
      <c r="K104" s="157"/>
      <c r="L104" s="157"/>
      <c r="M104" s="157"/>
      <c r="N104" s="156"/>
      <c r="O104" s="156"/>
      <c r="P104" s="156"/>
      <c r="Q104" s="156"/>
      <c r="R104" s="157"/>
      <c r="S104" s="157"/>
      <c r="T104" s="157"/>
      <c r="U104" s="157"/>
      <c r="V104" s="157"/>
      <c r="W104" s="157"/>
      <c r="X104" s="157"/>
      <c r="Y104" s="157"/>
      <c r="Z104" s="146"/>
      <c r="AA104" s="146"/>
      <c r="AB104" s="146"/>
      <c r="AC104" s="146"/>
      <c r="AD104" s="146"/>
      <c r="AE104" s="146"/>
      <c r="AF104" s="146"/>
      <c r="AG104" s="146" t="s">
        <v>198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78" t="str">
        <f>C104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104" s="146"/>
      <c r="BC104" s="146"/>
      <c r="BD104" s="146"/>
      <c r="BE104" s="146"/>
      <c r="BF104" s="146"/>
      <c r="BG104" s="146"/>
      <c r="BH104" s="146"/>
    </row>
    <row r="105" spans="1:60" outlineLevel="1" x14ac:dyDescent="0.2">
      <c r="A105" s="171">
        <v>28</v>
      </c>
      <c r="B105" s="172" t="s">
        <v>414</v>
      </c>
      <c r="C105" s="187" t="s">
        <v>415</v>
      </c>
      <c r="D105" s="173" t="s">
        <v>288</v>
      </c>
      <c r="E105" s="174">
        <v>1</v>
      </c>
      <c r="F105" s="175"/>
      <c r="G105" s="176">
        <f>ROUND(E105*F105,2)</f>
        <v>0</v>
      </c>
      <c r="H105" s="175"/>
      <c r="I105" s="176">
        <f>ROUND(E105*H105,2)</f>
        <v>0</v>
      </c>
      <c r="J105" s="175"/>
      <c r="K105" s="176">
        <f>ROUND(E105*J105,2)</f>
        <v>0</v>
      </c>
      <c r="L105" s="176">
        <v>21</v>
      </c>
      <c r="M105" s="176">
        <f>G105*(1+L105/100)</f>
        <v>0</v>
      </c>
      <c r="N105" s="174">
        <v>0</v>
      </c>
      <c r="O105" s="174">
        <f>ROUND(E105*N105,2)</f>
        <v>0</v>
      </c>
      <c r="P105" s="174">
        <v>0</v>
      </c>
      <c r="Q105" s="174">
        <f>ROUND(E105*P105,2)</f>
        <v>0</v>
      </c>
      <c r="R105" s="176"/>
      <c r="S105" s="176" t="s">
        <v>120</v>
      </c>
      <c r="T105" s="177" t="s">
        <v>289</v>
      </c>
      <c r="U105" s="157">
        <v>0</v>
      </c>
      <c r="V105" s="157">
        <f>ROUND(E105*U105,2)</f>
        <v>0</v>
      </c>
      <c r="W105" s="157"/>
      <c r="X105" s="157" t="s">
        <v>290</v>
      </c>
      <c r="Y105" s="157" t="s">
        <v>122</v>
      </c>
      <c r="Z105" s="146"/>
      <c r="AA105" s="146"/>
      <c r="AB105" s="146"/>
      <c r="AC105" s="146"/>
      <c r="AD105" s="146"/>
      <c r="AE105" s="146"/>
      <c r="AF105" s="146"/>
      <c r="AG105" s="146" t="s">
        <v>291</v>
      </c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2" x14ac:dyDescent="0.2">
      <c r="A106" s="153"/>
      <c r="B106" s="154"/>
      <c r="C106" s="252" t="s">
        <v>416</v>
      </c>
      <c r="D106" s="253"/>
      <c r="E106" s="253"/>
      <c r="F106" s="253"/>
      <c r="G106" s="253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57"/>
      <c r="Z106" s="146"/>
      <c r="AA106" s="146"/>
      <c r="AB106" s="146"/>
      <c r="AC106" s="146"/>
      <c r="AD106" s="146"/>
      <c r="AE106" s="146"/>
      <c r="AF106" s="146"/>
      <c r="AG106" s="146" t="s">
        <v>198</v>
      </c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78" t="str">
        <f>C106</f>
        <v>Náklady na vyhotovení dokumentace skutečného provedení stavby a její předání objednateli v požadované formě a požadovaném počtu.</v>
      </c>
      <c r="BB106" s="146"/>
      <c r="BC106" s="146"/>
      <c r="BD106" s="146"/>
      <c r="BE106" s="146"/>
      <c r="BF106" s="146"/>
      <c r="BG106" s="146"/>
      <c r="BH106" s="146"/>
    </row>
    <row r="107" spans="1:60" x14ac:dyDescent="0.2">
      <c r="A107" s="3"/>
      <c r="B107" s="4"/>
      <c r="C107" s="191"/>
      <c r="D107" s="6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AE107">
        <v>12</v>
      </c>
      <c r="AF107">
        <v>21</v>
      </c>
      <c r="AG107" t="s">
        <v>100</v>
      </c>
    </row>
    <row r="108" spans="1:60" x14ac:dyDescent="0.2">
      <c r="A108" s="149"/>
      <c r="B108" s="150" t="s">
        <v>29</v>
      </c>
      <c r="C108" s="192"/>
      <c r="D108" s="151"/>
      <c r="E108" s="152"/>
      <c r="F108" s="152"/>
      <c r="G108" s="170">
        <f>G8+G19+G24+G48+G53+G59+G62+G93+G102</f>
        <v>0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AE108">
        <f>SUMIF(L7:L106,AE107,G7:G106)</f>
        <v>0</v>
      </c>
      <c r="AF108">
        <f>SUMIF(L7:L106,AF107,G7:G106)</f>
        <v>0</v>
      </c>
      <c r="AG108" t="s">
        <v>310</v>
      </c>
    </row>
    <row r="109" spans="1:60" x14ac:dyDescent="0.2">
      <c r="C109" s="193"/>
      <c r="D109" s="10"/>
      <c r="AG109" t="s">
        <v>311</v>
      </c>
    </row>
    <row r="110" spans="1:60" x14ac:dyDescent="0.2">
      <c r="D110" s="10"/>
    </row>
    <row r="111" spans="1:60" x14ac:dyDescent="0.2">
      <c r="D111" s="10"/>
    </row>
    <row r="112" spans="1:60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oH00q5taP8QjpE9x0JJ8ZYR47a7HtDFCMdL5UthsOhOgjQib5RcXy0xRWuX1csqAnWK3Xjtv5z+cZNy6MuvnDg==" saltValue="5IMRP4DygiPfS9LD6PI5oA==" spinCount="100000" sheet="1" formatRows="0"/>
  <mergeCells count="18">
    <mergeCell ref="C13:G13"/>
    <mergeCell ref="A1:G1"/>
    <mergeCell ref="C2:G2"/>
    <mergeCell ref="C3:G3"/>
    <mergeCell ref="C4:G4"/>
    <mergeCell ref="C10:G10"/>
    <mergeCell ref="C106:G106"/>
    <mergeCell ref="C26:G26"/>
    <mergeCell ref="C32:G32"/>
    <mergeCell ref="C35:G35"/>
    <mergeCell ref="C50:G50"/>
    <mergeCell ref="C61:G61"/>
    <mergeCell ref="C92:G92"/>
    <mergeCell ref="C95:G95"/>
    <mergeCell ref="C97:G97"/>
    <mergeCell ref="C99:G99"/>
    <mergeCell ref="C101:G101"/>
    <mergeCell ref="C104:G10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k vyplnění</vt:lpstr>
      <vt:lpstr>Stavba</vt:lpstr>
      <vt:lpstr>VzorPolozky</vt:lpstr>
      <vt:lpstr>SO 01 01 Pol</vt:lpstr>
      <vt:lpstr>SO 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01 Pol'!Názvy_tisku</vt:lpstr>
      <vt:lpstr>'SO 01 02 Pol'!Názvy_tisku</vt:lpstr>
      <vt:lpstr>oadresa</vt:lpstr>
      <vt:lpstr>Stavba!Objednatel</vt:lpstr>
      <vt:lpstr>Stavba!Objekt</vt:lpstr>
      <vt:lpstr>'SO 01 01 Pol'!Oblast_tisku</vt:lpstr>
      <vt:lpstr>'SO 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Valenta</dc:creator>
  <cp:lastModifiedBy>Pavel Vacek-Veselý</cp:lastModifiedBy>
  <cp:lastPrinted>2019-03-19T12:27:02Z</cp:lastPrinted>
  <dcterms:created xsi:type="dcterms:W3CDTF">2009-04-08T07:15:50Z</dcterms:created>
  <dcterms:modified xsi:type="dcterms:W3CDTF">2026-03-16T07:12:28Z</dcterms:modified>
</cp:coreProperties>
</file>