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7555" windowHeight="1230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'Rekapitulace'!$G$8</definedName>
    <definedName name="Dodavka0">'Položky'!#REF!</definedName>
    <definedName name="HSV">'Rekapitulace'!$E$8</definedName>
    <definedName name="HSV0">'Položky'!#REF!</definedName>
    <definedName name="HZS">'Rekapitulace'!$I$8</definedName>
    <definedName name="HZS0">'Položky'!#REF!</definedName>
    <definedName name="JKSO">'Krycí list'!$G$2</definedName>
    <definedName name="MJ">'Krycí list'!$G$5</definedName>
    <definedName name="Mont">'Rekapitulace'!$H$8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'Položky'!$A$1:$G$14</definedName>
    <definedName name="_xlnm.Print_Area" localSheetId="1">'Rekapitulace'!$A$1:$I$22</definedName>
    <definedName name="PocetMJ">'Krycí list'!$G$6</definedName>
    <definedName name="Poznamka">'Krycí list'!$B$37</definedName>
    <definedName name="Projektant">'Krycí list'!$C$8</definedName>
    <definedName name="PSV">'Rekapitulace'!$F$8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'Rekapitulace'!$H$21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<sst xmlns="http://schemas.openxmlformats.org/spreadsheetml/2006/main" count="131" uniqueCount="106">
  <si>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</si>
  <si>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</si>
  <si>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</si>
  <si>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</si>
  <si>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</si>
  <si>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</si>
  <si>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</si>
  <si>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</si>
  <si>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</si>
  <si>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</si>
  <si>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</si>
  <si>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</si>
  <si>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</si>
  <si>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</si>
  <si>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</si>
  <si>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</si>
  <si>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</si>
  <si>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</si>
  <si>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</si>
  <si>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</si>
  <si>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</si>
  <si>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</si>
  <si>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</si>
  <si>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</si>
  <si>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</si>
  <si>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</si>
  <si>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</si>
  <si>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</si>
  <si>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</si>
  <si>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</si>
  <si>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</si>
  <si>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</si>
  <si>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</si>
  <si>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</si>
  <si>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</si>
  <si>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</si>
  <si>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</si>
  <si>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</si>
  <si>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</si>
  <si>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</si>
  <si>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</si>
  <si>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</si>
  <si>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</si>
  <si>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</si>
  <si>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</si>
  <si>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</si>
  <si>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</si>
  <si>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</si>
  <si>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</si>
  <si>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</si>
  <si>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</si>
  <si>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</si>
  <si>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</si>
  <si>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</si>
  <si>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</si>
  <si>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</si>
  <si>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</si>
  <si>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</si>
  <si>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</si>
  <si>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</si>
  <si>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</si>
  <si>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</si>
  <si>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</si>
  <si>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</si>
  <si>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</si>
  <si>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</si>
  <si>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</si>
  <si>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</si>
  <si>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</si>
  <si>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</si>
  <si>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</si>
  <si>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</si>
  <si>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</si>
  <si>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</si>
  <si>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</si>
  <si>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</si>
  <si>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155</t>
  </si>
  <si>
    <t>Dětský domov , Vranov u Brna č. p.160</t>
  </si>
  <si>
    <t>05</t>
  </si>
  <si>
    <t>Kanalizace na pozemku</t>
  </si>
  <si>
    <t>Propočet nákladů</t>
  </si>
  <si>
    <t>8</t>
  </si>
  <si>
    <t>Trubní vedení</t>
  </si>
  <si>
    <t>831350012RA0</t>
  </si>
  <si>
    <t>Kanalizace z trub PVC hrdlových D 160 hloubka 1,0 m</t>
  </si>
  <si>
    <t>m</t>
  </si>
  <si>
    <t>831350012RAB</t>
  </si>
  <si>
    <t>Kanalizace z trub PVC hrdlových D 160 hloubka 1,5 m</t>
  </si>
  <si>
    <t>831350013RAC</t>
  </si>
  <si>
    <t>Kanalizace z trub PVC hrdlových D 200 hloubka 2,5 m</t>
  </si>
  <si>
    <t>8-PC1</t>
  </si>
  <si>
    <t>Úprava stáv. jímek - vyčerpání, vyčištění kontrola, nový poklop</t>
  </si>
  <si>
    <t>kpl</t>
  </si>
  <si>
    <t>8-PC2</t>
  </si>
  <si>
    <t>Nová soustava vsakovacích klecí vč. zemních prací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</si>
  <si>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</si>
  <si>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</si>
  <si>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</si>
  <si>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</si>
  <si>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</si>
  <si>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</si>
  <si>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</si>
  <si>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</si>
  <si>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894431331RCA</t>
  </si>
  <si>
    <t>Šachta, DN 425 mm, dl.šach.roury 3,0 m, přímá dno KG DN 200, poklop litina 12,5t</t>
  </si>
  <si>
    <t>kus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</si>
</sst>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53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36" fillId="23" borderId="6" applyNumberFormat="0" applyFont="0" applyAlignment="0" applyProtection="0"/>
    <xf numFmtId="9" fontId="36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top"/>
    </xf>
    <xf numFmtId="0" fontId="3" fillId="0" borderId="10" xfId="0" applyFont="1" applyBorder="1" applyAlignment="1">
      <alignment horizontal="centerContinuous"/>
    </xf>
    <xf numFmtId="0" fontId="4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Continuous"/>
    </xf>
    <xf numFmtId="49" fontId="6" fillId="33" borderId="13" xfId="0" applyNumberFormat="1" applyFont="1" applyFill="1" applyBorder="1" applyAlignment="1">
      <alignment horizontal="left"/>
    </xf>
    <xf numFmtId="49" fontId="5" fillId="33" borderId="12" xfId="0" applyNumberFormat="1" applyFont="1" applyFill="1" applyBorder="1" applyAlignment="1">
      <alignment horizontal="centerContinuous"/>
    </xf>
    <xf numFmtId="0" fontId="5" fillId="0" borderId="14" xfId="0" applyFont="1" applyBorder="1" applyAlignment="1">
      <alignment/>
    </xf>
    <xf numFmtId="49" fontId="5" fillId="0" borderId="15" xfId="0" applyNumberFormat="1" applyFont="1" applyBorder="1" applyAlignment="1">
      <alignment horizontal="left"/>
    </xf>
    <xf numFmtId="0" fontId="3" fillId="0" borderId="16" xfId="0" applyFont="1" applyBorder="1" applyAlignment="1">
      <alignment/>
    </xf>
    <xf numFmtId="0" fontId="5" fillId="0" borderId="17" xfId="0" applyFont="1" applyBorder="1" applyAlignment="1">
      <alignment/>
    </xf>
    <xf numFmtId="49" fontId="5" fillId="0" borderId="18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4" fillId="0" borderId="16" xfId="0" applyFont="1" applyBorder="1" applyAlignment="1">
      <alignment/>
    </xf>
    <xf numFmtId="49" fontId="5" fillId="0" borderId="20" xfId="0" applyNumberFormat="1" applyFont="1" applyBorder="1" applyAlignment="1">
      <alignment horizontal="left"/>
    </xf>
    <xf numFmtId="49" fontId="4" fillId="33" borderId="16" xfId="0" applyNumberFormat="1" applyFont="1" applyFill="1" applyBorder="1" applyAlignment="1">
      <alignment/>
    </xf>
    <xf numFmtId="49" fontId="3" fillId="33" borderId="17" xfId="0" applyNumberFormat="1" applyFont="1" applyFill="1" applyBorder="1" applyAlignment="1">
      <alignment/>
    </xf>
    <xf numFmtId="49" fontId="4" fillId="33" borderId="18" xfId="0" applyNumberFormat="1" applyFont="1" applyFill="1" applyBorder="1" applyAlignment="1">
      <alignment/>
    </xf>
    <xf numFmtId="49" fontId="3" fillId="33" borderId="18" xfId="0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4" fillId="33" borderId="21" xfId="0" applyNumberFormat="1" applyFont="1" applyFill="1" applyBorder="1" applyAlignment="1">
      <alignment/>
    </xf>
    <xf numFmtId="49" fontId="3" fillId="33" borderId="22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49" fontId="3" fillId="33" borderId="0" xfId="0" applyNumberFormat="1" applyFont="1" applyFill="1" applyBorder="1" applyAlignment="1">
      <alignment/>
    </xf>
    <xf numFmtId="49" fontId="5" fillId="0" borderId="19" xfId="0" applyNumberFormat="1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4" fillId="33" borderId="29" xfId="0" applyFont="1" applyFill="1" applyBorder="1" applyAlignment="1">
      <alignment horizontal="left"/>
    </xf>
    <xf numFmtId="0" fontId="3" fillId="33" borderId="30" xfId="0" applyFont="1" applyFill="1" applyBorder="1" applyAlignment="1">
      <alignment horizontal="left"/>
    </xf>
    <xf numFmtId="0" fontId="3" fillId="33" borderId="31" xfId="0" applyFont="1" applyFill="1" applyBorder="1" applyAlignment="1">
      <alignment horizontal="centerContinuous"/>
    </xf>
    <xf numFmtId="0" fontId="4" fillId="33" borderId="30" xfId="0" applyFont="1" applyFill="1" applyBorder="1" applyAlignment="1">
      <alignment horizontal="centerContinuous"/>
    </xf>
    <xf numFmtId="0" fontId="3" fillId="33" borderId="30" xfId="0" applyFont="1" applyFill="1" applyBorder="1" applyAlignment="1">
      <alignment horizontal="centerContinuous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3" xfId="0" applyFont="1" applyBorder="1" applyAlignment="1">
      <alignment shrinkToFit="1"/>
    </xf>
    <xf numFmtId="0" fontId="3" fillId="0" borderId="3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3" fontId="3" fillId="0" borderId="38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165" fontId="3" fillId="0" borderId="48" xfId="0" applyNumberFormat="1" applyFont="1" applyBorder="1" applyAlignment="1">
      <alignment horizontal="right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165" fontId="3" fillId="0" borderId="17" xfId="0" applyNumberFormat="1" applyFont="1" applyBorder="1" applyAlignment="1">
      <alignment horizontal="right"/>
    </xf>
    <xf numFmtId="0" fontId="7" fillId="33" borderId="37" xfId="0" applyFont="1" applyFill="1" applyBorder="1" applyAlignment="1">
      <alignment/>
    </xf>
    <xf numFmtId="0" fontId="7" fillId="33" borderId="38" xfId="0" applyFont="1" applyFill="1" applyBorder="1" applyAlignment="1">
      <alignment/>
    </xf>
    <xf numFmtId="0" fontId="7" fillId="33" borderId="39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49" fontId="4" fillId="0" borderId="49" xfId="46" applyNumberFormat="1" applyFont="1" applyBorder="1">
      <alignment/>
      <protection/>
    </xf>
    <xf numFmtId="49" fontId="3" fillId="0" borderId="49" xfId="46" applyNumberFormat="1" applyFont="1" applyBorder="1">
      <alignment/>
      <protection/>
    </xf>
    <xf numFmtId="49" fontId="3" fillId="0" borderId="49" xfId="46" applyNumberFormat="1" applyFont="1" applyBorder="1" applyAlignment="1">
      <alignment horizontal="right"/>
      <protection/>
    </xf>
    <xf numFmtId="0" fontId="3" fillId="0" borderId="50" xfId="46" applyFont="1" applyBorder="1">
      <alignment/>
      <protection/>
    </xf>
    <xf numFmtId="49" fontId="3" fillId="0" borderId="49" xfId="0" applyNumberFormat="1" applyFont="1" applyBorder="1" applyAlignment="1">
      <alignment horizontal="left"/>
    </xf>
    <xf numFmtId="0" fontId="3" fillId="0" borderId="51" xfId="0" applyNumberFormat="1" applyFont="1" applyBorder="1" applyAlignment="1">
      <alignment/>
    </xf>
    <xf numFmtId="49" fontId="4" fillId="0" borderId="52" xfId="46" applyNumberFormat="1" applyFont="1" applyBorder="1">
      <alignment/>
      <protection/>
    </xf>
    <xf numFmtId="49" fontId="3" fillId="0" borderId="52" xfId="46" applyNumberFormat="1" applyFont="1" applyBorder="1">
      <alignment/>
      <protection/>
    </xf>
    <xf numFmtId="49" fontId="3" fillId="0" borderId="52" xfId="46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33" borderId="29" xfId="0" applyNumberFormat="1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53" xfId="0" applyFont="1" applyFill="1" applyBorder="1" applyAlignment="1">
      <alignment horizontal="center"/>
    </xf>
    <xf numFmtId="0" fontId="4" fillId="33" borderId="54" xfId="0" applyFont="1" applyFill="1" applyBorder="1" applyAlignment="1">
      <alignment horizontal="center"/>
    </xf>
    <xf numFmtId="0" fontId="4" fillId="33" borderId="55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3" fontId="3" fillId="0" borderId="43" xfId="0" applyNumberFormat="1" applyFont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3" fontId="4" fillId="33" borderId="31" xfId="0" applyNumberFormat="1" applyFont="1" applyFill="1" applyBorder="1" applyAlignment="1">
      <alignment/>
    </xf>
    <xf numFmtId="3" fontId="4" fillId="33" borderId="53" xfId="0" applyNumberFormat="1" applyFont="1" applyFill="1" applyBorder="1" applyAlignment="1">
      <alignment/>
    </xf>
    <xf numFmtId="3" fontId="4" fillId="33" borderId="54" xfId="0" applyNumberFormat="1" applyFont="1" applyFill="1" applyBorder="1" applyAlignment="1">
      <alignment/>
    </xf>
    <xf numFmtId="3" fontId="4" fillId="33" borderId="55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0" fontId="3" fillId="33" borderId="41" xfId="0" applyFont="1" applyFill="1" applyBorder="1" applyAlignment="1">
      <alignment/>
    </xf>
    <xf numFmtId="0" fontId="4" fillId="33" borderId="56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/>
    </xf>
    <xf numFmtId="4" fontId="6" fillId="33" borderId="13" xfId="0" applyNumberFormat="1" applyFont="1" applyFill="1" applyBorder="1" applyAlignment="1">
      <alignment horizontal="right"/>
    </xf>
    <xf numFmtId="4" fontId="6" fillId="33" borderId="41" xfId="0" applyNumberFormat="1" applyFont="1" applyFill="1" applyBorder="1" applyAlignment="1">
      <alignment horizontal="right"/>
    </xf>
    <xf numFmtId="0" fontId="3" fillId="0" borderId="25" xfId="0" applyFont="1" applyBorder="1" applyAlignment="1">
      <alignment/>
    </xf>
    <xf numFmtId="3" fontId="3" fillId="0" borderId="34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0" fontId="3" fillId="33" borderId="37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4" fontId="3" fillId="33" borderId="57" xfId="0" applyNumberFormat="1" applyFont="1" applyFill="1" applyBorder="1" applyAlignment="1">
      <alignment/>
    </xf>
    <xf numFmtId="4" fontId="3" fillId="33" borderId="37" xfId="0" applyNumberFormat="1" applyFont="1" applyFill="1" applyBorder="1" applyAlignment="1">
      <alignment/>
    </xf>
    <xf numFmtId="4" fontId="3" fillId="33" borderId="38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3" fillId="0" borderId="0" xfId="46" applyFont="1">
      <alignment/>
      <protection/>
    </xf>
    <xf numFmtId="0" fontId="13" fillId="0" borderId="0" xfId="46" applyFont="1" applyAlignment="1">
      <alignment horizontal="centerContinuous"/>
      <protection/>
    </xf>
    <xf numFmtId="0" fontId="14" fillId="0" borderId="0" xfId="46" applyFont="1" applyAlignment="1">
      <alignment horizontal="centerContinuous"/>
      <protection/>
    </xf>
    <xf numFmtId="0" fontId="14" fillId="0" borderId="0" xfId="46" applyFont="1" applyAlignment="1">
      <alignment horizontal="right"/>
      <protection/>
    </xf>
    <xf numFmtId="0" fontId="3" fillId="0" borderId="49" xfId="46" applyFont="1" applyBorder="1">
      <alignment/>
      <protection/>
    </xf>
    <xf numFmtId="0" fontId="5" fillId="0" borderId="50" xfId="46" applyFont="1" applyBorder="1" applyAlignment="1">
      <alignment horizontal="right"/>
      <protection/>
    </xf>
    <xf numFmtId="49" fontId="3" fillId="0" borderId="49" xfId="46" applyNumberFormat="1" applyFont="1" applyBorder="1" applyAlignment="1">
      <alignment horizontal="left"/>
      <protection/>
    </xf>
    <xf numFmtId="0" fontId="3" fillId="0" borderId="51" xfId="46" applyFont="1" applyBorder="1">
      <alignment/>
      <protection/>
    </xf>
    <xf numFmtId="0" fontId="3" fillId="0" borderId="52" xfId="46" applyFont="1" applyBorder="1">
      <alignment/>
      <protection/>
    </xf>
    <xf numFmtId="0" fontId="5" fillId="0" borderId="0" xfId="46" applyFont="1">
      <alignment/>
      <protection/>
    </xf>
    <xf numFmtId="0" fontId="3" fillId="0" borderId="0" xfId="46" applyFont="1" applyAlignment="1">
      <alignment horizontal="right"/>
      <protection/>
    </xf>
    <xf numFmtId="0" fontId="3" fillId="0" borderId="0" xfId="46" applyFont="1" applyAlignment="1">
      <alignment/>
      <protection/>
    </xf>
    <xf numFmtId="49" fontId="5" fillId="33" borderId="19" xfId="46" applyNumberFormat="1" applyFont="1" applyFill="1" applyBorder="1">
      <alignment/>
      <protection/>
    </xf>
    <xf numFmtId="0" fontId="5" fillId="33" borderId="17" xfId="46" applyFont="1" applyFill="1" applyBorder="1" applyAlignment="1">
      <alignment horizontal="center"/>
      <protection/>
    </xf>
    <xf numFmtId="0" fontId="5" fillId="33" borderId="17" xfId="46" applyNumberFormat="1" applyFont="1" applyFill="1" applyBorder="1" applyAlignment="1">
      <alignment horizontal="center"/>
      <protection/>
    </xf>
    <xf numFmtId="0" fontId="5" fillId="33" borderId="19" xfId="46" applyFont="1" applyFill="1" applyBorder="1" applyAlignment="1">
      <alignment horizontal="center"/>
      <protection/>
    </xf>
    <xf numFmtId="0" fontId="4" fillId="0" borderId="58" xfId="46" applyFont="1" applyBorder="1" applyAlignment="1">
      <alignment horizontal="center"/>
      <protection/>
    </xf>
    <xf numFmtId="49" fontId="4" fillId="0" borderId="58" xfId="46" applyNumberFormat="1" applyFont="1" applyBorder="1" applyAlignment="1">
      <alignment horizontal="left"/>
      <protection/>
    </xf>
    <xf numFmtId="0" fontId="4" fillId="0" borderId="59" xfId="46" applyFont="1" applyBorder="1">
      <alignment/>
      <protection/>
    </xf>
    <xf numFmtId="0" fontId="3" fillId="0" borderId="18" xfId="46" applyFont="1" applyBorder="1" applyAlignment="1">
      <alignment horizontal="center"/>
      <protection/>
    </xf>
    <xf numFmtId="0" fontId="3" fillId="0" borderId="18" xfId="46" applyNumberFormat="1" applyFont="1" applyBorder="1" applyAlignment="1">
      <alignment horizontal="right"/>
      <protection/>
    </xf>
    <xf numFmtId="0" fontId="3" fillId="0" borderId="17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15" fillId="0" borderId="0" xfId="46" applyFont="1">
      <alignment/>
      <protection/>
    </xf>
    <xf numFmtId="0" fontId="16" fillId="0" borderId="60" xfId="46" applyFont="1" applyBorder="1" applyAlignment="1">
      <alignment horizontal="center" vertical="top"/>
      <protection/>
    </xf>
    <xf numFmtId="49" fontId="16" fillId="0" borderId="60" xfId="46" applyNumberFormat="1" applyFont="1" applyBorder="1" applyAlignment="1">
      <alignment horizontal="left" vertical="top"/>
      <protection/>
    </xf>
    <xf numFmtId="0" fontId="16" fillId="0" borderId="60" xfId="46" applyFont="1" applyBorder="1" applyAlignment="1">
      <alignment vertical="top" wrapText="1"/>
      <protection/>
    </xf>
    <xf numFmtId="49" fontId="16" fillId="0" borderId="60" xfId="46" applyNumberFormat="1" applyFont="1" applyBorder="1" applyAlignment="1">
      <alignment horizontal="center" shrinkToFit="1"/>
      <protection/>
    </xf>
    <xf numFmtId="4" fontId="16" fillId="0" borderId="60" xfId="46" applyNumberFormat="1" applyFont="1" applyBorder="1" applyAlignment="1">
      <alignment horizontal="right"/>
      <protection/>
    </xf>
    <xf numFmtId="4" fontId="16" fillId="0" borderId="60" xfId="46" applyNumberFormat="1" applyFont="1" applyBorder="1">
      <alignment/>
      <protection/>
    </xf>
    <xf numFmtId="0" fontId="15" fillId="0" borderId="0" xfId="46" applyFont="1">
      <alignment/>
      <protection/>
    </xf>
    <xf numFmtId="0" fontId="3" fillId="33" borderId="19" xfId="46" applyFont="1" applyFill="1" applyBorder="1" applyAlignment="1">
      <alignment horizontal="center"/>
      <protection/>
    </xf>
    <xf numFmtId="49" fontId="17" fillId="33" borderId="19" xfId="46" applyNumberFormat="1" applyFont="1" applyFill="1" applyBorder="1" applyAlignment="1">
      <alignment horizontal="left"/>
      <protection/>
    </xf>
    <xf numFmtId="0" fontId="17" fillId="33" borderId="59" xfId="46" applyFont="1" applyFill="1" applyBorder="1">
      <alignment/>
      <protection/>
    </xf>
    <xf numFmtId="0" fontId="3" fillId="33" borderId="18" xfId="46" applyFont="1" applyFill="1" applyBorder="1" applyAlignment="1">
      <alignment horizontal="center"/>
      <protection/>
    </xf>
    <xf numFmtId="4" fontId="3" fillId="33" borderId="18" xfId="46" applyNumberFormat="1" applyFont="1" applyFill="1" applyBorder="1" applyAlignment="1">
      <alignment horizontal="right"/>
      <protection/>
    </xf>
    <xf numFmtId="4" fontId="3" fillId="33" borderId="17" xfId="46" applyNumberFormat="1" applyFont="1" applyFill="1" applyBorder="1" applyAlignment="1">
      <alignment horizontal="right"/>
      <protection/>
    </xf>
    <xf numFmtId="4" fontId="4" fillId="33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8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19" fillId="0" borderId="0" xfId="46" applyFont="1" applyBorder="1">
      <alignment/>
      <protection/>
    </xf>
    <xf numFmtId="3" fontId="19" fillId="0" borderId="0" xfId="46" applyNumberFormat="1" applyFont="1" applyBorder="1" applyAlignment="1">
      <alignment horizontal="right"/>
      <protection/>
    </xf>
    <xf numFmtId="4" fontId="19" fillId="0" borderId="0" xfId="46" applyNumberFormat="1" applyFont="1" applyBorder="1">
      <alignment/>
      <protection/>
    </xf>
    <xf numFmtId="0" fontId="18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5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58" xfId="0" applyNumberFormat="1" applyFont="1" applyBorder="1" applyAlignment="1">
      <alignment/>
    </xf>
    <xf numFmtId="3" fontId="3" fillId="0" borderId="61" xfId="0" applyNumberFormat="1" applyFont="1" applyBorder="1" applyAlignment="1">
      <alignment/>
    </xf>
    <xf numFmtId="0" fontId="5" fillId="0" borderId="19" xfId="0" applyFont="1" applyBorder="1" applyAlignment="1">
      <alignment horizontal="left"/>
    </xf>
    <xf numFmtId="0" fontId="5" fillId="0" borderId="59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3" fillId="0" borderId="37" xfId="0" applyFont="1" applyBorder="1" applyAlignment="1">
      <alignment horizontal="center" shrinkToFit="1"/>
    </xf>
    <xf numFmtId="0" fontId="3" fillId="0" borderId="39" xfId="0" applyFont="1" applyBorder="1" applyAlignment="1">
      <alignment horizontal="center" shrinkToFit="1"/>
    </xf>
    <xf numFmtId="166" fontId="3" fillId="0" borderId="59" xfId="0" applyNumberFormat="1" applyFont="1" applyBorder="1" applyAlignment="1">
      <alignment horizontal="right" indent="2"/>
    </xf>
    <xf numFmtId="166" fontId="3" fillId="0" borderId="24" xfId="0" applyNumberFormat="1" applyFont="1" applyBorder="1" applyAlignment="1">
      <alignment horizontal="right" indent="2"/>
    </xf>
    <xf numFmtId="166" fontId="7" fillId="33" borderId="62" xfId="0" applyNumberFormat="1" applyFont="1" applyFill="1" applyBorder="1" applyAlignment="1">
      <alignment horizontal="right" indent="2"/>
    </xf>
    <xf numFmtId="166" fontId="7" fillId="33" borderId="57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3" fillId="0" borderId="63" xfId="46" applyFont="1" applyBorder="1" applyAlignment="1">
      <alignment horizontal="center"/>
      <protection/>
    </xf>
    <xf numFmtId="0" fontId="3" fillId="0" borderId="64" xfId="46" applyFont="1" applyBorder="1" applyAlignment="1">
      <alignment horizontal="center"/>
      <protection/>
    </xf>
    <xf numFmtId="0" fontId="3" fillId="0" borderId="65" xfId="46" applyFont="1" applyBorder="1" applyAlignment="1">
      <alignment horizontal="center"/>
      <protection/>
    </xf>
    <xf numFmtId="0" fontId="3" fillId="0" borderId="66" xfId="46" applyFont="1" applyBorder="1" applyAlignment="1">
      <alignment horizontal="center"/>
      <protection/>
    </xf>
    <xf numFmtId="0" fontId="3" fillId="0" borderId="67" xfId="46" applyFont="1" applyBorder="1" applyAlignment="1">
      <alignment horizontal="left"/>
      <protection/>
    </xf>
    <xf numFmtId="0" fontId="3" fillId="0" borderId="52" xfId="46" applyFont="1" applyBorder="1" applyAlignment="1">
      <alignment horizontal="left"/>
      <protection/>
    </xf>
    <xf numFmtId="0" fontId="3" fillId="0" borderId="68" xfId="46" applyFont="1" applyBorder="1" applyAlignment="1">
      <alignment horizontal="left"/>
      <protection/>
    </xf>
    <xf numFmtId="3" fontId="4" fillId="33" borderId="38" xfId="0" applyNumberFormat="1" applyFont="1" applyFill="1" applyBorder="1" applyAlignment="1">
      <alignment horizontal="right"/>
    </xf>
    <xf numFmtId="3" fontId="4" fillId="33" borderId="57" xfId="0" applyNumberFormat="1" applyFont="1" applyFill="1" applyBorder="1" applyAlignment="1">
      <alignment horizontal="right"/>
    </xf>
    <xf numFmtId="0" fontId="12" fillId="0" borderId="0" xfId="46" applyFont="1" applyAlignment="1">
      <alignment horizontal="center"/>
      <protection/>
    </xf>
    <xf numFmtId="49" fontId="3" fillId="0" borderId="65" xfId="46" applyNumberFormat="1" applyFont="1" applyBorder="1" applyAlignment="1">
      <alignment horizontal="center"/>
      <protection/>
    </xf>
    <xf numFmtId="0" fontId="3" fillId="0" borderId="67" xfId="46" applyFont="1" applyBorder="1" applyAlignment="1">
      <alignment horizontal="center" shrinkToFit="1"/>
      <protection/>
    </xf>
    <xf numFmtId="0" fontId="3" fillId="0" borderId="52" xfId="46" applyFont="1" applyBorder="1" applyAlignment="1">
      <alignment horizontal="center" shrinkToFit="1"/>
      <protection/>
    </xf>
    <xf numFmtId="0" fontId="3" fillId="0" borderId="68" xfId="46" applyFont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1">
      <selection activeCell="I30" sqref="I30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3" t="s">
        <v>1</v>
      </c>
      <c r="B2" s="4"/>
      <c r="C2" s="5">
        <f>Rekapitulace!H1</f>
        <v>0</v>
      </c>
      <c r="D2" s="5" t="str">
        <f>Rekapitulace!G2</f>
        <v>Propočet nákladů</v>
      </c>
      <c r="E2" s="6"/>
      <c r="F2" s="7" t="s">
        <v>2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3</v>
      </c>
      <c r="B4" s="10"/>
      <c r="C4" s="11" t="s">
        <v>4</v>
      </c>
      <c r="D4" s="11"/>
      <c r="E4" s="12"/>
      <c r="F4" s="13" t="s">
        <v>5</v>
      </c>
      <c r="G4" s="16"/>
    </row>
    <row r="5" spans="1:7" ht="12.75" customHeight="1">
      <c r="A5" s="17" t="s">
        <v>78</v>
      </c>
      <c r="B5" s="18"/>
      <c r="C5" s="19" t="s">
        <v>79</v>
      </c>
      <c r="D5" s="20"/>
      <c r="E5" s="18"/>
      <c r="F5" s="13" t="s">
        <v>7</v>
      </c>
      <c r="G5" s="14"/>
    </row>
    <row r="6" spans="1:15" ht="12.75" customHeight="1">
      <c r="A6" s="15" t="s">
        <v>8</v>
      </c>
      <c r="B6" s="10"/>
      <c r="C6" s="11" t="s">
        <v>9</v>
      </c>
      <c r="D6" s="11"/>
      <c r="E6" s="12"/>
      <c r="F6" s="21" t="s">
        <v>10</v>
      </c>
      <c r="G6" s="22">
        <v>0</v>
      </c>
      <c r="O6" s="23"/>
    </row>
    <row r="7" spans="1:7" ht="12.75" customHeight="1">
      <c r="A7" s="24" t="s">
        <v>76</v>
      </c>
      <c r="B7" s="25"/>
      <c r="C7" s="26" t="s">
        <v>77</v>
      </c>
      <c r="D7" s="27"/>
      <c r="E7" s="27"/>
      <c r="F7" s="28" t="s">
        <v>11</v>
      </c>
      <c r="G7" s="22">
        <f>IF(PocetMJ=0,,ROUND((F30+F32)/PocetMJ,1))</f>
        <v>0</v>
      </c>
    </row>
    <row r="8" spans="1:9" ht="12.75">
      <c r="A8" s="29" t="s">
        <v>12</v>
      </c>
      <c r="B8" s="13"/>
      <c r="C8" s="198"/>
      <c r="D8" s="198"/>
      <c r="E8" s="199"/>
      <c r="F8" s="30" t="s">
        <v>13</v>
      </c>
      <c r="G8" s="31"/>
      <c r="H8" s="32"/>
      <c r="I8" s="33"/>
    </row>
    <row r="9" spans="1:8" ht="12.75">
      <c r="A9" s="29" t="s">
        <v>14</v>
      </c>
      <c r="B9" s="13"/>
      <c r="C9" s="198">
        <f>Projektant</f>
        <v>0</v>
      </c>
      <c r="D9" s="198"/>
      <c r="E9" s="199"/>
      <c r="F9" s="13"/>
      <c r="G9" s="34"/>
      <c r="H9" s="35"/>
    </row>
    <row r="10" spans="1:8" ht="12.75">
      <c r="A10" s="29" t="s">
        <v>15</v>
      </c>
      <c r="B10" s="13"/>
      <c r="C10" s="198"/>
      <c r="D10" s="198"/>
      <c r="E10" s="198"/>
      <c r="F10" s="36"/>
      <c r="G10" s="37"/>
      <c r="H10" s="38"/>
    </row>
    <row r="11" spans="1:57" ht="13.5" customHeight="1">
      <c r="A11" s="29" t="s">
        <v>16</v>
      </c>
      <c r="B11" s="13"/>
      <c r="C11" s="198"/>
      <c r="D11" s="198"/>
      <c r="E11" s="198"/>
      <c r="F11" s="39" t="s">
        <v>17</v>
      </c>
      <c r="G11" s="40"/>
      <c r="H11" s="35"/>
      <c r="BA11" s="41"/>
      <c r="BB11" s="41"/>
      <c r="BC11" s="41"/>
      <c r="BD11" s="41"/>
      <c r="BE11" s="41"/>
    </row>
    <row r="12" spans="1:8" ht="12.75" customHeight="1">
      <c r="A12" s="42" t="s">
        <v>18</v>
      </c>
      <c r="B12" s="10"/>
      <c r="C12" s="200"/>
      <c r="D12" s="200"/>
      <c r="E12" s="200"/>
      <c r="F12" s="43" t="s">
        <v>19</v>
      </c>
      <c r="G12" s="44"/>
      <c r="H12" s="35"/>
    </row>
    <row r="13" spans="1:8" ht="28.5" customHeight="1" thickBot="1">
      <c r="A13" s="45" t="s">
        <v>20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21</v>
      </c>
      <c r="B14" s="50"/>
      <c r="C14" s="51"/>
      <c r="D14" s="52" t="s">
        <v>22</v>
      </c>
      <c r="E14" s="53"/>
      <c r="F14" s="53"/>
      <c r="G14" s="51"/>
    </row>
    <row r="15" spans="1:7" ht="15.75" customHeight="1">
      <c r="A15" s="54"/>
      <c r="B15" s="55" t="s">
        <v>23</v>
      </c>
      <c r="C15" s="56">
        <f>HSV</f>
        <v>0</v>
      </c>
      <c r="D15" s="57" t="str">
        <f>Rekapitulace!A13</f>
        <v>Ztížené výrobní podmínky</v>
      </c>
      <c r="E15" s="58"/>
      <c r="F15" s="59"/>
      <c r="G15" s="56">
        <f>Rekapitulace!I13</f>
        <v>0</v>
      </c>
    </row>
    <row r="16" spans="1:7" ht="15.75" customHeight="1">
      <c r="A16" s="54" t="s">
        <v>24</v>
      </c>
      <c r="B16" s="55" t="s">
        <v>25</v>
      </c>
      <c r="C16" s="56">
        <f>PSV</f>
        <v>0</v>
      </c>
      <c r="D16" s="9" t="str">
        <f>Rekapitulace!A14</f>
        <v>Oborová přirážka</v>
      </c>
      <c r="E16" s="60"/>
      <c r="F16" s="61"/>
      <c r="G16" s="56">
        <f>Rekapitulace!I14</f>
        <v>0</v>
      </c>
    </row>
    <row r="17" spans="1:7" ht="15.75" customHeight="1">
      <c r="A17" s="54" t="s">
        <v>26</v>
      </c>
      <c r="B17" s="55" t="s">
        <v>27</v>
      </c>
      <c r="C17" s="56">
        <f>Mont</f>
        <v>0</v>
      </c>
      <c r="D17" s="9" t="str">
        <f>Rekapitulace!A15</f>
        <v>Přesun stavebních kapacit</v>
      </c>
      <c r="E17" s="60"/>
      <c r="F17" s="61"/>
      <c r="G17" s="56">
        <f>Rekapitulace!I15</f>
        <v>0</v>
      </c>
    </row>
    <row r="18" spans="1:7" ht="15.75" customHeight="1">
      <c r="A18" s="62" t="s">
        <v>28</v>
      </c>
      <c r="B18" s="63" t="s">
        <v>29</v>
      </c>
      <c r="C18" s="56">
        <f>Dodavka</f>
        <v>0</v>
      </c>
      <c r="D18" s="9" t="str">
        <f>Rekapitulace!A16</f>
        <v>Mimostaveništní doprava</v>
      </c>
      <c r="E18" s="60"/>
      <c r="F18" s="61"/>
      <c r="G18" s="56">
        <f>Rekapitulace!I16</f>
        <v>0</v>
      </c>
    </row>
    <row r="19" spans="1:7" ht="15.75" customHeight="1">
      <c r="A19" s="64" t="s">
        <v>30</v>
      </c>
      <c r="B19" s="55"/>
      <c r="C19" s="56">
        <f>SUM(C15:C18)</f>
        <v>0</v>
      </c>
      <c r="D19" s="9" t="str">
        <f>Rekapitulace!A17</f>
        <v>Zařízení staveniště</v>
      </c>
      <c r="E19" s="60"/>
      <c r="F19" s="61"/>
      <c r="G19" s="56">
        <f>Rekapitulace!I17</f>
        <v>0</v>
      </c>
    </row>
    <row r="20" spans="1:7" ht="15.75" customHeight="1">
      <c r="A20" s="64"/>
      <c r="B20" s="55"/>
      <c r="C20" s="56"/>
      <c r="D20" s="9" t="str">
        <f>Rekapitulace!A18</f>
        <v>Provoz investora</v>
      </c>
      <c r="E20" s="60"/>
      <c r="F20" s="61"/>
      <c r="G20" s="56">
        <f>Rekapitulace!I18</f>
        <v>0</v>
      </c>
    </row>
    <row r="21" spans="1:7" ht="15.75" customHeight="1">
      <c r="A21" s="64" t="s">
        <v>31</v>
      </c>
      <c r="B21" s="55"/>
      <c r="C21" s="56">
        <f>HZS</f>
        <v>0</v>
      </c>
      <c r="D21" s="9" t="str">
        <f>Rekapitulace!A19</f>
        <v>Kompletační činnost (IČD)</v>
      </c>
      <c r="E21" s="60"/>
      <c r="F21" s="61"/>
      <c r="G21" s="56">
        <f>Rekapitulace!I19</f>
        <v>0</v>
      </c>
    </row>
    <row r="22" spans="1:7" ht="15.75" customHeight="1">
      <c r="A22" s="65" t="s">
        <v>32</v>
      </c>
      <c r="B22" s="66"/>
      <c r="C22" s="56">
        <f>C19+C21</f>
        <v>0</v>
      </c>
      <c r="D22" s="9" t="s">
        <v>33</v>
      </c>
      <c r="E22" s="60"/>
      <c r="F22" s="61"/>
      <c r="G22" s="56">
        <f>G23-SUM(G15:G21)</f>
        <v>0</v>
      </c>
    </row>
    <row r="23" spans="1:7" ht="15.75" customHeight="1" thickBot="1">
      <c r="A23" s="201" t="s">
        <v>34</v>
      </c>
      <c r="B23" s="202"/>
      <c r="C23" s="67">
        <f>C22+G23</f>
        <v>0</v>
      </c>
      <c r="D23" s="68" t="s">
        <v>35</v>
      </c>
      <c r="E23" s="69"/>
      <c r="F23" s="70"/>
      <c r="G23" s="56">
        <f>VRN</f>
        <v>0</v>
      </c>
    </row>
    <row r="24" spans="1:7" ht="12.75">
      <c r="A24" s="71" t="s">
        <v>36</v>
      </c>
      <c r="B24" s="72"/>
      <c r="C24" s="73"/>
      <c r="D24" s="72" t="s">
        <v>37</v>
      </c>
      <c r="E24" s="72"/>
      <c r="F24" s="74" t="s">
        <v>38</v>
      </c>
      <c r="G24" s="75"/>
    </row>
    <row r="25" spans="1:7" ht="12.75">
      <c r="A25" s="65" t="s">
        <v>39</v>
      </c>
      <c r="B25" s="66"/>
      <c r="C25" s="76"/>
      <c r="D25" s="66" t="s">
        <v>39</v>
      </c>
      <c r="E25" s="77"/>
      <c r="F25" s="78" t="s">
        <v>39</v>
      </c>
      <c r="G25" s="79"/>
    </row>
    <row r="26" spans="1:7" ht="37.5" customHeight="1">
      <c r="A26" s="65" t="s">
        <v>40</v>
      </c>
      <c r="B26" s="80"/>
      <c r="C26" s="76"/>
      <c r="D26" s="66" t="s">
        <v>40</v>
      </c>
      <c r="E26" s="77"/>
      <c r="F26" s="78" t="s">
        <v>40</v>
      </c>
      <c r="G26" s="79"/>
    </row>
    <row r="27" spans="1:7" ht="12.75">
      <c r="A27" s="65"/>
      <c r="B27" s="81"/>
      <c r="C27" s="76"/>
      <c r="D27" s="66"/>
      <c r="E27" s="77"/>
      <c r="F27" s="78"/>
      <c r="G27" s="79"/>
    </row>
    <row r="28" spans="1:7" ht="12.75">
      <c r="A28" s="65" t="s">
        <v>41</v>
      </c>
      <c r="B28" s="66"/>
      <c r="C28" s="76"/>
      <c r="D28" s="78" t="s">
        <v>42</v>
      </c>
      <c r="E28" s="76"/>
      <c r="F28" s="82" t="s">
        <v>42</v>
      </c>
      <c r="G28" s="79"/>
    </row>
    <row r="29" spans="1:7" ht="69" customHeight="1">
      <c r="A29" s="65"/>
      <c r="B29" s="66"/>
      <c r="C29" s="83"/>
      <c r="D29" s="84"/>
      <c r="E29" s="83"/>
      <c r="F29" s="66"/>
      <c r="G29" s="79"/>
    </row>
    <row r="30" spans="1:9" ht="12.75">
      <c r="A30" s="85" t="s">
        <v>43</v>
      </c>
      <c r="B30" s="86"/>
      <c r="C30" s="87">
        <v>21</v>
      </c>
      <c r="D30" s="86" t="s">
        <v>44</v>
      </c>
      <c r="E30" s="88"/>
      <c r="F30" s="203">
        <v>0</v>
      </c>
      <c r="G30" s="204"/>
      <c r="I30">
        <v>0</v>
      </c>
    </row>
    <row r="31" spans="1:7" ht="12.75">
      <c r="A31" s="85" t="s">
        <v>45</v>
      </c>
      <c r="B31" s="86"/>
      <c r="C31" s="87">
        <f>SazbaDPH1</f>
        <v>21</v>
      </c>
      <c r="D31" s="86" t="s">
        <v>46</v>
      </c>
      <c r="E31" s="88"/>
      <c r="F31" s="203">
        <v>0</v>
      </c>
      <c r="G31" s="204"/>
    </row>
    <row r="32" spans="1:7" ht="12.75">
      <c r="A32" s="85" t="s">
        <v>43</v>
      </c>
      <c r="B32" s="86"/>
      <c r="C32" s="87">
        <v>0</v>
      </c>
      <c r="D32" s="86" t="s">
        <v>46</v>
      </c>
      <c r="E32" s="88"/>
      <c r="F32" s="203">
        <v>0</v>
      </c>
      <c r="G32" s="204"/>
    </row>
    <row r="33" spans="1:7" ht="12.75">
      <c r="A33" s="85" t="s">
        <v>45</v>
      </c>
      <c r="B33" s="89"/>
      <c r="C33" s="90">
        <f>SazbaDPH2</f>
        <v>0</v>
      </c>
      <c r="D33" s="86" t="s">
        <v>46</v>
      </c>
      <c r="E33" s="61"/>
      <c r="F33" s="203">
        <f>ROUND(PRODUCT(F32,C33/100),0)</f>
        <v>0</v>
      </c>
      <c r="G33" s="204"/>
    </row>
    <row r="34" spans="1:7" s="94" customFormat="1" ht="19.5" customHeight="1" thickBot="1">
      <c r="A34" s="91" t="s">
        <v>47</v>
      </c>
      <c r="B34" s="92"/>
      <c r="C34" s="92"/>
      <c r="D34" s="92"/>
      <c r="E34" s="93"/>
      <c r="F34" s="205">
        <v>0</v>
      </c>
      <c r="G34" s="206"/>
    </row>
    <row r="36" spans="1:8" ht="12.75">
      <c r="A36" s="95" t="s">
        <v>48</v>
      </c>
      <c r="B36" s="95"/>
      <c r="C36" s="95"/>
      <c r="D36" s="95"/>
      <c r="E36" s="95"/>
      <c r="F36" s="95"/>
      <c r="G36" s="95"/>
      <c r="H36" t="s">
        <v>6</v>
      </c>
    </row>
    <row r="37" spans="1:8" ht="14.25" customHeight="1">
      <c r="A37" s="95"/>
      <c r="B37" s="207"/>
      <c r="C37" s="207"/>
      <c r="D37" s="207"/>
      <c r="E37" s="207"/>
      <c r="F37" s="207"/>
      <c r="G37" s="207"/>
      <c r="H37" t="s">
        <v>6</v>
      </c>
    </row>
    <row r="38" spans="1:8" ht="12.75" customHeight="1">
      <c r="A38" s="96"/>
      <c r="B38" s="207"/>
      <c r="C38" s="207"/>
      <c r="D38" s="207"/>
      <c r="E38" s="207"/>
      <c r="F38" s="207"/>
      <c r="G38" s="207"/>
      <c r="H38" t="s">
        <v>6</v>
      </c>
    </row>
    <row r="39" spans="1:8" ht="12.75">
      <c r="A39" s="96"/>
      <c r="B39" s="207"/>
      <c r="C39" s="207"/>
      <c r="D39" s="207"/>
      <c r="E39" s="207"/>
      <c r="F39" s="207"/>
      <c r="G39" s="207"/>
      <c r="H39" t="s">
        <v>6</v>
      </c>
    </row>
    <row r="40" spans="1:8" ht="12.75">
      <c r="A40" s="96"/>
      <c r="B40" s="207"/>
      <c r="C40" s="207"/>
      <c r="D40" s="207"/>
      <c r="E40" s="207"/>
      <c r="F40" s="207"/>
      <c r="G40" s="207"/>
      <c r="H40" t="s">
        <v>6</v>
      </c>
    </row>
    <row r="41" spans="1:8" ht="12.75">
      <c r="A41" s="96"/>
      <c r="B41" s="207"/>
      <c r="C41" s="207"/>
      <c r="D41" s="207"/>
      <c r="E41" s="207"/>
      <c r="F41" s="207"/>
      <c r="G41" s="207"/>
      <c r="H41" t="s">
        <v>6</v>
      </c>
    </row>
    <row r="42" spans="1:8" ht="12.75">
      <c r="A42" s="96"/>
      <c r="B42" s="207"/>
      <c r="C42" s="207"/>
      <c r="D42" s="207"/>
      <c r="E42" s="207"/>
      <c r="F42" s="207"/>
      <c r="G42" s="207"/>
      <c r="H42" t="s">
        <v>6</v>
      </c>
    </row>
    <row r="43" spans="1:8" ht="12.75">
      <c r="A43" s="96"/>
      <c r="B43" s="207"/>
      <c r="C43" s="207"/>
      <c r="D43" s="207"/>
      <c r="E43" s="207"/>
      <c r="F43" s="207"/>
      <c r="G43" s="207"/>
      <c r="H43" t="s">
        <v>6</v>
      </c>
    </row>
    <row r="44" spans="1:8" ht="12.75">
      <c r="A44" s="96"/>
      <c r="B44" s="207"/>
      <c r="C44" s="207"/>
      <c r="D44" s="207"/>
      <c r="E44" s="207"/>
      <c r="F44" s="207"/>
      <c r="G44" s="207"/>
      <c r="H44" t="s">
        <v>6</v>
      </c>
    </row>
    <row r="45" spans="1:8" ht="0.75" customHeight="1">
      <c r="A45" s="96"/>
      <c r="B45" s="207"/>
      <c r="C45" s="207"/>
      <c r="D45" s="207"/>
      <c r="E45" s="207"/>
      <c r="F45" s="207"/>
      <c r="G45" s="207"/>
      <c r="H45" t="s">
        <v>6</v>
      </c>
    </row>
    <row r="46" spans="2:7" ht="12.75">
      <c r="B46" s="208"/>
      <c r="C46" s="208"/>
      <c r="D46" s="208"/>
      <c r="E46" s="208"/>
      <c r="F46" s="208"/>
      <c r="G46" s="208"/>
    </row>
    <row r="47" spans="2:7" ht="12.75">
      <c r="B47" s="208"/>
      <c r="C47" s="208"/>
      <c r="D47" s="208"/>
      <c r="E47" s="208"/>
      <c r="F47" s="208"/>
      <c r="G47" s="208"/>
    </row>
    <row r="48" spans="2:7" ht="12.75">
      <c r="B48" s="208"/>
      <c r="C48" s="208"/>
      <c r="D48" s="208"/>
      <c r="E48" s="208"/>
      <c r="F48" s="208"/>
      <c r="G48" s="208"/>
    </row>
    <row r="49" spans="2:7" ht="12.75">
      <c r="B49" s="208"/>
      <c r="C49" s="208"/>
      <c r="D49" s="208"/>
      <c r="E49" s="208"/>
      <c r="F49" s="208"/>
      <c r="G49" s="208"/>
    </row>
    <row r="50" spans="2:7" ht="12.75">
      <c r="B50" s="208"/>
      <c r="C50" s="208"/>
      <c r="D50" s="208"/>
      <c r="E50" s="208"/>
      <c r="F50" s="208"/>
      <c r="G50" s="208"/>
    </row>
    <row r="51" spans="2:7" ht="12.75">
      <c r="B51" s="208"/>
      <c r="C51" s="208"/>
      <c r="D51" s="208"/>
      <c r="E51" s="208"/>
      <c r="F51" s="208"/>
      <c r="G51" s="208"/>
    </row>
    <row r="52" spans="2:7" ht="12.75">
      <c r="B52" s="208"/>
      <c r="C52" s="208"/>
      <c r="D52" s="208"/>
      <c r="E52" s="208"/>
      <c r="F52" s="208"/>
      <c r="G52" s="208"/>
    </row>
    <row r="53" spans="2:7" ht="12.75">
      <c r="B53" s="208"/>
      <c r="C53" s="208"/>
      <c r="D53" s="208"/>
      <c r="E53" s="208"/>
      <c r="F53" s="208"/>
      <c r="G53" s="208"/>
    </row>
    <row r="54" spans="2:7" ht="12.75">
      <c r="B54" s="208"/>
      <c r="C54" s="208"/>
      <c r="D54" s="208"/>
      <c r="E54" s="208"/>
      <c r="F54" s="208"/>
      <c r="G54" s="208"/>
    </row>
    <row r="55" spans="2:7" ht="12.75">
      <c r="B55" s="208"/>
      <c r="C55" s="208"/>
      <c r="D55" s="208"/>
      <c r="E55" s="208"/>
      <c r="F55" s="208"/>
      <c r="G55" s="208"/>
    </row>
  </sheetData>
  <sheetProtection/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2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09" t="s">
        <v>49</v>
      </c>
      <c r="B1" s="210"/>
      <c r="C1" s="97" t="str">
        <f>CONCATENATE(cislostavby," ",nazevstavby)</f>
        <v>155 Dětský domov , Vranov u Brna č. p.160</v>
      </c>
      <c r="D1" s="98"/>
      <c r="E1" s="99"/>
      <c r="F1" s="98"/>
      <c r="G1" s="100" t="s">
        <v>50</v>
      </c>
      <c r="H1" s="101"/>
      <c r="I1" s="102"/>
    </row>
    <row r="2" spans="1:9" ht="13.5" thickBot="1">
      <c r="A2" s="211" t="s">
        <v>51</v>
      </c>
      <c r="B2" s="212"/>
      <c r="C2" s="103" t="str">
        <f>CONCATENATE(cisloobjektu," ",nazevobjektu)</f>
        <v>05 Kanalizace na pozemku</v>
      </c>
      <c r="D2" s="104"/>
      <c r="E2" s="105"/>
      <c r="F2" s="104"/>
      <c r="G2" s="213" t="s">
        <v>80</v>
      </c>
      <c r="H2" s="214"/>
      <c r="I2" s="215"/>
    </row>
    <row r="3" spans="1:9" ht="13.5" thickTop="1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>
      <c r="A4" s="106" t="s">
        <v>52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>
      <c r="A6" s="109"/>
      <c r="B6" s="110" t="s">
        <v>53</v>
      </c>
      <c r="C6" s="110"/>
      <c r="D6" s="111"/>
      <c r="E6" s="112" t="s">
        <v>54</v>
      </c>
      <c r="F6" s="113" t="s">
        <v>55</v>
      </c>
      <c r="G6" s="113" t="s">
        <v>56</v>
      </c>
      <c r="H6" s="113" t="s">
        <v>57</v>
      </c>
      <c r="I6" s="114" t="s">
        <v>31</v>
      </c>
    </row>
    <row r="7" spans="1:9" s="35" customFormat="1" ht="13.5" thickBot="1">
      <c r="A7" s="194" t="str">
        <f>Položky!B7</f>
        <v>8</v>
      </c>
      <c r="B7" s="115" t="str">
        <f>Položky!C7</f>
        <v>Trubní vedení</v>
      </c>
      <c r="C7" s="66"/>
      <c r="D7" s="116"/>
      <c r="E7" s="195">
        <v>0</v>
      </c>
      <c r="F7" s="196">
        <f>Položky!BB14</f>
        <v>0</v>
      </c>
      <c r="G7" s="196">
        <f>Položky!BC14</f>
        <v>0</v>
      </c>
      <c r="H7" s="196">
        <f>Položky!BD14</f>
        <v>0</v>
      </c>
      <c r="I7" s="197">
        <f>Položky!BE14</f>
        <v>0</v>
      </c>
    </row>
    <row r="8" spans="1:9" s="123" customFormat="1" ht="13.5" thickBot="1">
      <c r="A8" s="117"/>
      <c r="B8" s="118" t="s">
        <v>58</v>
      </c>
      <c r="C8" s="118"/>
      <c r="D8" s="119"/>
      <c r="E8" s="120">
        <v>0</v>
      </c>
      <c r="F8" s="121">
        <f>SUM(F7:F7)</f>
        <v>0</v>
      </c>
      <c r="G8" s="121">
        <f>SUM(G7:G7)</f>
        <v>0</v>
      </c>
      <c r="H8" s="121">
        <f>SUM(H7:H7)</f>
        <v>0</v>
      </c>
      <c r="I8" s="122">
        <f>SUM(I7:I7)</f>
        <v>0</v>
      </c>
    </row>
    <row r="9" spans="1:9" ht="12.75">
      <c r="A9" s="66"/>
      <c r="B9" s="66"/>
      <c r="C9" s="66"/>
      <c r="D9" s="66"/>
      <c r="E9" s="66"/>
      <c r="F9" s="66"/>
      <c r="G9" s="66"/>
      <c r="H9" s="66"/>
      <c r="I9" s="66"/>
    </row>
    <row r="10" spans="1:57" ht="19.5" customHeight="1">
      <c r="A10" s="107" t="s">
        <v>59</v>
      </c>
      <c r="B10" s="107"/>
      <c r="C10" s="107"/>
      <c r="D10" s="107"/>
      <c r="E10" s="107"/>
      <c r="F10" s="107"/>
      <c r="G10" s="124"/>
      <c r="H10" s="107"/>
      <c r="I10" s="107"/>
      <c r="BA10" s="41"/>
      <c r="BB10" s="41"/>
      <c r="BC10" s="41"/>
      <c r="BD10" s="41"/>
      <c r="BE10" s="41"/>
    </row>
    <row r="11" spans="1:9" ht="13.5" thickBot="1">
      <c r="A11" s="77"/>
      <c r="B11" s="77"/>
      <c r="C11" s="77"/>
      <c r="D11" s="77"/>
      <c r="E11" s="77"/>
      <c r="F11" s="77"/>
      <c r="G11" s="77"/>
      <c r="H11" s="77"/>
      <c r="I11" s="77"/>
    </row>
    <row r="12" spans="1:9" ht="12.75">
      <c r="A12" s="71" t="s">
        <v>60</v>
      </c>
      <c r="B12" s="72"/>
      <c r="C12" s="72"/>
      <c r="D12" s="125"/>
      <c r="E12" s="126" t="s">
        <v>61</v>
      </c>
      <c r="F12" s="127" t="s">
        <v>62</v>
      </c>
      <c r="G12" s="128" t="s">
        <v>63</v>
      </c>
      <c r="H12" s="129"/>
      <c r="I12" s="130" t="s">
        <v>61</v>
      </c>
    </row>
    <row r="13" spans="1:53" ht="12.75">
      <c r="A13" s="64" t="s">
        <v>95</v>
      </c>
      <c r="B13" s="55"/>
      <c r="C13" s="55"/>
      <c r="D13" s="131"/>
      <c r="E13" s="132">
        <v>0</v>
      </c>
      <c r="F13" s="133">
        <v>0</v>
      </c>
      <c r="G13" s="134">
        <v>0</v>
      </c>
      <c r="H13" s="135"/>
      <c r="I13" s="136">
        <f aca="true" t="shared" si="0" ref="I13:I20">E13+F13*G13/100</f>
        <v>0</v>
      </c>
      <c r="BA13">
        <v>0</v>
      </c>
    </row>
    <row r="14" spans="1:53" ht="12.75">
      <c r="A14" s="64" t="s">
        <v>96</v>
      </c>
      <c r="B14" s="55"/>
      <c r="C14" s="55"/>
      <c r="D14" s="131"/>
      <c r="E14" s="132">
        <v>0</v>
      </c>
      <c r="F14" s="133">
        <v>0</v>
      </c>
      <c r="G14" s="134">
        <v>0</v>
      </c>
      <c r="H14" s="135"/>
      <c r="I14" s="136">
        <f t="shared" si="0"/>
        <v>0</v>
      </c>
      <c r="BA14">
        <v>0</v>
      </c>
    </row>
    <row r="15" spans="1:53" ht="12.75">
      <c r="A15" s="64" t="s">
        <v>97</v>
      </c>
      <c r="B15" s="55"/>
      <c r="C15" s="55"/>
      <c r="D15" s="131"/>
      <c r="E15" s="132">
        <v>0</v>
      </c>
      <c r="F15" s="133">
        <v>0</v>
      </c>
      <c r="G15" s="134">
        <v>0</v>
      </c>
      <c r="H15" s="135"/>
      <c r="I15" s="136">
        <f t="shared" si="0"/>
        <v>0</v>
      </c>
      <c r="BA15">
        <v>0</v>
      </c>
    </row>
    <row r="16" spans="1:53" ht="12.75">
      <c r="A16" s="64" t="s">
        <v>98</v>
      </c>
      <c r="B16" s="55"/>
      <c r="C16" s="55"/>
      <c r="D16" s="131"/>
      <c r="E16" s="132">
        <v>0</v>
      </c>
      <c r="F16" s="133">
        <v>0</v>
      </c>
      <c r="G16" s="134">
        <v>0</v>
      </c>
      <c r="H16" s="135"/>
      <c r="I16" s="136">
        <f t="shared" si="0"/>
        <v>0</v>
      </c>
      <c r="BA16">
        <v>0</v>
      </c>
    </row>
    <row r="17" spans="1:53" ht="12.75">
      <c r="A17" s="64" t="s">
        <v>99</v>
      </c>
      <c r="B17" s="55"/>
      <c r="C17" s="55"/>
      <c r="D17" s="131"/>
      <c r="E17" s="132">
        <v>0</v>
      </c>
      <c r="F17" s="133">
        <v>0</v>
      </c>
      <c r="G17" s="134">
        <v>0</v>
      </c>
      <c r="H17" s="135"/>
      <c r="I17" s="136">
        <f t="shared" si="0"/>
        <v>0</v>
      </c>
      <c r="BA17">
        <v>1</v>
      </c>
    </row>
    <row r="18" spans="1:53" ht="12.75">
      <c r="A18" s="64" t="s">
        <v>100</v>
      </c>
      <c r="B18" s="55"/>
      <c r="C18" s="55"/>
      <c r="D18" s="131"/>
      <c r="E18" s="132">
        <v>0</v>
      </c>
      <c r="F18" s="133">
        <v>0</v>
      </c>
      <c r="G18" s="134">
        <v>0</v>
      </c>
      <c r="H18" s="135"/>
      <c r="I18" s="136">
        <f t="shared" si="0"/>
        <v>0</v>
      </c>
      <c r="BA18">
        <v>1</v>
      </c>
    </row>
    <row r="19" spans="1:53" ht="12.75">
      <c r="A19" s="64" t="s">
        <v>101</v>
      </c>
      <c r="B19" s="55"/>
      <c r="C19" s="55"/>
      <c r="D19" s="131"/>
      <c r="E19" s="132">
        <v>0</v>
      </c>
      <c r="F19" s="133">
        <v>0</v>
      </c>
      <c r="G19" s="134">
        <v>0</v>
      </c>
      <c r="H19" s="135"/>
      <c r="I19" s="136">
        <f t="shared" si="0"/>
        <v>0</v>
      </c>
      <c r="BA19">
        <v>2</v>
      </c>
    </row>
    <row r="20" spans="1:53" ht="12.75">
      <c r="A20" s="64" t="s">
        <v>102</v>
      </c>
      <c r="B20" s="55"/>
      <c r="C20" s="55"/>
      <c r="D20" s="131"/>
      <c r="E20" s="132">
        <v>0</v>
      </c>
      <c r="F20" s="133">
        <v>0</v>
      </c>
      <c r="G20" s="134">
        <v>0</v>
      </c>
      <c r="H20" s="135"/>
      <c r="I20" s="136">
        <f t="shared" si="0"/>
        <v>0</v>
      </c>
      <c r="BA20">
        <v>2</v>
      </c>
    </row>
    <row r="21" spans="1:9" ht="13.5" thickBot="1">
      <c r="A21" s="137"/>
      <c r="B21" s="138" t="s">
        <v>64</v>
      </c>
      <c r="C21" s="139"/>
      <c r="D21" s="140"/>
      <c r="E21" s="141"/>
      <c r="F21" s="142"/>
      <c r="G21" s="142"/>
      <c r="H21" s="216">
        <f>SUM(I13:I20)</f>
        <v>0</v>
      </c>
      <c r="I21" s="217"/>
    </row>
    <row r="23" spans="2:9" ht="12.75">
      <c r="B23" s="123"/>
      <c r="F23" s="143"/>
      <c r="G23" s="144"/>
      <c r="H23" s="144"/>
      <c r="I23" s="145"/>
    </row>
    <row r="24" spans="6:9" ht="12.75">
      <c r="F24" s="143"/>
      <c r="G24" s="144"/>
      <c r="H24" s="144"/>
      <c r="I24" s="145"/>
    </row>
    <row r="25" spans="6:9" ht="12.75">
      <c r="F25" s="143"/>
      <c r="G25" s="144"/>
      <c r="H25" s="144"/>
      <c r="I25" s="145"/>
    </row>
    <row r="26" spans="6:9" ht="12.75">
      <c r="F26" s="143"/>
      <c r="G26" s="144"/>
      <c r="H26" s="144"/>
      <c r="I26" s="145"/>
    </row>
    <row r="27" spans="6:9" ht="12.75">
      <c r="F27" s="143"/>
      <c r="G27" s="144"/>
      <c r="H27" s="144"/>
      <c r="I27" s="145"/>
    </row>
    <row r="28" spans="6:9" ht="12.75">
      <c r="F28" s="143"/>
      <c r="G28" s="144"/>
      <c r="H28" s="144"/>
      <c r="I28" s="145"/>
    </row>
    <row r="29" spans="6:9" ht="12.75">
      <c r="F29" s="143"/>
      <c r="G29" s="144"/>
      <c r="H29" s="144"/>
      <c r="I29" s="145"/>
    </row>
    <row r="30" spans="6:9" ht="12.75">
      <c r="F30" s="143"/>
      <c r="G30" s="144"/>
      <c r="H30" s="144"/>
      <c r="I30" s="145"/>
    </row>
    <row r="31" spans="6:9" ht="12.75">
      <c r="F31" s="143"/>
      <c r="G31" s="144"/>
      <c r="H31" s="144"/>
      <c r="I31" s="145"/>
    </row>
    <row r="32" spans="6:9" ht="12.75">
      <c r="F32" s="143"/>
      <c r="G32" s="144"/>
      <c r="H32" s="144"/>
      <c r="I32" s="145"/>
    </row>
    <row r="33" spans="6:9" ht="12.75">
      <c r="F33" s="143"/>
      <c r="G33" s="144"/>
      <c r="H33" s="144"/>
      <c r="I33" s="145"/>
    </row>
    <row r="34" spans="6:9" ht="12.75">
      <c r="F34" s="143"/>
      <c r="G34" s="144"/>
      <c r="H34" s="144"/>
      <c r="I34" s="145"/>
    </row>
    <row r="35" spans="6:9" ht="12.75">
      <c r="F35" s="143"/>
      <c r="G35" s="144"/>
      <c r="H35" s="144"/>
      <c r="I35" s="145"/>
    </row>
    <row r="36" spans="6:9" ht="12.75">
      <c r="F36" s="143"/>
      <c r="G36" s="144"/>
      <c r="H36" s="144"/>
      <c r="I36" s="145"/>
    </row>
    <row r="37" spans="6:9" ht="12.75">
      <c r="F37" s="143"/>
      <c r="G37" s="144"/>
      <c r="H37" s="144"/>
      <c r="I37" s="145"/>
    </row>
    <row r="38" spans="6:9" ht="12.75">
      <c r="F38" s="143"/>
      <c r="G38" s="144"/>
      <c r="H38" s="144"/>
      <c r="I38" s="145"/>
    </row>
    <row r="39" spans="6:9" ht="12.75">
      <c r="F39" s="143"/>
      <c r="G39" s="144"/>
      <c r="H39" s="144"/>
      <c r="I39" s="145"/>
    </row>
    <row r="40" spans="6:9" ht="12.75">
      <c r="F40" s="143"/>
      <c r="G40" s="144"/>
      <c r="H40" s="144"/>
      <c r="I40" s="145"/>
    </row>
    <row r="41" spans="6:9" ht="12.75">
      <c r="F41" s="143"/>
      <c r="G41" s="144"/>
      <c r="H41" s="144"/>
      <c r="I41" s="145"/>
    </row>
    <row r="42" spans="6:9" ht="12.75">
      <c r="F42" s="143"/>
      <c r="G42" s="144"/>
      <c r="H42" s="144"/>
      <c r="I42" s="145"/>
    </row>
    <row r="43" spans="6:9" ht="12.75">
      <c r="F43" s="143"/>
      <c r="G43" s="144"/>
      <c r="H43" s="144"/>
      <c r="I43" s="145"/>
    </row>
    <row r="44" spans="6:9" ht="12.75">
      <c r="F44" s="143"/>
      <c r="G44" s="144"/>
      <c r="H44" s="144"/>
      <c r="I44" s="145"/>
    </row>
    <row r="45" spans="6:9" ht="12.75">
      <c r="F45" s="143"/>
      <c r="G45" s="144"/>
      <c r="H45" s="144"/>
      <c r="I45" s="145"/>
    </row>
    <row r="46" spans="6:9" ht="12.75">
      <c r="F46" s="143"/>
      <c r="G46" s="144"/>
      <c r="H46" s="144"/>
      <c r="I46" s="145"/>
    </row>
    <row r="47" spans="6:9" ht="12.75">
      <c r="F47" s="143"/>
      <c r="G47" s="144"/>
      <c r="H47" s="144"/>
      <c r="I47" s="145"/>
    </row>
    <row r="48" spans="6:9" ht="12.75">
      <c r="F48" s="143"/>
      <c r="G48" s="144"/>
      <c r="H48" s="144"/>
      <c r="I48" s="145"/>
    </row>
    <row r="49" spans="6:9" ht="12.75">
      <c r="F49" s="143"/>
      <c r="G49" s="144"/>
      <c r="H49" s="144"/>
      <c r="I49" s="145"/>
    </row>
    <row r="50" spans="6:9" ht="12.75">
      <c r="F50" s="143"/>
      <c r="G50" s="144"/>
      <c r="H50" s="144"/>
      <c r="I50" s="145"/>
    </row>
    <row r="51" spans="6:9" ht="12.75">
      <c r="F51" s="143"/>
      <c r="G51" s="144"/>
      <c r="H51" s="144"/>
      <c r="I51" s="145"/>
    </row>
    <row r="52" spans="6:9" ht="12.75">
      <c r="F52" s="143"/>
      <c r="G52" s="144"/>
      <c r="H52" s="144"/>
      <c r="I52" s="145"/>
    </row>
    <row r="53" spans="6:9" ht="12.75">
      <c r="F53" s="143"/>
      <c r="G53" s="144"/>
      <c r="H53" s="144"/>
      <c r="I53" s="145"/>
    </row>
    <row r="54" spans="6:9" ht="12.75">
      <c r="F54" s="143"/>
      <c r="G54" s="144"/>
      <c r="H54" s="144"/>
      <c r="I54" s="145"/>
    </row>
    <row r="55" spans="6:9" ht="12.75">
      <c r="F55" s="143"/>
      <c r="G55" s="144"/>
      <c r="H55" s="144"/>
      <c r="I55" s="145"/>
    </row>
    <row r="56" spans="6:9" ht="12.75">
      <c r="F56" s="143"/>
      <c r="G56" s="144"/>
      <c r="H56" s="144"/>
      <c r="I56" s="145"/>
    </row>
    <row r="57" spans="6:9" ht="12.75">
      <c r="F57" s="143"/>
      <c r="G57" s="144"/>
      <c r="H57" s="144"/>
      <c r="I57" s="145"/>
    </row>
    <row r="58" spans="6:9" ht="12.75">
      <c r="F58" s="143"/>
      <c r="G58" s="144"/>
      <c r="H58" s="144"/>
      <c r="I58" s="145"/>
    </row>
    <row r="59" spans="6:9" ht="12.75">
      <c r="F59" s="143"/>
      <c r="G59" s="144"/>
      <c r="H59" s="144"/>
      <c r="I59" s="145"/>
    </row>
    <row r="60" spans="6:9" ht="12.75">
      <c r="F60" s="143"/>
      <c r="G60" s="144"/>
      <c r="H60" s="144"/>
      <c r="I60" s="145"/>
    </row>
    <row r="61" spans="6:9" ht="12.75">
      <c r="F61" s="143"/>
      <c r="G61" s="144"/>
      <c r="H61" s="144"/>
      <c r="I61" s="145"/>
    </row>
    <row r="62" spans="6:9" ht="12.75">
      <c r="F62" s="143"/>
      <c r="G62" s="144"/>
      <c r="H62" s="144"/>
      <c r="I62" s="145"/>
    </row>
    <row r="63" spans="6:9" ht="12.75">
      <c r="F63" s="143"/>
      <c r="G63" s="144"/>
      <c r="H63" s="144"/>
      <c r="I63" s="145"/>
    </row>
    <row r="64" spans="6:9" ht="12.75">
      <c r="F64" s="143"/>
      <c r="G64" s="144"/>
      <c r="H64" s="144"/>
      <c r="I64" s="145"/>
    </row>
    <row r="65" spans="6:9" ht="12.75">
      <c r="F65" s="143"/>
      <c r="G65" s="144"/>
      <c r="H65" s="144"/>
      <c r="I65" s="145"/>
    </row>
    <row r="66" spans="6:9" ht="12.75">
      <c r="F66" s="143"/>
      <c r="G66" s="144"/>
      <c r="H66" s="144"/>
      <c r="I66" s="145"/>
    </row>
    <row r="67" spans="6:9" ht="12.75">
      <c r="F67" s="143"/>
      <c r="G67" s="144"/>
      <c r="H67" s="144"/>
      <c r="I67" s="145"/>
    </row>
    <row r="68" spans="6:9" ht="12.75">
      <c r="F68" s="143"/>
      <c r="G68" s="144"/>
      <c r="H68" s="144"/>
      <c r="I68" s="145"/>
    </row>
    <row r="69" spans="6:9" ht="12.75">
      <c r="F69" s="143"/>
      <c r="G69" s="144"/>
      <c r="H69" s="144"/>
      <c r="I69" s="145"/>
    </row>
    <row r="70" spans="6:9" ht="12.75">
      <c r="F70" s="143"/>
      <c r="G70" s="144"/>
      <c r="H70" s="144"/>
      <c r="I70" s="145"/>
    </row>
    <row r="71" spans="6:9" ht="12.75">
      <c r="F71" s="143"/>
      <c r="G71" s="144"/>
      <c r="H71" s="144"/>
      <c r="I71" s="145"/>
    </row>
    <row r="72" spans="6:9" ht="12.75">
      <c r="F72" s="143"/>
      <c r="G72" s="144"/>
      <c r="H72" s="144"/>
      <c r="I72" s="145"/>
    </row>
  </sheetData>
  <sheetProtection/>
  <mergeCells count="4">
    <mergeCell ref="A1:B1"/>
    <mergeCell ref="A2:B2"/>
    <mergeCell ref="G2:I2"/>
    <mergeCell ref="H21:I2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87"/>
  <sheetViews>
    <sheetView showGridLines="0" showZeros="0" zoomScalePageLayoutView="0" workbookViewId="0" topLeftCell="A1">
      <selection activeCell="I23" sqref="I23"/>
    </sheetView>
  </sheetViews>
  <sheetFormatPr defaultColWidth="9.00390625" defaultRowHeight="12.75"/>
  <cols>
    <col min="1" max="1" width="4.375" style="146" customWidth="1"/>
    <col min="2" max="2" width="11.625" style="146" customWidth="1"/>
    <col min="3" max="3" width="40.375" style="146" customWidth="1"/>
    <col min="4" max="4" width="5.625" style="146" customWidth="1"/>
    <col min="5" max="5" width="8.625" style="188" customWidth="1"/>
    <col min="6" max="6" width="9.875" style="146" customWidth="1"/>
    <col min="7" max="7" width="13.875" style="146" customWidth="1"/>
    <col min="8" max="11" width="9.125" style="146" customWidth="1"/>
    <col min="12" max="12" width="75.375" style="146" customWidth="1"/>
    <col min="13" max="13" width="45.25390625" style="146" customWidth="1"/>
    <col min="14" max="16384" width="9.125" style="146" customWidth="1"/>
  </cols>
  <sheetData>
    <row r="1" spans="1:7" ht="15.75">
      <c r="A1" s="218" t="s">
        <v>65</v>
      </c>
      <c r="B1" s="218"/>
      <c r="C1" s="218"/>
      <c r="D1" s="218"/>
      <c r="E1" s="218"/>
      <c r="F1" s="218"/>
      <c r="G1" s="218"/>
    </row>
    <row r="2" spans="1:7" ht="14.25" customHeight="1" thickBot="1">
      <c r="A2" s="147"/>
      <c r="B2" s="148"/>
      <c r="C2" s="149"/>
      <c r="D2" s="149"/>
      <c r="E2" s="150"/>
      <c r="F2" s="149"/>
      <c r="G2" s="149"/>
    </row>
    <row r="3" spans="1:7" ht="13.5" thickTop="1">
      <c r="A3" s="209" t="s">
        <v>49</v>
      </c>
      <c r="B3" s="210"/>
      <c r="C3" s="97" t="str">
        <f>CONCATENATE(cislostavby," ",nazevstavby)</f>
        <v>155 Dětský domov , Vranov u Brna č. p.160</v>
      </c>
      <c r="D3" s="151"/>
      <c r="E3" s="152" t="s">
        <v>66</v>
      </c>
      <c r="F3" s="153">
        <f>Rekapitulace!H1</f>
        <v>0</v>
      </c>
      <c r="G3" s="154"/>
    </row>
    <row r="4" spans="1:7" ht="13.5" thickBot="1">
      <c r="A4" s="219" t="s">
        <v>51</v>
      </c>
      <c r="B4" s="212"/>
      <c r="C4" s="103" t="str">
        <f>CONCATENATE(cisloobjektu," ",nazevobjektu)</f>
        <v>05 Kanalizace na pozemku</v>
      </c>
      <c r="D4" s="155"/>
      <c r="E4" s="220" t="str">
        <f>Rekapitulace!G2</f>
        <v>Propočet nákladů</v>
      </c>
      <c r="F4" s="221"/>
      <c r="G4" s="222"/>
    </row>
    <row r="5" spans="1:7" ht="13.5" thickTop="1">
      <c r="A5" s="156"/>
      <c r="B5" s="147"/>
      <c r="C5" s="147"/>
      <c r="D5" s="147"/>
      <c r="E5" s="157"/>
      <c r="F5" s="147"/>
      <c r="G5" s="158"/>
    </row>
    <row r="6" spans="1:7" ht="12.75">
      <c r="A6" s="159" t="s">
        <v>67</v>
      </c>
      <c r="B6" s="160" t="s">
        <v>68</v>
      </c>
      <c r="C6" s="160" t="s">
        <v>69</v>
      </c>
      <c r="D6" s="160" t="s">
        <v>70</v>
      </c>
      <c r="E6" s="161" t="s">
        <v>71</v>
      </c>
      <c r="F6" s="160" t="s">
        <v>72</v>
      </c>
      <c r="G6" s="162" t="s">
        <v>73</v>
      </c>
    </row>
    <row r="7" spans="1:15" ht="12.75">
      <c r="A7" s="163" t="s">
        <v>74</v>
      </c>
      <c r="B7" s="164" t="s">
        <v>81</v>
      </c>
      <c r="C7" s="165" t="s">
        <v>82</v>
      </c>
      <c r="D7" s="166"/>
      <c r="E7" s="167"/>
      <c r="F7" s="167"/>
      <c r="G7" s="168"/>
      <c r="H7" s="169"/>
      <c r="I7" s="169"/>
      <c r="O7" s="170">
        <v>1</v>
      </c>
    </row>
    <row r="8" spans="1:104" ht="12.75">
      <c r="A8" s="171">
        <v>1</v>
      </c>
      <c r="B8" s="172" t="s">
        <v>83</v>
      </c>
      <c r="C8" s="173" t="s">
        <v>84</v>
      </c>
      <c r="D8" s="174" t="s">
        <v>85</v>
      </c>
      <c r="E8" s="175">
        <v>14</v>
      </c>
      <c r="F8" s="175"/>
      <c r="G8" s="176">
        <f aca="true" t="shared" si="0" ref="G8:G13">E8*F8</f>
        <v>0</v>
      </c>
      <c r="O8" s="170">
        <v>2</v>
      </c>
      <c r="AA8" s="146">
        <v>2</v>
      </c>
      <c r="AB8" s="146">
        <v>1</v>
      </c>
      <c r="AC8" s="146">
        <v>1</v>
      </c>
      <c r="AZ8" s="146">
        <v>1</v>
      </c>
      <c r="BA8" s="146">
        <f aca="true" t="shared" si="1" ref="BA8:BA13">IF(AZ8=1,G8,0)</f>
        <v>0</v>
      </c>
      <c r="BB8" s="146">
        <f>IF(AZ8=2,G8,0)</f>
        <v>0</v>
      </c>
      <c r="BC8" s="146">
        <f>IF(AZ8=3,G8,0)</f>
        <v>0</v>
      </c>
      <c r="BD8" s="146">
        <f>IF(AZ8=4,G8,0)</f>
        <v>0</v>
      </c>
      <c r="BE8" s="146">
        <f>IF(AZ8=5,G8,0)</f>
        <v>0</v>
      </c>
      <c r="CA8" s="177">
        <v>2</v>
      </c>
      <c r="CB8" s="177">
        <v>1</v>
      </c>
      <c r="CZ8" s="146">
        <v>0.83008</v>
      </c>
    </row>
    <row r="9" spans="1:104" ht="12.75">
      <c r="A9" s="171">
        <v>2</v>
      </c>
      <c r="B9" s="172" t="s">
        <v>86</v>
      </c>
      <c r="C9" s="173" t="s">
        <v>87</v>
      </c>
      <c r="D9" s="174" t="s">
        <v>85</v>
      </c>
      <c r="E9" s="175">
        <v>10</v>
      </c>
      <c r="F9" s="175"/>
      <c r="G9" s="176">
        <f t="shared" si="0"/>
        <v>0</v>
      </c>
      <c r="O9" s="170">
        <v>2</v>
      </c>
      <c r="AA9" s="146">
        <v>2</v>
      </c>
      <c r="AB9" s="146">
        <v>1</v>
      </c>
      <c r="AC9" s="146">
        <v>1</v>
      </c>
      <c r="AZ9" s="146">
        <v>1</v>
      </c>
      <c r="BA9" s="146">
        <f t="shared" si="1"/>
        <v>0</v>
      </c>
      <c r="BB9" s="146">
        <f>IF(AZ9=2,G9,0)</f>
        <v>0</v>
      </c>
      <c r="BC9" s="146">
        <f>IF(AZ9=3,G9,0)</f>
        <v>0</v>
      </c>
      <c r="BD9" s="146">
        <f>IF(AZ9=4,G9,0)</f>
        <v>0</v>
      </c>
      <c r="BE9" s="146">
        <f>IF(AZ9=5,G9,0)</f>
        <v>0</v>
      </c>
      <c r="CA9" s="177">
        <v>2</v>
      </c>
      <c r="CB9" s="177">
        <v>1</v>
      </c>
      <c r="CZ9" s="146">
        <v>0.82909</v>
      </c>
    </row>
    <row r="10" spans="1:104" ht="12.75">
      <c r="A10" s="171">
        <v>3</v>
      </c>
      <c r="B10" s="172" t="s">
        <v>88</v>
      </c>
      <c r="C10" s="173" t="s">
        <v>89</v>
      </c>
      <c r="D10" s="174" t="s">
        <v>85</v>
      </c>
      <c r="E10" s="175">
        <v>21</v>
      </c>
      <c r="F10" s="175"/>
      <c r="G10" s="176">
        <f t="shared" si="0"/>
        <v>0</v>
      </c>
      <c r="O10" s="170">
        <v>2</v>
      </c>
      <c r="AA10" s="146">
        <v>2</v>
      </c>
      <c r="AB10" s="146">
        <v>1</v>
      </c>
      <c r="AC10" s="146">
        <v>1</v>
      </c>
      <c r="AZ10" s="146">
        <v>1</v>
      </c>
      <c r="BA10" s="146">
        <f t="shared" si="1"/>
        <v>0</v>
      </c>
      <c r="BB10" s="146">
        <f>IF(AZ10=2,G10,0)</f>
        <v>0</v>
      </c>
      <c r="BC10" s="146">
        <f>IF(AZ10=3,G10,0)</f>
        <v>0</v>
      </c>
      <c r="BD10" s="146">
        <f>IF(AZ10=4,G10,0)</f>
        <v>0</v>
      </c>
      <c r="BE10" s="146">
        <f>IF(AZ10=5,G10,0)</f>
        <v>0</v>
      </c>
      <c r="CA10" s="177">
        <v>2</v>
      </c>
      <c r="CB10" s="177">
        <v>1</v>
      </c>
      <c r="CZ10" s="146">
        <v>0.88696</v>
      </c>
    </row>
    <row r="11" spans="1:104" ht="22.5">
      <c r="A11" s="171">
        <v>4</v>
      </c>
      <c r="B11" s="172" t="s">
        <v>90</v>
      </c>
      <c r="C11" s="173" t="s">
        <v>91</v>
      </c>
      <c r="D11" s="174" t="s">
        <v>92</v>
      </c>
      <c r="E11" s="175">
        <v>2</v>
      </c>
      <c r="F11" s="175"/>
      <c r="G11" s="176">
        <f t="shared" si="0"/>
        <v>0</v>
      </c>
      <c r="O11" s="170">
        <v>2</v>
      </c>
      <c r="AA11" s="146">
        <v>12</v>
      </c>
      <c r="AB11" s="146">
        <v>0</v>
      </c>
      <c r="AC11" s="146">
        <v>4</v>
      </c>
      <c r="AZ11" s="146">
        <v>1</v>
      </c>
      <c r="BA11" s="146">
        <f t="shared" si="1"/>
        <v>0</v>
      </c>
      <c r="BB11" s="146">
        <f>IF(AZ11=2,G11,0)</f>
        <v>0</v>
      </c>
      <c r="BC11" s="146">
        <f>IF(AZ11=3,G11,0)</f>
        <v>0</v>
      </c>
      <c r="BD11" s="146">
        <f>IF(AZ11=4,G11,0)</f>
        <v>0</v>
      </c>
      <c r="BE11" s="146">
        <f>IF(AZ11=5,G11,0)</f>
        <v>0</v>
      </c>
      <c r="CA11" s="177">
        <v>12</v>
      </c>
      <c r="CB11" s="177">
        <v>0</v>
      </c>
      <c r="CZ11" s="146">
        <v>0</v>
      </c>
    </row>
    <row r="12" spans="1:80" ht="12.75">
      <c r="A12" s="171">
        <v>5</v>
      </c>
      <c r="B12" s="172" t="s">
        <v>93</v>
      </c>
      <c r="C12" s="173" t="s">
        <v>94</v>
      </c>
      <c r="D12" s="174" t="s">
        <v>92</v>
      </c>
      <c r="E12" s="175">
        <v>1</v>
      </c>
      <c r="F12" s="175"/>
      <c r="G12" s="176">
        <f t="shared" si="0"/>
        <v>0</v>
      </c>
      <c r="O12" s="170"/>
      <c r="AA12" s="146">
        <v>2</v>
      </c>
      <c r="AB12" s="146">
        <v>1</v>
      </c>
      <c r="AC12" s="146">
        <v>1</v>
      </c>
      <c r="AZ12" s="146">
        <v>1</v>
      </c>
      <c r="BA12" s="146">
        <f t="shared" si="1"/>
        <v>0</v>
      </c>
      <c r="CA12" s="177"/>
      <c r="CB12" s="177"/>
    </row>
    <row r="13" spans="1:104" ht="22.5">
      <c r="A13" s="171">
        <v>6</v>
      </c>
      <c r="B13" s="172" t="s">
        <v>103</v>
      </c>
      <c r="C13" s="173" t="s">
        <v>104</v>
      </c>
      <c r="D13" s="174" t="s">
        <v>105</v>
      </c>
      <c r="E13" s="175">
        <v>1</v>
      </c>
      <c r="F13" s="175"/>
      <c r="G13" s="176">
        <f t="shared" si="0"/>
        <v>0</v>
      </c>
      <c r="O13" s="170">
        <v>2</v>
      </c>
      <c r="AA13" s="146">
        <v>12</v>
      </c>
      <c r="AB13" s="146">
        <v>0</v>
      </c>
      <c r="AC13" s="146">
        <v>5</v>
      </c>
      <c r="AZ13" s="146">
        <v>1</v>
      </c>
      <c r="BA13" s="146">
        <f t="shared" si="1"/>
        <v>0</v>
      </c>
      <c r="BB13" s="146">
        <f>IF(AZ13=2,G13,0)</f>
        <v>0</v>
      </c>
      <c r="BC13" s="146">
        <f>IF(AZ13=3,G13,0)</f>
        <v>0</v>
      </c>
      <c r="BD13" s="146">
        <f>IF(AZ13=4,G13,0)</f>
        <v>0</v>
      </c>
      <c r="BE13" s="146">
        <f>IF(AZ13=5,G13,0)</f>
        <v>0</v>
      </c>
      <c r="CA13" s="177">
        <v>12</v>
      </c>
      <c r="CB13" s="177">
        <v>0</v>
      </c>
      <c r="CZ13" s="146">
        <v>0</v>
      </c>
    </row>
    <row r="14" spans="1:57" ht="12.75">
      <c r="A14" s="178"/>
      <c r="B14" s="179" t="s">
        <v>75</v>
      </c>
      <c r="C14" s="180" t="str">
        <f>CONCATENATE(B7," ",C7)</f>
        <v>8 Trubní vedení</v>
      </c>
      <c r="D14" s="181"/>
      <c r="E14" s="182"/>
      <c r="F14" s="183"/>
      <c r="G14" s="184">
        <f>SUM(G7:G13)</f>
        <v>0</v>
      </c>
      <c r="O14" s="170">
        <v>4</v>
      </c>
      <c r="BA14" s="185">
        <f>SUM(BA7:BA13)</f>
        <v>0</v>
      </c>
      <c r="BB14" s="185">
        <f>SUM(BB7:BB13)</f>
        <v>0</v>
      </c>
      <c r="BC14" s="185">
        <f>SUM(BC7:BC13)</f>
        <v>0</v>
      </c>
      <c r="BD14" s="185">
        <f>SUM(BD7:BD13)</f>
        <v>0</v>
      </c>
      <c r="BE14" s="185">
        <f>SUM(BE7:BE13)</f>
        <v>0</v>
      </c>
    </row>
    <row r="15" ht="12.75">
      <c r="E15" s="146"/>
    </row>
    <row r="16" ht="12.75">
      <c r="E16" s="146"/>
    </row>
    <row r="17" ht="12.75">
      <c r="E17" s="146"/>
    </row>
    <row r="18" ht="12.75">
      <c r="E18" s="146"/>
    </row>
    <row r="19" ht="12.75">
      <c r="E19" s="146"/>
    </row>
    <row r="20" ht="12.75">
      <c r="E20" s="146"/>
    </row>
    <row r="21" ht="12.75">
      <c r="E21" s="146"/>
    </row>
    <row r="22" ht="12.75">
      <c r="E22" s="146"/>
    </row>
    <row r="23" ht="12.75">
      <c r="E23" s="146"/>
    </row>
    <row r="24" ht="12.75">
      <c r="E24" s="146"/>
    </row>
    <row r="25" ht="12.75">
      <c r="E25" s="146"/>
    </row>
    <row r="26" ht="12.75">
      <c r="E26" s="146"/>
    </row>
    <row r="27" ht="12.75">
      <c r="E27" s="146"/>
    </row>
    <row r="28" ht="12.75">
      <c r="E28" s="146"/>
    </row>
    <row r="29" ht="12.75">
      <c r="E29" s="146"/>
    </row>
    <row r="30" ht="12.75">
      <c r="E30" s="146"/>
    </row>
    <row r="31" ht="12.75">
      <c r="E31" s="146"/>
    </row>
    <row r="32" ht="12.75">
      <c r="E32" s="146"/>
    </row>
    <row r="33" ht="12.75">
      <c r="E33" s="146"/>
    </row>
    <row r="34" ht="12.75">
      <c r="E34" s="146"/>
    </row>
    <row r="35" ht="12.75">
      <c r="E35" s="146"/>
    </row>
    <row r="36" ht="12.75">
      <c r="E36" s="146"/>
    </row>
    <row r="37" ht="12.75">
      <c r="E37" s="146"/>
    </row>
    <row r="38" spans="1:7" ht="12.75">
      <c r="A38" s="186"/>
      <c r="B38" s="186"/>
      <c r="C38" s="186"/>
      <c r="D38" s="186"/>
      <c r="E38" s="186"/>
      <c r="F38" s="186"/>
      <c r="G38" s="186"/>
    </row>
    <row r="39" spans="1:7" ht="12.75">
      <c r="A39" s="186"/>
      <c r="B39" s="186"/>
      <c r="C39" s="186"/>
      <c r="D39" s="186"/>
      <c r="E39" s="186"/>
      <c r="F39" s="186"/>
      <c r="G39" s="186"/>
    </row>
    <row r="40" spans="1:7" ht="12.75">
      <c r="A40" s="186"/>
      <c r="B40" s="186"/>
      <c r="C40" s="186"/>
      <c r="D40" s="186"/>
      <c r="E40" s="186"/>
      <c r="F40" s="186"/>
      <c r="G40" s="186"/>
    </row>
    <row r="41" spans="1:7" ht="12.75">
      <c r="A41" s="186"/>
      <c r="B41" s="186"/>
      <c r="C41" s="186"/>
      <c r="D41" s="186"/>
      <c r="E41" s="186"/>
      <c r="F41" s="186"/>
      <c r="G41" s="186"/>
    </row>
    <row r="42" ht="12.75">
      <c r="E42" s="146"/>
    </row>
    <row r="43" ht="12.75">
      <c r="E43" s="146"/>
    </row>
    <row r="44" ht="12.75">
      <c r="E44" s="146"/>
    </row>
    <row r="45" ht="12.75">
      <c r="E45" s="146"/>
    </row>
    <row r="46" ht="12.75">
      <c r="E46" s="146"/>
    </row>
    <row r="47" ht="12.75">
      <c r="E47" s="146"/>
    </row>
    <row r="48" ht="12.75">
      <c r="E48" s="146"/>
    </row>
    <row r="49" ht="12.75">
      <c r="E49" s="146"/>
    </row>
    <row r="50" ht="12.75">
      <c r="E50" s="146"/>
    </row>
    <row r="51" ht="12.75">
      <c r="E51" s="146"/>
    </row>
    <row r="52" ht="12.75">
      <c r="E52" s="146"/>
    </row>
    <row r="53" ht="12.75">
      <c r="E53" s="146"/>
    </row>
    <row r="54" ht="12.75">
      <c r="E54" s="146"/>
    </row>
    <row r="55" ht="12.75">
      <c r="E55" s="146"/>
    </row>
    <row r="56" ht="12.75">
      <c r="E56" s="146"/>
    </row>
    <row r="57" ht="12.75">
      <c r="E57" s="146"/>
    </row>
    <row r="58" ht="12.75">
      <c r="E58" s="146"/>
    </row>
    <row r="59" ht="12.75">
      <c r="E59" s="146"/>
    </row>
    <row r="60" ht="12.75">
      <c r="E60" s="146"/>
    </row>
    <row r="61" ht="12.75">
      <c r="E61" s="146"/>
    </row>
    <row r="62" ht="12.75">
      <c r="E62" s="146"/>
    </row>
    <row r="63" ht="12.75">
      <c r="E63" s="146"/>
    </row>
    <row r="64" ht="12.75">
      <c r="E64" s="146"/>
    </row>
    <row r="65" ht="12.75">
      <c r="E65" s="146"/>
    </row>
    <row r="66" ht="12.75">
      <c r="E66" s="146"/>
    </row>
    <row r="67" ht="12.75">
      <c r="E67" s="146"/>
    </row>
    <row r="68" ht="12.75">
      <c r="E68" s="146"/>
    </row>
    <row r="69" ht="12.75">
      <c r="E69" s="146"/>
    </row>
    <row r="70" ht="12.75">
      <c r="E70" s="146"/>
    </row>
    <row r="71" ht="12.75">
      <c r="E71" s="146"/>
    </row>
    <row r="72" ht="12.75">
      <c r="E72" s="146"/>
    </row>
    <row r="73" spans="1:2" ht="12.75">
      <c r="A73" s="187"/>
      <c r="B73" s="187"/>
    </row>
    <row r="74" spans="1:7" ht="12.75">
      <c r="A74" s="186"/>
      <c r="B74" s="186"/>
      <c r="C74" s="189"/>
      <c r="D74" s="189"/>
      <c r="E74" s="190"/>
      <c r="F74" s="189"/>
      <c r="G74" s="191"/>
    </row>
    <row r="75" spans="1:7" ht="12.75">
      <c r="A75" s="192"/>
      <c r="B75" s="192"/>
      <c r="C75" s="186"/>
      <c r="D75" s="186"/>
      <c r="E75" s="193"/>
      <c r="F75" s="186"/>
      <c r="G75" s="186"/>
    </row>
    <row r="76" spans="1:7" ht="12.75">
      <c r="A76" s="186"/>
      <c r="B76" s="186"/>
      <c r="C76" s="186"/>
      <c r="D76" s="186"/>
      <c r="E76" s="193"/>
      <c r="F76" s="186"/>
      <c r="G76" s="186"/>
    </row>
    <row r="77" spans="1:7" ht="12.75">
      <c r="A77" s="186"/>
      <c r="B77" s="186"/>
      <c r="C77" s="186"/>
      <c r="D77" s="186"/>
      <c r="E77" s="193"/>
      <c r="F77" s="186"/>
      <c r="G77" s="186"/>
    </row>
    <row r="78" spans="1:7" ht="12.75">
      <c r="A78" s="186"/>
      <c r="B78" s="186"/>
      <c r="C78" s="186"/>
      <c r="D78" s="186"/>
      <c r="E78" s="193"/>
      <c r="F78" s="186"/>
      <c r="G78" s="186"/>
    </row>
    <row r="79" spans="1:7" ht="12.75">
      <c r="A79" s="186"/>
      <c r="B79" s="186"/>
      <c r="C79" s="186"/>
      <c r="D79" s="186"/>
      <c r="E79" s="193"/>
      <c r="F79" s="186"/>
      <c r="G79" s="186"/>
    </row>
    <row r="80" spans="1:7" ht="12.75">
      <c r="A80" s="186"/>
      <c r="B80" s="186"/>
      <c r="C80" s="186"/>
      <c r="D80" s="186"/>
      <c r="E80" s="193"/>
      <c r="F80" s="186"/>
      <c r="G80" s="186"/>
    </row>
    <row r="81" spans="1:7" ht="12.75">
      <c r="A81" s="186"/>
      <c r="B81" s="186"/>
      <c r="C81" s="186"/>
      <c r="D81" s="186"/>
      <c r="E81" s="193"/>
      <c r="F81" s="186"/>
      <c r="G81" s="186"/>
    </row>
    <row r="82" spans="1:7" ht="12.75">
      <c r="A82" s="186"/>
      <c r="B82" s="186"/>
      <c r="C82" s="186"/>
      <c r="D82" s="186"/>
      <c r="E82" s="193"/>
      <c r="F82" s="186"/>
      <c r="G82" s="186"/>
    </row>
    <row r="83" spans="1:7" ht="12.75">
      <c r="A83" s="186"/>
      <c r="B83" s="186"/>
      <c r="C83" s="186"/>
      <c r="D83" s="186"/>
      <c r="E83" s="193"/>
      <c r="F83" s="186"/>
      <c r="G83" s="186"/>
    </row>
    <row r="84" spans="1:7" ht="12.75">
      <c r="A84" s="186"/>
      <c r="B84" s="186"/>
      <c r="C84" s="186"/>
      <c r="D84" s="186"/>
      <c r="E84" s="193"/>
      <c r="F84" s="186"/>
      <c r="G84" s="186"/>
    </row>
    <row r="85" spans="1:7" ht="12.75">
      <c r="A85" s="186"/>
      <c r="B85" s="186"/>
      <c r="C85" s="186"/>
      <c r="D85" s="186"/>
      <c r="E85" s="193"/>
      <c r="F85" s="186"/>
      <c r="G85" s="186"/>
    </row>
    <row r="86" spans="1:7" ht="12.75">
      <c r="A86" s="186"/>
      <c r="B86" s="186"/>
      <c r="C86" s="186"/>
      <c r="D86" s="186"/>
      <c r="E86" s="193"/>
      <c r="F86" s="186"/>
      <c r="G86" s="186"/>
    </row>
    <row r="87" spans="1:7" ht="12.75">
      <c r="A87" s="186"/>
      <c r="B87" s="186"/>
      <c r="C87" s="186"/>
      <c r="D87" s="186"/>
      <c r="E87" s="193"/>
      <c r="F87" s="186"/>
      <c r="G87" s="186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</dc:creator>
  <cp:keywords/>
  <dc:description/>
  <cp:lastModifiedBy>Reditel</cp:lastModifiedBy>
  <cp:lastPrinted>2015-09-11T06:00:37Z</cp:lastPrinted>
  <dcterms:created xsi:type="dcterms:W3CDTF">2014-02-18T07:56:30Z</dcterms:created>
  <dcterms:modified xsi:type="dcterms:W3CDTF">2015-09-11T06:12:49Z</dcterms:modified>
  <cp:category/>
  <cp:version/>
  <cp:contentType/>
  <cp:contentStatus/>
</cp:coreProperties>
</file>