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390" windowWidth="14115" windowHeight="87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'Položky'!$A$1:$G$128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<sst xmlns="http://schemas.openxmlformats.org/spreadsheetml/2006/main" count="412" uniqueCount="241">
  <si>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</si>
  <si>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</si>
  <si>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</si>
  <si>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</si>
  <si>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</si>
  <si>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</si>
  <si>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</si>
  <si>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</si>
  <si>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</si>
  <si>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</si>
  <si>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</si>
  <si>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</si>
  <si>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</si>
  <si>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</si>
  <si>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</si>
  <si>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</si>
  <si>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</si>
  <si>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</si>
  <si>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</si>
  <si>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</si>
  <si>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</si>
  <si>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</si>
  <si>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</si>
  <si>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</si>
  <si>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</si>
  <si>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</si>
  <si>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</si>
  <si>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</si>
  <si>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</si>
  <si>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</si>
  <si>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</si>
  <si>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</si>
  <si>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</si>
  <si>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</si>
  <si>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</si>
  <si>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</si>
  <si>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</si>
  <si>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</si>
  <si>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</si>
  <si>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</si>
  <si>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</si>
  <si>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</si>
  <si>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</si>
  <si>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</si>
  <si>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</si>
  <si>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</si>
  <si>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</si>
  <si>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</si>
  <si>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</si>
  <si>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</si>
  <si>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</si>
  <si>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</si>
  <si>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</si>
  <si>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</si>
  <si>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</si>
  <si>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</si>
  <si>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</si>
  <si>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</si>
  <si>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</si>
  <si>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</si>
  <si>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</si>
  <si>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</si>
  <si>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</si>
  <si>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</si>
  <si>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</si>
  <si>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</si>
  <si>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</si>
  <si>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</si>
  <si>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</si>
  <si>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</si>
  <si>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</si>
  <si>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</si>
  <si>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</si>
  <si>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</si>
  <si>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</si>
  <si>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</si>
  <si>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</si>
  <si>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</si>
  <si>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15018</t>
  </si>
  <si>
    <t>Husova</t>
  </si>
  <si>
    <t>3</t>
  </si>
  <si>
    <t>Svislé a kompletní konstrukce</t>
  </si>
  <si>
    <t>342265132RT6</t>
  </si>
  <si>
    <t>Úprava podkroví sádrokarton. na ocel. rošt vodor. desky protipožární tl. 12,5 mm, bez izolace</t>
  </si>
  <si>
    <t>m2</t>
  </si>
  <si>
    <t>B:35,2*6,48+25,46*4,86+8,75*4,89</t>
  </si>
  <si>
    <t>C:2,5*(26,99+9,86+5,62+25,46+8,75+22,00)</t>
  </si>
  <si>
    <t>342265991R00</t>
  </si>
  <si>
    <t xml:space="preserve">Příplatek k úpravě podkroví za tloušťku desek 15mm </t>
  </si>
  <si>
    <t>9</t>
  </si>
  <si>
    <t>Ostatní konstrukce, bourání</t>
  </si>
  <si>
    <t>919001</t>
  </si>
  <si>
    <t xml:space="preserve">Kontrola zhlaví trámů statikem </t>
  </si>
  <si>
    <t>hod</t>
  </si>
  <si>
    <t>919002odhad</t>
  </si>
  <si>
    <t>Stavební úpravy pro kontrolu zhlaví trámů /uvolnění,zapravení apod/</t>
  </si>
  <si>
    <t>sada</t>
  </si>
  <si>
    <t>94</t>
  </si>
  <si>
    <t>Lešení a stavební výtahy</t>
  </si>
  <si>
    <t>941955002R00</t>
  </si>
  <si>
    <t xml:space="preserve">Lešení lehké pomocné, výška podlahy do 1,9 m </t>
  </si>
  <si>
    <t>C:246,7</t>
  </si>
  <si>
    <t>95</t>
  </si>
  <si>
    <t>Dokončovací konstrukce na pozemních stavbách</t>
  </si>
  <si>
    <t>952901111R00</t>
  </si>
  <si>
    <t xml:space="preserve">Vyčištění budov o výšce podlaží do 4 m </t>
  </si>
  <si>
    <t>95190_V01</t>
  </si>
  <si>
    <t xml:space="preserve">Zakrývání kcí před znečištěním při provádění prací </t>
  </si>
  <si>
    <t>kpl</t>
  </si>
  <si>
    <t>96</t>
  </si>
  <si>
    <t>Bourání konstrukcí</t>
  </si>
  <si>
    <t>963016153R00</t>
  </si>
  <si>
    <t xml:space="preserve">DMTZ podhledu SDK,2úrov.kříž.rošt,2xoplášť.12,5 mm 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</si>
  <si>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</si>
  <si>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</si>
  <si>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</si>
  <si>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</si>
  <si>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</si>
  <si>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</si>
  <si>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</si>
  <si>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713100832R00</t>
  </si>
  <si>
    <t xml:space="preserve">Odstr. tepelné izolace z min. desek tl. do 200 mm </t>
  </si>
  <si>
    <t>713111121RT1</t>
  </si>
  <si>
    <t>Izolace tepelné stropů rovných spodem, drátem 1 vrstva - materiál ve specifikaci</t>
  </si>
  <si>
    <t>713111121RT2</t>
  </si>
  <si>
    <t>Izolace tepelné stropů rovných spodem, drátem 2 vrstvy - materiál ve specifikaci</t>
  </si>
  <si>
    <t>713111130RT1</t>
  </si>
  <si>
    <t>Izolace tepelné stropů, vložené mezi krokve 1 vrstva - materiál ve specifikaci</t>
  </si>
  <si>
    <t>A:35,2*6,48*1,25+25,46*4,86*1,25+8,75*4,89*1,25</t>
  </si>
  <si>
    <t>713111130RT2</t>
  </si>
  <si>
    <t>Izolace tepelné stropů, vložené mezi krokve 2 vrstvy - materiál ve specifikaci</t>
  </si>
  <si>
    <t>713111211RL2</t>
  </si>
  <si>
    <t>Montáž parozábrany krovů spodem s přelepením spojů Tyvek VCL</t>
  </si>
  <si>
    <t>713191100R00</t>
  </si>
  <si>
    <t xml:space="preserve">Položení separační fólie </t>
  </si>
  <si>
    <t>B:(35,2*6,48+25,46*4,86+8,75*4,89)*1,05</t>
  </si>
  <si>
    <t>63151370.A</t>
  </si>
  <si>
    <t>Deska z minerální plsti ORSIK tl. 1200x600x40 mm</t>
  </si>
  <si>
    <t>C:246,7*1,05</t>
  </si>
  <si>
    <t>63151374.A</t>
  </si>
  <si>
    <t>Deska z minerální plsti ORSIK tl. 1200x600x100 mm</t>
  </si>
  <si>
    <t>63151376.A</t>
  </si>
  <si>
    <t>Deska z minerální plsti ORSIK tl. 1200x600x140 mm</t>
  </si>
  <si>
    <t>A:(35,2*6,48*1,25+25,46*4,86*1,25+8,75*4,89*1,25)*1,05</t>
  </si>
  <si>
    <t>67352180.A</t>
  </si>
  <si>
    <t>Fólie hydroizolační difuzní Tyvek SOFT</t>
  </si>
  <si>
    <t>414,3501*1,15</t>
  </si>
  <si>
    <t>998713203R00</t>
  </si>
  <si>
    <t xml:space="preserve">Přesun hmot pro izolace tepelné, výšky do 24 m </t>
  </si>
  <si>
    <t>762</t>
  </si>
  <si>
    <t>Konstrukce tesařské</t>
  </si>
  <si>
    <t>762332931R00</t>
  </si>
  <si>
    <t>Doplnění střešní vazby z hranolů do 120 cm2 vč.dod příložky krokví</t>
  </si>
  <si>
    <t>m</t>
  </si>
  <si>
    <t>Začátek provozního součtu</t>
  </si>
  <si>
    <t>C:2,5*(26,99+9,86+5,62+25,46+8,75+22,00)/0,8</t>
  </si>
  <si>
    <t>Konec provozního součtu</t>
  </si>
  <si>
    <t>309</t>
  </si>
  <si>
    <t>762342204RT4</t>
  </si>
  <si>
    <t>Montáž laťování střech, svislé, vzdálenost 60 cm včetně dodávky řeziva, latě 4/6 cm</t>
  </si>
  <si>
    <t>762811210RT3</t>
  </si>
  <si>
    <t>Montáž záklopu, vrchní na sraz, hrubá prkna včetně dodávky řeziva, prkna tl. 24 mm</t>
  </si>
  <si>
    <t>998762203R00</t>
  </si>
  <si>
    <t xml:space="preserve">Přesun hmot pro tesařské konstrukce, výšky do 24 m </t>
  </si>
  <si>
    <t>766</t>
  </si>
  <si>
    <t>Konstrukce truhlářské</t>
  </si>
  <si>
    <t>766624044R00</t>
  </si>
  <si>
    <t xml:space="preserve">Montáž střešních oken rozměr 114/118 - 140 cm </t>
  </si>
  <si>
    <t>kus</t>
  </si>
  <si>
    <t>766624047R00</t>
  </si>
  <si>
    <t xml:space="preserve">Montáž zateplovací sady pro střešní okna </t>
  </si>
  <si>
    <t>766624063R00</t>
  </si>
  <si>
    <t xml:space="preserve">Montáž lamelových žaluzií střešních oken </t>
  </si>
  <si>
    <t>766624064R00</t>
  </si>
  <si>
    <t xml:space="preserve">Montáž zastiňujících rolet střešních oken </t>
  </si>
  <si>
    <t>76619V01</t>
  </si>
  <si>
    <t>Demontáž střešního okna a ostění odvoz a likvidace  sutí</t>
  </si>
  <si>
    <t>76619V02</t>
  </si>
  <si>
    <t>Úprava střešní krytiny po mtž okna</t>
  </si>
  <si>
    <t>28323413</t>
  </si>
  <si>
    <t>Fólie parotěsná PE Velux BBX 0000 S08 114 x 140 cm</t>
  </si>
  <si>
    <t>61140286R</t>
  </si>
  <si>
    <t xml:space="preserve">GGU 0060R30 Solar 1140x1400 </t>
  </si>
  <si>
    <t>61140302.A</t>
  </si>
  <si>
    <t>Lemování okna Velux EDS 0000 S08 114x140 cm</t>
  </si>
  <si>
    <t>611403973</t>
  </si>
  <si>
    <t xml:space="preserve">Ostění pref. PVC Velux LSB 2000 SK08 114 x 140 cm </t>
  </si>
  <si>
    <t>61140588</t>
  </si>
  <si>
    <t>Markýza BBX S08 na solární pohon</t>
  </si>
  <si>
    <t>61140589</t>
  </si>
  <si>
    <t>RSL S08 zastiňovací roleta na solární pohon</t>
  </si>
  <si>
    <t>611405912</t>
  </si>
  <si>
    <t xml:space="preserve">Sada zateplovací Velux BDX 2000 S08 114x140 cm </t>
  </si>
  <si>
    <t>998766203R00</t>
  </si>
  <si>
    <t xml:space="preserve">Přesun hmot pro truhlářské konstr., výšky do 24 m </t>
  </si>
  <si>
    <t>767</t>
  </si>
  <si>
    <t>Konstrukce zámečnické</t>
  </si>
  <si>
    <t>767584642R00</t>
  </si>
  <si>
    <t xml:space="preserve">Montáž podhledů ostatních  -  desky </t>
  </si>
  <si>
    <t>783</t>
  </si>
  <si>
    <t>Nátěry</t>
  </si>
  <si>
    <t>783782205R00</t>
  </si>
  <si>
    <t xml:space="preserve">Nátěr tesařských konstrukcí Bochemitem QB 2x </t>
  </si>
  <si>
    <t>B-oboustranně lávka:(35,2*6,48+25,46*4,86+8,75*4,89)*2</t>
  </si>
  <si>
    <t>příložky:309*(0,04+0,24)*2</t>
  </si>
  <si>
    <t>784</t>
  </si>
  <si>
    <t>Malby</t>
  </si>
  <si>
    <t>784111701R00</t>
  </si>
  <si>
    <t xml:space="preserve">Penetrace podkladu nátěrem Remal sádrokarton 1x </t>
  </si>
  <si>
    <t>784115712R00</t>
  </si>
  <si>
    <t xml:space="preserve">Malba Remal sádrokarton, bílá, bez penetrace, 2 x </t>
  </si>
  <si>
    <t>M21</t>
  </si>
  <si>
    <t>Elektromontáže</t>
  </si>
  <si>
    <t>210001.1</t>
  </si>
  <si>
    <t>Elektroinstalace výměny svítidel</t>
  </si>
  <si>
    <t>210002.1</t>
  </si>
  <si>
    <t xml:space="preserve">Úprava stávající elektroinstalace vč svítidel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</si>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</sst>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8" fillId="3" borderId="52" xfId="20" applyNumberFormat="1" applyFont="1" applyFill="1" applyBorder="1" applyAlignment="1">
      <alignment horizontal="right" wrapText="1"/>
      <protection/>
    </xf>
    <xf numFmtId="0" fontId="18" fillId="3" borderId="33" xfId="20" applyFont="1" applyFill="1" applyBorder="1" applyAlignment="1">
      <alignment horizontal="left" wrapText="1"/>
      <protection/>
    </xf>
    <xf numFmtId="0" fontId="18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left"/>
      <protection/>
    </xf>
    <xf numFmtId="0" fontId="20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16" fillId="3" borderId="52" xfId="20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8" fillId="3" borderId="61" xfId="20" applyNumberFormat="1" applyFont="1" applyFill="1" applyBorder="1" applyAlignment="1">
      <alignment horizontal="left" wrapText="1"/>
      <protection/>
    </xf>
    <xf numFmtId="49" fontId="19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49" fontId="16" fillId="3" borderId="61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0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 t="str">
        <f>Rekapitulace!G2</f>
        <v>Husova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73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6"/>
      <c r="D8" s="206"/>
      <c r="E8" s="207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6">
        <f>Projektant</f>
        <v>0</v>
      </c>
      <c r="D9" s="206"/>
      <c r="E9" s="207"/>
      <c r="F9" s="13"/>
      <c r="G9" s="34"/>
      <c r="H9" s="35"/>
    </row>
    <row r="10" spans="1:8" ht="12.75">
      <c r="A10" s="29" t="s">
        <v>14</v>
      </c>
      <c r="B10" s="13"/>
      <c r="C10" s="206"/>
      <c r="D10" s="206"/>
      <c r="E10" s="206"/>
      <c r="F10" s="36"/>
      <c r="G10" s="37"/>
      <c r="H10" s="38"/>
    </row>
    <row r="11" spans="1:57" ht="13.5" customHeight="1">
      <c r="A11" s="29" t="s">
        <v>15</v>
      </c>
      <c r="B11" s="13"/>
      <c r="C11" s="206"/>
      <c r="D11" s="206"/>
      <c r="E11" s="206"/>
      <c r="F11" s="39" t="s">
        <v>16</v>
      </c>
      <c r="G11" s="40">
        <v>15018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8"/>
      <c r="D12" s="208"/>
      <c r="E12" s="208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Rekapitulace!A26</f>
        <v>Ztížené výrobní podmínky</v>
      </c>
      <c r="E15" s="58"/>
      <c r="F15" s="59"/>
      <c r="G15" s="56">
        <f>Rekapitulace!I26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Rekapitulace!A27</f>
        <v>Oborová přirážka</v>
      </c>
      <c r="E16" s="60"/>
      <c r="F16" s="61"/>
      <c r="G16" s="56">
        <f>Rekapitulace!I27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Rekapitulace!A28</f>
        <v>Přesun stavebních kapacit</v>
      </c>
      <c r="E17" s="60"/>
      <c r="F17" s="61"/>
      <c r="G17" s="56">
        <f>Rekapitulace!I28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Rekapitulace!A29</f>
        <v>Mimostaveništní doprava</v>
      </c>
      <c r="E18" s="60"/>
      <c r="F18" s="61"/>
      <c r="G18" s="56">
        <f>Rekapitulace!I29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Rekapitulace!A30</f>
        <v>Zařízení staveniště</v>
      </c>
      <c r="E19" s="60"/>
      <c r="F19" s="61"/>
      <c r="G19" s="56">
        <f>Rekapitulace!I30</f>
        <v>0</v>
      </c>
    </row>
    <row r="20" spans="1:7" ht="15.95" customHeight="1">
      <c r="A20" s="64"/>
      <c r="B20" s="55"/>
      <c r="C20" s="56"/>
      <c r="D20" s="9" t="str">
        <f>Rekapitulace!A31</f>
        <v>Provoz investora</v>
      </c>
      <c r="E20" s="60"/>
      <c r="F20" s="61"/>
      <c r="G20" s="56">
        <f>Rekapitulace!I31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Rekapitulace!A32</f>
        <v>Kompletační činnost (IČD)</v>
      </c>
      <c r="E21" s="60"/>
      <c r="F21" s="61"/>
      <c r="G21" s="56">
        <f>Rekapitulace!I32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9" t="s">
        <v>33</v>
      </c>
      <c r="B23" s="21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1">
        <f>C23-F32</f>
        <v>0</v>
      </c>
      <c r="G30" s="212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1">
        <f>ROUND(PRODUCT(F30,C31/100),0)</f>
        <v>0</v>
      </c>
      <c r="G31" s="212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1">
        <v>0</v>
      </c>
      <c r="G32" s="212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1">
        <f>ROUND(PRODUCT(F32,C33/100),0)</f>
        <v>0</v>
      </c>
      <c r="G33" s="212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3">
        <f>ROUND(SUM(F30:F33),0)</f>
        <v>0</v>
      </c>
      <c r="G34" s="214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6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6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6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6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6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6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6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6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15"/>
      <c r="C46" s="215"/>
      <c r="D46" s="215"/>
      <c r="E46" s="215"/>
      <c r="F46" s="215"/>
      <c r="G46" s="215"/>
    </row>
    <row r="47" spans="2:7" ht="12.75">
      <c r="B47" s="215"/>
      <c r="C47" s="215"/>
      <c r="D47" s="215"/>
      <c r="E47" s="215"/>
      <c r="F47" s="215"/>
      <c r="G47" s="215"/>
    </row>
    <row r="48" spans="2:7" ht="12.75">
      <c r="B48" s="215"/>
      <c r="C48" s="215"/>
      <c r="D48" s="215"/>
      <c r="E48" s="215"/>
      <c r="F48" s="215"/>
      <c r="G48" s="215"/>
    </row>
    <row r="49" spans="2:7" ht="12.75">
      <c r="B49" s="215"/>
      <c r="C49" s="215"/>
      <c r="D49" s="215"/>
      <c r="E49" s="215"/>
      <c r="F49" s="215"/>
      <c r="G49" s="215"/>
    </row>
    <row r="50" spans="2:7" ht="12.75">
      <c r="B50" s="215"/>
      <c r="C50" s="215"/>
      <c r="D50" s="215"/>
      <c r="E50" s="215"/>
      <c r="F50" s="215"/>
      <c r="G50" s="215"/>
    </row>
    <row r="51" spans="2:7" ht="12.75">
      <c r="B51" s="215"/>
      <c r="C51" s="215"/>
      <c r="D51" s="215"/>
      <c r="E51" s="215"/>
      <c r="F51" s="215"/>
      <c r="G51" s="215"/>
    </row>
    <row r="52" spans="2:7" ht="12.75">
      <c r="B52" s="215"/>
      <c r="C52" s="215"/>
      <c r="D52" s="215"/>
      <c r="E52" s="215"/>
      <c r="F52" s="215"/>
      <c r="G52" s="215"/>
    </row>
    <row r="53" spans="2:7" ht="12.75">
      <c r="B53" s="215"/>
      <c r="C53" s="215"/>
      <c r="D53" s="215"/>
      <c r="E53" s="215"/>
      <c r="F53" s="215"/>
      <c r="G53" s="215"/>
    </row>
    <row r="54" spans="2:7" ht="12.75">
      <c r="B54" s="215"/>
      <c r="C54" s="215"/>
      <c r="D54" s="215"/>
      <c r="E54" s="215"/>
      <c r="F54" s="215"/>
      <c r="G54" s="215"/>
    </row>
    <row r="55" spans="2:7" ht="12.75">
      <c r="B55" s="215"/>
      <c r="C55" s="215"/>
      <c r="D55" s="215"/>
      <c r="E55" s="215"/>
      <c r="F55" s="215"/>
      <c r="G55" s="21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workbookViewId="0" topLeftCell="A1">
      <selection activeCell="B47" sqref="B47:C4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15018 Husova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1 Husova</v>
      </c>
      <c r="D2" s="104"/>
      <c r="E2" s="105"/>
      <c r="F2" s="104"/>
      <c r="G2" s="220" t="s">
        <v>79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Položky!BA14</f>
        <v>0</v>
      </c>
      <c r="F7" s="202">
        <f>Položky!BB14</f>
        <v>0</v>
      </c>
      <c r="G7" s="202">
        <f>Položky!BC14</f>
        <v>0</v>
      </c>
      <c r="H7" s="202">
        <f>Položky!BD14</f>
        <v>0</v>
      </c>
      <c r="I7" s="203">
        <f>Položky!BE14</f>
        <v>0</v>
      </c>
    </row>
    <row r="8" spans="1:9" s="35" customFormat="1" ht="12.75">
      <c r="A8" s="200" t="str">
        <f>Položky!B15</f>
        <v>9</v>
      </c>
      <c r="B8" s="115" t="str">
        <f>Položky!C15</f>
        <v>Ostatní konstrukce, bourání</v>
      </c>
      <c r="C8" s="66"/>
      <c r="D8" s="116"/>
      <c r="E8" s="201">
        <f>Položky!BA18</f>
        <v>0</v>
      </c>
      <c r="F8" s="202">
        <f>Položky!BB18</f>
        <v>0</v>
      </c>
      <c r="G8" s="202">
        <f>Položky!BC18</f>
        <v>0</v>
      </c>
      <c r="H8" s="202">
        <f>Položky!BD18</f>
        <v>0</v>
      </c>
      <c r="I8" s="203">
        <f>Položky!BE18</f>
        <v>0</v>
      </c>
    </row>
    <row r="9" spans="1:9" s="35" customFormat="1" ht="12.75">
      <c r="A9" s="200" t="str">
        <f>Položky!B19</f>
        <v>94</v>
      </c>
      <c r="B9" s="115" t="str">
        <f>Položky!C19</f>
        <v>Lešení a stavební výtahy</v>
      </c>
      <c r="C9" s="66"/>
      <c r="D9" s="116"/>
      <c r="E9" s="201">
        <f>Položky!BA23</f>
        <v>0</v>
      </c>
      <c r="F9" s="202">
        <f>Položky!BB23</f>
        <v>0</v>
      </c>
      <c r="G9" s="202">
        <f>Položky!BC23</f>
        <v>0</v>
      </c>
      <c r="H9" s="202">
        <f>Položky!BD23</f>
        <v>0</v>
      </c>
      <c r="I9" s="203">
        <f>Položky!BE23</f>
        <v>0</v>
      </c>
    </row>
    <row r="10" spans="1:9" s="35" customFormat="1" ht="12.75">
      <c r="A10" s="200" t="str">
        <f>Položky!B24</f>
        <v>95</v>
      </c>
      <c r="B10" s="115" t="str">
        <f>Položky!C24</f>
        <v>Dokončovací konstrukce na pozemních stavbách</v>
      </c>
      <c r="C10" s="66"/>
      <c r="D10" s="116"/>
      <c r="E10" s="201">
        <f>Položky!BA29</f>
        <v>0</v>
      </c>
      <c r="F10" s="202">
        <f>Položky!BB29</f>
        <v>0</v>
      </c>
      <c r="G10" s="202">
        <f>Položky!BC29</f>
        <v>0</v>
      </c>
      <c r="H10" s="202">
        <f>Položky!BD29</f>
        <v>0</v>
      </c>
      <c r="I10" s="203">
        <f>Položky!BE29</f>
        <v>0</v>
      </c>
    </row>
    <row r="11" spans="1:9" s="35" customFormat="1" ht="12.75">
      <c r="A11" s="200" t="str">
        <f>Položky!B30</f>
        <v>96</v>
      </c>
      <c r="B11" s="115" t="str">
        <f>Položky!C30</f>
        <v>Bourání konstrukcí</v>
      </c>
      <c r="C11" s="66"/>
      <c r="D11" s="116"/>
      <c r="E11" s="201">
        <f>Položky!BA34</f>
        <v>0</v>
      </c>
      <c r="F11" s="202">
        <f>Položky!BB34</f>
        <v>0</v>
      </c>
      <c r="G11" s="202">
        <f>Položky!BC34</f>
        <v>0</v>
      </c>
      <c r="H11" s="202">
        <f>Položky!BD34</f>
        <v>0</v>
      </c>
      <c r="I11" s="203">
        <f>Položky!BE34</f>
        <v>0</v>
      </c>
    </row>
    <row r="12" spans="1:9" s="35" customFormat="1" ht="12.75">
      <c r="A12" s="200" t="str">
        <f>Položky!B35</f>
        <v>99</v>
      </c>
      <c r="B12" s="115" t="str">
        <f>Položky!C35</f>
        <v>Staveništní přesun hmot</v>
      </c>
      <c r="C12" s="66"/>
      <c r="D12" s="116"/>
      <c r="E12" s="201">
        <f>Položky!BA37</f>
        <v>0</v>
      </c>
      <c r="F12" s="202">
        <f>Položky!BB37</f>
        <v>0</v>
      </c>
      <c r="G12" s="202">
        <f>Položky!BC37</f>
        <v>0</v>
      </c>
      <c r="H12" s="202">
        <f>Položky!BD37</f>
        <v>0</v>
      </c>
      <c r="I12" s="203">
        <f>Položky!BE37</f>
        <v>0</v>
      </c>
    </row>
    <row r="13" spans="1:9" s="35" customFormat="1" ht="12.75">
      <c r="A13" s="200" t="str">
        <f>Položky!B38</f>
        <v>713</v>
      </c>
      <c r="B13" s="115" t="str">
        <f>Položky!C38</f>
        <v>Izolace tepelné</v>
      </c>
      <c r="C13" s="66"/>
      <c r="D13" s="116"/>
      <c r="E13" s="201">
        <f>Položky!BA69</f>
        <v>0</v>
      </c>
      <c r="F13" s="202">
        <f>Položky!BB69</f>
        <v>0</v>
      </c>
      <c r="G13" s="202">
        <f>Položky!BC69</f>
        <v>0</v>
      </c>
      <c r="H13" s="202">
        <f>Položky!BD69</f>
        <v>0</v>
      </c>
      <c r="I13" s="203">
        <f>Položky!BE69</f>
        <v>0</v>
      </c>
    </row>
    <row r="14" spans="1:9" s="35" customFormat="1" ht="12.75">
      <c r="A14" s="200" t="str">
        <f>Položky!B70</f>
        <v>762</v>
      </c>
      <c r="B14" s="115" t="str">
        <f>Položky!C70</f>
        <v>Konstrukce tesařské</v>
      </c>
      <c r="C14" s="66"/>
      <c r="D14" s="116"/>
      <c r="E14" s="201">
        <f>Položky!BA81</f>
        <v>0</v>
      </c>
      <c r="F14" s="202">
        <f>Položky!BB81</f>
        <v>0</v>
      </c>
      <c r="G14" s="202">
        <f>Položky!BC81</f>
        <v>0</v>
      </c>
      <c r="H14" s="202">
        <f>Položky!BD81</f>
        <v>0</v>
      </c>
      <c r="I14" s="203">
        <f>Položky!BE81</f>
        <v>0</v>
      </c>
    </row>
    <row r="15" spans="1:9" s="35" customFormat="1" ht="12.75">
      <c r="A15" s="200" t="str">
        <f>Položky!B82</f>
        <v>766</v>
      </c>
      <c r="B15" s="115" t="str">
        <f>Položky!C82</f>
        <v>Konstrukce truhlářské</v>
      </c>
      <c r="C15" s="66"/>
      <c r="D15" s="116"/>
      <c r="E15" s="201">
        <f>Položky!BA97</f>
        <v>0</v>
      </c>
      <c r="F15" s="202">
        <f>Položky!BB97</f>
        <v>0</v>
      </c>
      <c r="G15" s="202">
        <f>Položky!BC97</f>
        <v>0</v>
      </c>
      <c r="H15" s="202">
        <f>Položky!BD97</f>
        <v>0</v>
      </c>
      <c r="I15" s="203">
        <f>Položky!BE97</f>
        <v>0</v>
      </c>
    </row>
    <row r="16" spans="1:9" s="35" customFormat="1" ht="12.75">
      <c r="A16" s="200" t="str">
        <f>Položky!B98</f>
        <v>767</v>
      </c>
      <c r="B16" s="115" t="str">
        <f>Položky!C98</f>
        <v>Konstrukce zámečnické</v>
      </c>
      <c r="C16" s="66"/>
      <c r="D16" s="116"/>
      <c r="E16" s="201">
        <f>Položky!BA102</f>
        <v>0</v>
      </c>
      <c r="F16" s="202">
        <f>Položky!BB102</f>
        <v>0</v>
      </c>
      <c r="G16" s="202">
        <f>Položky!BC102</f>
        <v>0</v>
      </c>
      <c r="H16" s="202">
        <f>Položky!BD102</f>
        <v>0</v>
      </c>
      <c r="I16" s="203">
        <f>Položky!BE102</f>
        <v>0</v>
      </c>
    </row>
    <row r="17" spans="1:9" s="35" customFormat="1" ht="12.75">
      <c r="A17" s="200" t="str">
        <f>Položky!B103</f>
        <v>783</v>
      </c>
      <c r="B17" s="115" t="str">
        <f>Položky!C103</f>
        <v>Nátěry</v>
      </c>
      <c r="C17" s="66"/>
      <c r="D17" s="116"/>
      <c r="E17" s="201">
        <f>Položky!BA107</f>
        <v>0</v>
      </c>
      <c r="F17" s="202">
        <f>Položky!BB107</f>
        <v>0</v>
      </c>
      <c r="G17" s="202">
        <f>Položky!BC107</f>
        <v>0</v>
      </c>
      <c r="H17" s="202">
        <f>Položky!BD107</f>
        <v>0</v>
      </c>
      <c r="I17" s="203">
        <f>Položky!BE107</f>
        <v>0</v>
      </c>
    </row>
    <row r="18" spans="1:9" s="35" customFormat="1" ht="12.75">
      <c r="A18" s="200" t="str">
        <f>Položky!B108</f>
        <v>784</v>
      </c>
      <c r="B18" s="115" t="str">
        <f>Položky!C108</f>
        <v>Malby</v>
      </c>
      <c r="C18" s="66"/>
      <c r="D18" s="116"/>
      <c r="E18" s="201">
        <f>Položky!BA115</f>
        <v>0</v>
      </c>
      <c r="F18" s="202">
        <f>Položky!BB115</f>
        <v>0</v>
      </c>
      <c r="G18" s="202">
        <f>Položky!BC115</f>
        <v>0</v>
      </c>
      <c r="H18" s="202">
        <f>Položky!BD115</f>
        <v>0</v>
      </c>
      <c r="I18" s="203">
        <f>Položky!BE115</f>
        <v>0</v>
      </c>
    </row>
    <row r="19" spans="1:9" s="35" customFormat="1" ht="12.75">
      <c r="A19" s="200" t="str">
        <f>Položky!B116</f>
        <v>M21</v>
      </c>
      <c r="B19" s="115" t="str">
        <f>Položky!C116</f>
        <v>Elektromontáže</v>
      </c>
      <c r="C19" s="66"/>
      <c r="D19" s="116"/>
      <c r="E19" s="201">
        <f>Položky!BA119</f>
        <v>0</v>
      </c>
      <c r="F19" s="202">
        <f>Položky!BB119</f>
        <v>0</v>
      </c>
      <c r="G19" s="202">
        <f>Položky!BC119</f>
        <v>0</v>
      </c>
      <c r="H19" s="202">
        <f>Položky!BD119</f>
        <v>0</v>
      </c>
      <c r="I19" s="203">
        <f>Položky!BE119</f>
        <v>0</v>
      </c>
    </row>
    <row r="20" spans="1:9" s="35" customFormat="1" ht="13.5" thickBot="1">
      <c r="A20" s="200" t="str">
        <f>Položky!B120</f>
        <v>D96</v>
      </c>
      <c r="B20" s="115" t="str">
        <f>Položky!C120</f>
        <v>Přesuny suti a vybouraných hmot</v>
      </c>
      <c r="C20" s="66"/>
      <c r="D20" s="116"/>
      <c r="E20" s="201">
        <f>Položky!BA128</f>
        <v>0</v>
      </c>
      <c r="F20" s="202">
        <f>Položky!BB128</f>
        <v>0</v>
      </c>
      <c r="G20" s="202">
        <f>Položky!BC128</f>
        <v>0</v>
      </c>
      <c r="H20" s="202">
        <f>Položky!BD128</f>
        <v>0</v>
      </c>
      <c r="I20" s="203">
        <f>Položky!BE128</f>
        <v>0</v>
      </c>
    </row>
    <row r="21" spans="1:9" s="123" customFormat="1" ht="13.5" thickBot="1">
      <c r="A21" s="117"/>
      <c r="B21" s="118" t="s">
        <v>57</v>
      </c>
      <c r="C21" s="118"/>
      <c r="D21" s="119"/>
      <c r="E21" s="120">
        <f>SUM(E7:E20)</f>
        <v>0</v>
      </c>
      <c r="F21" s="121">
        <f>SUM(F7:F20)</f>
        <v>0</v>
      </c>
      <c r="G21" s="121">
        <f>SUM(G7:G20)</f>
        <v>0</v>
      </c>
      <c r="H21" s="121">
        <f>SUM(H7:H20)</f>
        <v>0</v>
      </c>
      <c r="I21" s="122">
        <f>SUM(I7:I20)</f>
        <v>0</v>
      </c>
    </row>
    <row r="22" spans="1:9" ht="12.75">
      <c r="A22" s="66"/>
      <c r="B22" s="66"/>
      <c r="C22" s="66"/>
      <c r="D22" s="66"/>
      <c r="E22" s="66"/>
      <c r="F22" s="66"/>
      <c r="G22" s="66"/>
      <c r="H22" s="66"/>
      <c r="I22" s="66"/>
    </row>
    <row r="23" spans="1:57" ht="19.5" customHeight="1">
      <c r="A23" s="107" t="s">
        <v>58</v>
      </c>
      <c r="B23" s="107"/>
      <c r="C23" s="107"/>
      <c r="D23" s="107"/>
      <c r="E23" s="107"/>
      <c r="F23" s="107"/>
      <c r="G23" s="124"/>
      <c r="H23" s="107"/>
      <c r="I23" s="107"/>
      <c r="BA23" s="41"/>
      <c r="BB23" s="41"/>
      <c r="BC23" s="41"/>
      <c r="BD23" s="41"/>
      <c r="BE23" s="41"/>
    </row>
    <row r="24" spans="1:9" ht="13.5" thickBot="1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2.75">
      <c r="A25" s="71" t="s">
        <v>59</v>
      </c>
      <c r="B25" s="72"/>
      <c r="C25" s="72"/>
      <c r="D25" s="125"/>
      <c r="E25" s="126" t="s">
        <v>60</v>
      </c>
      <c r="F25" s="127" t="s">
        <v>61</v>
      </c>
      <c r="G25" s="128" t="s">
        <v>62</v>
      </c>
      <c r="H25" s="129"/>
      <c r="I25" s="130" t="s">
        <v>60</v>
      </c>
    </row>
    <row r="26" spans="1:53" ht="12.75">
      <c r="A26" s="64" t="s">
        <v>233</v>
      </c>
      <c r="B26" s="55"/>
      <c r="C26" s="55"/>
      <c r="D26" s="131"/>
      <c r="E26" s="132"/>
      <c r="F26" s="133"/>
      <c r="G26" s="134">
        <f aca="true" t="shared" si="0" ref="G26:G33">CHOOSE(BA26+1,HSV+PSV,HSV+PSV+Mont,HSV+PSV+Dodavka+Mont,HSV,PSV,Mont,Dodavka,Mont+Dodavka,0)</f>
        <v>0</v>
      </c>
      <c r="H26" s="135"/>
      <c r="I26" s="136">
        <f aca="true" t="shared" si="1" ref="I26:I33">E26+F26*G26/100</f>
        <v>0</v>
      </c>
      <c r="BA26">
        <v>0</v>
      </c>
    </row>
    <row r="27" spans="1:53" ht="12.75">
      <c r="A27" s="64" t="s">
        <v>234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235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64" t="s">
        <v>236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0</v>
      </c>
    </row>
    <row r="30" spans="1:53" ht="12.75">
      <c r="A30" s="64" t="s">
        <v>237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64" t="s">
        <v>238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1</v>
      </c>
    </row>
    <row r="32" spans="1:53" ht="12.75">
      <c r="A32" s="64" t="s">
        <v>239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53" ht="12.75">
      <c r="A33" s="64" t="s">
        <v>240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2</v>
      </c>
    </row>
    <row r="34" spans="1:9" ht="13.5" thickBot="1">
      <c r="A34" s="137"/>
      <c r="B34" s="138" t="s">
        <v>63</v>
      </c>
      <c r="C34" s="139"/>
      <c r="D34" s="140"/>
      <c r="E34" s="141"/>
      <c r="F34" s="142"/>
      <c r="G34" s="142"/>
      <c r="H34" s="223">
        <f>SUM(I26:I33)</f>
        <v>0</v>
      </c>
      <c r="I34" s="224"/>
    </row>
    <row r="36" spans="2:9" ht="12.75">
      <c r="B36" s="123"/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</sheetData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1"/>
  <sheetViews>
    <sheetView showGridLines="0" showZeros="0" tabSelected="1" workbookViewId="0" topLeftCell="A92">
      <selection activeCell="C117" sqref="C117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77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15018 Husova</v>
      </c>
      <c r="D3" s="151"/>
      <c r="E3" s="152" t="s">
        <v>64</v>
      </c>
      <c r="F3" s="153" t="str">
        <f>Rekapitulace!H1</f>
        <v>1</v>
      </c>
      <c r="G3" s="154"/>
    </row>
    <row r="4" spans="1:7" ht="13.5" thickBot="1">
      <c r="A4" s="228" t="s">
        <v>50</v>
      </c>
      <c r="B4" s="219"/>
      <c r="C4" s="103" t="str">
        <f>CONCATENATE(cisloobjektu," ",nazevobjektu)</f>
        <v>1 Husova</v>
      </c>
      <c r="D4" s="155"/>
      <c r="E4" s="229" t="str">
        <f>Rekapitulace!G2</f>
        <v>Husova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641.3191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5" t="s">
        <v>85</v>
      </c>
      <c r="D9" s="226"/>
      <c r="E9" s="181">
        <v>394.6191</v>
      </c>
      <c r="F9" s="182"/>
      <c r="G9" s="183"/>
      <c r="M9" s="179" t="s">
        <v>85</v>
      </c>
      <c r="O9" s="170"/>
    </row>
    <row r="10" spans="1:15" ht="12.75">
      <c r="A10" s="178"/>
      <c r="B10" s="180"/>
      <c r="C10" s="225" t="s">
        <v>86</v>
      </c>
      <c r="D10" s="226"/>
      <c r="E10" s="181">
        <v>246.7</v>
      </c>
      <c r="F10" s="182"/>
      <c r="G10" s="183"/>
      <c r="M10" s="179" t="s">
        <v>86</v>
      </c>
      <c r="O10" s="170"/>
    </row>
    <row r="11" spans="1:104" ht="12.75">
      <c r="A11" s="171">
        <v>2</v>
      </c>
      <c r="B11" s="172" t="s">
        <v>87</v>
      </c>
      <c r="C11" s="173" t="s">
        <v>88</v>
      </c>
      <c r="D11" s="174" t="s">
        <v>84</v>
      </c>
      <c r="E11" s="175">
        <v>641.3191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5" ht="12.75">
      <c r="A12" s="178"/>
      <c r="B12" s="180"/>
      <c r="C12" s="225" t="s">
        <v>85</v>
      </c>
      <c r="D12" s="226"/>
      <c r="E12" s="181">
        <v>394.6191</v>
      </c>
      <c r="F12" s="182"/>
      <c r="G12" s="183"/>
      <c r="M12" s="179" t="s">
        <v>85</v>
      </c>
      <c r="O12" s="170"/>
    </row>
    <row r="13" spans="1:15" ht="12.75">
      <c r="A13" s="178"/>
      <c r="B13" s="180"/>
      <c r="C13" s="225" t="s">
        <v>86</v>
      </c>
      <c r="D13" s="226"/>
      <c r="E13" s="181">
        <v>246.7</v>
      </c>
      <c r="F13" s="182"/>
      <c r="G13" s="183"/>
      <c r="M13" s="179" t="s">
        <v>86</v>
      </c>
      <c r="O13" s="170"/>
    </row>
    <row r="14" spans="1:57" ht="12.75">
      <c r="A14" s="184"/>
      <c r="B14" s="185" t="s">
        <v>75</v>
      </c>
      <c r="C14" s="186" t="str">
        <f>CONCATENATE(B7," ",C7)</f>
        <v>3 Svislé a kompletní konstrukce</v>
      </c>
      <c r="D14" s="187"/>
      <c r="E14" s="188"/>
      <c r="F14" s="189"/>
      <c r="G14" s="190">
        <f>SUM(G7:G13)</f>
        <v>0</v>
      </c>
      <c r="O14" s="170">
        <v>4</v>
      </c>
      <c r="BA14" s="191">
        <f>SUM(BA7:BA13)</f>
        <v>0</v>
      </c>
      <c r="BB14" s="191">
        <f>SUM(BB7:BB13)</f>
        <v>0</v>
      </c>
      <c r="BC14" s="191">
        <f>SUM(BC7:BC13)</f>
        <v>0</v>
      </c>
      <c r="BD14" s="191">
        <f>SUM(BD7:BD13)</f>
        <v>0</v>
      </c>
      <c r="BE14" s="191">
        <f>SUM(BE7:BE13)</f>
        <v>0</v>
      </c>
    </row>
    <row r="15" spans="1:15" ht="12.75">
      <c r="A15" s="163" t="s">
        <v>72</v>
      </c>
      <c r="B15" s="164" t="s">
        <v>89</v>
      </c>
      <c r="C15" s="165" t="s">
        <v>90</v>
      </c>
      <c r="D15" s="166"/>
      <c r="E15" s="167"/>
      <c r="F15" s="167"/>
      <c r="G15" s="168"/>
      <c r="H15" s="169"/>
      <c r="I15" s="169"/>
      <c r="O15" s="170">
        <v>1</v>
      </c>
    </row>
    <row r="16" spans="1:104" ht="12.75">
      <c r="A16" s="171">
        <v>3</v>
      </c>
      <c r="B16" s="172" t="s">
        <v>91</v>
      </c>
      <c r="C16" s="173" t="s">
        <v>92</v>
      </c>
      <c r="D16" s="174" t="s">
        <v>93</v>
      </c>
      <c r="E16" s="175">
        <v>9</v>
      </c>
      <c r="F16" s="175">
        <v>0</v>
      </c>
      <c r="G16" s="176">
        <f>E16*F16</f>
        <v>0</v>
      </c>
      <c r="O16" s="170">
        <v>2</v>
      </c>
      <c r="AA16" s="146">
        <v>12</v>
      </c>
      <c r="AB16" s="146">
        <v>0</v>
      </c>
      <c r="AC16" s="146">
        <v>3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12</v>
      </c>
      <c r="CB16" s="177">
        <v>0</v>
      </c>
      <c r="CZ16" s="146">
        <v>0</v>
      </c>
    </row>
    <row r="17" spans="1:104" ht="22.5">
      <c r="A17" s="171">
        <v>4</v>
      </c>
      <c r="B17" s="172" t="s">
        <v>94</v>
      </c>
      <c r="C17" s="173" t="s">
        <v>95</v>
      </c>
      <c r="D17" s="174" t="s">
        <v>96</v>
      </c>
      <c r="E17" s="175">
        <v>1</v>
      </c>
      <c r="F17" s="175">
        <v>0</v>
      </c>
      <c r="G17" s="176">
        <f>E17*F17</f>
        <v>0</v>
      </c>
      <c r="O17" s="170">
        <v>2</v>
      </c>
      <c r="AA17" s="146">
        <v>12</v>
      </c>
      <c r="AB17" s="146">
        <v>0</v>
      </c>
      <c r="AC17" s="146">
        <v>4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12</v>
      </c>
      <c r="CB17" s="177">
        <v>0</v>
      </c>
      <c r="CZ17" s="146">
        <v>0</v>
      </c>
    </row>
    <row r="18" spans="1:57" ht="12.75">
      <c r="A18" s="184"/>
      <c r="B18" s="185" t="s">
        <v>75</v>
      </c>
      <c r="C18" s="186" t="str">
        <f>CONCATENATE(B15," ",C15)</f>
        <v>9 Ostatní konstrukce, bourání</v>
      </c>
      <c r="D18" s="187"/>
      <c r="E18" s="188"/>
      <c r="F18" s="189"/>
      <c r="G18" s="190">
        <f>SUM(G15:G17)</f>
        <v>0</v>
      </c>
      <c r="O18" s="170">
        <v>4</v>
      </c>
      <c r="BA18" s="191">
        <f>SUM(BA15:BA17)</f>
        <v>0</v>
      </c>
      <c r="BB18" s="191">
        <f>SUM(BB15:BB17)</f>
        <v>0</v>
      </c>
      <c r="BC18" s="191">
        <f>SUM(BC15:BC17)</f>
        <v>0</v>
      </c>
      <c r="BD18" s="191">
        <f>SUM(BD15:BD17)</f>
        <v>0</v>
      </c>
      <c r="BE18" s="191">
        <f>SUM(BE15:BE17)</f>
        <v>0</v>
      </c>
    </row>
    <row r="19" spans="1:15" ht="12.75">
      <c r="A19" s="163" t="s">
        <v>72</v>
      </c>
      <c r="B19" s="164" t="s">
        <v>97</v>
      </c>
      <c r="C19" s="165" t="s">
        <v>98</v>
      </c>
      <c r="D19" s="166"/>
      <c r="E19" s="167"/>
      <c r="F19" s="167"/>
      <c r="G19" s="168"/>
      <c r="H19" s="169"/>
      <c r="I19" s="169"/>
      <c r="O19" s="170">
        <v>1</v>
      </c>
    </row>
    <row r="20" spans="1:104" ht="12.75">
      <c r="A20" s="171">
        <v>5</v>
      </c>
      <c r="B20" s="172" t="s">
        <v>99</v>
      </c>
      <c r="C20" s="173" t="s">
        <v>100</v>
      </c>
      <c r="D20" s="174" t="s">
        <v>84</v>
      </c>
      <c r="E20" s="175">
        <v>641.3191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5" ht="12.75">
      <c r="A21" s="178"/>
      <c r="B21" s="180"/>
      <c r="C21" s="225" t="s">
        <v>101</v>
      </c>
      <c r="D21" s="226"/>
      <c r="E21" s="181">
        <v>246.7</v>
      </c>
      <c r="F21" s="182"/>
      <c r="G21" s="183"/>
      <c r="M21" s="179" t="s">
        <v>101</v>
      </c>
      <c r="O21" s="170"/>
    </row>
    <row r="22" spans="1:15" ht="12.75">
      <c r="A22" s="178"/>
      <c r="B22" s="180"/>
      <c r="C22" s="225" t="s">
        <v>85</v>
      </c>
      <c r="D22" s="226"/>
      <c r="E22" s="181">
        <v>394.6191</v>
      </c>
      <c r="F22" s="182"/>
      <c r="G22" s="183"/>
      <c r="M22" s="179" t="s">
        <v>85</v>
      </c>
      <c r="O22" s="170"/>
    </row>
    <row r="23" spans="1:57" ht="12.75">
      <c r="A23" s="184"/>
      <c r="B23" s="185" t="s">
        <v>75</v>
      </c>
      <c r="C23" s="186" t="str">
        <f>CONCATENATE(B19," ",C19)</f>
        <v>94 Lešení a stavební výtahy</v>
      </c>
      <c r="D23" s="187"/>
      <c r="E23" s="188"/>
      <c r="F23" s="189"/>
      <c r="G23" s="190">
        <f>SUM(G19:G22)</f>
        <v>0</v>
      </c>
      <c r="O23" s="170">
        <v>4</v>
      </c>
      <c r="BA23" s="191">
        <f>SUM(BA19:BA22)</f>
        <v>0</v>
      </c>
      <c r="BB23" s="191">
        <f>SUM(BB19:BB22)</f>
        <v>0</v>
      </c>
      <c r="BC23" s="191">
        <f>SUM(BC19:BC22)</f>
        <v>0</v>
      </c>
      <c r="BD23" s="191">
        <f>SUM(BD19:BD22)</f>
        <v>0</v>
      </c>
      <c r="BE23" s="191">
        <f>SUM(BE19:BE22)</f>
        <v>0</v>
      </c>
    </row>
    <row r="24" spans="1:15" ht="12.75">
      <c r="A24" s="163" t="s">
        <v>72</v>
      </c>
      <c r="B24" s="164" t="s">
        <v>102</v>
      </c>
      <c r="C24" s="165" t="s">
        <v>103</v>
      </c>
      <c r="D24" s="166"/>
      <c r="E24" s="167"/>
      <c r="F24" s="167"/>
      <c r="G24" s="168"/>
      <c r="H24" s="169"/>
      <c r="I24" s="169"/>
      <c r="O24" s="170">
        <v>1</v>
      </c>
    </row>
    <row r="25" spans="1:104" ht="12.75">
      <c r="A25" s="171">
        <v>6</v>
      </c>
      <c r="B25" s="172" t="s">
        <v>104</v>
      </c>
      <c r="C25" s="173" t="s">
        <v>105</v>
      </c>
      <c r="D25" s="174" t="s">
        <v>84</v>
      </c>
      <c r="E25" s="175">
        <v>641.3191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</v>
      </c>
    </row>
    <row r="26" spans="1:15" ht="12.75">
      <c r="A26" s="178"/>
      <c r="B26" s="180"/>
      <c r="C26" s="225" t="s">
        <v>101</v>
      </c>
      <c r="D26" s="226"/>
      <c r="E26" s="181">
        <v>246.7</v>
      </c>
      <c r="F26" s="182"/>
      <c r="G26" s="183"/>
      <c r="M26" s="179" t="s">
        <v>101</v>
      </c>
      <c r="O26" s="170"/>
    </row>
    <row r="27" spans="1:15" ht="12.75">
      <c r="A27" s="178"/>
      <c r="B27" s="180"/>
      <c r="C27" s="225" t="s">
        <v>85</v>
      </c>
      <c r="D27" s="226"/>
      <c r="E27" s="181">
        <v>394.6191</v>
      </c>
      <c r="F27" s="182"/>
      <c r="G27" s="183"/>
      <c r="M27" s="179" t="s">
        <v>85</v>
      </c>
      <c r="O27" s="170"/>
    </row>
    <row r="28" spans="1:104" ht="12.75">
      <c r="A28" s="171">
        <v>7</v>
      </c>
      <c r="B28" s="172" t="s">
        <v>106</v>
      </c>
      <c r="C28" s="173" t="s">
        <v>107</v>
      </c>
      <c r="D28" s="174" t="s">
        <v>108</v>
      </c>
      <c r="E28" s="175">
        <v>1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</v>
      </c>
    </row>
    <row r="29" spans="1:57" ht="12.75">
      <c r="A29" s="184"/>
      <c r="B29" s="185" t="s">
        <v>75</v>
      </c>
      <c r="C29" s="186" t="str">
        <f>CONCATENATE(B24," ",C24)</f>
        <v>95 Dokončovací konstrukce na pozemních stavbách</v>
      </c>
      <c r="D29" s="187"/>
      <c r="E29" s="188"/>
      <c r="F29" s="189"/>
      <c r="G29" s="190">
        <f>SUM(G24:G28)</f>
        <v>0</v>
      </c>
      <c r="O29" s="170">
        <v>4</v>
      </c>
      <c r="BA29" s="191">
        <f>SUM(BA24:BA28)</f>
        <v>0</v>
      </c>
      <c r="BB29" s="191">
        <f>SUM(BB24:BB28)</f>
        <v>0</v>
      </c>
      <c r="BC29" s="191">
        <f>SUM(BC24:BC28)</f>
        <v>0</v>
      </c>
      <c r="BD29" s="191">
        <f>SUM(BD24:BD28)</f>
        <v>0</v>
      </c>
      <c r="BE29" s="191">
        <f>SUM(BE24:BE28)</f>
        <v>0</v>
      </c>
    </row>
    <row r="30" spans="1:15" ht="12.75">
      <c r="A30" s="163" t="s">
        <v>72</v>
      </c>
      <c r="B30" s="164" t="s">
        <v>109</v>
      </c>
      <c r="C30" s="165" t="s">
        <v>110</v>
      </c>
      <c r="D30" s="166"/>
      <c r="E30" s="167"/>
      <c r="F30" s="167"/>
      <c r="G30" s="168"/>
      <c r="H30" s="169"/>
      <c r="I30" s="169"/>
      <c r="O30" s="170">
        <v>1</v>
      </c>
    </row>
    <row r="31" spans="1:104" ht="12.75">
      <c r="A31" s="171">
        <v>8</v>
      </c>
      <c r="B31" s="172" t="s">
        <v>111</v>
      </c>
      <c r="C31" s="173" t="s">
        <v>112</v>
      </c>
      <c r="D31" s="174" t="s">
        <v>84</v>
      </c>
      <c r="E31" s="175">
        <v>641.3191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</v>
      </c>
    </row>
    <row r="32" spans="1:15" ht="12.75">
      <c r="A32" s="178"/>
      <c r="B32" s="180"/>
      <c r="C32" s="225" t="s">
        <v>85</v>
      </c>
      <c r="D32" s="226"/>
      <c r="E32" s="181">
        <v>394.6191</v>
      </c>
      <c r="F32" s="182"/>
      <c r="G32" s="183"/>
      <c r="M32" s="179" t="s">
        <v>85</v>
      </c>
      <c r="O32" s="170"/>
    </row>
    <row r="33" spans="1:15" ht="12.75">
      <c r="A33" s="178"/>
      <c r="B33" s="180"/>
      <c r="C33" s="225" t="s">
        <v>86</v>
      </c>
      <c r="D33" s="226"/>
      <c r="E33" s="181">
        <v>246.7</v>
      </c>
      <c r="F33" s="182"/>
      <c r="G33" s="183"/>
      <c r="M33" s="179" t="s">
        <v>86</v>
      </c>
      <c r="O33" s="170"/>
    </row>
    <row r="34" spans="1:57" ht="12.75">
      <c r="A34" s="184"/>
      <c r="B34" s="185" t="s">
        <v>75</v>
      </c>
      <c r="C34" s="186" t="str">
        <f>CONCATENATE(B30," ",C30)</f>
        <v>96 Bourání konstrukcí</v>
      </c>
      <c r="D34" s="187"/>
      <c r="E34" s="188"/>
      <c r="F34" s="189"/>
      <c r="G34" s="190">
        <f>SUM(G30:G33)</f>
        <v>0</v>
      </c>
      <c r="O34" s="170">
        <v>4</v>
      </c>
      <c r="BA34" s="191">
        <f>SUM(BA30:BA33)</f>
        <v>0</v>
      </c>
      <c r="BB34" s="191">
        <f>SUM(BB30:BB33)</f>
        <v>0</v>
      </c>
      <c r="BC34" s="191">
        <f>SUM(BC30:BC33)</f>
        <v>0</v>
      </c>
      <c r="BD34" s="191">
        <f>SUM(BD30:BD33)</f>
        <v>0</v>
      </c>
      <c r="BE34" s="191">
        <f>SUM(BE30:BE33)</f>
        <v>0</v>
      </c>
    </row>
    <row r="35" spans="1:15" ht="12.75">
      <c r="A35" s="163" t="s">
        <v>72</v>
      </c>
      <c r="B35" s="164" t="s">
        <v>113</v>
      </c>
      <c r="C35" s="165" t="s">
        <v>114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9</v>
      </c>
      <c r="B36" s="172" t="s">
        <v>115</v>
      </c>
      <c r="C36" s="173" t="s">
        <v>116</v>
      </c>
      <c r="D36" s="174" t="s">
        <v>117</v>
      </c>
      <c r="E36" s="175">
        <v>15.7251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</v>
      </c>
    </row>
    <row r="37" spans="1:57" ht="12.75">
      <c r="A37" s="184"/>
      <c r="B37" s="185" t="s">
        <v>75</v>
      </c>
      <c r="C37" s="186" t="str">
        <f>CONCATENATE(B35," ",C35)</f>
        <v>99 Staveništní přesun hmot</v>
      </c>
      <c r="D37" s="187"/>
      <c r="E37" s="188"/>
      <c r="F37" s="189"/>
      <c r="G37" s="190">
        <f>SUM(G35:G36)</f>
        <v>0</v>
      </c>
      <c r="O37" s="170">
        <v>4</v>
      </c>
      <c r="BA37" s="191">
        <f>SUM(BA35:BA36)</f>
        <v>0</v>
      </c>
      <c r="BB37" s="191">
        <f>SUM(BB35:BB36)</f>
        <v>0</v>
      </c>
      <c r="BC37" s="191">
        <f>SUM(BC35:BC36)</f>
        <v>0</v>
      </c>
      <c r="BD37" s="191">
        <f>SUM(BD35:BD36)</f>
        <v>0</v>
      </c>
      <c r="BE37" s="191">
        <f>SUM(BE35:BE36)</f>
        <v>0</v>
      </c>
    </row>
    <row r="38" spans="1:15" ht="12.75">
      <c r="A38" s="163" t="s">
        <v>72</v>
      </c>
      <c r="B38" s="164" t="s">
        <v>118</v>
      </c>
      <c r="C38" s="165" t="s">
        <v>119</v>
      </c>
      <c r="D38" s="166"/>
      <c r="E38" s="167"/>
      <c r="F38" s="167"/>
      <c r="G38" s="168"/>
      <c r="H38" s="169"/>
      <c r="I38" s="169"/>
      <c r="O38" s="170">
        <v>1</v>
      </c>
    </row>
    <row r="39" spans="1:104" ht="12.75">
      <c r="A39" s="171">
        <v>10</v>
      </c>
      <c r="B39" s="172" t="s">
        <v>120</v>
      </c>
      <c r="C39" s="173" t="s">
        <v>121</v>
      </c>
      <c r="D39" s="174" t="s">
        <v>84</v>
      </c>
      <c r="E39" s="175">
        <v>641.3191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7</v>
      </c>
      <c r="CZ39" s="146">
        <v>0</v>
      </c>
    </row>
    <row r="40" spans="1:15" ht="12.75">
      <c r="A40" s="178"/>
      <c r="B40" s="180"/>
      <c r="C40" s="225" t="s">
        <v>85</v>
      </c>
      <c r="D40" s="226"/>
      <c r="E40" s="181">
        <v>394.6191</v>
      </c>
      <c r="F40" s="182"/>
      <c r="G40" s="183"/>
      <c r="M40" s="179" t="s">
        <v>85</v>
      </c>
      <c r="O40" s="170"/>
    </row>
    <row r="41" spans="1:15" ht="12.75">
      <c r="A41" s="178"/>
      <c r="B41" s="180"/>
      <c r="C41" s="225" t="s">
        <v>86</v>
      </c>
      <c r="D41" s="226"/>
      <c r="E41" s="181">
        <v>246.7</v>
      </c>
      <c r="F41" s="182"/>
      <c r="G41" s="183"/>
      <c r="M41" s="179" t="s">
        <v>86</v>
      </c>
      <c r="O41" s="170"/>
    </row>
    <row r="42" spans="1:104" ht="22.5">
      <c r="A42" s="171">
        <v>11</v>
      </c>
      <c r="B42" s="172" t="s">
        <v>122</v>
      </c>
      <c r="C42" s="173" t="s">
        <v>123</v>
      </c>
      <c r="D42" s="174" t="s">
        <v>84</v>
      </c>
      <c r="E42" s="175">
        <v>394.6191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7</v>
      </c>
      <c r="AC42" s="146">
        <v>7</v>
      </c>
      <c r="AZ42" s="146">
        <v>2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7</v>
      </c>
      <c r="CZ42" s="146">
        <v>0</v>
      </c>
    </row>
    <row r="43" spans="1:15" ht="12.75">
      <c r="A43" s="178"/>
      <c r="B43" s="180"/>
      <c r="C43" s="225" t="s">
        <v>85</v>
      </c>
      <c r="D43" s="226"/>
      <c r="E43" s="181">
        <v>394.6191</v>
      </c>
      <c r="F43" s="182"/>
      <c r="G43" s="183"/>
      <c r="M43" s="179" t="s">
        <v>85</v>
      </c>
      <c r="O43" s="170"/>
    </row>
    <row r="44" spans="1:104" ht="22.5">
      <c r="A44" s="171">
        <v>12</v>
      </c>
      <c r="B44" s="172" t="s">
        <v>124</v>
      </c>
      <c r="C44" s="173" t="s">
        <v>125</v>
      </c>
      <c r="D44" s="174" t="s">
        <v>84</v>
      </c>
      <c r="E44" s="175">
        <v>394.6191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</v>
      </c>
    </row>
    <row r="45" spans="1:15" ht="12.75">
      <c r="A45" s="178"/>
      <c r="B45" s="180"/>
      <c r="C45" s="225" t="s">
        <v>85</v>
      </c>
      <c r="D45" s="226"/>
      <c r="E45" s="181">
        <v>394.6191</v>
      </c>
      <c r="F45" s="182"/>
      <c r="G45" s="183"/>
      <c r="M45" s="179" t="s">
        <v>85</v>
      </c>
      <c r="O45" s="170"/>
    </row>
    <row r="46" spans="1:104" ht="22.5">
      <c r="A46" s="171">
        <v>13</v>
      </c>
      <c r="B46" s="172" t="s">
        <v>126</v>
      </c>
      <c r="C46" s="173" t="s">
        <v>127</v>
      </c>
      <c r="D46" s="174" t="s">
        <v>84</v>
      </c>
      <c r="E46" s="175">
        <v>739.9739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0</v>
      </c>
    </row>
    <row r="47" spans="1:15" ht="12.75">
      <c r="A47" s="178"/>
      <c r="B47" s="180"/>
      <c r="C47" s="225" t="s">
        <v>128</v>
      </c>
      <c r="D47" s="226"/>
      <c r="E47" s="181">
        <v>493.2739</v>
      </c>
      <c r="F47" s="182"/>
      <c r="G47" s="183"/>
      <c r="M47" s="179" t="s">
        <v>128</v>
      </c>
      <c r="O47" s="170"/>
    </row>
    <row r="48" spans="1:15" ht="12.75">
      <c r="A48" s="178"/>
      <c r="B48" s="180"/>
      <c r="C48" s="225" t="s">
        <v>86</v>
      </c>
      <c r="D48" s="226"/>
      <c r="E48" s="181">
        <v>246.7</v>
      </c>
      <c r="F48" s="182"/>
      <c r="G48" s="183"/>
      <c r="M48" s="179" t="s">
        <v>86</v>
      </c>
      <c r="O48" s="170"/>
    </row>
    <row r="49" spans="1:104" ht="22.5">
      <c r="A49" s="171">
        <v>14</v>
      </c>
      <c r="B49" s="172" t="s">
        <v>129</v>
      </c>
      <c r="C49" s="173" t="s">
        <v>130</v>
      </c>
      <c r="D49" s="174" t="s">
        <v>84</v>
      </c>
      <c r="E49" s="175">
        <v>246.7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7</v>
      </c>
      <c r="CZ49" s="146">
        <v>0</v>
      </c>
    </row>
    <row r="50" spans="1:15" ht="12.75">
      <c r="A50" s="178"/>
      <c r="B50" s="180"/>
      <c r="C50" s="225" t="s">
        <v>86</v>
      </c>
      <c r="D50" s="226"/>
      <c r="E50" s="181">
        <v>246.7</v>
      </c>
      <c r="F50" s="182"/>
      <c r="G50" s="183"/>
      <c r="M50" s="179" t="s">
        <v>86</v>
      </c>
      <c r="O50" s="170"/>
    </row>
    <row r="51" spans="1:104" ht="22.5">
      <c r="A51" s="171">
        <v>15</v>
      </c>
      <c r="B51" s="172" t="s">
        <v>131</v>
      </c>
      <c r="C51" s="173" t="s">
        <v>132</v>
      </c>
      <c r="D51" s="174" t="s">
        <v>84</v>
      </c>
      <c r="E51" s="175">
        <v>739.9739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7</v>
      </c>
      <c r="CZ51" s="146">
        <v>0</v>
      </c>
    </row>
    <row r="52" spans="1:15" ht="12.75">
      <c r="A52" s="178"/>
      <c r="B52" s="180"/>
      <c r="C52" s="225" t="s">
        <v>128</v>
      </c>
      <c r="D52" s="226"/>
      <c r="E52" s="181">
        <v>493.2739</v>
      </c>
      <c r="F52" s="182"/>
      <c r="G52" s="183"/>
      <c r="M52" s="179" t="s">
        <v>128</v>
      </c>
      <c r="O52" s="170"/>
    </row>
    <row r="53" spans="1:15" ht="12.75">
      <c r="A53" s="178"/>
      <c r="B53" s="180"/>
      <c r="C53" s="225" t="s">
        <v>86</v>
      </c>
      <c r="D53" s="226"/>
      <c r="E53" s="181">
        <v>246.7</v>
      </c>
      <c r="F53" s="182"/>
      <c r="G53" s="183"/>
      <c r="M53" s="179" t="s">
        <v>86</v>
      </c>
      <c r="O53" s="170"/>
    </row>
    <row r="54" spans="1:104" ht="12.75">
      <c r="A54" s="171">
        <v>16</v>
      </c>
      <c r="B54" s="172" t="s">
        <v>133</v>
      </c>
      <c r="C54" s="173" t="s">
        <v>134</v>
      </c>
      <c r="D54" s="174" t="s">
        <v>84</v>
      </c>
      <c r="E54" s="175">
        <v>414.3501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0</v>
      </c>
    </row>
    <row r="55" spans="1:15" ht="12.75">
      <c r="A55" s="178"/>
      <c r="B55" s="180"/>
      <c r="C55" s="225" t="s">
        <v>135</v>
      </c>
      <c r="D55" s="226"/>
      <c r="E55" s="181">
        <v>414.3501</v>
      </c>
      <c r="F55" s="182"/>
      <c r="G55" s="183"/>
      <c r="M55" s="179" t="s">
        <v>135</v>
      </c>
      <c r="O55" s="170"/>
    </row>
    <row r="56" spans="1:104" ht="12.75">
      <c r="A56" s="171">
        <v>17</v>
      </c>
      <c r="B56" s="172" t="s">
        <v>136</v>
      </c>
      <c r="C56" s="173" t="s">
        <v>137</v>
      </c>
      <c r="D56" s="174" t="s">
        <v>84</v>
      </c>
      <c r="E56" s="175">
        <v>673.3851</v>
      </c>
      <c r="F56" s="175">
        <v>0</v>
      </c>
      <c r="G56" s="176">
        <f>E56*F56</f>
        <v>0</v>
      </c>
      <c r="O56" s="170">
        <v>2</v>
      </c>
      <c r="AA56" s="146">
        <v>3</v>
      </c>
      <c r="AB56" s="146">
        <v>7</v>
      </c>
      <c r="AC56" s="146" t="s">
        <v>136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3</v>
      </c>
      <c r="CB56" s="177">
        <v>7</v>
      </c>
      <c r="CZ56" s="146">
        <v>0</v>
      </c>
    </row>
    <row r="57" spans="1:15" ht="12.75">
      <c r="A57" s="178"/>
      <c r="B57" s="180"/>
      <c r="C57" s="225" t="s">
        <v>135</v>
      </c>
      <c r="D57" s="226"/>
      <c r="E57" s="181">
        <v>414.3501</v>
      </c>
      <c r="F57" s="182"/>
      <c r="G57" s="183"/>
      <c r="M57" s="179" t="s">
        <v>135</v>
      </c>
      <c r="O57" s="170"/>
    </row>
    <row r="58" spans="1:15" ht="12.75">
      <c r="A58" s="178"/>
      <c r="B58" s="180"/>
      <c r="C58" s="225" t="s">
        <v>138</v>
      </c>
      <c r="D58" s="226"/>
      <c r="E58" s="181">
        <v>259.035</v>
      </c>
      <c r="F58" s="182"/>
      <c r="G58" s="183"/>
      <c r="M58" s="179" t="s">
        <v>138</v>
      </c>
      <c r="O58" s="170"/>
    </row>
    <row r="59" spans="1:104" ht="12.75">
      <c r="A59" s="171">
        <v>18</v>
      </c>
      <c r="B59" s="172" t="s">
        <v>139</v>
      </c>
      <c r="C59" s="173" t="s">
        <v>140</v>
      </c>
      <c r="D59" s="174" t="s">
        <v>84</v>
      </c>
      <c r="E59" s="175">
        <v>673.3851</v>
      </c>
      <c r="F59" s="175">
        <v>0</v>
      </c>
      <c r="G59" s="176">
        <f>E59*F59</f>
        <v>0</v>
      </c>
      <c r="O59" s="170">
        <v>2</v>
      </c>
      <c r="AA59" s="146">
        <v>3</v>
      </c>
      <c r="AB59" s="146">
        <v>7</v>
      </c>
      <c r="AC59" s="146" t="s">
        <v>139</v>
      </c>
      <c r="AZ59" s="146">
        <v>2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3</v>
      </c>
      <c r="CB59" s="177">
        <v>7</v>
      </c>
      <c r="CZ59" s="146">
        <v>0</v>
      </c>
    </row>
    <row r="60" spans="1:15" ht="12.75">
      <c r="A60" s="178"/>
      <c r="B60" s="180"/>
      <c r="C60" s="225" t="s">
        <v>135</v>
      </c>
      <c r="D60" s="226"/>
      <c r="E60" s="181">
        <v>414.3501</v>
      </c>
      <c r="F60" s="182"/>
      <c r="G60" s="183"/>
      <c r="M60" s="179" t="s">
        <v>135</v>
      </c>
      <c r="O60" s="170"/>
    </row>
    <row r="61" spans="1:15" ht="12.75">
      <c r="A61" s="178"/>
      <c r="B61" s="180"/>
      <c r="C61" s="225" t="s">
        <v>138</v>
      </c>
      <c r="D61" s="226"/>
      <c r="E61" s="181">
        <v>259.035</v>
      </c>
      <c r="F61" s="182"/>
      <c r="G61" s="183"/>
      <c r="M61" s="179" t="s">
        <v>138</v>
      </c>
      <c r="O61" s="170"/>
    </row>
    <row r="62" spans="1:104" ht="12.75">
      <c r="A62" s="171">
        <v>19</v>
      </c>
      <c r="B62" s="172" t="s">
        <v>141</v>
      </c>
      <c r="C62" s="173" t="s">
        <v>142</v>
      </c>
      <c r="D62" s="174" t="s">
        <v>84</v>
      </c>
      <c r="E62" s="175">
        <v>1191.3226</v>
      </c>
      <c r="F62" s="175">
        <v>0</v>
      </c>
      <c r="G62" s="176">
        <f>E62*F62</f>
        <v>0</v>
      </c>
      <c r="O62" s="170">
        <v>2</v>
      </c>
      <c r="AA62" s="146">
        <v>3</v>
      </c>
      <c r="AB62" s="146">
        <v>7</v>
      </c>
      <c r="AC62" s="146" t="s">
        <v>141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3</v>
      </c>
      <c r="CB62" s="177">
        <v>7</v>
      </c>
      <c r="CZ62" s="146">
        <v>0</v>
      </c>
    </row>
    <row r="63" spans="1:15" ht="12.75">
      <c r="A63" s="178"/>
      <c r="B63" s="180"/>
      <c r="C63" s="225" t="s">
        <v>143</v>
      </c>
      <c r="D63" s="226"/>
      <c r="E63" s="181">
        <v>517.9376</v>
      </c>
      <c r="F63" s="182"/>
      <c r="G63" s="183"/>
      <c r="M63" s="179" t="s">
        <v>143</v>
      </c>
      <c r="O63" s="170"/>
    </row>
    <row r="64" spans="1:15" ht="12.75">
      <c r="A64" s="178"/>
      <c r="B64" s="180"/>
      <c r="C64" s="225" t="s">
        <v>135</v>
      </c>
      <c r="D64" s="226"/>
      <c r="E64" s="181">
        <v>414.3501</v>
      </c>
      <c r="F64" s="182"/>
      <c r="G64" s="183"/>
      <c r="M64" s="179" t="s">
        <v>135</v>
      </c>
      <c r="O64" s="170"/>
    </row>
    <row r="65" spans="1:15" ht="12.75">
      <c r="A65" s="178"/>
      <c r="B65" s="180"/>
      <c r="C65" s="225" t="s">
        <v>138</v>
      </c>
      <c r="D65" s="226"/>
      <c r="E65" s="181">
        <v>259.035</v>
      </c>
      <c r="F65" s="182"/>
      <c r="G65" s="183"/>
      <c r="M65" s="179" t="s">
        <v>138</v>
      </c>
      <c r="O65" s="170"/>
    </row>
    <row r="66" spans="1:104" ht="12.75">
      <c r="A66" s="171">
        <v>20</v>
      </c>
      <c r="B66" s="172" t="s">
        <v>144</v>
      </c>
      <c r="C66" s="173" t="s">
        <v>145</v>
      </c>
      <c r="D66" s="174" t="s">
        <v>84</v>
      </c>
      <c r="E66" s="175">
        <v>476.5026</v>
      </c>
      <c r="F66" s="175">
        <v>0</v>
      </c>
      <c r="G66" s="176">
        <f>E66*F66</f>
        <v>0</v>
      </c>
      <c r="O66" s="170">
        <v>2</v>
      </c>
      <c r="AA66" s="146">
        <v>3</v>
      </c>
      <c r="AB66" s="146">
        <v>7</v>
      </c>
      <c r="AC66" s="146" t="s">
        <v>144</v>
      </c>
      <c r="AZ66" s="146">
        <v>2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3</v>
      </c>
      <c r="CB66" s="177">
        <v>7</v>
      </c>
      <c r="CZ66" s="146">
        <v>0</v>
      </c>
    </row>
    <row r="67" spans="1:15" ht="12.75">
      <c r="A67" s="178"/>
      <c r="B67" s="180"/>
      <c r="C67" s="225" t="s">
        <v>146</v>
      </c>
      <c r="D67" s="226"/>
      <c r="E67" s="181">
        <v>476.5026</v>
      </c>
      <c r="F67" s="182"/>
      <c r="G67" s="183"/>
      <c r="M67" s="179" t="s">
        <v>146</v>
      </c>
      <c r="O67" s="170"/>
    </row>
    <row r="68" spans="1:104" ht="12.75">
      <c r="A68" s="171">
        <v>21</v>
      </c>
      <c r="B68" s="172" t="s">
        <v>147</v>
      </c>
      <c r="C68" s="173" t="s">
        <v>148</v>
      </c>
      <c r="D68" s="174" t="s">
        <v>61</v>
      </c>
      <c r="E68" s="175">
        <v>6104.7111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7</v>
      </c>
      <c r="CZ68" s="146">
        <v>0</v>
      </c>
    </row>
    <row r="69" spans="1:57" ht="12.75">
      <c r="A69" s="184"/>
      <c r="B69" s="185" t="s">
        <v>75</v>
      </c>
      <c r="C69" s="186" t="str">
        <f>CONCATENATE(B38," ",C38)</f>
        <v>713 Izolace tepelné</v>
      </c>
      <c r="D69" s="187"/>
      <c r="E69" s="188"/>
      <c r="F69" s="189"/>
      <c r="G69" s="190">
        <f>SUM(G38:G68)</f>
        <v>0</v>
      </c>
      <c r="O69" s="170">
        <v>4</v>
      </c>
      <c r="BA69" s="191">
        <f>SUM(BA38:BA68)</f>
        <v>0</v>
      </c>
      <c r="BB69" s="191">
        <f>SUM(BB38:BB68)</f>
        <v>0</v>
      </c>
      <c r="BC69" s="191">
        <f>SUM(BC38:BC68)</f>
        <v>0</v>
      </c>
      <c r="BD69" s="191">
        <f>SUM(BD38:BD68)</f>
        <v>0</v>
      </c>
      <c r="BE69" s="191">
        <f>SUM(BE38:BE68)</f>
        <v>0</v>
      </c>
    </row>
    <row r="70" spans="1:15" ht="12.75">
      <c r="A70" s="163" t="s">
        <v>72</v>
      </c>
      <c r="B70" s="164" t="s">
        <v>149</v>
      </c>
      <c r="C70" s="165" t="s">
        <v>150</v>
      </c>
      <c r="D70" s="166"/>
      <c r="E70" s="167"/>
      <c r="F70" s="167"/>
      <c r="G70" s="168"/>
      <c r="H70" s="169"/>
      <c r="I70" s="169"/>
      <c r="O70" s="170">
        <v>1</v>
      </c>
    </row>
    <row r="71" spans="1:104" ht="22.5">
      <c r="A71" s="171">
        <v>22</v>
      </c>
      <c r="B71" s="172" t="s">
        <v>151</v>
      </c>
      <c r="C71" s="173" t="s">
        <v>152</v>
      </c>
      <c r="D71" s="174" t="s">
        <v>153</v>
      </c>
      <c r="E71" s="175">
        <v>309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7</v>
      </c>
      <c r="CZ71" s="146">
        <v>0</v>
      </c>
    </row>
    <row r="72" spans="1:15" ht="12.75">
      <c r="A72" s="178"/>
      <c r="B72" s="180"/>
      <c r="C72" s="232" t="s">
        <v>154</v>
      </c>
      <c r="D72" s="226"/>
      <c r="E72" s="204">
        <v>0</v>
      </c>
      <c r="F72" s="182"/>
      <c r="G72" s="183"/>
      <c r="M72" s="179" t="s">
        <v>154</v>
      </c>
      <c r="O72" s="170"/>
    </row>
    <row r="73" spans="1:15" ht="12.75">
      <c r="A73" s="178"/>
      <c r="B73" s="180"/>
      <c r="C73" s="232" t="s">
        <v>155</v>
      </c>
      <c r="D73" s="226"/>
      <c r="E73" s="204">
        <v>308.375</v>
      </c>
      <c r="F73" s="182"/>
      <c r="G73" s="183"/>
      <c r="M73" s="179" t="s">
        <v>155</v>
      </c>
      <c r="O73" s="170"/>
    </row>
    <row r="74" spans="1:15" ht="12.75">
      <c r="A74" s="178"/>
      <c r="B74" s="180"/>
      <c r="C74" s="232" t="s">
        <v>156</v>
      </c>
      <c r="D74" s="226"/>
      <c r="E74" s="204">
        <v>308.375</v>
      </c>
      <c r="F74" s="182"/>
      <c r="G74" s="183"/>
      <c r="M74" s="179" t="s">
        <v>156</v>
      </c>
      <c r="O74" s="170"/>
    </row>
    <row r="75" spans="1:15" ht="12.75">
      <c r="A75" s="178"/>
      <c r="B75" s="180"/>
      <c r="C75" s="225" t="s">
        <v>157</v>
      </c>
      <c r="D75" s="226"/>
      <c r="E75" s="181">
        <v>309</v>
      </c>
      <c r="F75" s="182"/>
      <c r="G75" s="183"/>
      <c r="M75" s="179">
        <v>309</v>
      </c>
      <c r="O75" s="170"/>
    </row>
    <row r="76" spans="1:104" ht="22.5">
      <c r="A76" s="171">
        <v>23</v>
      </c>
      <c r="B76" s="172" t="s">
        <v>158</v>
      </c>
      <c r="C76" s="173" t="s">
        <v>159</v>
      </c>
      <c r="D76" s="174" t="s">
        <v>84</v>
      </c>
      <c r="E76" s="175">
        <v>493.2739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7</v>
      </c>
      <c r="CZ76" s="146">
        <v>0</v>
      </c>
    </row>
    <row r="77" spans="1:15" ht="12.75">
      <c r="A77" s="178"/>
      <c r="B77" s="180"/>
      <c r="C77" s="225" t="s">
        <v>128</v>
      </c>
      <c r="D77" s="226"/>
      <c r="E77" s="181">
        <v>493.2739</v>
      </c>
      <c r="F77" s="182"/>
      <c r="G77" s="183"/>
      <c r="M77" s="179" t="s">
        <v>128</v>
      </c>
      <c r="O77" s="170"/>
    </row>
    <row r="78" spans="1:104" ht="22.5">
      <c r="A78" s="171">
        <v>24</v>
      </c>
      <c r="B78" s="172" t="s">
        <v>160</v>
      </c>
      <c r="C78" s="173" t="s">
        <v>161</v>
      </c>
      <c r="D78" s="174" t="s">
        <v>84</v>
      </c>
      <c r="E78" s="175">
        <v>414.3501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7</v>
      </c>
      <c r="CZ78" s="146">
        <v>0</v>
      </c>
    </row>
    <row r="79" spans="1:15" ht="12.75">
      <c r="A79" s="178"/>
      <c r="B79" s="180"/>
      <c r="C79" s="225" t="s">
        <v>135</v>
      </c>
      <c r="D79" s="226"/>
      <c r="E79" s="181">
        <v>414.3501</v>
      </c>
      <c r="F79" s="182"/>
      <c r="G79" s="183"/>
      <c r="M79" s="179" t="s">
        <v>135</v>
      </c>
      <c r="O79" s="170"/>
    </row>
    <row r="80" spans="1:104" ht="12.75">
      <c r="A80" s="171">
        <v>25</v>
      </c>
      <c r="B80" s="172" t="s">
        <v>162</v>
      </c>
      <c r="C80" s="173" t="s">
        <v>163</v>
      </c>
      <c r="D80" s="174" t="s">
        <v>61</v>
      </c>
      <c r="E80" s="175">
        <v>1810.5953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0</v>
      </c>
    </row>
    <row r="81" spans="1:57" ht="12.75">
      <c r="A81" s="184"/>
      <c r="B81" s="185" t="s">
        <v>75</v>
      </c>
      <c r="C81" s="186" t="str">
        <f>CONCATENATE(B70," ",C70)</f>
        <v>762 Konstrukce tesařské</v>
      </c>
      <c r="D81" s="187"/>
      <c r="E81" s="188"/>
      <c r="F81" s="189"/>
      <c r="G81" s="190">
        <f>SUM(G70:G80)</f>
        <v>0</v>
      </c>
      <c r="O81" s="170">
        <v>4</v>
      </c>
      <c r="BA81" s="191">
        <f>SUM(BA70:BA80)</f>
        <v>0</v>
      </c>
      <c r="BB81" s="191">
        <f>SUM(BB70:BB80)</f>
        <v>0</v>
      </c>
      <c r="BC81" s="191">
        <f>SUM(BC70:BC80)</f>
        <v>0</v>
      </c>
      <c r="BD81" s="191">
        <f>SUM(BD70:BD80)</f>
        <v>0</v>
      </c>
      <c r="BE81" s="191">
        <f>SUM(BE70:BE80)</f>
        <v>0</v>
      </c>
    </row>
    <row r="82" spans="1:15" ht="12.75">
      <c r="A82" s="163" t="s">
        <v>72</v>
      </c>
      <c r="B82" s="164" t="s">
        <v>164</v>
      </c>
      <c r="C82" s="165" t="s">
        <v>165</v>
      </c>
      <c r="D82" s="166"/>
      <c r="E82" s="167"/>
      <c r="F82" s="167"/>
      <c r="G82" s="168"/>
      <c r="H82" s="169"/>
      <c r="I82" s="169"/>
      <c r="O82" s="170">
        <v>1</v>
      </c>
    </row>
    <row r="83" spans="1:104" ht="12.75">
      <c r="A83" s="171">
        <v>26</v>
      </c>
      <c r="B83" s="172" t="s">
        <v>166</v>
      </c>
      <c r="C83" s="173" t="s">
        <v>167</v>
      </c>
      <c r="D83" s="174" t="s">
        <v>168</v>
      </c>
      <c r="E83" s="175">
        <v>31</v>
      </c>
      <c r="F83" s="175">
        <v>0</v>
      </c>
      <c r="G83" s="176">
        <f aca="true" t="shared" si="0" ref="G83:G96"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 aca="true" t="shared" si="1" ref="BA83:BA96">IF(AZ83=1,G83,0)</f>
        <v>0</v>
      </c>
      <c r="BB83" s="146">
        <f aca="true" t="shared" si="2" ref="BB83:BB96">IF(AZ83=2,G83,0)</f>
        <v>0</v>
      </c>
      <c r="BC83" s="146">
        <f aca="true" t="shared" si="3" ref="BC83:BC96">IF(AZ83=3,G83,0)</f>
        <v>0</v>
      </c>
      <c r="BD83" s="146">
        <f aca="true" t="shared" si="4" ref="BD83:BD96">IF(AZ83=4,G83,0)</f>
        <v>0</v>
      </c>
      <c r="BE83" s="146">
        <f aca="true" t="shared" si="5" ref="BE83:BE96">IF(AZ83=5,G83,0)</f>
        <v>0</v>
      </c>
      <c r="CA83" s="177">
        <v>1</v>
      </c>
      <c r="CB83" s="177">
        <v>7</v>
      </c>
      <c r="CZ83" s="146">
        <v>0</v>
      </c>
    </row>
    <row r="84" spans="1:104" ht="12.75">
      <c r="A84" s="171">
        <v>27</v>
      </c>
      <c r="B84" s="172" t="s">
        <v>169</v>
      </c>
      <c r="C84" s="173" t="s">
        <v>170</v>
      </c>
      <c r="D84" s="174" t="s">
        <v>168</v>
      </c>
      <c r="E84" s="175">
        <v>31</v>
      </c>
      <c r="F84" s="175">
        <v>0</v>
      </c>
      <c r="G84" s="176">
        <f t="shared" si="0"/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 t="shared" si="1"/>
        <v>0</v>
      </c>
      <c r="BB84" s="146">
        <f t="shared" si="2"/>
        <v>0</v>
      </c>
      <c r="BC84" s="146">
        <f t="shared" si="3"/>
        <v>0</v>
      </c>
      <c r="BD84" s="146">
        <f t="shared" si="4"/>
        <v>0</v>
      </c>
      <c r="BE84" s="146">
        <f t="shared" si="5"/>
        <v>0</v>
      </c>
      <c r="CA84" s="177">
        <v>1</v>
      </c>
      <c r="CB84" s="177">
        <v>7</v>
      </c>
      <c r="CZ84" s="146">
        <v>0</v>
      </c>
    </row>
    <row r="85" spans="1:104" ht="12.75">
      <c r="A85" s="171">
        <v>28</v>
      </c>
      <c r="B85" s="172" t="s">
        <v>171</v>
      </c>
      <c r="C85" s="173" t="s">
        <v>172</v>
      </c>
      <c r="D85" s="174" t="s">
        <v>168</v>
      </c>
      <c r="E85" s="175">
        <v>31</v>
      </c>
      <c r="F85" s="175">
        <v>0</v>
      </c>
      <c r="G85" s="176">
        <f t="shared" si="0"/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 t="shared" si="1"/>
        <v>0</v>
      </c>
      <c r="BB85" s="146">
        <f t="shared" si="2"/>
        <v>0</v>
      </c>
      <c r="BC85" s="146">
        <f t="shared" si="3"/>
        <v>0</v>
      </c>
      <c r="BD85" s="146">
        <f t="shared" si="4"/>
        <v>0</v>
      </c>
      <c r="BE85" s="146">
        <f t="shared" si="5"/>
        <v>0</v>
      </c>
      <c r="CA85" s="177">
        <v>1</v>
      </c>
      <c r="CB85" s="177">
        <v>7</v>
      </c>
      <c r="CZ85" s="146">
        <v>0</v>
      </c>
    </row>
    <row r="86" spans="1:104" ht="12.75">
      <c r="A86" s="171">
        <v>29</v>
      </c>
      <c r="B86" s="172" t="s">
        <v>173</v>
      </c>
      <c r="C86" s="173" t="s">
        <v>174</v>
      </c>
      <c r="D86" s="174" t="s">
        <v>168</v>
      </c>
      <c r="E86" s="175">
        <v>31</v>
      </c>
      <c r="F86" s="175">
        <v>0</v>
      </c>
      <c r="G86" s="176">
        <f t="shared" si="0"/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 t="shared" si="1"/>
        <v>0</v>
      </c>
      <c r="BB86" s="146">
        <f t="shared" si="2"/>
        <v>0</v>
      </c>
      <c r="BC86" s="146">
        <f t="shared" si="3"/>
        <v>0</v>
      </c>
      <c r="BD86" s="146">
        <f t="shared" si="4"/>
        <v>0</v>
      </c>
      <c r="BE86" s="146">
        <f t="shared" si="5"/>
        <v>0</v>
      </c>
      <c r="CA86" s="177">
        <v>1</v>
      </c>
      <c r="CB86" s="177">
        <v>7</v>
      </c>
      <c r="CZ86" s="146">
        <v>0</v>
      </c>
    </row>
    <row r="87" spans="1:104" ht="22.5">
      <c r="A87" s="171">
        <v>30</v>
      </c>
      <c r="B87" s="172" t="s">
        <v>175</v>
      </c>
      <c r="C87" s="173" t="s">
        <v>176</v>
      </c>
      <c r="D87" s="174" t="s">
        <v>74</v>
      </c>
      <c r="E87" s="175">
        <v>31</v>
      </c>
      <c r="F87" s="175">
        <v>0</v>
      </c>
      <c r="G87" s="176">
        <f t="shared" si="0"/>
        <v>0</v>
      </c>
      <c r="O87" s="170">
        <v>2</v>
      </c>
      <c r="AA87" s="146">
        <v>3</v>
      </c>
      <c r="AB87" s="146">
        <v>7</v>
      </c>
      <c r="AC87" s="146" t="s">
        <v>175</v>
      </c>
      <c r="AZ87" s="146">
        <v>2</v>
      </c>
      <c r="BA87" s="146">
        <f t="shared" si="1"/>
        <v>0</v>
      </c>
      <c r="BB87" s="146">
        <f t="shared" si="2"/>
        <v>0</v>
      </c>
      <c r="BC87" s="146">
        <f t="shared" si="3"/>
        <v>0</v>
      </c>
      <c r="BD87" s="146">
        <f t="shared" si="4"/>
        <v>0</v>
      </c>
      <c r="BE87" s="146">
        <f t="shared" si="5"/>
        <v>0</v>
      </c>
      <c r="CA87" s="177">
        <v>3</v>
      </c>
      <c r="CB87" s="177">
        <v>7</v>
      </c>
      <c r="CZ87" s="146">
        <v>0</v>
      </c>
    </row>
    <row r="88" spans="1:104" ht="12.75">
      <c r="A88" s="171">
        <v>31</v>
      </c>
      <c r="B88" s="172" t="s">
        <v>177</v>
      </c>
      <c r="C88" s="173" t="s">
        <v>178</v>
      </c>
      <c r="D88" s="174" t="s">
        <v>74</v>
      </c>
      <c r="E88" s="175">
        <v>31</v>
      </c>
      <c r="F88" s="175">
        <v>0</v>
      </c>
      <c r="G88" s="176">
        <f t="shared" si="0"/>
        <v>0</v>
      </c>
      <c r="O88" s="170">
        <v>2</v>
      </c>
      <c r="AA88" s="146">
        <v>3</v>
      </c>
      <c r="AB88" s="146">
        <v>7</v>
      </c>
      <c r="AC88" s="146" t="s">
        <v>177</v>
      </c>
      <c r="AZ88" s="146">
        <v>2</v>
      </c>
      <c r="BA88" s="146">
        <f t="shared" si="1"/>
        <v>0</v>
      </c>
      <c r="BB88" s="146">
        <f t="shared" si="2"/>
        <v>0</v>
      </c>
      <c r="BC88" s="146">
        <f t="shared" si="3"/>
        <v>0</v>
      </c>
      <c r="BD88" s="146">
        <f t="shared" si="4"/>
        <v>0</v>
      </c>
      <c r="BE88" s="146">
        <f t="shared" si="5"/>
        <v>0</v>
      </c>
      <c r="CA88" s="177">
        <v>3</v>
      </c>
      <c r="CB88" s="177">
        <v>7</v>
      </c>
      <c r="CZ88" s="146">
        <v>0</v>
      </c>
    </row>
    <row r="89" spans="1:104" ht="12.75">
      <c r="A89" s="171">
        <v>32</v>
      </c>
      <c r="B89" s="172" t="s">
        <v>179</v>
      </c>
      <c r="C89" s="173" t="s">
        <v>180</v>
      </c>
      <c r="D89" s="174" t="s">
        <v>168</v>
      </c>
      <c r="E89" s="175">
        <v>31</v>
      </c>
      <c r="F89" s="175">
        <v>0</v>
      </c>
      <c r="G89" s="176">
        <f t="shared" si="0"/>
        <v>0</v>
      </c>
      <c r="O89" s="170">
        <v>2</v>
      </c>
      <c r="AA89" s="146">
        <v>3</v>
      </c>
      <c r="AB89" s="146">
        <v>7</v>
      </c>
      <c r="AC89" s="146">
        <v>28323413</v>
      </c>
      <c r="AZ89" s="146">
        <v>2</v>
      </c>
      <c r="BA89" s="146">
        <f t="shared" si="1"/>
        <v>0</v>
      </c>
      <c r="BB89" s="146">
        <f t="shared" si="2"/>
        <v>0</v>
      </c>
      <c r="BC89" s="146">
        <f t="shared" si="3"/>
        <v>0</v>
      </c>
      <c r="BD89" s="146">
        <f t="shared" si="4"/>
        <v>0</v>
      </c>
      <c r="BE89" s="146">
        <f t="shared" si="5"/>
        <v>0</v>
      </c>
      <c r="CA89" s="177">
        <v>3</v>
      </c>
      <c r="CB89" s="177">
        <v>7</v>
      </c>
      <c r="CZ89" s="146">
        <v>0</v>
      </c>
    </row>
    <row r="90" spans="1:104" ht="12.75">
      <c r="A90" s="171">
        <v>33</v>
      </c>
      <c r="B90" s="172" t="s">
        <v>181</v>
      </c>
      <c r="C90" s="173" t="s">
        <v>182</v>
      </c>
      <c r="D90" s="174" t="s">
        <v>168</v>
      </c>
      <c r="E90" s="175">
        <v>31</v>
      </c>
      <c r="F90" s="175">
        <v>0</v>
      </c>
      <c r="G90" s="176">
        <f t="shared" si="0"/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 t="shared" si="1"/>
        <v>0</v>
      </c>
      <c r="BB90" s="146">
        <f t="shared" si="2"/>
        <v>0</v>
      </c>
      <c r="BC90" s="146">
        <f t="shared" si="3"/>
        <v>0</v>
      </c>
      <c r="BD90" s="146">
        <f t="shared" si="4"/>
        <v>0</v>
      </c>
      <c r="BE90" s="146">
        <f t="shared" si="5"/>
        <v>0</v>
      </c>
      <c r="CA90" s="177">
        <v>1</v>
      </c>
      <c r="CB90" s="177">
        <v>7</v>
      </c>
      <c r="CZ90" s="146">
        <v>0</v>
      </c>
    </row>
    <row r="91" spans="1:104" ht="12.75">
      <c r="A91" s="171">
        <v>34</v>
      </c>
      <c r="B91" s="172" t="s">
        <v>183</v>
      </c>
      <c r="C91" s="173" t="s">
        <v>184</v>
      </c>
      <c r="D91" s="174" t="s">
        <v>168</v>
      </c>
      <c r="E91" s="175">
        <v>31</v>
      </c>
      <c r="F91" s="175">
        <v>0</v>
      </c>
      <c r="G91" s="176">
        <f t="shared" si="0"/>
        <v>0</v>
      </c>
      <c r="O91" s="170">
        <v>2</v>
      </c>
      <c r="AA91" s="146">
        <v>3</v>
      </c>
      <c r="AB91" s="146">
        <v>7</v>
      </c>
      <c r="AC91" s="146" t="s">
        <v>183</v>
      </c>
      <c r="AZ91" s="146">
        <v>2</v>
      </c>
      <c r="BA91" s="146">
        <f t="shared" si="1"/>
        <v>0</v>
      </c>
      <c r="BB91" s="146">
        <f t="shared" si="2"/>
        <v>0</v>
      </c>
      <c r="BC91" s="146">
        <f t="shared" si="3"/>
        <v>0</v>
      </c>
      <c r="BD91" s="146">
        <f t="shared" si="4"/>
        <v>0</v>
      </c>
      <c r="BE91" s="146">
        <f t="shared" si="5"/>
        <v>0</v>
      </c>
      <c r="CA91" s="177">
        <v>3</v>
      </c>
      <c r="CB91" s="177">
        <v>7</v>
      </c>
      <c r="CZ91" s="146">
        <v>0</v>
      </c>
    </row>
    <row r="92" spans="1:104" ht="12.75">
      <c r="A92" s="171">
        <v>35</v>
      </c>
      <c r="B92" s="172" t="s">
        <v>185</v>
      </c>
      <c r="C92" s="173" t="s">
        <v>186</v>
      </c>
      <c r="D92" s="174" t="s">
        <v>168</v>
      </c>
      <c r="E92" s="175">
        <v>31</v>
      </c>
      <c r="F92" s="175">
        <v>0</v>
      </c>
      <c r="G92" s="176">
        <f t="shared" si="0"/>
        <v>0</v>
      </c>
      <c r="O92" s="170">
        <v>2</v>
      </c>
      <c r="AA92" s="146">
        <v>1</v>
      </c>
      <c r="AB92" s="146">
        <v>7</v>
      </c>
      <c r="AC92" s="146">
        <v>7</v>
      </c>
      <c r="AZ92" s="146">
        <v>2</v>
      </c>
      <c r="BA92" s="146">
        <f t="shared" si="1"/>
        <v>0</v>
      </c>
      <c r="BB92" s="146">
        <f t="shared" si="2"/>
        <v>0</v>
      </c>
      <c r="BC92" s="146">
        <f t="shared" si="3"/>
        <v>0</v>
      </c>
      <c r="BD92" s="146">
        <f t="shared" si="4"/>
        <v>0</v>
      </c>
      <c r="BE92" s="146">
        <f t="shared" si="5"/>
        <v>0</v>
      </c>
      <c r="CA92" s="177">
        <v>1</v>
      </c>
      <c r="CB92" s="177">
        <v>7</v>
      </c>
      <c r="CZ92" s="146">
        <v>0</v>
      </c>
    </row>
    <row r="93" spans="1:104" ht="12.75">
      <c r="A93" s="171">
        <v>36</v>
      </c>
      <c r="B93" s="172" t="s">
        <v>187</v>
      </c>
      <c r="C93" s="173" t="s">
        <v>188</v>
      </c>
      <c r="D93" s="174" t="s">
        <v>168</v>
      </c>
      <c r="E93" s="175">
        <v>31</v>
      </c>
      <c r="F93" s="175">
        <v>0</v>
      </c>
      <c r="G93" s="176">
        <f t="shared" si="0"/>
        <v>0</v>
      </c>
      <c r="O93" s="170">
        <v>2</v>
      </c>
      <c r="AA93" s="146">
        <v>3</v>
      </c>
      <c r="AB93" s="146">
        <v>7</v>
      </c>
      <c r="AC93" s="146">
        <v>61140588</v>
      </c>
      <c r="AZ93" s="146">
        <v>2</v>
      </c>
      <c r="BA93" s="146">
        <f t="shared" si="1"/>
        <v>0</v>
      </c>
      <c r="BB93" s="146">
        <f t="shared" si="2"/>
        <v>0</v>
      </c>
      <c r="BC93" s="146">
        <f t="shared" si="3"/>
        <v>0</v>
      </c>
      <c r="BD93" s="146">
        <f t="shared" si="4"/>
        <v>0</v>
      </c>
      <c r="BE93" s="146">
        <f t="shared" si="5"/>
        <v>0</v>
      </c>
      <c r="CA93" s="177">
        <v>3</v>
      </c>
      <c r="CB93" s="177">
        <v>7</v>
      </c>
      <c r="CZ93" s="146">
        <v>0</v>
      </c>
    </row>
    <row r="94" spans="1:104" ht="12.75">
      <c r="A94" s="171">
        <v>37</v>
      </c>
      <c r="B94" s="172" t="s">
        <v>189</v>
      </c>
      <c r="C94" s="173" t="s">
        <v>190</v>
      </c>
      <c r="D94" s="174" t="s">
        <v>74</v>
      </c>
      <c r="E94" s="175">
        <v>31</v>
      </c>
      <c r="F94" s="175">
        <v>0</v>
      </c>
      <c r="G94" s="176">
        <f t="shared" si="0"/>
        <v>0</v>
      </c>
      <c r="O94" s="170">
        <v>2</v>
      </c>
      <c r="AA94" s="146">
        <v>3</v>
      </c>
      <c r="AB94" s="146">
        <v>7</v>
      </c>
      <c r="AC94" s="146">
        <v>61140589</v>
      </c>
      <c r="AZ94" s="146">
        <v>2</v>
      </c>
      <c r="BA94" s="146">
        <f t="shared" si="1"/>
        <v>0</v>
      </c>
      <c r="BB94" s="146">
        <f t="shared" si="2"/>
        <v>0</v>
      </c>
      <c r="BC94" s="146">
        <f t="shared" si="3"/>
        <v>0</v>
      </c>
      <c r="BD94" s="146">
        <f t="shared" si="4"/>
        <v>0</v>
      </c>
      <c r="BE94" s="146">
        <f t="shared" si="5"/>
        <v>0</v>
      </c>
      <c r="CA94" s="177">
        <v>3</v>
      </c>
      <c r="CB94" s="177">
        <v>7</v>
      </c>
      <c r="CZ94" s="146">
        <v>0</v>
      </c>
    </row>
    <row r="95" spans="1:104" ht="12.75">
      <c r="A95" s="171">
        <v>38</v>
      </c>
      <c r="B95" s="172" t="s">
        <v>191</v>
      </c>
      <c r="C95" s="173" t="s">
        <v>192</v>
      </c>
      <c r="D95" s="174" t="s">
        <v>168</v>
      </c>
      <c r="E95" s="175">
        <v>31</v>
      </c>
      <c r="F95" s="175">
        <v>0</v>
      </c>
      <c r="G95" s="176">
        <f t="shared" si="0"/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 t="shared" si="1"/>
        <v>0</v>
      </c>
      <c r="BB95" s="146">
        <f t="shared" si="2"/>
        <v>0</v>
      </c>
      <c r="BC95" s="146">
        <f t="shared" si="3"/>
        <v>0</v>
      </c>
      <c r="BD95" s="146">
        <f t="shared" si="4"/>
        <v>0</v>
      </c>
      <c r="BE95" s="146">
        <f t="shared" si="5"/>
        <v>0</v>
      </c>
      <c r="CA95" s="177">
        <v>1</v>
      </c>
      <c r="CB95" s="177">
        <v>7</v>
      </c>
      <c r="CZ95" s="146">
        <v>0</v>
      </c>
    </row>
    <row r="96" spans="1:104" ht="12.75">
      <c r="A96" s="171">
        <v>39</v>
      </c>
      <c r="B96" s="172" t="s">
        <v>193</v>
      </c>
      <c r="C96" s="173" t="s">
        <v>194</v>
      </c>
      <c r="D96" s="174" t="s">
        <v>61</v>
      </c>
      <c r="E96" s="175">
        <v>15052.6669</v>
      </c>
      <c r="F96" s="175">
        <v>0</v>
      </c>
      <c r="G96" s="176">
        <f t="shared" si="0"/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 t="shared" si="1"/>
        <v>0</v>
      </c>
      <c r="BB96" s="146">
        <f t="shared" si="2"/>
        <v>0</v>
      </c>
      <c r="BC96" s="146">
        <f t="shared" si="3"/>
        <v>0</v>
      </c>
      <c r="BD96" s="146">
        <f t="shared" si="4"/>
        <v>0</v>
      </c>
      <c r="BE96" s="146">
        <f t="shared" si="5"/>
        <v>0</v>
      </c>
      <c r="CA96" s="177">
        <v>1</v>
      </c>
      <c r="CB96" s="177">
        <v>7</v>
      </c>
      <c r="CZ96" s="146">
        <v>0</v>
      </c>
    </row>
    <row r="97" spans="1:57" ht="12.75">
      <c r="A97" s="184"/>
      <c r="B97" s="185" t="s">
        <v>75</v>
      </c>
      <c r="C97" s="186" t="str">
        <f>CONCATENATE(B82," ",C82)</f>
        <v>766 Konstrukce truhlářské</v>
      </c>
      <c r="D97" s="187"/>
      <c r="E97" s="188"/>
      <c r="F97" s="189"/>
      <c r="G97" s="190">
        <f>SUM(G82:G96)</f>
        <v>0</v>
      </c>
      <c r="O97" s="170">
        <v>4</v>
      </c>
      <c r="BA97" s="191">
        <f>SUM(BA82:BA96)</f>
        <v>0</v>
      </c>
      <c r="BB97" s="191">
        <f>SUM(BB82:BB96)</f>
        <v>0</v>
      </c>
      <c r="BC97" s="191">
        <f>SUM(BC82:BC96)</f>
        <v>0</v>
      </c>
      <c r="BD97" s="191">
        <f>SUM(BD82:BD96)</f>
        <v>0</v>
      </c>
      <c r="BE97" s="191">
        <f>SUM(BE82:BE96)</f>
        <v>0</v>
      </c>
    </row>
    <row r="98" spans="1:15" ht="12.75">
      <c r="A98" s="163" t="s">
        <v>72</v>
      </c>
      <c r="B98" s="164" t="s">
        <v>195</v>
      </c>
      <c r="C98" s="165" t="s">
        <v>196</v>
      </c>
      <c r="D98" s="166"/>
      <c r="E98" s="167"/>
      <c r="F98" s="167"/>
      <c r="G98" s="168"/>
      <c r="H98" s="169"/>
      <c r="I98" s="169"/>
      <c r="O98" s="170">
        <v>1</v>
      </c>
    </row>
    <row r="99" spans="1:104" ht="12.75">
      <c r="A99" s="171">
        <v>40</v>
      </c>
      <c r="B99" s="172" t="s">
        <v>197</v>
      </c>
      <c r="C99" s="173" t="s">
        <v>198</v>
      </c>
      <c r="D99" s="174" t="s">
        <v>84</v>
      </c>
      <c r="E99" s="175">
        <v>641.3191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7</v>
      </c>
      <c r="CZ99" s="146">
        <v>0</v>
      </c>
    </row>
    <row r="100" spans="1:15" ht="12.75">
      <c r="A100" s="178"/>
      <c r="B100" s="180"/>
      <c r="C100" s="225" t="s">
        <v>85</v>
      </c>
      <c r="D100" s="226"/>
      <c r="E100" s="181">
        <v>394.6191</v>
      </c>
      <c r="F100" s="182"/>
      <c r="G100" s="183"/>
      <c r="M100" s="179" t="s">
        <v>85</v>
      </c>
      <c r="O100" s="170"/>
    </row>
    <row r="101" spans="1:15" ht="12.75">
      <c r="A101" s="178"/>
      <c r="B101" s="180"/>
      <c r="C101" s="225" t="s">
        <v>86</v>
      </c>
      <c r="D101" s="226"/>
      <c r="E101" s="181">
        <v>246.7</v>
      </c>
      <c r="F101" s="182"/>
      <c r="G101" s="183"/>
      <c r="M101" s="179" t="s">
        <v>86</v>
      </c>
      <c r="O101" s="170"/>
    </row>
    <row r="102" spans="1:57" ht="12.75">
      <c r="A102" s="184"/>
      <c r="B102" s="185" t="s">
        <v>75</v>
      </c>
      <c r="C102" s="186" t="str">
        <f>CONCATENATE(B98," ",C98)</f>
        <v>767 Konstrukce zámečnické</v>
      </c>
      <c r="D102" s="187"/>
      <c r="E102" s="188"/>
      <c r="F102" s="189"/>
      <c r="G102" s="190">
        <f>SUM(G98:G101)</f>
        <v>0</v>
      </c>
      <c r="O102" s="170">
        <v>4</v>
      </c>
      <c r="BA102" s="191">
        <f>SUM(BA98:BA101)</f>
        <v>0</v>
      </c>
      <c r="BB102" s="191">
        <f>SUM(BB98:BB101)</f>
        <v>0</v>
      </c>
      <c r="BC102" s="191">
        <f>SUM(BC98:BC101)</f>
        <v>0</v>
      </c>
      <c r="BD102" s="191">
        <f>SUM(BD98:BD101)</f>
        <v>0</v>
      </c>
      <c r="BE102" s="191">
        <f>SUM(BE98:BE101)</f>
        <v>0</v>
      </c>
    </row>
    <row r="103" spans="1:15" ht="12.75">
      <c r="A103" s="163" t="s">
        <v>72</v>
      </c>
      <c r="B103" s="164" t="s">
        <v>199</v>
      </c>
      <c r="C103" s="165" t="s">
        <v>200</v>
      </c>
      <c r="D103" s="166"/>
      <c r="E103" s="167"/>
      <c r="F103" s="167"/>
      <c r="G103" s="168"/>
      <c r="H103" s="169"/>
      <c r="I103" s="169"/>
      <c r="O103" s="170">
        <v>1</v>
      </c>
    </row>
    <row r="104" spans="1:104" ht="12.75">
      <c r="A104" s="171">
        <v>41</v>
      </c>
      <c r="B104" s="172" t="s">
        <v>201</v>
      </c>
      <c r="C104" s="173" t="s">
        <v>202</v>
      </c>
      <c r="D104" s="174" t="s">
        <v>84</v>
      </c>
      <c r="E104" s="175">
        <v>962.2782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7">
        <v>1</v>
      </c>
      <c r="CB104" s="177">
        <v>7</v>
      </c>
      <c r="CZ104" s="146">
        <v>0</v>
      </c>
    </row>
    <row r="105" spans="1:15" ht="12.75">
      <c r="A105" s="178"/>
      <c r="B105" s="180"/>
      <c r="C105" s="225" t="s">
        <v>203</v>
      </c>
      <c r="D105" s="226"/>
      <c r="E105" s="181">
        <v>789.2382</v>
      </c>
      <c r="F105" s="182"/>
      <c r="G105" s="183"/>
      <c r="M105" s="179" t="s">
        <v>203</v>
      </c>
      <c r="O105" s="170"/>
    </row>
    <row r="106" spans="1:15" ht="12.75">
      <c r="A106" s="178"/>
      <c r="B106" s="180"/>
      <c r="C106" s="225" t="s">
        <v>204</v>
      </c>
      <c r="D106" s="226"/>
      <c r="E106" s="181">
        <v>173.04</v>
      </c>
      <c r="F106" s="182"/>
      <c r="G106" s="183"/>
      <c r="M106" s="179" t="s">
        <v>204</v>
      </c>
      <c r="O106" s="170"/>
    </row>
    <row r="107" spans="1:57" ht="12.75">
      <c r="A107" s="184"/>
      <c r="B107" s="185" t="s">
        <v>75</v>
      </c>
      <c r="C107" s="186" t="str">
        <f>CONCATENATE(B103," ",C103)</f>
        <v>783 Nátěry</v>
      </c>
      <c r="D107" s="187"/>
      <c r="E107" s="188"/>
      <c r="F107" s="189"/>
      <c r="G107" s="190">
        <f>SUM(G103:G106)</f>
        <v>0</v>
      </c>
      <c r="O107" s="170">
        <v>4</v>
      </c>
      <c r="BA107" s="191">
        <f>SUM(BA103:BA106)</f>
        <v>0</v>
      </c>
      <c r="BB107" s="191">
        <f>SUM(BB103:BB106)</f>
        <v>0</v>
      </c>
      <c r="BC107" s="191">
        <f>SUM(BC103:BC106)</f>
        <v>0</v>
      </c>
      <c r="BD107" s="191">
        <f>SUM(BD103:BD106)</f>
        <v>0</v>
      </c>
      <c r="BE107" s="191">
        <f>SUM(BE103:BE106)</f>
        <v>0</v>
      </c>
    </row>
    <row r="108" spans="1:15" ht="12.75">
      <c r="A108" s="163" t="s">
        <v>72</v>
      </c>
      <c r="B108" s="164" t="s">
        <v>205</v>
      </c>
      <c r="C108" s="165" t="s">
        <v>206</v>
      </c>
      <c r="D108" s="166"/>
      <c r="E108" s="167"/>
      <c r="F108" s="167"/>
      <c r="G108" s="168"/>
      <c r="H108" s="169"/>
      <c r="I108" s="169"/>
      <c r="O108" s="170">
        <v>1</v>
      </c>
    </row>
    <row r="109" spans="1:104" ht="12.75">
      <c r="A109" s="171">
        <v>42</v>
      </c>
      <c r="B109" s="172" t="s">
        <v>207</v>
      </c>
      <c r="C109" s="173" t="s">
        <v>208</v>
      </c>
      <c r="D109" s="174" t="s">
        <v>84</v>
      </c>
      <c r="E109" s="175">
        <v>641.3191</v>
      </c>
      <c r="F109" s="175">
        <v>0</v>
      </c>
      <c r="G109" s="176">
        <f>E109*F109</f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7</v>
      </c>
      <c r="CZ109" s="146">
        <v>0</v>
      </c>
    </row>
    <row r="110" spans="1:15" ht="12.75">
      <c r="A110" s="178"/>
      <c r="B110" s="180"/>
      <c r="C110" s="225" t="s">
        <v>85</v>
      </c>
      <c r="D110" s="226"/>
      <c r="E110" s="181">
        <v>394.6191</v>
      </c>
      <c r="F110" s="182"/>
      <c r="G110" s="183"/>
      <c r="M110" s="179" t="s">
        <v>85</v>
      </c>
      <c r="O110" s="170"/>
    </row>
    <row r="111" spans="1:15" ht="12.75">
      <c r="A111" s="178"/>
      <c r="B111" s="180"/>
      <c r="C111" s="225" t="s">
        <v>86</v>
      </c>
      <c r="D111" s="226"/>
      <c r="E111" s="181">
        <v>246.7</v>
      </c>
      <c r="F111" s="182"/>
      <c r="G111" s="183"/>
      <c r="M111" s="179" t="s">
        <v>86</v>
      </c>
      <c r="O111" s="170"/>
    </row>
    <row r="112" spans="1:104" ht="12.75">
      <c r="A112" s="171">
        <v>43</v>
      </c>
      <c r="B112" s="172" t="s">
        <v>209</v>
      </c>
      <c r="C112" s="173" t="s">
        <v>210</v>
      </c>
      <c r="D112" s="174" t="s">
        <v>84</v>
      </c>
      <c r="E112" s="175">
        <v>641.3191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7</v>
      </c>
      <c r="CZ112" s="146">
        <v>0</v>
      </c>
    </row>
    <row r="113" spans="1:15" ht="12.75">
      <c r="A113" s="178"/>
      <c r="B113" s="180"/>
      <c r="C113" s="225" t="s">
        <v>85</v>
      </c>
      <c r="D113" s="226"/>
      <c r="E113" s="181">
        <v>394.6191</v>
      </c>
      <c r="F113" s="182"/>
      <c r="G113" s="183"/>
      <c r="M113" s="179" t="s">
        <v>85</v>
      </c>
      <c r="O113" s="170"/>
    </row>
    <row r="114" spans="1:15" ht="12.75">
      <c r="A114" s="178"/>
      <c r="B114" s="180"/>
      <c r="C114" s="225" t="s">
        <v>86</v>
      </c>
      <c r="D114" s="226"/>
      <c r="E114" s="181">
        <v>246.7</v>
      </c>
      <c r="F114" s="182"/>
      <c r="G114" s="183"/>
      <c r="M114" s="179" t="s">
        <v>86</v>
      </c>
      <c r="O114" s="170"/>
    </row>
    <row r="115" spans="1:57" ht="12.75">
      <c r="A115" s="184"/>
      <c r="B115" s="185" t="s">
        <v>75</v>
      </c>
      <c r="C115" s="186" t="str">
        <f>CONCATENATE(B108," ",C108)</f>
        <v>784 Malby</v>
      </c>
      <c r="D115" s="187"/>
      <c r="E115" s="188"/>
      <c r="F115" s="189"/>
      <c r="G115" s="190">
        <f>SUM(G108:G114)</f>
        <v>0</v>
      </c>
      <c r="O115" s="170">
        <v>4</v>
      </c>
      <c r="BA115" s="191">
        <f>SUM(BA108:BA114)</f>
        <v>0</v>
      </c>
      <c r="BB115" s="191">
        <f>SUM(BB108:BB114)</f>
        <v>0</v>
      </c>
      <c r="BC115" s="191">
        <f>SUM(BC108:BC114)</f>
        <v>0</v>
      </c>
      <c r="BD115" s="191">
        <f>SUM(BD108:BD114)</f>
        <v>0</v>
      </c>
      <c r="BE115" s="191">
        <f>SUM(BE108:BE114)</f>
        <v>0</v>
      </c>
    </row>
    <row r="116" spans="1:15" ht="12.75">
      <c r="A116" s="163" t="s">
        <v>72</v>
      </c>
      <c r="B116" s="164" t="s">
        <v>211</v>
      </c>
      <c r="C116" s="165" t="s">
        <v>212</v>
      </c>
      <c r="D116" s="166"/>
      <c r="E116" s="167"/>
      <c r="F116" s="167"/>
      <c r="G116" s="168"/>
      <c r="H116" s="169"/>
      <c r="I116" s="169"/>
      <c r="O116" s="170">
        <v>1</v>
      </c>
    </row>
    <row r="117" spans="1:104" ht="12.75">
      <c r="A117" s="171">
        <v>44</v>
      </c>
      <c r="B117" s="172" t="s">
        <v>213</v>
      </c>
      <c r="C117" s="173" t="s">
        <v>214</v>
      </c>
      <c r="D117" s="174" t="s">
        <v>96</v>
      </c>
      <c r="E117" s="175">
        <v>1</v>
      </c>
      <c r="F117" s="175">
        <v>0</v>
      </c>
      <c r="G117" s="176">
        <f>E117*F117</f>
        <v>0</v>
      </c>
      <c r="O117" s="170">
        <v>2</v>
      </c>
      <c r="AA117" s="146">
        <v>12</v>
      </c>
      <c r="AB117" s="146">
        <v>0</v>
      </c>
      <c r="AC117" s="146">
        <v>44</v>
      </c>
      <c r="AZ117" s="146">
        <v>4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12</v>
      </c>
      <c r="CB117" s="177">
        <v>0</v>
      </c>
      <c r="CZ117" s="146">
        <v>0</v>
      </c>
    </row>
    <row r="118" spans="1:104" ht="12.75">
      <c r="A118" s="171">
        <v>45</v>
      </c>
      <c r="B118" s="172" t="s">
        <v>215</v>
      </c>
      <c r="C118" s="173" t="s">
        <v>216</v>
      </c>
      <c r="D118" s="174" t="s">
        <v>108</v>
      </c>
      <c r="E118" s="175">
        <v>1</v>
      </c>
      <c r="F118" s="175">
        <v>0</v>
      </c>
      <c r="G118" s="176">
        <f>E118*F118</f>
        <v>0</v>
      </c>
      <c r="O118" s="170">
        <v>2</v>
      </c>
      <c r="AA118" s="146">
        <v>12</v>
      </c>
      <c r="AB118" s="146">
        <v>0</v>
      </c>
      <c r="AC118" s="146">
        <v>52</v>
      </c>
      <c r="AZ118" s="146">
        <v>4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12</v>
      </c>
      <c r="CB118" s="177">
        <v>0</v>
      </c>
      <c r="CZ118" s="146">
        <v>0</v>
      </c>
    </row>
    <row r="119" spans="1:57" ht="12.75">
      <c r="A119" s="184"/>
      <c r="B119" s="185" t="s">
        <v>75</v>
      </c>
      <c r="C119" s="186" t="str">
        <f>CONCATENATE(B116," ",C116)</f>
        <v>M21 Elektromontáže</v>
      </c>
      <c r="D119" s="187"/>
      <c r="E119" s="188"/>
      <c r="F119" s="189"/>
      <c r="G119" s="190">
        <f>SUM(G116:G118)</f>
        <v>0</v>
      </c>
      <c r="O119" s="170">
        <v>4</v>
      </c>
      <c r="BA119" s="191">
        <f>SUM(BA116:BA118)</f>
        <v>0</v>
      </c>
      <c r="BB119" s="191">
        <f>SUM(BB116:BB118)</f>
        <v>0</v>
      </c>
      <c r="BC119" s="191">
        <f>SUM(BC116:BC118)</f>
        <v>0</v>
      </c>
      <c r="BD119" s="191">
        <f>SUM(BD116:BD118)</f>
        <v>0</v>
      </c>
      <c r="BE119" s="191">
        <f>SUM(BE116:BE118)</f>
        <v>0</v>
      </c>
    </row>
    <row r="120" spans="1:15" ht="12.75">
      <c r="A120" s="163" t="s">
        <v>72</v>
      </c>
      <c r="B120" s="164" t="s">
        <v>217</v>
      </c>
      <c r="C120" s="165" t="s">
        <v>218</v>
      </c>
      <c r="D120" s="166"/>
      <c r="E120" s="167"/>
      <c r="F120" s="167"/>
      <c r="G120" s="168"/>
      <c r="H120" s="169"/>
      <c r="I120" s="169"/>
      <c r="O120" s="170">
        <v>1</v>
      </c>
    </row>
    <row r="121" spans="1:104" ht="12.75">
      <c r="A121" s="171">
        <v>46</v>
      </c>
      <c r="B121" s="172" t="s">
        <v>219</v>
      </c>
      <c r="C121" s="173" t="s">
        <v>220</v>
      </c>
      <c r="D121" s="174" t="s">
        <v>117</v>
      </c>
      <c r="E121" s="175">
        <v>18.1686</v>
      </c>
      <c r="F121" s="175">
        <v>0</v>
      </c>
      <c r="G121" s="176">
        <f aca="true" t="shared" si="6" ref="G121:G127">E121*F121</f>
        <v>0</v>
      </c>
      <c r="O121" s="170">
        <v>2</v>
      </c>
      <c r="AA121" s="146">
        <v>1</v>
      </c>
      <c r="AB121" s="146">
        <v>10</v>
      </c>
      <c r="AC121" s="146">
        <v>10</v>
      </c>
      <c r="AZ121" s="146">
        <v>1</v>
      </c>
      <c r="BA121" s="146">
        <f aca="true" t="shared" si="7" ref="BA121:BA127">IF(AZ121=1,G121,0)</f>
        <v>0</v>
      </c>
      <c r="BB121" s="146">
        <f aca="true" t="shared" si="8" ref="BB121:BB127">IF(AZ121=2,G121,0)</f>
        <v>0</v>
      </c>
      <c r="BC121" s="146">
        <f aca="true" t="shared" si="9" ref="BC121:BC127">IF(AZ121=3,G121,0)</f>
        <v>0</v>
      </c>
      <c r="BD121" s="146">
        <f aca="true" t="shared" si="10" ref="BD121:BD127">IF(AZ121=4,G121,0)</f>
        <v>0</v>
      </c>
      <c r="BE121" s="146">
        <f aca="true" t="shared" si="11" ref="BE121:BE127">IF(AZ121=5,G121,0)</f>
        <v>0</v>
      </c>
      <c r="CA121" s="177">
        <v>1</v>
      </c>
      <c r="CB121" s="177">
        <v>10</v>
      </c>
      <c r="CZ121" s="146">
        <v>0</v>
      </c>
    </row>
    <row r="122" spans="1:104" ht="12.75">
      <c r="A122" s="171">
        <v>47</v>
      </c>
      <c r="B122" s="172" t="s">
        <v>221</v>
      </c>
      <c r="C122" s="173" t="s">
        <v>222</v>
      </c>
      <c r="D122" s="174" t="s">
        <v>117</v>
      </c>
      <c r="E122" s="175">
        <v>90.8429</v>
      </c>
      <c r="F122" s="175">
        <v>0</v>
      </c>
      <c r="G122" s="176">
        <f t="shared" si="6"/>
        <v>0</v>
      </c>
      <c r="O122" s="170">
        <v>2</v>
      </c>
      <c r="AA122" s="146">
        <v>1</v>
      </c>
      <c r="AB122" s="146">
        <v>10</v>
      </c>
      <c r="AC122" s="146">
        <v>10</v>
      </c>
      <c r="AZ122" s="146">
        <v>1</v>
      </c>
      <c r="BA122" s="146">
        <f t="shared" si="7"/>
        <v>0</v>
      </c>
      <c r="BB122" s="146">
        <f t="shared" si="8"/>
        <v>0</v>
      </c>
      <c r="BC122" s="146">
        <f t="shared" si="9"/>
        <v>0</v>
      </c>
      <c r="BD122" s="146">
        <f t="shared" si="10"/>
        <v>0</v>
      </c>
      <c r="BE122" s="146">
        <f t="shared" si="11"/>
        <v>0</v>
      </c>
      <c r="CA122" s="177">
        <v>1</v>
      </c>
      <c r="CB122" s="177">
        <v>10</v>
      </c>
      <c r="CZ122" s="146">
        <v>0</v>
      </c>
    </row>
    <row r="123" spans="1:104" ht="12.75">
      <c r="A123" s="171">
        <v>48</v>
      </c>
      <c r="B123" s="172" t="s">
        <v>223</v>
      </c>
      <c r="C123" s="173" t="s">
        <v>224</v>
      </c>
      <c r="D123" s="174" t="s">
        <v>117</v>
      </c>
      <c r="E123" s="175">
        <v>18.1686</v>
      </c>
      <c r="F123" s="175">
        <v>0</v>
      </c>
      <c r="G123" s="176">
        <f t="shared" si="6"/>
        <v>0</v>
      </c>
      <c r="O123" s="170">
        <v>2</v>
      </c>
      <c r="AA123" s="146">
        <v>1</v>
      </c>
      <c r="AB123" s="146">
        <v>10</v>
      </c>
      <c r="AC123" s="146">
        <v>10</v>
      </c>
      <c r="AZ123" s="146">
        <v>1</v>
      </c>
      <c r="BA123" s="146">
        <f t="shared" si="7"/>
        <v>0</v>
      </c>
      <c r="BB123" s="146">
        <f t="shared" si="8"/>
        <v>0</v>
      </c>
      <c r="BC123" s="146">
        <f t="shared" si="9"/>
        <v>0</v>
      </c>
      <c r="BD123" s="146">
        <f t="shared" si="10"/>
        <v>0</v>
      </c>
      <c r="BE123" s="146">
        <f t="shared" si="11"/>
        <v>0</v>
      </c>
      <c r="CA123" s="177">
        <v>1</v>
      </c>
      <c r="CB123" s="177">
        <v>10</v>
      </c>
      <c r="CZ123" s="146">
        <v>0</v>
      </c>
    </row>
    <row r="124" spans="1:104" ht="12.75">
      <c r="A124" s="171">
        <v>49</v>
      </c>
      <c r="B124" s="172" t="s">
        <v>225</v>
      </c>
      <c r="C124" s="173" t="s">
        <v>226</v>
      </c>
      <c r="D124" s="174" t="s">
        <v>117</v>
      </c>
      <c r="E124" s="175">
        <v>254.36</v>
      </c>
      <c r="F124" s="175">
        <v>0</v>
      </c>
      <c r="G124" s="176">
        <f t="shared" si="6"/>
        <v>0</v>
      </c>
      <c r="O124" s="170">
        <v>2</v>
      </c>
      <c r="AA124" s="146">
        <v>1</v>
      </c>
      <c r="AB124" s="146">
        <v>10</v>
      </c>
      <c r="AC124" s="146">
        <v>10</v>
      </c>
      <c r="AZ124" s="146">
        <v>1</v>
      </c>
      <c r="BA124" s="146">
        <f t="shared" si="7"/>
        <v>0</v>
      </c>
      <c r="BB124" s="146">
        <f t="shared" si="8"/>
        <v>0</v>
      </c>
      <c r="BC124" s="146">
        <f t="shared" si="9"/>
        <v>0</v>
      </c>
      <c r="BD124" s="146">
        <f t="shared" si="10"/>
        <v>0</v>
      </c>
      <c r="BE124" s="146">
        <f t="shared" si="11"/>
        <v>0</v>
      </c>
      <c r="CA124" s="177">
        <v>1</v>
      </c>
      <c r="CB124" s="177">
        <v>10</v>
      </c>
      <c r="CZ124" s="146">
        <v>0</v>
      </c>
    </row>
    <row r="125" spans="1:104" ht="12.75">
      <c r="A125" s="171">
        <v>50</v>
      </c>
      <c r="B125" s="172" t="s">
        <v>227</v>
      </c>
      <c r="C125" s="173" t="s">
        <v>228</v>
      </c>
      <c r="D125" s="174" t="s">
        <v>117</v>
      </c>
      <c r="E125" s="175">
        <v>18.1686</v>
      </c>
      <c r="F125" s="175">
        <v>0</v>
      </c>
      <c r="G125" s="176">
        <f t="shared" si="6"/>
        <v>0</v>
      </c>
      <c r="O125" s="170">
        <v>2</v>
      </c>
      <c r="AA125" s="146">
        <v>1</v>
      </c>
      <c r="AB125" s="146">
        <v>10</v>
      </c>
      <c r="AC125" s="146">
        <v>10</v>
      </c>
      <c r="AZ125" s="146">
        <v>1</v>
      </c>
      <c r="BA125" s="146">
        <f t="shared" si="7"/>
        <v>0</v>
      </c>
      <c r="BB125" s="146">
        <f t="shared" si="8"/>
        <v>0</v>
      </c>
      <c r="BC125" s="146">
        <f t="shared" si="9"/>
        <v>0</v>
      </c>
      <c r="BD125" s="146">
        <f t="shared" si="10"/>
        <v>0</v>
      </c>
      <c r="BE125" s="146">
        <f t="shared" si="11"/>
        <v>0</v>
      </c>
      <c r="CA125" s="177">
        <v>1</v>
      </c>
      <c r="CB125" s="177">
        <v>10</v>
      </c>
      <c r="CZ125" s="146">
        <v>0</v>
      </c>
    </row>
    <row r="126" spans="1:104" ht="12.75">
      <c r="A126" s="171">
        <v>51</v>
      </c>
      <c r="B126" s="172" t="s">
        <v>229</v>
      </c>
      <c r="C126" s="173" t="s">
        <v>230</v>
      </c>
      <c r="D126" s="174" t="s">
        <v>117</v>
      </c>
      <c r="E126" s="175">
        <v>36.3371</v>
      </c>
      <c r="F126" s="175">
        <v>0</v>
      </c>
      <c r="G126" s="176">
        <f t="shared" si="6"/>
        <v>0</v>
      </c>
      <c r="O126" s="170">
        <v>2</v>
      </c>
      <c r="AA126" s="146">
        <v>1</v>
      </c>
      <c r="AB126" s="146">
        <v>10</v>
      </c>
      <c r="AC126" s="146">
        <v>10</v>
      </c>
      <c r="AZ126" s="146">
        <v>1</v>
      </c>
      <c r="BA126" s="146">
        <f t="shared" si="7"/>
        <v>0</v>
      </c>
      <c r="BB126" s="146">
        <f t="shared" si="8"/>
        <v>0</v>
      </c>
      <c r="BC126" s="146">
        <f t="shared" si="9"/>
        <v>0</v>
      </c>
      <c r="BD126" s="146">
        <f t="shared" si="10"/>
        <v>0</v>
      </c>
      <c r="BE126" s="146">
        <f t="shared" si="11"/>
        <v>0</v>
      </c>
      <c r="CA126" s="177">
        <v>1</v>
      </c>
      <c r="CB126" s="177">
        <v>10</v>
      </c>
      <c r="CZ126" s="146">
        <v>0</v>
      </c>
    </row>
    <row r="127" spans="1:104" ht="12.75">
      <c r="A127" s="171">
        <v>52</v>
      </c>
      <c r="B127" s="172" t="s">
        <v>231</v>
      </c>
      <c r="C127" s="173" t="s">
        <v>232</v>
      </c>
      <c r="D127" s="174" t="s">
        <v>117</v>
      </c>
      <c r="E127" s="175">
        <v>18.1686</v>
      </c>
      <c r="F127" s="175">
        <v>0</v>
      </c>
      <c r="G127" s="176">
        <f t="shared" si="6"/>
        <v>0</v>
      </c>
      <c r="O127" s="170">
        <v>2</v>
      </c>
      <c r="AA127" s="146">
        <v>1</v>
      </c>
      <c r="AB127" s="146">
        <v>10</v>
      </c>
      <c r="AC127" s="146">
        <v>10</v>
      </c>
      <c r="AZ127" s="146">
        <v>1</v>
      </c>
      <c r="BA127" s="146">
        <f t="shared" si="7"/>
        <v>0</v>
      </c>
      <c r="BB127" s="146">
        <f t="shared" si="8"/>
        <v>0</v>
      </c>
      <c r="BC127" s="146">
        <f t="shared" si="9"/>
        <v>0</v>
      </c>
      <c r="BD127" s="146">
        <f t="shared" si="10"/>
        <v>0</v>
      </c>
      <c r="BE127" s="146">
        <f t="shared" si="11"/>
        <v>0</v>
      </c>
      <c r="CA127" s="177">
        <v>1</v>
      </c>
      <c r="CB127" s="177">
        <v>10</v>
      </c>
      <c r="CZ127" s="146">
        <v>0</v>
      </c>
    </row>
    <row r="128" spans="1:57" ht="12.75">
      <c r="A128" s="184"/>
      <c r="B128" s="185" t="s">
        <v>75</v>
      </c>
      <c r="C128" s="186" t="str">
        <f>CONCATENATE(B120," ",C120)</f>
        <v>D96 Přesuny suti a vybouraných hmot</v>
      </c>
      <c r="D128" s="187"/>
      <c r="E128" s="188"/>
      <c r="F128" s="189"/>
      <c r="G128" s="190">
        <f>SUM(G120:G127)</f>
        <v>0</v>
      </c>
      <c r="O128" s="170">
        <v>4</v>
      </c>
      <c r="BA128" s="191">
        <f>SUM(BA120:BA127)</f>
        <v>0</v>
      </c>
      <c r="BB128" s="191">
        <f>SUM(BB120:BB127)</f>
        <v>0</v>
      </c>
      <c r="BC128" s="191">
        <f>SUM(BC120:BC127)</f>
        <v>0</v>
      </c>
      <c r="BD128" s="191">
        <f>SUM(BD120:BD127)</f>
        <v>0</v>
      </c>
      <c r="BE128" s="191">
        <f>SUM(BE120:BE127)</f>
        <v>0</v>
      </c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spans="1:7" ht="12.75">
      <c r="A152" s="192"/>
      <c r="B152" s="192"/>
      <c r="C152" s="192"/>
      <c r="D152" s="192"/>
      <c r="E152" s="192"/>
      <c r="F152" s="192"/>
      <c r="G152" s="192"/>
    </row>
    <row r="153" spans="1:7" ht="12.75">
      <c r="A153" s="192"/>
      <c r="B153" s="192"/>
      <c r="C153" s="192"/>
      <c r="D153" s="192"/>
      <c r="E153" s="192"/>
      <c r="F153" s="192"/>
      <c r="G153" s="192"/>
    </row>
    <row r="154" spans="1:7" ht="12.75">
      <c r="A154" s="192"/>
      <c r="B154" s="192"/>
      <c r="C154" s="192"/>
      <c r="D154" s="192"/>
      <c r="E154" s="192"/>
      <c r="F154" s="192"/>
      <c r="G154" s="192"/>
    </row>
    <row r="155" spans="1:7" ht="12.75">
      <c r="A155" s="192"/>
      <c r="B155" s="192"/>
      <c r="C155" s="192"/>
      <c r="D155" s="192"/>
      <c r="E155" s="192"/>
      <c r="F155" s="192"/>
      <c r="G155" s="192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spans="1:2" ht="12.75">
      <c r="A187" s="193"/>
      <c r="B187" s="193"/>
    </row>
    <row r="188" spans="1:7" ht="12.75">
      <c r="A188" s="192"/>
      <c r="B188" s="192"/>
      <c r="C188" s="195"/>
      <c r="D188" s="195"/>
      <c r="E188" s="196"/>
      <c r="F188" s="195"/>
      <c r="G188" s="197"/>
    </row>
    <row r="189" spans="1:7" ht="12.75">
      <c r="A189" s="198"/>
      <c r="B189" s="198"/>
      <c r="C189" s="192"/>
      <c r="D189" s="192"/>
      <c r="E189" s="199"/>
      <c r="F189" s="192"/>
      <c r="G189" s="192"/>
    </row>
    <row r="190" spans="1:7" ht="12.75">
      <c r="A190" s="192"/>
      <c r="B190" s="192"/>
      <c r="C190" s="192"/>
      <c r="D190" s="192"/>
      <c r="E190" s="199"/>
      <c r="F190" s="192"/>
      <c r="G190" s="192"/>
    </row>
    <row r="191" spans="1:7" ht="12.75">
      <c r="A191" s="192"/>
      <c r="B191" s="192"/>
      <c r="C191" s="192"/>
      <c r="D191" s="192"/>
      <c r="E191" s="199"/>
      <c r="F191" s="192"/>
      <c r="G191" s="192"/>
    </row>
    <row r="192" spans="1:7" ht="12.75">
      <c r="A192" s="192"/>
      <c r="B192" s="192"/>
      <c r="C192" s="192"/>
      <c r="D192" s="192"/>
      <c r="E192" s="199"/>
      <c r="F192" s="192"/>
      <c r="G192" s="192"/>
    </row>
    <row r="193" spans="1:7" ht="12.75">
      <c r="A193" s="192"/>
      <c r="B193" s="192"/>
      <c r="C193" s="192"/>
      <c r="D193" s="192"/>
      <c r="E193" s="199"/>
      <c r="F193" s="192"/>
      <c r="G193" s="192"/>
    </row>
    <row r="194" spans="1:7" ht="12.75">
      <c r="A194" s="192"/>
      <c r="B194" s="192"/>
      <c r="C194" s="192"/>
      <c r="D194" s="192"/>
      <c r="E194" s="199"/>
      <c r="F194" s="192"/>
      <c r="G194" s="192"/>
    </row>
    <row r="195" spans="1:7" ht="12.75">
      <c r="A195" s="192"/>
      <c r="B195" s="192"/>
      <c r="C195" s="192"/>
      <c r="D195" s="192"/>
      <c r="E195" s="199"/>
      <c r="F195" s="192"/>
      <c r="G195" s="192"/>
    </row>
    <row r="196" spans="1:7" ht="12.75">
      <c r="A196" s="192"/>
      <c r="B196" s="192"/>
      <c r="C196" s="192"/>
      <c r="D196" s="192"/>
      <c r="E196" s="199"/>
      <c r="F196" s="192"/>
      <c r="G196" s="192"/>
    </row>
    <row r="197" spans="1:7" ht="12.75">
      <c r="A197" s="192"/>
      <c r="B197" s="192"/>
      <c r="C197" s="192"/>
      <c r="D197" s="192"/>
      <c r="E197" s="199"/>
      <c r="F197" s="192"/>
      <c r="G197" s="192"/>
    </row>
    <row r="198" spans="1:7" ht="12.75">
      <c r="A198" s="192"/>
      <c r="B198" s="192"/>
      <c r="C198" s="192"/>
      <c r="D198" s="192"/>
      <c r="E198" s="199"/>
      <c r="F198" s="192"/>
      <c r="G198" s="192"/>
    </row>
    <row r="199" spans="1:7" ht="12.75">
      <c r="A199" s="192"/>
      <c r="B199" s="192"/>
      <c r="C199" s="192"/>
      <c r="D199" s="192"/>
      <c r="E199" s="199"/>
      <c r="F199" s="192"/>
      <c r="G199" s="192"/>
    </row>
    <row r="200" spans="1:7" ht="12.75">
      <c r="A200" s="192"/>
      <c r="B200" s="192"/>
      <c r="C200" s="192"/>
      <c r="D200" s="192"/>
      <c r="E200" s="199"/>
      <c r="F200" s="192"/>
      <c r="G200" s="192"/>
    </row>
    <row r="201" spans="1:7" ht="12.75">
      <c r="A201" s="192"/>
      <c r="B201" s="192"/>
      <c r="C201" s="192"/>
      <c r="D201" s="192"/>
      <c r="E201" s="199"/>
      <c r="F201" s="192"/>
      <c r="G201" s="192"/>
    </row>
  </sheetData>
  <mergeCells count="46">
    <mergeCell ref="C114:D114"/>
    <mergeCell ref="C100:D100"/>
    <mergeCell ref="C101:D101"/>
    <mergeCell ref="C72:D72"/>
    <mergeCell ref="C73:D73"/>
    <mergeCell ref="C74:D74"/>
    <mergeCell ref="C75:D75"/>
    <mergeCell ref="C77:D77"/>
    <mergeCell ref="C79:D79"/>
    <mergeCell ref="C105:D105"/>
    <mergeCell ref="C106:D106"/>
    <mergeCell ref="C110:D110"/>
    <mergeCell ref="C111:D111"/>
    <mergeCell ref="C113:D113"/>
    <mergeCell ref="C67:D67"/>
    <mergeCell ref="C50:D50"/>
    <mergeCell ref="C52:D52"/>
    <mergeCell ref="C53:D53"/>
    <mergeCell ref="C55:D55"/>
    <mergeCell ref="C57:D57"/>
    <mergeCell ref="C58:D58"/>
    <mergeCell ref="C60:D60"/>
    <mergeCell ref="C61:D61"/>
    <mergeCell ref="C63:D63"/>
    <mergeCell ref="C64:D64"/>
    <mergeCell ref="C65:D65"/>
    <mergeCell ref="C48:D48"/>
    <mergeCell ref="C26:D26"/>
    <mergeCell ref="C27:D27"/>
    <mergeCell ref="C32:D32"/>
    <mergeCell ref="C33:D33"/>
    <mergeCell ref="C40:D40"/>
    <mergeCell ref="C41:D41"/>
    <mergeCell ref="C43:D43"/>
    <mergeCell ref="C45:D45"/>
    <mergeCell ref="C47:D47"/>
    <mergeCell ref="C21:D21"/>
    <mergeCell ref="C22:D22"/>
    <mergeCell ref="A1:G1"/>
    <mergeCell ref="A3:B3"/>
    <mergeCell ref="A4:B4"/>
    <mergeCell ref="E4:G4"/>
    <mergeCell ref="C9:D9"/>
    <mergeCell ref="C10:D10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</dc:creator>
  <cp:keywords/>
  <dc:description/>
  <cp:lastModifiedBy>budzak</cp:lastModifiedBy>
  <dcterms:created xsi:type="dcterms:W3CDTF">2015-09-15T09:29:13Z</dcterms:created>
  <dcterms:modified xsi:type="dcterms:W3CDTF">2015-09-17T05:33:41Z</dcterms:modified>
  <cp:category/>
  <cp:version/>
  <cp:contentType/>
  <cp:contentStatus/>
</cp:coreProperties>
</file>