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14115" windowHeight="1102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Položky!$A$1:$G$253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252" i="3"/>
  <c r="BD252"/>
  <c r="BC252"/>
  <c r="BB252"/>
  <c r="G252"/>
  <c r="BA252" s="1"/>
  <c r="BE251"/>
  <c r="BD251"/>
  <c r="BC251"/>
  <c r="BB251"/>
  <c r="BA251"/>
  <c r="G251"/>
  <c r="BE250"/>
  <c r="BD250"/>
  <c r="BC250"/>
  <c r="BB250"/>
  <c r="G250"/>
  <c r="BA250" s="1"/>
  <c r="BE249"/>
  <c r="BD249"/>
  <c r="BC249"/>
  <c r="BB249"/>
  <c r="G249"/>
  <c r="BA249" s="1"/>
  <c r="BE248"/>
  <c r="BD248"/>
  <c r="BC248"/>
  <c r="BB248"/>
  <c r="G248"/>
  <c r="BA248" s="1"/>
  <c r="BE247"/>
  <c r="BD247"/>
  <c r="BC247"/>
  <c r="BC253" s="1"/>
  <c r="G19" i="2" s="1"/>
  <c r="BB247" i="3"/>
  <c r="G247"/>
  <c r="BA247" s="1"/>
  <c r="BE246"/>
  <c r="BE253" s="1"/>
  <c r="I19" i="2" s="1"/>
  <c r="BD246" i="3"/>
  <c r="BC246"/>
  <c r="BB246"/>
  <c r="G246"/>
  <c r="BA246" s="1"/>
  <c r="BE245"/>
  <c r="BD245"/>
  <c r="BC245"/>
  <c r="BB245"/>
  <c r="BB253" s="1"/>
  <c r="F19" i="2" s="1"/>
  <c r="BA245" i="3"/>
  <c r="G245"/>
  <c r="B19" i="2"/>
  <c r="A19"/>
  <c r="C253" i="3"/>
  <c r="BE242"/>
  <c r="BD242"/>
  <c r="BC242"/>
  <c r="BA242"/>
  <c r="G242"/>
  <c r="BB242" s="1"/>
  <c r="BE241"/>
  <c r="BD241"/>
  <c r="BC241"/>
  <c r="BA241"/>
  <c r="G241"/>
  <c r="BB241" s="1"/>
  <c r="BE240"/>
  <c r="BD240"/>
  <c r="BC240"/>
  <c r="BA240"/>
  <c r="BA243" s="1"/>
  <c r="E18" i="2" s="1"/>
  <c r="G240" i="3"/>
  <c r="BB240" s="1"/>
  <c r="BE239"/>
  <c r="BE243" s="1"/>
  <c r="I18" i="2" s="1"/>
  <c r="BD239" i="3"/>
  <c r="BC239"/>
  <c r="BA239"/>
  <c r="G239"/>
  <c r="BB239" s="1"/>
  <c r="B18" i="2"/>
  <c r="A18"/>
  <c r="BC243" i="3"/>
  <c r="G18" i="2" s="1"/>
  <c r="C243" i="3"/>
  <c r="BE236"/>
  <c r="BD236"/>
  <c r="BC236"/>
  <c r="BA236"/>
  <c r="G236"/>
  <c r="BB236" s="1"/>
  <c r="BE235"/>
  <c r="BD235"/>
  <c r="BC235"/>
  <c r="BB235"/>
  <c r="BA235"/>
  <c r="G235"/>
  <c r="BE234"/>
  <c r="BD234"/>
  <c r="BC234"/>
  <c r="BA234"/>
  <c r="G234"/>
  <c r="BB234" s="1"/>
  <c r="BE233"/>
  <c r="BD233"/>
  <c r="BC233"/>
  <c r="BA233"/>
  <c r="G233"/>
  <c r="BB233" s="1"/>
  <c r="BE232"/>
  <c r="BD232"/>
  <c r="BC232"/>
  <c r="BA232"/>
  <c r="G232"/>
  <c r="BB232" s="1"/>
  <c r="BE231"/>
  <c r="BD231"/>
  <c r="BC231"/>
  <c r="BA231"/>
  <c r="G231"/>
  <c r="BB231" s="1"/>
  <c r="BE230"/>
  <c r="BD230"/>
  <c r="BC230"/>
  <c r="BA230"/>
  <c r="G230"/>
  <c r="BB230" s="1"/>
  <c r="BE229"/>
  <c r="BD229"/>
  <c r="BC229"/>
  <c r="BB229"/>
  <c r="BA229"/>
  <c r="G229"/>
  <c r="BE228"/>
  <c r="BD228"/>
  <c r="BC228"/>
  <c r="BA228"/>
  <c r="G228"/>
  <c r="BB228" s="1"/>
  <c r="BE227"/>
  <c r="BD227"/>
  <c r="BC227"/>
  <c r="BB227"/>
  <c r="BA227"/>
  <c r="G227"/>
  <c r="BE226"/>
  <c r="BD226"/>
  <c r="BC226"/>
  <c r="BA226"/>
  <c r="G226"/>
  <c r="BB226" s="1"/>
  <c r="BE225"/>
  <c r="BD225"/>
  <c r="BC225"/>
  <c r="BA225"/>
  <c r="G225"/>
  <c r="BB225" s="1"/>
  <c r="BE224"/>
  <c r="BD224"/>
  <c r="BC224"/>
  <c r="BA224"/>
  <c r="G224"/>
  <c r="BB224" s="1"/>
  <c r="BE223"/>
  <c r="BD223"/>
  <c r="BC223"/>
  <c r="BA223"/>
  <c r="G223"/>
  <c r="BB223" s="1"/>
  <c r="BE222"/>
  <c r="BD222"/>
  <c r="BC222"/>
  <c r="BA222"/>
  <c r="G222"/>
  <c r="BB222" s="1"/>
  <c r="BE221"/>
  <c r="BD221"/>
  <c r="BC221"/>
  <c r="BB221"/>
  <c r="BA221"/>
  <c r="G221"/>
  <c r="BE220"/>
  <c r="BD220"/>
  <c r="BC220"/>
  <c r="BA220"/>
  <c r="G220"/>
  <c r="BB220" s="1"/>
  <c r="BE219"/>
  <c r="BD219"/>
  <c r="BC219"/>
  <c r="BB219"/>
  <c r="BA219"/>
  <c r="G219"/>
  <c r="BE218"/>
  <c r="BD218"/>
  <c r="BC218"/>
  <c r="BA218"/>
  <c r="G218"/>
  <c r="BB218" s="1"/>
  <c r="BE216"/>
  <c r="BD216"/>
  <c r="BC216"/>
  <c r="BA216"/>
  <c r="G216"/>
  <c r="BB216" s="1"/>
  <c r="BE214"/>
  <c r="BD214"/>
  <c r="BC214"/>
  <c r="BA214"/>
  <c r="G214"/>
  <c r="BB214" s="1"/>
  <c r="BE213"/>
  <c r="BD213"/>
  <c r="BC213"/>
  <c r="BA213"/>
  <c r="G213"/>
  <c r="BB213" s="1"/>
  <c r="BE212"/>
  <c r="BD212"/>
  <c r="BC212"/>
  <c r="BA212"/>
  <c r="G212"/>
  <c r="BB212" s="1"/>
  <c r="BE210"/>
  <c r="BD210"/>
  <c r="BC210"/>
  <c r="BB210"/>
  <c r="BA210"/>
  <c r="G210"/>
  <c r="BE208"/>
  <c r="BD208"/>
  <c r="BC208"/>
  <c r="BA208"/>
  <c r="G208"/>
  <c r="BB208" s="1"/>
  <c r="BE207"/>
  <c r="BD207"/>
  <c r="BC207"/>
  <c r="BC237" s="1"/>
  <c r="G17" i="2" s="1"/>
  <c r="BB207" i="3"/>
  <c r="BA207"/>
  <c r="BA237" s="1"/>
  <c r="E17" i="2" s="1"/>
  <c r="G207" i="3"/>
  <c r="B17" i="2"/>
  <c r="A17"/>
  <c r="BE237" i="3"/>
  <c r="I17" i="2" s="1"/>
  <c r="C237" i="3"/>
  <c r="BE204"/>
  <c r="BD204"/>
  <c r="BC204"/>
  <c r="BB204"/>
  <c r="BA204"/>
  <c r="G204"/>
  <c r="BD200"/>
  <c r="BC200"/>
  <c r="BB200"/>
  <c r="BA200"/>
  <c r="G200"/>
  <c r="BE200" s="1"/>
  <c r="BD198"/>
  <c r="BC198"/>
  <c r="BB198"/>
  <c r="BA198"/>
  <c r="G198"/>
  <c r="BE198" s="1"/>
  <c r="BE196"/>
  <c r="BD196"/>
  <c r="BC196"/>
  <c r="BA196"/>
  <c r="G196"/>
  <c r="BB196" s="1"/>
  <c r="BE194"/>
  <c r="BD194"/>
  <c r="BC194"/>
  <c r="BB194"/>
  <c r="BA194"/>
  <c r="G194"/>
  <c r="BE193"/>
  <c r="BD193"/>
  <c r="BC193"/>
  <c r="BA193"/>
  <c r="G193"/>
  <c r="BB193" s="1"/>
  <c r="BE192"/>
  <c r="BD192"/>
  <c r="BC192"/>
  <c r="BB192"/>
  <c r="BA192"/>
  <c r="G192"/>
  <c r="BE191"/>
  <c r="BD191"/>
  <c r="BC191"/>
  <c r="BA191"/>
  <c r="G191"/>
  <c r="BB191" s="1"/>
  <c r="BE190"/>
  <c r="BD190"/>
  <c r="BC190"/>
  <c r="BA190"/>
  <c r="G190"/>
  <c r="BB190" s="1"/>
  <c r="BE189"/>
  <c r="BD189"/>
  <c r="BC189"/>
  <c r="BA189"/>
  <c r="G189"/>
  <c r="BB189" s="1"/>
  <c r="BE188"/>
  <c r="BD188"/>
  <c r="BC188"/>
  <c r="BA188"/>
  <c r="G188"/>
  <c r="BB188" s="1"/>
  <c r="BE187"/>
  <c r="BD187"/>
  <c r="BC187"/>
  <c r="BA187"/>
  <c r="G187"/>
  <c r="BB187" s="1"/>
  <c r="BE186"/>
  <c r="BD186"/>
  <c r="BC186"/>
  <c r="BB186"/>
  <c r="BA186"/>
  <c r="G186"/>
  <c r="BE185"/>
  <c r="BD185"/>
  <c r="BC185"/>
  <c r="BA185"/>
  <c r="G185"/>
  <c r="BB185" s="1"/>
  <c r="BE184"/>
  <c r="BD184"/>
  <c r="BC184"/>
  <c r="BB184"/>
  <c r="BA184"/>
  <c r="G184"/>
  <c r="BE183"/>
  <c r="BD183"/>
  <c r="BC183"/>
  <c r="BA183"/>
  <c r="G183"/>
  <c r="BB183" s="1"/>
  <c r="BE182"/>
  <c r="BD182"/>
  <c r="BC182"/>
  <c r="BA182"/>
  <c r="G182"/>
  <c r="BB182" s="1"/>
  <c r="BE179"/>
  <c r="BD179"/>
  <c r="BC179"/>
  <c r="BA179"/>
  <c r="G179"/>
  <c r="BB179" s="1"/>
  <c r="BE178"/>
  <c r="BD178"/>
  <c r="BC178"/>
  <c r="BA178"/>
  <c r="G178"/>
  <c r="BB178" s="1"/>
  <c r="BE175"/>
  <c r="BD175"/>
  <c r="BC175"/>
  <c r="BA175"/>
  <c r="G175"/>
  <c r="BB175" s="1"/>
  <c r="BE172"/>
  <c r="BD172"/>
  <c r="BC172"/>
  <c r="BB172"/>
  <c r="BA172"/>
  <c r="G172"/>
  <c r="BE168"/>
  <c r="BD168"/>
  <c r="BC168"/>
  <c r="BA168"/>
  <c r="G168"/>
  <c r="BB168" s="1"/>
  <c r="BE167"/>
  <c r="BD167"/>
  <c r="BC167"/>
  <c r="BB167"/>
  <c r="BA167"/>
  <c r="G167"/>
  <c r="BE166"/>
  <c r="BD166"/>
  <c r="BC166"/>
  <c r="BC205" s="1"/>
  <c r="G16" i="2" s="1"/>
  <c r="BA166" i="3"/>
  <c r="G166"/>
  <c r="BB166" s="1"/>
  <c r="BE165"/>
  <c r="BD165"/>
  <c r="BD205" s="1"/>
  <c r="H16" i="2" s="1"/>
  <c r="BC165" i="3"/>
  <c r="BA165"/>
  <c r="G165"/>
  <c r="G205" s="1"/>
  <c r="B16" i="2"/>
  <c r="A16"/>
  <c r="BA205" i="3"/>
  <c r="E16" i="2" s="1"/>
  <c r="C205" i="3"/>
  <c r="BE162"/>
  <c r="BD162"/>
  <c r="BC162"/>
  <c r="BA162"/>
  <c r="G162"/>
  <c r="BB162" s="1"/>
  <c r="BE159"/>
  <c r="BD159"/>
  <c r="BC159"/>
  <c r="BA159"/>
  <c r="G159"/>
  <c r="BB159" s="1"/>
  <c r="BE158"/>
  <c r="BD158"/>
  <c r="BC158"/>
  <c r="BB158"/>
  <c r="BA158"/>
  <c r="G158"/>
  <c r="BE157"/>
  <c r="BD157"/>
  <c r="BC157"/>
  <c r="BA157"/>
  <c r="G157"/>
  <c r="BB157" s="1"/>
  <c r="BE156"/>
  <c r="BD156"/>
  <c r="BC156"/>
  <c r="BB156"/>
  <c r="BA156"/>
  <c r="G156"/>
  <c r="BE155"/>
  <c r="BD155"/>
  <c r="BC155"/>
  <c r="BA155"/>
  <c r="G155"/>
  <c r="BB155" s="1"/>
  <c r="BE154"/>
  <c r="BD154"/>
  <c r="BC154"/>
  <c r="BA154"/>
  <c r="G154"/>
  <c r="BB154" s="1"/>
  <c r="BE153"/>
  <c r="BD153"/>
  <c r="BC153"/>
  <c r="BA153"/>
  <c r="G153"/>
  <c r="BB153" s="1"/>
  <c r="BE152"/>
  <c r="BD152"/>
  <c r="BC152"/>
  <c r="BA152"/>
  <c r="G152"/>
  <c r="BB152" s="1"/>
  <c r="BE147"/>
  <c r="BD147"/>
  <c r="BC147"/>
  <c r="BA147"/>
  <c r="G147"/>
  <c r="BB147" s="1"/>
  <c r="BE144"/>
  <c r="BD144"/>
  <c r="BC144"/>
  <c r="BB144"/>
  <c r="BA144"/>
  <c r="G144"/>
  <c r="BE141"/>
  <c r="BD141"/>
  <c r="BC141"/>
  <c r="BA141"/>
  <c r="G141"/>
  <c r="BB141" s="1"/>
  <c r="BE139"/>
  <c r="BD139"/>
  <c r="BC139"/>
  <c r="BB139"/>
  <c r="BA139"/>
  <c r="G139"/>
  <c r="BE137"/>
  <c r="BD137"/>
  <c r="BC137"/>
  <c r="BA137"/>
  <c r="G137"/>
  <c r="BB137" s="1"/>
  <c r="BE135"/>
  <c r="BD135"/>
  <c r="BC135"/>
  <c r="BA135"/>
  <c r="G135"/>
  <c r="BB135" s="1"/>
  <c r="BE133"/>
  <c r="BD133"/>
  <c r="BC133"/>
  <c r="BA133"/>
  <c r="G133"/>
  <c r="BB133" s="1"/>
  <c r="BE131"/>
  <c r="BD131"/>
  <c r="BC131"/>
  <c r="BA131"/>
  <c r="G131"/>
  <c r="BB131" s="1"/>
  <c r="BE129"/>
  <c r="BD129"/>
  <c r="BC129"/>
  <c r="BA129"/>
  <c r="G129"/>
  <c r="BB129" s="1"/>
  <c r="BE124"/>
  <c r="BD124"/>
  <c r="BC124"/>
  <c r="BB124"/>
  <c r="BA124"/>
  <c r="G124"/>
  <c r="BE120"/>
  <c r="BD120"/>
  <c r="BC120"/>
  <c r="BA120"/>
  <c r="G120"/>
  <c r="BB120" s="1"/>
  <c r="BE118"/>
  <c r="BD118"/>
  <c r="BC118"/>
  <c r="BB118"/>
  <c r="BA118"/>
  <c r="G118"/>
  <c r="BE116"/>
  <c r="BD116"/>
  <c r="BC116"/>
  <c r="BA116"/>
  <c r="G116"/>
  <c r="BB116" s="1"/>
  <c r="BE110"/>
  <c r="BD110"/>
  <c r="BC110"/>
  <c r="BA110"/>
  <c r="G110"/>
  <c r="BB110" s="1"/>
  <c r="BE106"/>
  <c r="BD106"/>
  <c r="BC106"/>
  <c r="BA106"/>
  <c r="G106"/>
  <c r="BB106" s="1"/>
  <c r="BE101"/>
  <c r="BD101"/>
  <c r="BC101"/>
  <c r="BA101"/>
  <c r="G101"/>
  <c r="BB101" s="1"/>
  <c r="BE99"/>
  <c r="BD99"/>
  <c r="BC99"/>
  <c r="BA99"/>
  <c r="G99"/>
  <c r="BB99" s="1"/>
  <c r="BE94"/>
  <c r="BD94"/>
  <c r="BC94"/>
  <c r="BB94"/>
  <c r="BA94"/>
  <c r="G94"/>
  <c r="BE89"/>
  <c r="BD89"/>
  <c r="BC89"/>
  <c r="BA89"/>
  <c r="G89"/>
  <c r="BB89" s="1"/>
  <c r="BE87"/>
  <c r="BD87"/>
  <c r="BC87"/>
  <c r="BB87"/>
  <c r="BA87"/>
  <c r="G87"/>
  <c r="BE85"/>
  <c r="BD85"/>
  <c r="BC85"/>
  <c r="BA85"/>
  <c r="G85"/>
  <c r="BB85" s="1"/>
  <c r="BE83"/>
  <c r="BD83"/>
  <c r="BC83"/>
  <c r="BA83"/>
  <c r="G83"/>
  <c r="BB83" s="1"/>
  <c r="BE80"/>
  <c r="BD80"/>
  <c r="BC80"/>
  <c r="BC163" s="1"/>
  <c r="G15" i="2" s="1"/>
  <c r="BA80" i="3"/>
  <c r="BA163" s="1"/>
  <c r="E15" i="2" s="1"/>
  <c r="G80" i="3"/>
  <c r="BB80" s="1"/>
  <c r="B15" i="2"/>
  <c r="A15"/>
  <c r="BE163" i="3"/>
  <c r="I15" i="2" s="1"/>
  <c r="C163" i="3"/>
  <c r="BE77"/>
  <c r="BD77"/>
  <c r="BC77"/>
  <c r="BA77"/>
  <c r="G77"/>
  <c r="BB77" s="1"/>
  <c r="BE74"/>
  <c r="BD74"/>
  <c r="BC74"/>
  <c r="BB74"/>
  <c r="BA74"/>
  <c r="G74"/>
  <c r="BE68"/>
  <c r="BD68"/>
  <c r="BC68"/>
  <c r="BA68"/>
  <c r="G68"/>
  <c r="BB68" s="1"/>
  <c r="BE66"/>
  <c r="BD66"/>
  <c r="BC66"/>
  <c r="BB66"/>
  <c r="BA66"/>
  <c r="G66"/>
  <c r="BE64"/>
  <c r="BD64"/>
  <c r="BC64"/>
  <c r="BA64"/>
  <c r="G64"/>
  <c r="BB64" s="1"/>
  <c r="BE62"/>
  <c r="BD62"/>
  <c r="BC62"/>
  <c r="BA62"/>
  <c r="G62"/>
  <c r="BB62" s="1"/>
  <c r="BE60"/>
  <c r="BD60"/>
  <c r="BC60"/>
  <c r="BA60"/>
  <c r="BA78" s="1"/>
  <c r="E14" i="2" s="1"/>
  <c r="G60" i="3"/>
  <c r="BB60" s="1"/>
  <c r="BE58"/>
  <c r="BD58"/>
  <c r="BC58"/>
  <c r="BC78" s="1"/>
  <c r="G14" i="2" s="1"/>
  <c r="BA58" i="3"/>
  <c r="G58"/>
  <c r="BB58" s="1"/>
  <c r="BE55"/>
  <c r="BE78" s="1"/>
  <c r="I14" i="2" s="1"/>
  <c r="BD55" i="3"/>
  <c r="BC55"/>
  <c r="BA55"/>
  <c r="G55"/>
  <c r="BB55" s="1"/>
  <c r="BE53"/>
  <c r="BD53"/>
  <c r="BC53"/>
  <c r="BB53"/>
  <c r="BA53"/>
  <c r="G53"/>
  <c r="B14" i="2"/>
  <c r="A14"/>
  <c r="C78" i="3"/>
  <c r="BE50"/>
  <c r="BD50"/>
  <c r="BD51" s="1"/>
  <c r="H13" i="2" s="1"/>
  <c r="BC50" i="3"/>
  <c r="BC51" s="1"/>
  <c r="G13" i="2" s="1"/>
  <c r="BB50" i="3"/>
  <c r="BB51" s="1"/>
  <c r="F13" i="2" s="1"/>
  <c r="G50" i="3"/>
  <c r="BA50" s="1"/>
  <c r="BA51" s="1"/>
  <c r="E13" i="2" s="1"/>
  <c r="B13"/>
  <c r="A13"/>
  <c r="BE51" i="3"/>
  <c r="I13" i="2" s="1"/>
  <c r="C51" i="3"/>
  <c r="BE45"/>
  <c r="BD45"/>
  <c r="BC45"/>
  <c r="BB45"/>
  <c r="G45"/>
  <c r="BA45" s="1"/>
  <c r="BE43"/>
  <c r="BD43"/>
  <c r="BC43"/>
  <c r="BB43"/>
  <c r="G43"/>
  <c r="BA43" s="1"/>
  <c r="BE41"/>
  <c r="BD41"/>
  <c r="BC41"/>
  <c r="BB41"/>
  <c r="G41"/>
  <c r="BA41" s="1"/>
  <c r="BE39"/>
  <c r="BD39"/>
  <c r="BC39"/>
  <c r="BB39"/>
  <c r="G39"/>
  <c r="BA39" s="1"/>
  <c r="BE36"/>
  <c r="BD36"/>
  <c r="BC36"/>
  <c r="BB36"/>
  <c r="G36"/>
  <c r="BA36" s="1"/>
  <c r="BE34"/>
  <c r="BD34"/>
  <c r="BC34"/>
  <c r="BB34"/>
  <c r="G34"/>
  <c r="BA34" s="1"/>
  <c r="BE31"/>
  <c r="BD31"/>
  <c r="BC31"/>
  <c r="BC48" s="1"/>
  <c r="G12" i="2" s="1"/>
  <c r="BB31" i="3"/>
  <c r="BB48" s="1"/>
  <c r="F12" i="2" s="1"/>
  <c r="G31" i="3"/>
  <c r="BA31" s="1"/>
  <c r="B12" i="2"/>
  <c r="A12"/>
  <c r="BE48" i="3"/>
  <c r="I12" i="2" s="1"/>
  <c r="C48" i="3"/>
  <c r="BE26"/>
  <c r="BD26"/>
  <c r="BC26"/>
  <c r="BB26"/>
  <c r="G26"/>
  <c r="BA26" s="1"/>
  <c r="BE25"/>
  <c r="BE29" s="1"/>
  <c r="I11" i="2" s="1"/>
  <c r="BD25" i="3"/>
  <c r="BC25"/>
  <c r="BB25"/>
  <c r="G25"/>
  <c r="G29" s="1"/>
  <c r="B11" i="2"/>
  <c r="A11"/>
  <c r="BC29" i="3"/>
  <c r="G11" i="2" s="1"/>
  <c r="C29" i="3"/>
  <c r="BE22"/>
  <c r="BE23" s="1"/>
  <c r="I10" i="2" s="1"/>
  <c r="BD22" i="3"/>
  <c r="BD23" s="1"/>
  <c r="H10" i="2" s="1"/>
  <c r="BC22" i="3"/>
  <c r="BC23" s="1"/>
  <c r="G10" i="2" s="1"/>
  <c r="BB22" i="3"/>
  <c r="BB23" s="1"/>
  <c r="F10" i="2" s="1"/>
  <c r="G22" i="3"/>
  <c r="G23" s="1"/>
  <c r="B10" i="2"/>
  <c r="A10"/>
  <c r="C23" i="3"/>
  <c r="BE19"/>
  <c r="BD19"/>
  <c r="BC19"/>
  <c r="BB19"/>
  <c r="G19"/>
  <c r="BA19" s="1"/>
  <c r="BE18"/>
  <c r="BD18"/>
  <c r="BD20" s="1"/>
  <c r="H9" i="2" s="1"/>
  <c r="BC18" i="3"/>
  <c r="BC20" s="1"/>
  <c r="G9" i="2" s="1"/>
  <c r="BB18" i="3"/>
  <c r="BB20" s="1"/>
  <c r="F9" i="2" s="1"/>
  <c r="G18" i="3"/>
  <c r="BA18" s="1"/>
  <c r="B9" i="2"/>
  <c r="A9"/>
  <c r="BE20" i="3"/>
  <c r="I9" i="2" s="1"/>
  <c r="C20" i="3"/>
  <c r="BE15"/>
  <c r="BD15"/>
  <c r="BC15"/>
  <c r="BB15"/>
  <c r="G15"/>
  <c r="BA15" s="1"/>
  <c r="BE14"/>
  <c r="BE16" s="1"/>
  <c r="I8" i="2" s="1"/>
  <c r="BD14" i="3"/>
  <c r="BC14"/>
  <c r="BB14"/>
  <c r="BB16" s="1"/>
  <c r="F8" i="2" s="1"/>
  <c r="G14" i="3"/>
  <c r="G16" s="1"/>
  <c r="B8" i="2"/>
  <c r="A8"/>
  <c r="BC16" i="3"/>
  <c r="G8" i="2" s="1"/>
  <c r="C16" i="3"/>
  <c r="BE10"/>
  <c r="BD10"/>
  <c r="BC10"/>
  <c r="BC12" s="1"/>
  <c r="G7" i="2" s="1"/>
  <c r="BB10" i="3"/>
  <c r="G10"/>
  <c r="BA10" s="1"/>
  <c r="BE8"/>
  <c r="BD8"/>
  <c r="BD12" s="1"/>
  <c r="H7" i="2" s="1"/>
  <c r="BC8" i="3"/>
  <c r="BB8"/>
  <c r="BB12" s="1"/>
  <c r="F7" i="2" s="1"/>
  <c r="G8" i="3"/>
  <c r="BA8" s="1"/>
  <c r="B7" i="2"/>
  <c r="A7"/>
  <c r="BE12" i="3"/>
  <c r="I7" i="2" s="1"/>
  <c r="C12" i="3"/>
  <c r="E4"/>
  <c r="C4"/>
  <c r="F3"/>
  <c r="C3"/>
  <c r="C2" i="2"/>
  <c r="C1"/>
  <c r="C33" i="1"/>
  <c r="F33" s="1"/>
  <c r="C31"/>
  <c r="C9"/>
  <c r="G7"/>
  <c r="D2"/>
  <c r="C2"/>
  <c r="BB243" i="3" l="1"/>
  <c r="F18" i="2" s="1"/>
  <c r="BD16" i="3"/>
  <c r="H8" i="2" s="1"/>
  <c r="BD29" i="3"/>
  <c r="H11" i="2" s="1"/>
  <c r="G237" i="3"/>
  <c r="BD237"/>
  <c r="H17" i="2" s="1"/>
  <c r="BD243" i="3"/>
  <c r="H18" i="2" s="1"/>
  <c r="BD253" i="3"/>
  <c r="H19" i="2" s="1"/>
  <c r="BA253" i="3"/>
  <c r="E19" i="2" s="1"/>
  <c r="BD48" i="3"/>
  <c r="H12" i="2" s="1"/>
  <c r="G78" i="3"/>
  <c r="BD78"/>
  <c r="H14" i="2" s="1"/>
  <c r="BD163" i="3"/>
  <c r="H15" i="2" s="1"/>
  <c r="H20" s="1"/>
  <c r="C17" i="1" s="1"/>
  <c r="BB165" i="3"/>
  <c r="BB205" s="1"/>
  <c r="F16" i="2" s="1"/>
  <c r="BB78" i="3"/>
  <c r="F14" i="2" s="1"/>
  <c r="BB29" i="3"/>
  <c r="F11" i="2" s="1"/>
  <c r="BA20" i="3"/>
  <c r="E9" i="2" s="1"/>
  <c r="BA48" i="3"/>
  <c r="E12" i="2" s="1"/>
  <c r="BB163" i="3"/>
  <c r="F15" i="2" s="1"/>
  <c r="G20"/>
  <c r="C18" i="1" s="1"/>
  <c r="BA12" i="3"/>
  <c r="E7" i="2" s="1"/>
  <c r="BE205" i="3"/>
  <c r="I16" i="2" s="1"/>
  <c r="I20" s="1"/>
  <c r="C21" i="1" s="1"/>
  <c r="BB237" i="3"/>
  <c r="F17" i="2" s="1"/>
  <c r="G12" i="3"/>
  <c r="BA14"/>
  <c r="BA16" s="1"/>
  <c r="E8" i="2" s="1"/>
  <c r="G20" i="3"/>
  <c r="BA22"/>
  <c r="BA23" s="1"/>
  <c r="E10" i="2" s="1"/>
  <c r="BA25" i="3"/>
  <c r="BA29" s="1"/>
  <c r="E11" i="2" s="1"/>
  <c r="G48" i="3"/>
  <c r="G51"/>
  <c r="G253"/>
  <c r="G163"/>
  <c r="G243"/>
  <c r="F20" i="2" l="1"/>
  <c r="C16" i="1" s="1"/>
  <c r="E20" i="2"/>
  <c r="C15" i="1" l="1"/>
  <c r="C19" s="1"/>
  <c r="C22" s="1"/>
  <c r="G32" i="2"/>
  <c r="I32" s="1"/>
  <c r="G31"/>
  <c r="I31" s="1"/>
  <c r="G21" i="1" s="1"/>
  <c r="G30" i="2"/>
  <c r="I30" s="1"/>
  <c r="G20" i="1" s="1"/>
  <c r="G29" i="2"/>
  <c r="I29" s="1"/>
  <c r="G19" i="1" s="1"/>
  <c r="G28" i="2"/>
  <c r="I28" s="1"/>
  <c r="G18" i="1" s="1"/>
  <c r="G27" i="2"/>
  <c r="I27" s="1"/>
  <c r="G17" i="1" s="1"/>
  <c r="G26" i="2"/>
  <c r="I26" s="1"/>
  <c r="G16" i="1" s="1"/>
  <c r="G25" i="2"/>
  <c r="I25" s="1"/>
  <c r="G15" i="1" l="1"/>
  <c r="H33" i="2"/>
  <c r="G23" i="1" s="1"/>
  <c r="C23" s="1"/>
  <c r="F30" s="1"/>
  <c r="F31" l="1"/>
  <c r="F34" s="1"/>
  <c r="G22"/>
</calcChain>
</file>

<file path=xl/sharedStrings.xml><?xml version="1.0" encoding="utf-8"?>
<sst xmlns="http://schemas.openxmlformats.org/spreadsheetml/2006/main" count="726" uniqueCount="438">
  <si>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</si>
  <si>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</si>
  <si>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</si>
  <si>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</si>
  <si>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</si>
  <si>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</si>
  <si>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</si>
  <si>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</si>
  <si>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</si>
  <si>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</si>
  <si>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</si>
  <si>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</si>
  <si>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</si>
  <si>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</si>
  <si>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</si>
  <si>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</si>
  <si>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</si>
  <si>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</si>
  <si>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</si>
  <si>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</si>
  <si>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</si>
  <si>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</si>
  <si>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</si>
  <si>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</si>
  <si>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</si>
  <si>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</si>
  <si>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</si>
  <si>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</si>
  <si>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</si>
  <si>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</si>
  <si>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</si>
  <si>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</si>
  <si>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</si>
  <si>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</si>
  <si>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</si>
  <si>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</si>
  <si>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</si>
  <si>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</si>
  <si>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</si>
  <si>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</si>
  <si>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</si>
  <si>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</si>
  <si>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</si>
  <si>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</si>
  <si>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</si>
  <si>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</si>
  <si>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</si>
  <si>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</si>
  <si>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</si>
  <si>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</si>
  <si>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</si>
  <si>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</si>
  <si>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</si>
  <si>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</si>
  <si>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</si>
  <si>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</si>
  <si>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</si>
  <si>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</si>
  <si>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</si>
  <si>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</si>
  <si>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</si>
  <si>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</si>
  <si>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</si>
  <si>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</si>
  <si>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</si>
  <si>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</si>
  <si>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</si>
  <si>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</si>
  <si>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</si>
  <si>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</si>
  <si>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</si>
  <si>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</si>
  <si>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</si>
  <si>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</si>
  <si>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</si>
  <si>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</si>
  <si>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</si>
  <si>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</si>
  <si>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20150713</t>
  </si>
  <si>
    <t>VOŠZ Brno</t>
  </si>
  <si>
    <t>0001</t>
  </si>
  <si>
    <t>ZTI</t>
  </si>
  <si>
    <t>VODOVOD A KANALIZACE</t>
  </si>
  <si>
    <t>139601103R00</t>
  </si>
  <si>
    <t xml:space="preserve">Ruční výkop jam, rýh a šachet v hornině tř. 4 </t>
  </si>
  <si>
    <t>m3</t>
  </si>
  <si>
    <t>KANALIZACE 1PP:0,75*0,5*55</t>
  </si>
  <si>
    <t>174411518U00</t>
  </si>
  <si>
    <t xml:space="preserve">Zásyp rýh ručně š 50cm,hl 80cm,tř.4 </t>
  </si>
  <si>
    <t>m</t>
  </si>
  <si>
    <t>KANALIZACE 1PP:55</t>
  </si>
  <si>
    <t>3</t>
  </si>
  <si>
    <t>Svislé a kompletní konstrukce</t>
  </si>
  <si>
    <t>310235241R00</t>
  </si>
  <si>
    <t xml:space="preserve">Zazdívka otvorů pl.0,0225 m2 cihlami, tl.zdi 30 cm </t>
  </si>
  <si>
    <t>kus</t>
  </si>
  <si>
    <t>310235251R00</t>
  </si>
  <si>
    <t xml:space="preserve">Zazdívka otvorů pl.0,0225 m2 cihlami, tl.zdi 45 cm </t>
  </si>
  <si>
    <t>4</t>
  </si>
  <si>
    <t>Vodorovné konstrukce</t>
  </si>
  <si>
    <t>411237241R00</t>
  </si>
  <si>
    <t xml:space="preserve">Zazdívka otvorů 0,25m2 v klenbě cihlami tl.do 60cm </t>
  </si>
  <si>
    <t>411235240R00</t>
  </si>
  <si>
    <t xml:space="preserve">Zazdívka otv. 0,0225m2 v klenbě cihlami tl.do 60cm </t>
  </si>
  <si>
    <t>99</t>
  </si>
  <si>
    <t>Staveništní přesun hmot</t>
  </si>
  <si>
    <t>998011034R00</t>
  </si>
  <si>
    <t xml:space="preserve">Přesun hmot pro budovy z bloků výšky do 36 m </t>
  </si>
  <si>
    <t>t</t>
  </si>
  <si>
    <t>61</t>
  </si>
  <si>
    <t>Upravy povrchů vnitřní</t>
  </si>
  <si>
    <t>612401291R00</t>
  </si>
  <si>
    <t xml:space="preserve">Omítka malých ploch vnitřních stěn do 0,25 m2 </t>
  </si>
  <si>
    <t>612403388R00</t>
  </si>
  <si>
    <t xml:space="preserve">Hrubá výplň rýh ve stěnách do 15x15cm maltou z SMS </t>
  </si>
  <si>
    <t>1PP:14</t>
  </si>
  <si>
    <t>S8:18</t>
  </si>
  <si>
    <t>97</t>
  </si>
  <si>
    <t>Prorážení otvorů</t>
  </si>
  <si>
    <t>972033271R00</t>
  </si>
  <si>
    <t xml:space="preserve">Vybourání otvorů cih.klenba pl. 0,09 m2, tl. 45 cm </t>
  </si>
  <si>
    <t>kanalizace 1PP:2</t>
  </si>
  <si>
    <t>vodovod 1PP:2</t>
  </si>
  <si>
    <t>972033371R00</t>
  </si>
  <si>
    <t>Vybourání otvorů cih.klenba pl. 0,25 m2, tl. do 60 cm</t>
  </si>
  <si>
    <t>vodovod 2 ks tl. 90cm:2*2</t>
  </si>
  <si>
    <t>972054241R00</t>
  </si>
  <si>
    <t xml:space="preserve">Vybourání otv. stropy ŽB pl. 0,09 m2, tl. 15 cm </t>
  </si>
  <si>
    <t>KAN.1PP-2 1NP-10 2NP-14 3NP-13 :2+10+14+13</t>
  </si>
  <si>
    <t>VOD.1PP-2 1NP-2 2NP-2 3NP-5:2+2+2+5</t>
  </si>
  <si>
    <t>972054141R00</t>
  </si>
  <si>
    <t xml:space="preserve">Vybourání otv. stropy ŽB pl. 0,0225 m2, tl. 15 cm </t>
  </si>
  <si>
    <t>1PP-0 1NP-10 2NP-6 3NP-2:0+10+6+2</t>
  </si>
  <si>
    <t>974031154R00</t>
  </si>
  <si>
    <t xml:space="preserve">Vysekání rýh ve zdi cihelné 10 x 15 cm </t>
  </si>
  <si>
    <t>1PP:10,5</t>
  </si>
  <si>
    <t>974031155R00</t>
  </si>
  <si>
    <t xml:space="preserve">Vysekání rýh ve zdi cihelné 10 x 20 cm </t>
  </si>
  <si>
    <t>VODOVOD-svisle:3+4,5+4,5+4,5</t>
  </si>
  <si>
    <t>974031165R00</t>
  </si>
  <si>
    <t xml:space="preserve">Vysekání rýh ve zdi cihelné 15 x 20 cm </t>
  </si>
  <si>
    <t>1PP:3,5</t>
  </si>
  <si>
    <t>999281111R00</t>
  </si>
  <si>
    <t xml:space="preserve">Přesun hmot pro opravy a údržbu do výšky 25 m </t>
  </si>
  <si>
    <t>713</t>
  </si>
  <si>
    <t>Izolace tepelné</t>
  </si>
  <si>
    <t>713400821R00</t>
  </si>
  <si>
    <t xml:space="preserve">Odstranění izolačních pásů  potrubí </t>
  </si>
  <si>
    <t>m2</t>
  </si>
  <si>
    <t>245*0,3</t>
  </si>
  <si>
    <t>722181119R00</t>
  </si>
  <si>
    <t xml:space="preserve">Ochrana potrubí minerální vlákno Pipo ALS 21/25 </t>
  </si>
  <si>
    <t>TV 20:136,5</t>
  </si>
  <si>
    <t>CV 20:66</t>
  </si>
  <si>
    <t>722181113R00</t>
  </si>
  <si>
    <t xml:space="preserve">Ochrana potrubí minerální vlákno Pipo ALS 27/30 </t>
  </si>
  <si>
    <t>TV 25:18,5</t>
  </si>
  <si>
    <t>722181114R00</t>
  </si>
  <si>
    <t xml:space="preserve">Ochrana potrubí minerální vlákno Pipo ALS 34/40 </t>
  </si>
  <si>
    <t>TV 32:52,5</t>
  </si>
  <si>
    <t>722181241U00</t>
  </si>
  <si>
    <t xml:space="preserve">Izolace Tubex Al DN 22/10 </t>
  </si>
  <si>
    <t>SV 20:139,5</t>
  </si>
  <si>
    <t>722181242U00</t>
  </si>
  <si>
    <t xml:space="preserve">Izolace Tubex Al DN 28/10 </t>
  </si>
  <si>
    <t>SV 25:24,5</t>
  </si>
  <si>
    <t>722181242P01</t>
  </si>
  <si>
    <t xml:space="preserve">Izolace Tubex Al DN 35/10 </t>
  </si>
  <si>
    <t>SV 32:52,5</t>
  </si>
  <si>
    <t>722182001RT1</t>
  </si>
  <si>
    <t>Montáž izolačních skruží na potrubí přímé DN 25 samolepící spoj, rychlouzávěr</t>
  </si>
  <si>
    <t>722182004RT1</t>
  </si>
  <si>
    <t>Montáž izolačních skruží na potrubí přímé DN 40 samolepící spoj, rychlouzávěr</t>
  </si>
  <si>
    <t>998713104R00</t>
  </si>
  <si>
    <t xml:space="preserve">Přesun hmot pro izolace tepelné, výšky do 36 m </t>
  </si>
  <si>
    <t>721</t>
  </si>
  <si>
    <t>Vnitřní kanalizace</t>
  </si>
  <si>
    <t>721140802R00</t>
  </si>
  <si>
    <t xml:space="preserve">Demontáž potrubí litinového DN 100 </t>
  </si>
  <si>
    <t>1PP:20</t>
  </si>
  <si>
    <t>1-4NP:40</t>
  </si>
  <si>
    <t>721110806R00</t>
  </si>
  <si>
    <t xml:space="preserve">Demontáž potrubí z kameninových trub DN 200 </t>
  </si>
  <si>
    <t>1PP:60</t>
  </si>
  <si>
    <t>721171803R00</t>
  </si>
  <si>
    <t xml:space="preserve">Demontáž potrubí z PVC do DN 75 </t>
  </si>
  <si>
    <t>1-4NP:50</t>
  </si>
  <si>
    <t>721171808R00</t>
  </si>
  <si>
    <t xml:space="preserve">Demontáž potrubí z PVC do DN 114 </t>
  </si>
  <si>
    <t>721176102R00</t>
  </si>
  <si>
    <t xml:space="preserve">Potrubí HT připojovací DN 40 x 1,8 mm </t>
  </si>
  <si>
    <t>1PP:11</t>
  </si>
  <si>
    <t>2NP:7</t>
  </si>
  <si>
    <t>3NP:9</t>
  </si>
  <si>
    <t>4NP:6</t>
  </si>
  <si>
    <t>721176103R00</t>
  </si>
  <si>
    <t xml:space="preserve">Potrubí HT připojovací DN 50 x 1,8 mm </t>
  </si>
  <si>
    <t>1PP:10</t>
  </si>
  <si>
    <t>2NP:15,5</t>
  </si>
  <si>
    <t>3NP:12</t>
  </si>
  <si>
    <t>4NP:6,5</t>
  </si>
  <si>
    <t>721176104R00</t>
  </si>
  <si>
    <t xml:space="preserve">Potrubí HT připojovací DN 70 x 1,9 mm </t>
  </si>
  <si>
    <t>1PP:1,5</t>
  </si>
  <si>
    <t>721176105R00</t>
  </si>
  <si>
    <t xml:space="preserve">Potrubí HT připojovací DN 100 x 2,7 mm </t>
  </si>
  <si>
    <t>1PP:11,5</t>
  </si>
  <si>
    <t>2NP:6</t>
  </si>
  <si>
    <t>4NP:9</t>
  </si>
  <si>
    <t>721176113R00</t>
  </si>
  <si>
    <t xml:space="preserve">Potrubí HT odpadní svislé DN 50 x 1,8 mm </t>
  </si>
  <si>
    <t>1NP:10</t>
  </si>
  <si>
    <t>3NP:2</t>
  </si>
  <si>
    <t>721176115R00</t>
  </si>
  <si>
    <t xml:space="preserve">Potrubí HT odpadní svislé DN 100 x 2,7 mm </t>
  </si>
  <si>
    <t>1PP:4+1+1</t>
  </si>
  <si>
    <t>1NP:17</t>
  </si>
  <si>
    <t>2NP:21</t>
  </si>
  <si>
    <t>3NP:20,6</t>
  </si>
  <si>
    <t>4NP+VĚTRACÍ:8+8</t>
  </si>
  <si>
    <t>721176116R00</t>
  </si>
  <si>
    <t xml:space="preserve">Potrubí HT odpadní svislé DN 125 x 3,1 mm </t>
  </si>
  <si>
    <t>1PP:2,5</t>
  </si>
  <si>
    <t>721176134R00</t>
  </si>
  <si>
    <t xml:space="preserve">Potrubí HT svodné (ležaté) zavěšené DN 70 x 1,9 mm </t>
  </si>
  <si>
    <t>1NP:1,5</t>
  </si>
  <si>
    <t>721176134P01</t>
  </si>
  <si>
    <t xml:space="preserve">Potrubí HT svodné (ležaté) zavěšené DN 50 x 1,9 mm </t>
  </si>
  <si>
    <t>1NP:9,2</t>
  </si>
  <si>
    <t>3NP:1,5</t>
  </si>
  <si>
    <t>721176135R00</t>
  </si>
  <si>
    <t xml:space="preserve">Potrubí HT svodné (ležaté) zavěšené DN 100 x 2,7mm </t>
  </si>
  <si>
    <t>1PP:16,5</t>
  </si>
  <si>
    <t>1NP:18,6</t>
  </si>
  <si>
    <t>2NP:18</t>
  </si>
  <si>
    <t>3NP:33,1</t>
  </si>
  <si>
    <t>721176136R00</t>
  </si>
  <si>
    <t xml:space="preserve">Potrubí HT svodné (ležaté) zavěšené DN 125 x 3,1mm </t>
  </si>
  <si>
    <t>1PP:3</t>
  </si>
  <si>
    <t>721176212R00</t>
  </si>
  <si>
    <t xml:space="preserve">Potrubí KG odpadní svislé DN 100 x 3,2 mm </t>
  </si>
  <si>
    <t>1PP:23</t>
  </si>
  <si>
    <t>721176213R00</t>
  </si>
  <si>
    <t xml:space="preserve">Potrubí KG odpadní svislé DN 125 x 3,2 mm </t>
  </si>
  <si>
    <t>1PP:1+2,5</t>
  </si>
  <si>
    <t>721176222R00</t>
  </si>
  <si>
    <t xml:space="preserve">Potrubí KG svodné (ležaté) v zemi DN 100 x 3,2 mm </t>
  </si>
  <si>
    <t>1PP:37</t>
  </si>
  <si>
    <t>721176223R00</t>
  </si>
  <si>
    <t xml:space="preserve">Potrubí KG svodné (ležaté) v zemi DN 125 x 3,2 mm </t>
  </si>
  <si>
    <t>721176224R00</t>
  </si>
  <si>
    <t xml:space="preserve">Potrubí KG svodné (ležaté) v zemi DN 150 x 4,0 mm </t>
  </si>
  <si>
    <t>721194104R00</t>
  </si>
  <si>
    <t xml:space="preserve">Vyvedení odpadních výpustek D 40 x 1,8 </t>
  </si>
  <si>
    <t>U1:35</t>
  </si>
  <si>
    <t>U3:1</t>
  </si>
  <si>
    <t>721194105R00</t>
  </si>
  <si>
    <t xml:space="preserve">Vyvedení odpadních výpustek D 50 x 1,8 </t>
  </si>
  <si>
    <t>B1:8</t>
  </si>
  <si>
    <t>P1:4</t>
  </si>
  <si>
    <t>721194109R00</t>
  </si>
  <si>
    <t xml:space="preserve">Vyvedení odpadních výpustek D 110 x 2,3 </t>
  </si>
  <si>
    <t>V1:4</t>
  </si>
  <si>
    <t>WC1:32</t>
  </si>
  <si>
    <t>WC2:1</t>
  </si>
  <si>
    <t>PV1:4</t>
  </si>
  <si>
    <t>721211913P01</t>
  </si>
  <si>
    <t>D+M podlahová vpust s nerezovou mřížkou integrovaná zápachová uzávěrka, DN110</t>
  </si>
  <si>
    <t>721290111R00</t>
  </si>
  <si>
    <t xml:space="preserve">Zkouška těsnosti kanalizace vodou DN 125 </t>
  </si>
  <si>
    <t>111-44230.A</t>
  </si>
  <si>
    <t xml:space="preserve">Prostředek kluzný 250 ml </t>
  </si>
  <si>
    <t>721273200RT1</t>
  </si>
  <si>
    <t xml:space="preserve">Ventilační střešní souprava HL   DN 100 </t>
  </si>
  <si>
    <t>721273150RT1</t>
  </si>
  <si>
    <t xml:space="preserve">Hlavice ventilační přivětrávací HL900 DN 100 </t>
  </si>
  <si>
    <t>286-15445.A</t>
  </si>
  <si>
    <t xml:space="preserve">Kus čisticí HTRE DN 110-125 mm PP </t>
  </si>
  <si>
    <t>721 P01</t>
  </si>
  <si>
    <t xml:space="preserve">Prohlídka a čištění kanalizace </t>
  </si>
  <si>
    <t>721140916R00</t>
  </si>
  <si>
    <t xml:space="preserve">Oprava - propojení dosavadního potrubí DN 125 </t>
  </si>
  <si>
    <t>DN110:2</t>
  </si>
  <si>
    <t>DN160:1</t>
  </si>
  <si>
    <t>998721104R00</t>
  </si>
  <si>
    <t xml:space="preserve">Přesun hmot pro vnitřní kanalizaci, výšky do 36 m </t>
  </si>
  <si>
    <t>722</t>
  </si>
  <si>
    <t>Vnitřní vodovod</t>
  </si>
  <si>
    <t>722130801R00</t>
  </si>
  <si>
    <t xml:space="preserve">Demontáž potrubí ocelových závitových DN 25 </t>
  </si>
  <si>
    <t>722130802R00</t>
  </si>
  <si>
    <t xml:space="preserve">Demontáž potrubí ocelových závitových DN 40 </t>
  </si>
  <si>
    <t>722220861R00</t>
  </si>
  <si>
    <t xml:space="preserve">Demontáž armatur s dvěma závity G 3/4 </t>
  </si>
  <si>
    <t>722172311R00</t>
  </si>
  <si>
    <t xml:space="preserve">Potrubí z PPR s výztužnou vrstvou, D 20 </t>
  </si>
  <si>
    <t>722172312R00</t>
  </si>
  <si>
    <t xml:space="preserve">Potrubí z PPR s výztužnou vrstvou, D 25 </t>
  </si>
  <si>
    <t>722172313R00</t>
  </si>
  <si>
    <t xml:space="preserve">Potrubí z PPR s výztužnou vrstvou, D 32 </t>
  </si>
  <si>
    <t>722175122R00</t>
  </si>
  <si>
    <t xml:space="preserve">Vyvedení vyůstek DN 20 </t>
  </si>
  <si>
    <t>722190402R00</t>
  </si>
  <si>
    <t xml:space="preserve">Vyvedení a upevnění nástěnek G1/2" </t>
  </si>
  <si>
    <t>kolmá U1+U3+V1+B1+P1+S1:35*2+1*2+4*2+8*4+4*1+8*1</t>
  </si>
  <si>
    <t>přímá WC1+WC2+S1:32+1+8*2</t>
  </si>
  <si>
    <t>722190223R00</t>
  </si>
  <si>
    <t xml:space="preserve">Přípojky vodovodní pro pevné připojení DN 25 </t>
  </si>
  <si>
    <t>soubor</t>
  </si>
  <si>
    <t>722190225R00</t>
  </si>
  <si>
    <t xml:space="preserve">Přípojky vodovodní pro pevné připojení DN 40 </t>
  </si>
  <si>
    <t>722229110R00</t>
  </si>
  <si>
    <t xml:space="preserve">Zástřik PPR32x25 kovový </t>
  </si>
  <si>
    <t>722172420R00</t>
  </si>
  <si>
    <t xml:space="preserve">Podpůrný žlab DN 20 </t>
  </si>
  <si>
    <t>722172422R00</t>
  </si>
  <si>
    <t xml:space="preserve">Podpůrný žlab DN 32 </t>
  </si>
  <si>
    <t>722222132R00</t>
  </si>
  <si>
    <t xml:space="preserve">Kohout kulový vypouštěcí,převleč.matice,DN 15 </t>
  </si>
  <si>
    <t>722237123R00</t>
  </si>
  <si>
    <t xml:space="preserve">Kohout kulový,2xvnitřní záv. GIACOMINI R250D DN 25 </t>
  </si>
  <si>
    <t>722237125R00</t>
  </si>
  <si>
    <t xml:space="preserve">Kohout kulový,2xvnitřní záv. GIACOMINI R250D DN 40 </t>
  </si>
  <si>
    <t>891183431R00</t>
  </si>
  <si>
    <t>D+M ventilů regulačních termických,automatických 50-60*C</t>
  </si>
  <si>
    <t>722239104P01</t>
  </si>
  <si>
    <t>D+M směšovací ventil termostatický pro 8 sprch, s ochranou proti opaření</t>
  </si>
  <si>
    <t>892241111R00</t>
  </si>
  <si>
    <t xml:space="preserve">Tlaková zkouška vodovodního potrubí do DN 40 </t>
  </si>
  <si>
    <t>892233111R00</t>
  </si>
  <si>
    <t xml:space="preserve">Desinfekce vodovodního potrubí do DN 40 </t>
  </si>
  <si>
    <t>28654352</t>
  </si>
  <si>
    <t>Spoj rozebíratelný d 20 mm PPR</t>
  </si>
  <si>
    <t>3/4":2*4</t>
  </si>
  <si>
    <t>28654354</t>
  </si>
  <si>
    <t>Spoj rozebíratelný d 32 mm PPR</t>
  </si>
  <si>
    <t>5/4":2*2*4</t>
  </si>
  <si>
    <t>900      RT1</t>
  </si>
  <si>
    <t>Hzs - nezmeřitelné práce   čl.17-1a Práce v tarifní třídě 4</t>
  </si>
  <si>
    <t>hod</t>
  </si>
  <si>
    <t>vypuštění a napuštění vodovodního systému:16</t>
  </si>
  <si>
    <t>900      RT3</t>
  </si>
  <si>
    <t>Hzs - nezmeřitelné práce   čl.17-1a Práce v tarifní třídě 6</t>
  </si>
  <si>
    <t>Prohlídka staveniště:8</t>
  </si>
  <si>
    <t>Trasování potrubí:16</t>
  </si>
  <si>
    <t>Přípravné a ostatní práce:24</t>
  </si>
  <si>
    <t>998722104R00</t>
  </si>
  <si>
    <t xml:space="preserve">Přesun hmot pro vnitřní vodovod, výšky do 36 m </t>
  </si>
  <si>
    <t>725</t>
  </si>
  <si>
    <t>Zařizovací předměty</t>
  </si>
  <si>
    <t>725110811R00</t>
  </si>
  <si>
    <t xml:space="preserve">Demontáž zař.předmětů, ventilů atd. </t>
  </si>
  <si>
    <t>725219401R00</t>
  </si>
  <si>
    <t xml:space="preserve">D+Mumyvadel 550/400/200 na šrouby do zdiva </t>
  </si>
  <si>
    <t>725219401P01</t>
  </si>
  <si>
    <t xml:space="preserve">D+Mumyvadel 650/550/200 na šrouby do zdiva </t>
  </si>
  <si>
    <t>725860107R00</t>
  </si>
  <si>
    <t xml:space="preserve">D+M uzávěrka zápachová umyvadlová </t>
  </si>
  <si>
    <t>725810401R00</t>
  </si>
  <si>
    <t xml:space="preserve">Ventil rohový s filtrem T 66 G 1/2 </t>
  </si>
  <si>
    <t>725823111U00</t>
  </si>
  <si>
    <t xml:space="preserve">Baterie umyvadlová stoján. ruční, bez otvír.odpadu </t>
  </si>
  <si>
    <t>725829301P01</t>
  </si>
  <si>
    <t>Baterie umyvadlová stoján. ruční, invalidní včetně baterie</t>
  </si>
  <si>
    <t>725239103R00</t>
  </si>
  <si>
    <t xml:space="preserve">D+M bidetu závěsného </t>
  </si>
  <si>
    <t>725119401P01</t>
  </si>
  <si>
    <t xml:space="preserve">D+M předstěnových systémů pro zazdění bidety </t>
  </si>
  <si>
    <t>725119401P02</t>
  </si>
  <si>
    <t xml:space="preserve">D+M předstěnových systémů pro zazdění výlevka </t>
  </si>
  <si>
    <t>725119401P03</t>
  </si>
  <si>
    <t xml:space="preserve">D+M předstěnových systémů pro zazdění pisoáry </t>
  </si>
  <si>
    <t>725119401R00</t>
  </si>
  <si>
    <t xml:space="preserve">D+M předstěnových systémů pro zazdění WC </t>
  </si>
  <si>
    <t>725823114R00</t>
  </si>
  <si>
    <t xml:space="preserve">Baterie bidetová stojánková ruční </t>
  </si>
  <si>
    <t>725829201P01</t>
  </si>
  <si>
    <t>D+M baterie bidetové nástěnné chromové s bidetovou ruční sprchou</t>
  </si>
  <si>
    <t>725829201P02</t>
  </si>
  <si>
    <t xml:space="preserve">D+M sprchový tlačítkový časový výtokový ventil </t>
  </si>
  <si>
    <t>725829201P03</t>
  </si>
  <si>
    <t xml:space="preserve">D+M sprchové ramínko, chrom, antivandal, 7-9 l/min </t>
  </si>
  <si>
    <t>725339101R00</t>
  </si>
  <si>
    <t xml:space="preserve">D+M výlevky diturvitové, bez nádrže a armatur </t>
  </si>
  <si>
    <t>725829201RT1</t>
  </si>
  <si>
    <t>D+M baterie umyv.a dřezové nástěnné chromové ramínko 210mm</t>
  </si>
  <si>
    <t>725122111R00</t>
  </si>
  <si>
    <t xml:space="preserve">D+M pisoárová mísa diturvitová závěsná </t>
  </si>
  <si>
    <t>725119306R00</t>
  </si>
  <si>
    <t>D+M klozetu závěsného keramický bílý vč. sedátka plast bílý</t>
  </si>
  <si>
    <t>725119306P01</t>
  </si>
  <si>
    <t>D+M klozetu závěsného keramický bílý, invalidní vč. sedátka plast bílý,</t>
  </si>
  <si>
    <t>725980198R00</t>
  </si>
  <si>
    <t xml:space="preserve">Pomocný montážní materiál </t>
  </si>
  <si>
    <t>kpl</t>
  </si>
  <si>
    <t>725291706P01</t>
  </si>
  <si>
    <t xml:space="preserve">Madlo na invalidní WC vodorovné nástěnné 800mm </t>
  </si>
  <si>
    <t>725291706P02</t>
  </si>
  <si>
    <t xml:space="preserve">Madlo na invalidní WC vodorovné sklopné 800mm </t>
  </si>
  <si>
    <t>725291706P03</t>
  </si>
  <si>
    <t xml:space="preserve">Madlo na invalidní WC svislé 500mm </t>
  </si>
  <si>
    <t>998725104R00</t>
  </si>
  <si>
    <t xml:space="preserve">Přesun hmot pro zařizovací předměty, výšky do 36 m </t>
  </si>
  <si>
    <t>767</t>
  </si>
  <si>
    <t>Konstrukce zámečnické</t>
  </si>
  <si>
    <t>767657522R00</t>
  </si>
  <si>
    <t xml:space="preserve">D+M protipožární uzávěr DN 32 </t>
  </si>
  <si>
    <t>767657523R00</t>
  </si>
  <si>
    <t xml:space="preserve">D+M protipožární uzávěr DN 50 </t>
  </si>
  <si>
    <t>767657524R00</t>
  </si>
  <si>
    <t xml:space="preserve">Protipožární uzávěr DN 100 </t>
  </si>
  <si>
    <t>998767104R00</t>
  </si>
  <si>
    <t xml:space="preserve">Přesun hmot pro zámečnické konstr., výšky do 36 m 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</si>
  <si>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</si>
  <si>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</si>
  <si>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</si>
  <si>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</si>
  <si>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</si>
  <si>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</si>
  <si>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</si>
  <si>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</si>
  <si>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</si>
  <si>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</si>
  <si>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</si>
  <si>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</si>
  <si>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</si>
  <si>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</si>
  <si>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979990102R00</t>
  </si>
  <si>
    <t xml:space="preserve">Poplatek za skládku suti - směs betonu a cihel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</si>
  <si>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</si>
  <si>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</si>
  <si>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</si>
  <si>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</si>
  <si>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</si>
  <si>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</si>
  <si>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</si>
  <si>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</si>
  <si>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Rozpočet je proveden dle projektové dokumentace. V případě nejasností platí údaje uvedené v projektové dokumentaci. Potrubí je oceněno položkami včetně tvarovek, kotvení a podpor.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</si>
</sst>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7" workbookViewId="0">
      <selection activeCell="B37" sqref="B37:G4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76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11</v>
      </c>
      <c r="D2" s="5" t="str">
        <f>Rekapitulace!G2</f>
        <v>VODOVOD A KANALIZACE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80</v>
      </c>
      <c r="B5" s="16"/>
      <c r="C5" s="17" t="s">
        <v>81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78</v>
      </c>
      <c r="B7" s="24"/>
      <c r="C7" s="25" t="s">
        <v>79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02"/>
      <c r="D8" s="202"/>
      <c r="E8" s="203"/>
      <c r="F8" s="29" t="s">
        <v>12</v>
      </c>
      <c r="G8" s="30"/>
      <c r="H8" s="31"/>
      <c r="I8" s="32"/>
    </row>
    <row r="9" spans="1:57">
      <c r="A9" s="28" t="s">
        <v>13</v>
      </c>
      <c r="B9" s="11"/>
      <c r="C9" s="202">
        <f>Projektant</f>
        <v>0</v>
      </c>
      <c r="D9" s="202"/>
      <c r="E9" s="203"/>
      <c r="F9" s="11"/>
      <c r="G9" s="33"/>
      <c r="H9" s="34"/>
    </row>
    <row r="10" spans="1:57">
      <c r="A10" s="28" t="s">
        <v>14</v>
      </c>
      <c r="B10" s="11"/>
      <c r="C10" s="202"/>
      <c r="D10" s="202"/>
      <c r="E10" s="202"/>
      <c r="F10" s="35"/>
      <c r="G10" s="36"/>
      <c r="H10" s="37"/>
    </row>
    <row r="11" spans="1:57" ht="13.5" customHeight="1">
      <c r="A11" s="28" t="s">
        <v>15</v>
      </c>
      <c r="B11" s="11"/>
      <c r="C11" s="202"/>
      <c r="D11" s="202"/>
      <c r="E11" s="202"/>
      <c r="F11" s="38" t="s">
        <v>16</v>
      </c>
      <c r="G11" s="39">
        <v>20150713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204"/>
      <c r="D12" s="204"/>
      <c r="E12" s="204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>
      <c r="A15" s="53"/>
      <c r="B15" s="54" t="s">
        <v>22</v>
      </c>
      <c r="C15" s="55">
        <f>HSV</f>
        <v>0</v>
      </c>
      <c r="D15" s="56" t="str">
        <f>Rekapitulace!A25</f>
        <v>Ztížené výrobní podmínky</v>
      </c>
      <c r="E15" s="57"/>
      <c r="F15" s="58"/>
      <c r="G15" s="55">
        <f>Rekapitulace!I25</f>
        <v>0</v>
      </c>
    </row>
    <row r="16" spans="1:57" ht="15.95" customHeight="1">
      <c r="A16" s="53" t="s">
        <v>23</v>
      </c>
      <c r="B16" s="54" t="s">
        <v>24</v>
      </c>
      <c r="C16" s="55">
        <f>PSV</f>
        <v>0</v>
      </c>
      <c r="D16" s="8" t="str">
        <f>Rekapitulace!A26</f>
        <v>Oborová přirážka</v>
      </c>
      <c r="E16" s="59"/>
      <c r="F16" s="60"/>
      <c r="G16" s="55">
        <f>Rekapitulace!I26</f>
        <v>0</v>
      </c>
    </row>
    <row r="17" spans="1:7" ht="15.95" customHeight="1">
      <c r="A17" s="53" t="s">
        <v>25</v>
      </c>
      <c r="B17" s="54" t="s">
        <v>26</v>
      </c>
      <c r="C17" s="55">
        <f>Mont</f>
        <v>0</v>
      </c>
      <c r="D17" s="8" t="str">
        <f>Rekapitulace!A27</f>
        <v>Přesun stavebních kapacit</v>
      </c>
      <c r="E17" s="59"/>
      <c r="F17" s="60"/>
      <c r="G17" s="55">
        <f>Rekapitulace!I27</f>
        <v>0</v>
      </c>
    </row>
    <row r="18" spans="1:7" ht="15.95" customHeight="1">
      <c r="A18" s="61" t="s">
        <v>27</v>
      </c>
      <c r="B18" s="62" t="s">
        <v>28</v>
      </c>
      <c r="C18" s="55">
        <f>Dodavka</f>
        <v>0</v>
      </c>
      <c r="D18" s="8" t="str">
        <f>Rekapitulace!A28</f>
        <v>Mimostaveništní doprava</v>
      </c>
      <c r="E18" s="59"/>
      <c r="F18" s="60"/>
      <c r="G18" s="55">
        <f>Rekapitulace!I28</f>
        <v>0</v>
      </c>
    </row>
    <row r="19" spans="1:7" ht="15.95" customHeight="1">
      <c r="A19" s="63" t="s">
        <v>29</v>
      </c>
      <c r="B19" s="54"/>
      <c r="C19" s="55">
        <f>SUM(C15:C18)</f>
        <v>0</v>
      </c>
      <c r="D19" s="8" t="str">
        <f>Rekapitulace!A29</f>
        <v>Zařízení staveniště</v>
      </c>
      <c r="E19" s="59"/>
      <c r="F19" s="60"/>
      <c r="G19" s="55">
        <f>Rekapitulace!I29</f>
        <v>0</v>
      </c>
    </row>
    <row r="20" spans="1:7" ht="15.95" customHeight="1">
      <c r="A20" s="63"/>
      <c r="B20" s="54"/>
      <c r="C20" s="55"/>
      <c r="D20" s="8" t="str">
        <f>Rekapitulace!A30</f>
        <v>Provoz investora</v>
      </c>
      <c r="E20" s="59"/>
      <c r="F20" s="60"/>
      <c r="G20" s="55">
        <f>Rekapitulace!I30</f>
        <v>0</v>
      </c>
    </row>
    <row r="21" spans="1:7" ht="15.95" customHeight="1">
      <c r="A21" s="63" t="s">
        <v>30</v>
      </c>
      <c r="B21" s="54"/>
      <c r="C21" s="55">
        <f>HZS</f>
        <v>0</v>
      </c>
      <c r="D21" s="8" t="str">
        <f>Rekapitulace!A31</f>
        <v>Kompletační činnost (IČD)</v>
      </c>
      <c r="E21" s="59"/>
      <c r="F21" s="60"/>
      <c r="G21" s="55">
        <f>Rekapitulace!I31</f>
        <v>0</v>
      </c>
    </row>
    <row r="22" spans="1:7" ht="15.95" customHeight="1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>
      <c r="A23" s="205" t="s">
        <v>33</v>
      </c>
      <c r="B23" s="206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42</v>
      </c>
      <c r="B30" s="85"/>
      <c r="C30" s="86">
        <v>21</v>
      </c>
      <c r="D30" s="85" t="s">
        <v>43</v>
      </c>
      <c r="E30" s="87"/>
      <c r="F30" s="207">
        <f>ROUND(C23-F32,0)</f>
        <v>0</v>
      </c>
      <c r="G30" s="208"/>
    </row>
    <row r="31" spans="1:7">
      <c r="A31" s="84" t="s">
        <v>44</v>
      </c>
      <c r="B31" s="85"/>
      <c r="C31" s="86">
        <f>SazbaDPH1</f>
        <v>21</v>
      </c>
      <c r="D31" s="85" t="s">
        <v>45</v>
      </c>
      <c r="E31" s="87"/>
      <c r="F31" s="207">
        <f>ROUND(PRODUCT(F30,C31/100),1)</f>
        <v>0</v>
      </c>
      <c r="G31" s="208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207">
        <v>0</v>
      </c>
      <c r="G32" s="208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0"/>
      <c r="F33" s="207">
        <f>ROUND(PRODUCT(F32,C33/100),1)</f>
        <v>0</v>
      </c>
      <c r="G33" s="208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209">
        <f>CEILING(SUM(F30:F33),IF(SUM(F30:F33)&gt;=0,1,-1))</f>
        <v>0</v>
      </c>
      <c r="G34" s="210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201" t="s">
        <v>437</v>
      </c>
      <c r="C37" s="201"/>
      <c r="D37" s="201"/>
      <c r="E37" s="201"/>
      <c r="F37" s="201"/>
      <c r="G37" s="201"/>
      <c r="H37" t="s">
        <v>5</v>
      </c>
    </row>
    <row r="38" spans="1:8" ht="12.75" customHeight="1">
      <c r="A38" s="95"/>
      <c r="B38" s="201"/>
      <c r="C38" s="201"/>
      <c r="D38" s="201"/>
      <c r="E38" s="201"/>
      <c r="F38" s="201"/>
      <c r="G38" s="201"/>
      <c r="H38" t="s">
        <v>5</v>
      </c>
    </row>
    <row r="39" spans="1:8">
      <c r="A39" s="95"/>
      <c r="B39" s="201"/>
      <c r="C39" s="201"/>
      <c r="D39" s="201"/>
      <c r="E39" s="201"/>
      <c r="F39" s="201"/>
      <c r="G39" s="201"/>
      <c r="H39" t="s">
        <v>5</v>
      </c>
    </row>
    <row r="40" spans="1:8">
      <c r="A40" s="95"/>
      <c r="B40" s="201"/>
      <c r="C40" s="201"/>
      <c r="D40" s="201"/>
      <c r="E40" s="201"/>
      <c r="F40" s="201"/>
      <c r="G40" s="201"/>
      <c r="H40" t="s">
        <v>5</v>
      </c>
    </row>
    <row r="41" spans="1:8">
      <c r="A41" s="95"/>
      <c r="B41" s="201"/>
      <c r="C41" s="201"/>
      <c r="D41" s="201"/>
      <c r="E41" s="201"/>
      <c r="F41" s="201"/>
      <c r="G41" s="201"/>
      <c r="H41" t="s">
        <v>5</v>
      </c>
    </row>
    <row r="42" spans="1:8">
      <c r="A42" s="95"/>
      <c r="B42" s="201"/>
      <c r="C42" s="201"/>
      <c r="D42" s="201"/>
      <c r="E42" s="201"/>
      <c r="F42" s="201"/>
      <c r="G42" s="201"/>
      <c r="H42" t="s">
        <v>5</v>
      </c>
    </row>
    <row r="43" spans="1:8">
      <c r="A43" s="95"/>
      <c r="B43" s="201"/>
      <c r="C43" s="201"/>
      <c r="D43" s="201"/>
      <c r="E43" s="201"/>
      <c r="F43" s="201"/>
      <c r="G43" s="201"/>
      <c r="H43" t="s">
        <v>5</v>
      </c>
    </row>
    <row r="44" spans="1:8">
      <c r="A44" s="95"/>
      <c r="B44" s="201"/>
      <c r="C44" s="201"/>
      <c r="D44" s="201"/>
      <c r="E44" s="201"/>
      <c r="F44" s="201"/>
      <c r="G44" s="201"/>
      <c r="H44" t="s">
        <v>5</v>
      </c>
    </row>
    <row r="45" spans="1:8" ht="0.75" customHeight="1">
      <c r="A45" s="95"/>
      <c r="B45" s="201"/>
      <c r="C45" s="201"/>
      <c r="D45" s="201"/>
      <c r="E45" s="201"/>
      <c r="F45" s="201"/>
      <c r="G45" s="201"/>
      <c r="H45" t="s">
        <v>5</v>
      </c>
    </row>
    <row r="46" spans="1:8">
      <c r="B46" s="211"/>
      <c r="C46" s="211"/>
      <c r="D46" s="211"/>
      <c r="E46" s="211"/>
      <c r="F46" s="211"/>
      <c r="G46" s="211"/>
    </row>
    <row r="47" spans="1:8">
      <c r="B47" s="211"/>
      <c r="C47" s="211"/>
      <c r="D47" s="211"/>
      <c r="E47" s="211"/>
      <c r="F47" s="211"/>
      <c r="G47" s="211"/>
    </row>
    <row r="48" spans="1:8">
      <c r="B48" s="211"/>
      <c r="C48" s="211"/>
      <c r="D48" s="211"/>
      <c r="E48" s="211"/>
      <c r="F48" s="211"/>
      <c r="G48" s="211"/>
    </row>
    <row r="49" spans="2:7">
      <c r="B49" s="211"/>
      <c r="C49" s="211"/>
      <c r="D49" s="211"/>
      <c r="E49" s="211"/>
      <c r="F49" s="211"/>
      <c r="G49" s="211"/>
    </row>
    <row r="50" spans="2:7">
      <c r="B50" s="211"/>
      <c r="C50" s="211"/>
      <c r="D50" s="211"/>
      <c r="E50" s="211"/>
      <c r="F50" s="211"/>
      <c r="G50" s="211"/>
    </row>
    <row r="51" spans="2:7">
      <c r="B51" s="211"/>
      <c r="C51" s="211"/>
      <c r="D51" s="211"/>
      <c r="E51" s="211"/>
      <c r="F51" s="211"/>
      <c r="G51" s="211"/>
    </row>
    <row r="52" spans="2:7">
      <c r="B52" s="211"/>
      <c r="C52" s="211"/>
      <c r="D52" s="211"/>
      <c r="E52" s="211"/>
      <c r="F52" s="211"/>
      <c r="G52" s="211"/>
    </row>
    <row r="53" spans="2:7">
      <c r="B53" s="211"/>
      <c r="C53" s="211"/>
      <c r="D53" s="211"/>
      <c r="E53" s="211"/>
      <c r="F53" s="211"/>
      <c r="G53" s="211"/>
    </row>
    <row r="54" spans="2:7">
      <c r="B54" s="211"/>
      <c r="C54" s="211"/>
      <c r="D54" s="211"/>
      <c r="E54" s="211"/>
      <c r="F54" s="211"/>
      <c r="G54" s="211"/>
    </row>
    <row r="55" spans="2:7">
      <c r="B55" s="211"/>
      <c r="C55" s="211"/>
      <c r="D55" s="211"/>
      <c r="E55" s="211"/>
      <c r="F55" s="211"/>
      <c r="G55" s="211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4"/>
  <sheetViews>
    <sheetView workbookViewId="0">
      <selection activeCell="F33" sqref="F3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2" t="s">
        <v>48</v>
      </c>
      <c r="B1" s="213"/>
      <c r="C1" s="96" t="str">
        <f>CONCATENATE(cislostavby," ",nazevstavby)</f>
        <v>20150713 VOŠZ Brno</v>
      </c>
      <c r="D1" s="97"/>
      <c r="E1" s="98"/>
      <c r="F1" s="97"/>
      <c r="G1" s="99" t="s">
        <v>49</v>
      </c>
      <c r="H1" s="100">
        <v>11</v>
      </c>
      <c r="I1" s="101"/>
    </row>
    <row r="2" spans="1:9" ht="13.5" thickBot="1">
      <c r="A2" s="214" t="s">
        <v>50</v>
      </c>
      <c r="B2" s="215"/>
      <c r="C2" s="102" t="str">
        <f>CONCATENATE(cisloobjektu," ",nazevobjektu)</f>
        <v>0001 ZTI</v>
      </c>
      <c r="D2" s="103"/>
      <c r="E2" s="104"/>
      <c r="F2" s="103"/>
      <c r="G2" s="216" t="s">
        <v>82</v>
      </c>
      <c r="H2" s="217"/>
      <c r="I2" s="218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>
      <c r="A7" s="197" t="str">
        <f>Položky!B7</f>
        <v>1</v>
      </c>
      <c r="B7" s="114" t="str">
        <f>Položky!C7</f>
        <v>Zemní práce</v>
      </c>
      <c r="C7" s="65"/>
      <c r="D7" s="115"/>
      <c r="E7" s="198">
        <f>Položky!BA12</f>
        <v>0</v>
      </c>
      <c r="F7" s="199">
        <f>Položky!BB12</f>
        <v>0</v>
      </c>
      <c r="G7" s="199">
        <f>Položky!BC12</f>
        <v>0</v>
      </c>
      <c r="H7" s="199">
        <f>Položky!BD12</f>
        <v>0</v>
      </c>
      <c r="I7" s="200">
        <f>Položky!BE12</f>
        <v>0</v>
      </c>
    </row>
    <row r="8" spans="1:9" s="34" customFormat="1">
      <c r="A8" s="197" t="str">
        <f>Položky!B13</f>
        <v>3</v>
      </c>
      <c r="B8" s="114" t="str">
        <f>Položky!C13</f>
        <v>Svislé a kompletní konstrukce</v>
      </c>
      <c r="C8" s="65"/>
      <c r="D8" s="115"/>
      <c r="E8" s="198">
        <f>Položky!BA16</f>
        <v>0</v>
      </c>
      <c r="F8" s="199">
        <f>Položky!BB16</f>
        <v>0</v>
      </c>
      <c r="G8" s="199">
        <f>Položky!BC16</f>
        <v>0</v>
      </c>
      <c r="H8" s="199">
        <f>Položky!BD16</f>
        <v>0</v>
      </c>
      <c r="I8" s="200">
        <f>Položky!BE16</f>
        <v>0</v>
      </c>
    </row>
    <row r="9" spans="1:9" s="34" customFormat="1">
      <c r="A9" s="197" t="str">
        <f>Položky!B17</f>
        <v>4</v>
      </c>
      <c r="B9" s="114" t="str">
        <f>Položky!C17</f>
        <v>Vodorovné konstrukce</v>
      </c>
      <c r="C9" s="65"/>
      <c r="D9" s="115"/>
      <c r="E9" s="198">
        <f>Položky!BA20</f>
        <v>0</v>
      </c>
      <c r="F9" s="199">
        <f>Položky!BB20</f>
        <v>0</v>
      </c>
      <c r="G9" s="199">
        <f>Položky!BC20</f>
        <v>0</v>
      </c>
      <c r="H9" s="199">
        <f>Položky!BD20</f>
        <v>0</v>
      </c>
      <c r="I9" s="200">
        <f>Položky!BE20</f>
        <v>0</v>
      </c>
    </row>
    <row r="10" spans="1:9" s="34" customFormat="1">
      <c r="A10" s="197" t="str">
        <f>Položky!B21</f>
        <v>99</v>
      </c>
      <c r="B10" s="114" t="str">
        <f>Položky!C21</f>
        <v>Staveništní přesun hmot</v>
      </c>
      <c r="C10" s="65"/>
      <c r="D10" s="115"/>
      <c r="E10" s="198">
        <f>Položky!BA23</f>
        <v>0</v>
      </c>
      <c r="F10" s="199">
        <f>Položky!BB23</f>
        <v>0</v>
      </c>
      <c r="G10" s="199">
        <f>Položky!BC23</f>
        <v>0</v>
      </c>
      <c r="H10" s="199">
        <f>Položky!BD23</f>
        <v>0</v>
      </c>
      <c r="I10" s="200">
        <f>Položky!BE23</f>
        <v>0</v>
      </c>
    </row>
    <row r="11" spans="1:9" s="34" customFormat="1">
      <c r="A11" s="197" t="str">
        <f>Položky!B24</f>
        <v>61</v>
      </c>
      <c r="B11" s="114" t="str">
        <f>Položky!C24</f>
        <v>Upravy povrchů vnitřní</v>
      </c>
      <c r="C11" s="65"/>
      <c r="D11" s="115"/>
      <c r="E11" s="198">
        <f>Položky!BA29</f>
        <v>0</v>
      </c>
      <c r="F11" s="199">
        <f>Položky!BB29</f>
        <v>0</v>
      </c>
      <c r="G11" s="199">
        <f>Položky!BC29</f>
        <v>0</v>
      </c>
      <c r="H11" s="199">
        <f>Položky!BD29</f>
        <v>0</v>
      </c>
      <c r="I11" s="200">
        <f>Položky!BE29</f>
        <v>0</v>
      </c>
    </row>
    <row r="12" spans="1:9" s="34" customFormat="1">
      <c r="A12" s="197" t="str">
        <f>Položky!B30</f>
        <v>97</v>
      </c>
      <c r="B12" s="114" t="str">
        <f>Položky!C30</f>
        <v>Prorážení otvorů</v>
      </c>
      <c r="C12" s="65"/>
      <c r="D12" s="115"/>
      <c r="E12" s="198">
        <f>Položky!BA48</f>
        <v>0</v>
      </c>
      <c r="F12" s="199">
        <f>Položky!BB48</f>
        <v>0</v>
      </c>
      <c r="G12" s="199">
        <f>Položky!BC48</f>
        <v>0</v>
      </c>
      <c r="H12" s="199">
        <f>Položky!BD48</f>
        <v>0</v>
      </c>
      <c r="I12" s="200">
        <f>Položky!BE48</f>
        <v>0</v>
      </c>
    </row>
    <row r="13" spans="1:9" s="34" customFormat="1">
      <c r="A13" s="197" t="str">
        <f>Položky!B49</f>
        <v>99</v>
      </c>
      <c r="B13" s="114" t="str">
        <f>Položky!C49</f>
        <v>Staveništní přesun hmot</v>
      </c>
      <c r="C13" s="65"/>
      <c r="D13" s="115"/>
      <c r="E13" s="198">
        <f>Položky!BA51</f>
        <v>0</v>
      </c>
      <c r="F13" s="199">
        <f>Položky!BB51</f>
        <v>0</v>
      </c>
      <c r="G13" s="199">
        <f>Položky!BC51</f>
        <v>0</v>
      </c>
      <c r="H13" s="199">
        <f>Položky!BD51</f>
        <v>0</v>
      </c>
      <c r="I13" s="200">
        <f>Položky!BE51</f>
        <v>0</v>
      </c>
    </row>
    <row r="14" spans="1:9" s="34" customFormat="1">
      <c r="A14" s="197" t="str">
        <f>Položky!B52</f>
        <v>713</v>
      </c>
      <c r="B14" s="114" t="str">
        <f>Položky!C52</f>
        <v>Izolace tepelné</v>
      </c>
      <c r="C14" s="65"/>
      <c r="D14" s="115"/>
      <c r="E14" s="198">
        <f>Položky!BA78</f>
        <v>0</v>
      </c>
      <c r="F14" s="199">
        <f>Položky!BB78</f>
        <v>0</v>
      </c>
      <c r="G14" s="199">
        <f>Položky!BC78</f>
        <v>0</v>
      </c>
      <c r="H14" s="199">
        <f>Položky!BD78</f>
        <v>0</v>
      </c>
      <c r="I14" s="200">
        <f>Položky!BE78</f>
        <v>0</v>
      </c>
    </row>
    <row r="15" spans="1:9" s="34" customFormat="1">
      <c r="A15" s="197" t="str">
        <f>Položky!B79</f>
        <v>721</v>
      </c>
      <c r="B15" s="114" t="str">
        <f>Položky!C79</f>
        <v>Vnitřní kanalizace</v>
      </c>
      <c r="C15" s="65"/>
      <c r="D15" s="115"/>
      <c r="E15" s="198">
        <f>Položky!BA163</f>
        <v>0</v>
      </c>
      <c r="F15" s="199">
        <f>Položky!BB163</f>
        <v>0</v>
      </c>
      <c r="G15" s="199">
        <f>Položky!BC163</f>
        <v>0</v>
      </c>
      <c r="H15" s="199">
        <f>Položky!BD163</f>
        <v>0</v>
      </c>
      <c r="I15" s="200">
        <f>Položky!BE163</f>
        <v>0</v>
      </c>
    </row>
    <row r="16" spans="1:9" s="34" customFormat="1">
      <c r="A16" s="197" t="str">
        <f>Položky!B164</f>
        <v>722</v>
      </c>
      <c r="B16" s="114" t="str">
        <f>Položky!C164</f>
        <v>Vnitřní vodovod</v>
      </c>
      <c r="C16" s="65"/>
      <c r="D16" s="115"/>
      <c r="E16" s="198">
        <f>Položky!BA205</f>
        <v>0</v>
      </c>
      <c r="F16" s="199">
        <f>Položky!BB205</f>
        <v>0</v>
      </c>
      <c r="G16" s="199">
        <f>Položky!BC205</f>
        <v>0</v>
      </c>
      <c r="H16" s="199">
        <f>Položky!BD205</f>
        <v>0</v>
      </c>
      <c r="I16" s="200">
        <f>Položky!BE205</f>
        <v>0</v>
      </c>
    </row>
    <row r="17" spans="1:57" s="34" customFormat="1">
      <c r="A17" s="197" t="str">
        <f>Položky!B206</f>
        <v>725</v>
      </c>
      <c r="B17" s="114" t="str">
        <f>Položky!C206</f>
        <v>Zařizovací předměty</v>
      </c>
      <c r="C17" s="65"/>
      <c r="D17" s="115"/>
      <c r="E17" s="198">
        <f>Položky!BA237</f>
        <v>0</v>
      </c>
      <c r="F17" s="199">
        <f>Položky!BB237</f>
        <v>0</v>
      </c>
      <c r="G17" s="199">
        <f>Položky!BC237</f>
        <v>0</v>
      </c>
      <c r="H17" s="199">
        <f>Položky!BD237</f>
        <v>0</v>
      </c>
      <c r="I17" s="200">
        <f>Položky!BE237</f>
        <v>0</v>
      </c>
    </row>
    <row r="18" spans="1:57" s="34" customFormat="1">
      <c r="A18" s="197" t="str">
        <f>Položky!B238</f>
        <v>767</v>
      </c>
      <c r="B18" s="114" t="str">
        <f>Položky!C238</f>
        <v>Konstrukce zámečnické</v>
      </c>
      <c r="C18" s="65"/>
      <c r="D18" s="115"/>
      <c r="E18" s="198">
        <f>Položky!BA243</f>
        <v>0</v>
      </c>
      <c r="F18" s="199">
        <f>Položky!BB243</f>
        <v>0</v>
      </c>
      <c r="G18" s="199">
        <f>Položky!BC243</f>
        <v>0</v>
      </c>
      <c r="H18" s="199">
        <f>Položky!BD243</f>
        <v>0</v>
      </c>
      <c r="I18" s="200">
        <f>Položky!BE243</f>
        <v>0</v>
      </c>
    </row>
    <row r="19" spans="1:57" s="34" customFormat="1" ht="13.5" thickBot="1">
      <c r="A19" s="197" t="str">
        <f>Položky!B244</f>
        <v>97</v>
      </c>
      <c r="B19" s="114" t="str">
        <f>Položky!C244</f>
        <v>Prorážení otvorů</v>
      </c>
      <c r="C19" s="65"/>
      <c r="D19" s="115"/>
      <c r="E19" s="198">
        <f>Položky!BA253</f>
        <v>0</v>
      </c>
      <c r="F19" s="199">
        <f>Položky!BB253</f>
        <v>0</v>
      </c>
      <c r="G19" s="199">
        <f>Položky!BC253</f>
        <v>0</v>
      </c>
      <c r="H19" s="199">
        <f>Položky!BD253</f>
        <v>0</v>
      </c>
      <c r="I19" s="200">
        <f>Položky!BE253</f>
        <v>0</v>
      </c>
    </row>
    <row r="20" spans="1:57" s="122" customFormat="1" ht="13.5" thickBot="1">
      <c r="A20" s="116"/>
      <c r="B20" s="117" t="s">
        <v>57</v>
      </c>
      <c r="C20" s="117"/>
      <c r="D20" s="118"/>
      <c r="E20" s="119">
        <f>SUM(E7:E19)</f>
        <v>0</v>
      </c>
      <c r="F20" s="120">
        <f>SUM(F7:F19)</f>
        <v>0</v>
      </c>
      <c r="G20" s="120">
        <f>SUM(G7:G19)</f>
        <v>0</v>
      </c>
      <c r="H20" s="120">
        <f>SUM(H7:H19)</f>
        <v>0</v>
      </c>
      <c r="I20" s="121">
        <f>SUM(I7:I19)</f>
        <v>0</v>
      </c>
    </row>
    <row r="21" spans="1:57">
      <c r="A21" s="65"/>
      <c r="B21" s="65"/>
      <c r="C21" s="65"/>
      <c r="D21" s="65"/>
      <c r="E21" s="65"/>
      <c r="F21" s="65"/>
      <c r="G21" s="65"/>
      <c r="H21" s="65"/>
      <c r="I21" s="65"/>
    </row>
    <row r="22" spans="1:57" ht="19.5" customHeight="1">
      <c r="A22" s="106" t="s">
        <v>58</v>
      </c>
      <c r="B22" s="106"/>
      <c r="C22" s="106"/>
      <c r="D22" s="106"/>
      <c r="E22" s="106"/>
      <c r="F22" s="106"/>
      <c r="G22" s="123"/>
      <c r="H22" s="106"/>
      <c r="I22" s="106"/>
      <c r="BA22" s="40"/>
      <c r="BB22" s="40"/>
      <c r="BC22" s="40"/>
      <c r="BD22" s="40"/>
      <c r="BE22" s="40"/>
    </row>
    <row r="23" spans="1:57" ht="13.5" thickBot="1">
      <c r="A23" s="76"/>
      <c r="B23" s="76"/>
      <c r="C23" s="76"/>
      <c r="D23" s="76"/>
      <c r="E23" s="76"/>
      <c r="F23" s="76"/>
      <c r="G23" s="76"/>
      <c r="H23" s="76"/>
      <c r="I23" s="76"/>
    </row>
    <row r="24" spans="1:57">
      <c r="A24" s="70" t="s">
        <v>59</v>
      </c>
      <c r="B24" s="71"/>
      <c r="C24" s="71"/>
      <c r="D24" s="124"/>
      <c r="E24" s="125" t="s">
        <v>60</v>
      </c>
      <c r="F24" s="126" t="s">
        <v>61</v>
      </c>
      <c r="G24" s="127" t="s">
        <v>62</v>
      </c>
      <c r="H24" s="128"/>
      <c r="I24" s="129" t="s">
        <v>60</v>
      </c>
    </row>
    <row r="25" spans="1:57">
      <c r="A25" s="63" t="s">
        <v>429</v>
      </c>
      <c r="B25" s="54"/>
      <c r="C25" s="54"/>
      <c r="D25" s="130"/>
      <c r="E25" s="131"/>
      <c r="F25" s="132"/>
      <c r="G25" s="133">
        <f t="shared" ref="G25:G32" si="0">CHOOSE(BA25+1,HSV+PSV,HSV+PSV+Mont,HSV+PSV+Dodavka+Mont,HSV,PSV,Mont,Dodavka,Mont+Dodavka,0)</f>
        <v>0</v>
      </c>
      <c r="H25" s="134"/>
      <c r="I25" s="135">
        <f t="shared" ref="I25:I32" si="1">E25+F25*G25/100</f>
        <v>0</v>
      </c>
      <c r="BA25">
        <v>0</v>
      </c>
    </row>
    <row r="26" spans="1:57">
      <c r="A26" s="63" t="s">
        <v>430</v>
      </c>
      <c r="B26" s="54"/>
      <c r="C26" s="54"/>
      <c r="D26" s="130"/>
      <c r="E26" s="131"/>
      <c r="F26" s="132"/>
      <c r="G26" s="133">
        <f t="shared" si="0"/>
        <v>0</v>
      </c>
      <c r="H26" s="134"/>
      <c r="I26" s="135">
        <f t="shared" si="1"/>
        <v>0</v>
      </c>
      <c r="BA26">
        <v>0</v>
      </c>
    </row>
    <row r="27" spans="1:57">
      <c r="A27" s="63" t="s">
        <v>431</v>
      </c>
      <c r="B27" s="54"/>
      <c r="C27" s="54"/>
      <c r="D27" s="130"/>
      <c r="E27" s="131"/>
      <c r="F27" s="132"/>
      <c r="G27" s="133">
        <f t="shared" si="0"/>
        <v>0</v>
      </c>
      <c r="H27" s="134"/>
      <c r="I27" s="135">
        <f t="shared" si="1"/>
        <v>0</v>
      </c>
      <c r="BA27">
        <v>0</v>
      </c>
    </row>
    <row r="28" spans="1:57">
      <c r="A28" s="63" t="s">
        <v>432</v>
      </c>
      <c r="B28" s="54"/>
      <c r="C28" s="54"/>
      <c r="D28" s="130"/>
      <c r="E28" s="131"/>
      <c r="F28" s="132"/>
      <c r="G28" s="133">
        <f t="shared" si="0"/>
        <v>0</v>
      </c>
      <c r="H28" s="134"/>
      <c r="I28" s="135">
        <f t="shared" si="1"/>
        <v>0</v>
      </c>
      <c r="BA28">
        <v>0</v>
      </c>
    </row>
    <row r="29" spans="1:57">
      <c r="A29" s="63" t="s">
        <v>433</v>
      </c>
      <c r="B29" s="54"/>
      <c r="C29" s="54"/>
      <c r="D29" s="130"/>
      <c r="E29" s="131"/>
      <c r="F29" s="132"/>
      <c r="G29" s="133">
        <f t="shared" si="0"/>
        <v>0</v>
      </c>
      <c r="H29" s="134"/>
      <c r="I29" s="135">
        <f t="shared" si="1"/>
        <v>0</v>
      </c>
      <c r="BA29">
        <v>1</v>
      </c>
    </row>
    <row r="30" spans="1:57">
      <c r="A30" s="63" t="s">
        <v>434</v>
      </c>
      <c r="B30" s="54"/>
      <c r="C30" s="54"/>
      <c r="D30" s="130"/>
      <c r="E30" s="131"/>
      <c r="F30" s="132"/>
      <c r="G30" s="133">
        <f t="shared" si="0"/>
        <v>0</v>
      </c>
      <c r="H30" s="134"/>
      <c r="I30" s="135">
        <f t="shared" si="1"/>
        <v>0</v>
      </c>
      <c r="BA30">
        <v>1</v>
      </c>
    </row>
    <row r="31" spans="1:57">
      <c r="A31" s="63" t="s">
        <v>435</v>
      </c>
      <c r="B31" s="54"/>
      <c r="C31" s="54"/>
      <c r="D31" s="130"/>
      <c r="E31" s="131"/>
      <c r="F31" s="132"/>
      <c r="G31" s="133">
        <f t="shared" si="0"/>
        <v>0</v>
      </c>
      <c r="H31" s="134"/>
      <c r="I31" s="135">
        <f t="shared" si="1"/>
        <v>0</v>
      </c>
      <c r="BA31">
        <v>2</v>
      </c>
    </row>
    <row r="32" spans="1:57">
      <c r="A32" s="63" t="s">
        <v>436</v>
      </c>
      <c r="B32" s="54"/>
      <c r="C32" s="54"/>
      <c r="D32" s="130"/>
      <c r="E32" s="131"/>
      <c r="F32" s="132"/>
      <c r="G32" s="133">
        <f t="shared" si="0"/>
        <v>0</v>
      </c>
      <c r="H32" s="134"/>
      <c r="I32" s="135">
        <f t="shared" si="1"/>
        <v>0</v>
      </c>
      <c r="BA32">
        <v>2</v>
      </c>
    </row>
    <row r="33" spans="1:9" ht="13.5" thickBot="1">
      <c r="A33" s="136"/>
      <c r="B33" s="137" t="s">
        <v>63</v>
      </c>
      <c r="C33" s="138"/>
      <c r="D33" s="139"/>
      <c r="E33" s="140"/>
      <c r="F33" s="141"/>
      <c r="G33" s="141"/>
      <c r="H33" s="219">
        <f>SUM(I25:I32)</f>
        <v>0</v>
      </c>
      <c r="I33" s="220"/>
    </row>
    <row r="35" spans="1:9">
      <c r="B35" s="122"/>
      <c r="F35" s="142"/>
      <c r="G35" s="143"/>
      <c r="H35" s="143"/>
      <c r="I35" s="144"/>
    </row>
    <row r="36" spans="1:9">
      <c r="F36" s="142"/>
      <c r="G36" s="143"/>
      <c r="H36" s="143"/>
      <c r="I36" s="144"/>
    </row>
    <row r="37" spans="1:9">
      <c r="F37" s="142"/>
      <c r="G37" s="143"/>
      <c r="H37" s="143"/>
      <c r="I37" s="144"/>
    </row>
    <row r="38" spans="1:9">
      <c r="F38" s="142"/>
      <c r="G38" s="143"/>
      <c r="H38" s="143"/>
      <c r="I38" s="144"/>
    </row>
    <row r="39" spans="1:9">
      <c r="F39" s="142"/>
      <c r="G39" s="143"/>
      <c r="H39" s="143"/>
      <c r="I39" s="144"/>
    </row>
    <row r="40" spans="1:9">
      <c r="F40" s="142"/>
      <c r="G40" s="143"/>
      <c r="H40" s="143"/>
      <c r="I40" s="144"/>
    </row>
    <row r="41" spans="1:9">
      <c r="F41" s="142"/>
      <c r="G41" s="143"/>
      <c r="H41" s="143"/>
      <c r="I41" s="144"/>
    </row>
    <row r="42" spans="1:9">
      <c r="F42" s="142"/>
      <c r="G42" s="143"/>
      <c r="H42" s="143"/>
      <c r="I42" s="144"/>
    </row>
    <row r="43" spans="1:9">
      <c r="F43" s="142"/>
      <c r="G43" s="143"/>
      <c r="H43" s="143"/>
      <c r="I43" s="144"/>
    </row>
    <row r="44" spans="1:9">
      <c r="F44" s="142"/>
      <c r="G44" s="143"/>
      <c r="H44" s="143"/>
      <c r="I44" s="144"/>
    </row>
    <row r="45" spans="1:9">
      <c r="F45" s="142"/>
      <c r="G45" s="143"/>
      <c r="H45" s="143"/>
      <c r="I45" s="144"/>
    </row>
    <row r="46" spans="1:9">
      <c r="F46" s="142"/>
      <c r="G46" s="143"/>
      <c r="H46" s="143"/>
      <c r="I46" s="144"/>
    </row>
    <row r="47" spans="1:9">
      <c r="F47" s="142"/>
      <c r="G47" s="143"/>
      <c r="H47" s="143"/>
      <c r="I47" s="144"/>
    </row>
    <row r="48" spans="1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  <row r="79" spans="6:9">
      <c r="F79" s="142"/>
      <c r="G79" s="143"/>
      <c r="H79" s="143"/>
      <c r="I79" s="144"/>
    </row>
    <row r="80" spans="6:9">
      <c r="F80" s="142"/>
      <c r="G80" s="143"/>
      <c r="H80" s="143"/>
      <c r="I80" s="144"/>
    </row>
    <row r="81" spans="6:9">
      <c r="F81" s="142"/>
      <c r="G81" s="143"/>
      <c r="H81" s="143"/>
      <c r="I81" s="144"/>
    </row>
    <row r="82" spans="6:9">
      <c r="F82" s="142"/>
      <c r="G82" s="143"/>
      <c r="H82" s="143"/>
      <c r="I82" s="144"/>
    </row>
    <row r="83" spans="6:9">
      <c r="F83" s="142"/>
      <c r="G83" s="143"/>
      <c r="H83" s="143"/>
      <c r="I83" s="144"/>
    </row>
    <row r="84" spans="6:9">
      <c r="F84" s="142"/>
      <c r="G84" s="143"/>
      <c r="H84" s="143"/>
      <c r="I84" s="144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326"/>
  <sheetViews>
    <sheetView showGridLines="0" showZeros="0" zoomScaleNormal="100" workbookViewId="0">
      <selection activeCell="A253" sqref="A253:IV255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1" t="s">
        <v>77</v>
      </c>
      <c r="B1" s="221"/>
      <c r="C1" s="221"/>
      <c r="D1" s="221"/>
      <c r="E1" s="221"/>
      <c r="F1" s="221"/>
      <c r="G1" s="221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48</v>
      </c>
      <c r="B3" s="213"/>
      <c r="C3" s="96" t="str">
        <f>CONCATENATE(cislostavby," ",nazevstavby)</f>
        <v>20150713 VOŠZ Brno</v>
      </c>
      <c r="D3" s="97"/>
      <c r="E3" s="150" t="s">
        <v>64</v>
      </c>
      <c r="F3" s="151">
        <f>Rekapitulace!H1</f>
        <v>11</v>
      </c>
      <c r="G3" s="152"/>
    </row>
    <row r="4" spans="1:104" ht="13.5" thickBot="1">
      <c r="A4" s="222" t="s">
        <v>50</v>
      </c>
      <c r="B4" s="215"/>
      <c r="C4" s="102" t="str">
        <f>CONCATENATE(cisloobjektu," ",nazevobjektu)</f>
        <v>0001 ZTI</v>
      </c>
      <c r="D4" s="103"/>
      <c r="E4" s="223" t="str">
        <f>Rekapitulace!G2</f>
        <v>VODOVOD A KANALIZACE</v>
      </c>
      <c r="F4" s="224"/>
      <c r="G4" s="225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>
      <c r="A7" s="160" t="s">
        <v>72</v>
      </c>
      <c r="B7" s="161" t="s">
        <v>73</v>
      </c>
      <c r="C7" s="162" t="s">
        <v>74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83</v>
      </c>
      <c r="C8" s="170" t="s">
        <v>84</v>
      </c>
      <c r="D8" s="171" t="s">
        <v>85</v>
      </c>
      <c r="E8" s="172">
        <v>20.625</v>
      </c>
      <c r="F8" s="172">
        <v>0</v>
      </c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>
      <c r="A9" s="175"/>
      <c r="B9" s="177"/>
      <c r="C9" s="226" t="s">
        <v>86</v>
      </c>
      <c r="D9" s="227"/>
      <c r="E9" s="178">
        <v>20.625</v>
      </c>
      <c r="F9" s="179"/>
      <c r="G9" s="180"/>
      <c r="M9" s="176" t="s">
        <v>86</v>
      </c>
      <c r="O9" s="167"/>
    </row>
    <row r="10" spans="1:104">
      <c r="A10" s="168">
        <v>2</v>
      </c>
      <c r="B10" s="169" t="s">
        <v>87</v>
      </c>
      <c r="C10" s="170" t="s">
        <v>88</v>
      </c>
      <c r="D10" s="171" t="s">
        <v>89</v>
      </c>
      <c r="E10" s="172">
        <v>55</v>
      </c>
      <c r="F10" s="172">
        <v>0</v>
      </c>
      <c r="G10" s="173">
        <f>E10*F10</f>
        <v>0</v>
      </c>
      <c r="O10" s="167">
        <v>2</v>
      </c>
      <c r="AA10" s="145">
        <v>1</v>
      </c>
      <c r="AB10" s="145">
        <v>0</v>
      </c>
      <c r="AC10" s="145">
        <v>0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4">
        <v>1</v>
      </c>
      <c r="CB10" s="174">
        <v>0</v>
      </c>
      <c r="CZ10" s="145">
        <v>0</v>
      </c>
    </row>
    <row r="11" spans="1:104">
      <c r="A11" s="175"/>
      <c r="B11" s="177"/>
      <c r="C11" s="226" t="s">
        <v>90</v>
      </c>
      <c r="D11" s="227"/>
      <c r="E11" s="178">
        <v>55</v>
      </c>
      <c r="F11" s="179"/>
      <c r="G11" s="180"/>
      <c r="M11" s="176" t="s">
        <v>90</v>
      </c>
      <c r="O11" s="167"/>
    </row>
    <row r="12" spans="1:104">
      <c r="A12" s="181"/>
      <c r="B12" s="182" t="s">
        <v>75</v>
      </c>
      <c r="C12" s="183" t="str">
        <f>CONCATENATE(B7," ",C7)</f>
        <v>1 Zemní práce</v>
      </c>
      <c r="D12" s="184"/>
      <c r="E12" s="185"/>
      <c r="F12" s="186"/>
      <c r="G12" s="187">
        <f>SUM(G7:G11)</f>
        <v>0</v>
      </c>
      <c r="O12" s="167">
        <v>4</v>
      </c>
      <c r="BA12" s="188">
        <f>SUM(BA7:BA11)</f>
        <v>0</v>
      </c>
      <c r="BB12" s="188">
        <f>SUM(BB7:BB11)</f>
        <v>0</v>
      </c>
      <c r="BC12" s="188">
        <f>SUM(BC7:BC11)</f>
        <v>0</v>
      </c>
      <c r="BD12" s="188">
        <f>SUM(BD7:BD11)</f>
        <v>0</v>
      </c>
      <c r="BE12" s="188">
        <f>SUM(BE7:BE11)</f>
        <v>0</v>
      </c>
    </row>
    <row r="13" spans="1:104">
      <c r="A13" s="160" t="s">
        <v>72</v>
      </c>
      <c r="B13" s="161" t="s">
        <v>91</v>
      </c>
      <c r="C13" s="162" t="s">
        <v>92</v>
      </c>
      <c r="D13" s="163"/>
      <c r="E13" s="164"/>
      <c r="F13" s="164"/>
      <c r="G13" s="165"/>
      <c r="H13" s="166"/>
      <c r="I13" s="166"/>
      <c r="O13" s="167">
        <v>1</v>
      </c>
    </row>
    <row r="14" spans="1:104">
      <c r="A14" s="168">
        <v>3</v>
      </c>
      <c r="B14" s="169" t="s">
        <v>93</v>
      </c>
      <c r="C14" s="170" t="s">
        <v>94</v>
      </c>
      <c r="D14" s="171" t="s">
        <v>95</v>
      </c>
      <c r="E14" s="172">
        <v>6</v>
      </c>
      <c r="F14" s="172">
        <v>0</v>
      </c>
      <c r="G14" s="173">
        <f>E14*F14</f>
        <v>0</v>
      </c>
      <c r="O14" s="167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</v>
      </c>
      <c r="CB14" s="174">
        <v>1</v>
      </c>
      <c r="CZ14" s="145">
        <v>1.4690000000001599E-2</v>
      </c>
    </row>
    <row r="15" spans="1:104">
      <c r="A15" s="168">
        <v>4</v>
      </c>
      <c r="B15" s="169" t="s">
        <v>96</v>
      </c>
      <c r="C15" s="170" t="s">
        <v>97</v>
      </c>
      <c r="D15" s="171" t="s">
        <v>95</v>
      </c>
      <c r="E15" s="172">
        <v>4</v>
      </c>
      <c r="F15" s="172">
        <v>0</v>
      </c>
      <c r="G15" s="173">
        <f>E15*F15</f>
        <v>0</v>
      </c>
      <c r="O15" s="167">
        <v>2</v>
      </c>
      <c r="AA15" s="145">
        <v>1</v>
      </c>
      <c r="AB15" s="145">
        <v>1</v>
      </c>
      <c r="AC15" s="145">
        <v>1</v>
      </c>
      <c r="AZ15" s="145">
        <v>1</v>
      </c>
      <c r="BA15" s="145">
        <f>IF(AZ15=1,G15,0)</f>
        <v>0</v>
      </c>
      <c r="BB15" s="145">
        <f>IF(AZ15=2,G15,0)</f>
        <v>0</v>
      </c>
      <c r="BC15" s="145">
        <f>IF(AZ15=3,G15,0)</f>
        <v>0</v>
      </c>
      <c r="BD15" s="145">
        <f>IF(AZ15=4,G15,0)</f>
        <v>0</v>
      </c>
      <c r="BE15" s="145">
        <f>IF(AZ15=5,G15,0)</f>
        <v>0</v>
      </c>
      <c r="CA15" s="174">
        <v>1</v>
      </c>
      <c r="CB15" s="174">
        <v>1</v>
      </c>
      <c r="CZ15" s="145">
        <v>2.2369999999995099E-2</v>
      </c>
    </row>
    <row r="16" spans="1:104">
      <c r="A16" s="181"/>
      <c r="B16" s="182" t="s">
        <v>75</v>
      </c>
      <c r="C16" s="183" t="str">
        <f>CONCATENATE(B13," ",C13)</f>
        <v>3 Svislé a kompletní konstrukce</v>
      </c>
      <c r="D16" s="184"/>
      <c r="E16" s="185"/>
      <c r="F16" s="186"/>
      <c r="G16" s="187">
        <f>SUM(G13:G15)</f>
        <v>0</v>
      </c>
      <c r="O16" s="167">
        <v>4</v>
      </c>
      <c r="BA16" s="188">
        <f>SUM(BA13:BA15)</f>
        <v>0</v>
      </c>
      <c r="BB16" s="188">
        <f>SUM(BB13:BB15)</f>
        <v>0</v>
      </c>
      <c r="BC16" s="188">
        <f>SUM(BC13:BC15)</f>
        <v>0</v>
      </c>
      <c r="BD16" s="188">
        <f>SUM(BD13:BD15)</f>
        <v>0</v>
      </c>
      <c r="BE16" s="188">
        <f>SUM(BE13:BE15)</f>
        <v>0</v>
      </c>
    </row>
    <row r="17" spans="1:104">
      <c r="A17" s="160" t="s">
        <v>72</v>
      </c>
      <c r="B17" s="161" t="s">
        <v>98</v>
      </c>
      <c r="C17" s="162" t="s">
        <v>99</v>
      </c>
      <c r="D17" s="163"/>
      <c r="E17" s="164"/>
      <c r="F17" s="164"/>
      <c r="G17" s="165"/>
      <c r="H17" s="166"/>
      <c r="I17" s="166"/>
      <c r="O17" s="167">
        <v>1</v>
      </c>
    </row>
    <row r="18" spans="1:104">
      <c r="A18" s="168">
        <v>5</v>
      </c>
      <c r="B18" s="169" t="s">
        <v>100</v>
      </c>
      <c r="C18" s="170" t="s">
        <v>101</v>
      </c>
      <c r="D18" s="171" t="s">
        <v>95</v>
      </c>
      <c r="E18" s="172">
        <v>5</v>
      </c>
      <c r="F18" s="172">
        <v>0</v>
      </c>
      <c r="G18" s="173">
        <f>E18*F18</f>
        <v>0</v>
      </c>
      <c r="O18" s="167">
        <v>2</v>
      </c>
      <c r="AA18" s="145">
        <v>1</v>
      </c>
      <c r="AB18" s="145">
        <v>1</v>
      </c>
      <c r="AC18" s="145">
        <v>1</v>
      </c>
      <c r="AZ18" s="145">
        <v>1</v>
      </c>
      <c r="BA18" s="145">
        <f>IF(AZ18=1,G18,0)</f>
        <v>0</v>
      </c>
      <c r="BB18" s="145">
        <f>IF(AZ18=2,G18,0)</f>
        <v>0</v>
      </c>
      <c r="BC18" s="145">
        <f>IF(AZ18=3,G18,0)</f>
        <v>0</v>
      </c>
      <c r="BD18" s="145">
        <f>IF(AZ18=4,G18,0)</f>
        <v>0</v>
      </c>
      <c r="BE18" s="145">
        <f>IF(AZ18=5,G18,0)</f>
        <v>0</v>
      </c>
      <c r="CA18" s="174">
        <v>1</v>
      </c>
      <c r="CB18" s="174">
        <v>1</v>
      </c>
      <c r="CZ18" s="145">
        <v>0.30717000000004202</v>
      </c>
    </row>
    <row r="19" spans="1:104">
      <c r="A19" s="168">
        <v>6</v>
      </c>
      <c r="B19" s="169" t="s">
        <v>102</v>
      </c>
      <c r="C19" s="170" t="s">
        <v>103</v>
      </c>
      <c r="D19" s="171" t="s">
        <v>95</v>
      </c>
      <c r="E19" s="172">
        <v>10</v>
      </c>
      <c r="F19" s="172">
        <v>0</v>
      </c>
      <c r="G19" s="173">
        <f>E19*F19</f>
        <v>0</v>
      </c>
      <c r="O19" s="167">
        <v>2</v>
      </c>
      <c r="AA19" s="145">
        <v>1</v>
      </c>
      <c r="AB19" s="145">
        <v>1</v>
      </c>
      <c r="AC19" s="145">
        <v>1</v>
      </c>
      <c r="AZ19" s="145">
        <v>1</v>
      </c>
      <c r="BA19" s="145">
        <f>IF(AZ19=1,G19,0)</f>
        <v>0</v>
      </c>
      <c r="BB19" s="145">
        <f>IF(AZ19=2,G19,0)</f>
        <v>0</v>
      </c>
      <c r="BC19" s="145">
        <f>IF(AZ19=3,G19,0)</f>
        <v>0</v>
      </c>
      <c r="BD19" s="145">
        <f>IF(AZ19=4,G19,0)</f>
        <v>0</v>
      </c>
      <c r="BE19" s="145">
        <f>IF(AZ19=5,G19,0)</f>
        <v>0</v>
      </c>
      <c r="CA19" s="174">
        <v>1</v>
      </c>
      <c r="CB19" s="174">
        <v>1</v>
      </c>
      <c r="CZ19" s="145">
        <v>2.9809999999997699E-2</v>
      </c>
    </row>
    <row r="20" spans="1:104">
      <c r="A20" s="181"/>
      <c r="B20" s="182" t="s">
        <v>75</v>
      </c>
      <c r="C20" s="183" t="str">
        <f>CONCATENATE(B17," ",C17)</f>
        <v>4 Vodorovné konstrukce</v>
      </c>
      <c r="D20" s="184"/>
      <c r="E20" s="185"/>
      <c r="F20" s="186"/>
      <c r="G20" s="187">
        <f>SUM(G17:G19)</f>
        <v>0</v>
      </c>
      <c r="O20" s="167">
        <v>4</v>
      </c>
      <c r="BA20" s="188">
        <f>SUM(BA17:BA19)</f>
        <v>0</v>
      </c>
      <c r="BB20" s="188">
        <f>SUM(BB17:BB19)</f>
        <v>0</v>
      </c>
      <c r="BC20" s="188">
        <f>SUM(BC17:BC19)</f>
        <v>0</v>
      </c>
      <c r="BD20" s="188">
        <f>SUM(BD17:BD19)</f>
        <v>0</v>
      </c>
      <c r="BE20" s="188">
        <f>SUM(BE17:BE19)</f>
        <v>0</v>
      </c>
    </row>
    <row r="21" spans="1:104">
      <c r="A21" s="160" t="s">
        <v>72</v>
      </c>
      <c r="B21" s="161" t="s">
        <v>104</v>
      </c>
      <c r="C21" s="162" t="s">
        <v>105</v>
      </c>
      <c r="D21" s="163"/>
      <c r="E21" s="164"/>
      <c r="F21" s="164"/>
      <c r="G21" s="165"/>
      <c r="H21" s="166"/>
      <c r="I21" s="166"/>
      <c r="O21" s="167">
        <v>1</v>
      </c>
    </row>
    <row r="22" spans="1:104">
      <c r="A22" s="168">
        <v>7</v>
      </c>
      <c r="B22" s="169" t="s">
        <v>106</v>
      </c>
      <c r="C22" s="170" t="s">
        <v>107</v>
      </c>
      <c r="D22" s="171" t="s">
        <v>108</v>
      </c>
      <c r="E22" s="172">
        <v>2.0115700000001802</v>
      </c>
      <c r="F22" s="172">
        <v>0</v>
      </c>
      <c r="G22" s="173">
        <f>E22*F22</f>
        <v>0</v>
      </c>
      <c r="O22" s="167">
        <v>2</v>
      </c>
      <c r="AA22" s="145">
        <v>7</v>
      </c>
      <c r="AB22" s="145">
        <v>1</v>
      </c>
      <c r="AC22" s="145">
        <v>2</v>
      </c>
      <c r="AZ22" s="145">
        <v>1</v>
      </c>
      <c r="BA22" s="145">
        <f>IF(AZ22=1,G22,0)</f>
        <v>0</v>
      </c>
      <c r="BB22" s="145">
        <f>IF(AZ22=2,G22,0)</f>
        <v>0</v>
      </c>
      <c r="BC22" s="145">
        <f>IF(AZ22=3,G22,0)</f>
        <v>0</v>
      </c>
      <c r="BD22" s="145">
        <f>IF(AZ22=4,G22,0)</f>
        <v>0</v>
      </c>
      <c r="BE22" s="145">
        <f>IF(AZ22=5,G22,0)</f>
        <v>0</v>
      </c>
      <c r="CA22" s="174">
        <v>7</v>
      </c>
      <c r="CB22" s="174">
        <v>1</v>
      </c>
      <c r="CZ22" s="145">
        <v>0</v>
      </c>
    </row>
    <row r="23" spans="1:104">
      <c r="A23" s="181"/>
      <c r="B23" s="182" t="s">
        <v>75</v>
      </c>
      <c r="C23" s="183" t="str">
        <f>CONCATENATE(B21," ",C21)</f>
        <v>99 Staveništní přesun hmot</v>
      </c>
      <c r="D23" s="184"/>
      <c r="E23" s="185"/>
      <c r="F23" s="186"/>
      <c r="G23" s="187">
        <f>SUM(G21:G22)</f>
        <v>0</v>
      </c>
      <c r="O23" s="167">
        <v>4</v>
      </c>
      <c r="BA23" s="188">
        <f>SUM(BA21:BA22)</f>
        <v>0</v>
      </c>
      <c r="BB23" s="188">
        <f>SUM(BB21:BB22)</f>
        <v>0</v>
      </c>
      <c r="BC23" s="188">
        <f>SUM(BC21:BC22)</f>
        <v>0</v>
      </c>
      <c r="BD23" s="188">
        <f>SUM(BD21:BD22)</f>
        <v>0</v>
      </c>
      <c r="BE23" s="188">
        <f>SUM(BE21:BE22)</f>
        <v>0</v>
      </c>
    </row>
    <row r="24" spans="1:104">
      <c r="A24" s="160" t="s">
        <v>72</v>
      </c>
      <c r="B24" s="161" t="s">
        <v>109</v>
      </c>
      <c r="C24" s="162" t="s">
        <v>110</v>
      </c>
      <c r="D24" s="163"/>
      <c r="E24" s="164"/>
      <c r="F24" s="164"/>
      <c r="G24" s="165"/>
      <c r="H24" s="166"/>
      <c r="I24" s="166"/>
      <c r="O24" s="167">
        <v>1</v>
      </c>
    </row>
    <row r="25" spans="1:104">
      <c r="A25" s="168">
        <v>8</v>
      </c>
      <c r="B25" s="169" t="s">
        <v>111</v>
      </c>
      <c r="C25" s="170" t="s">
        <v>112</v>
      </c>
      <c r="D25" s="171" t="s">
        <v>95</v>
      </c>
      <c r="E25" s="172">
        <v>8</v>
      </c>
      <c r="F25" s="172">
        <v>0</v>
      </c>
      <c r="G25" s="173">
        <f>E25*F25</f>
        <v>0</v>
      </c>
      <c r="O25" s="167">
        <v>2</v>
      </c>
      <c r="AA25" s="145">
        <v>1</v>
      </c>
      <c r="AB25" s="145">
        <v>1</v>
      </c>
      <c r="AC25" s="145">
        <v>1</v>
      </c>
      <c r="AZ25" s="145">
        <v>1</v>
      </c>
      <c r="BA25" s="145">
        <f>IF(AZ25=1,G25,0)</f>
        <v>0</v>
      </c>
      <c r="BB25" s="145">
        <f>IF(AZ25=2,G25,0)</f>
        <v>0</v>
      </c>
      <c r="BC25" s="145">
        <f>IF(AZ25=3,G25,0)</f>
        <v>0</v>
      </c>
      <c r="BD25" s="145">
        <f>IF(AZ25=4,G25,0)</f>
        <v>0</v>
      </c>
      <c r="BE25" s="145">
        <f>IF(AZ25=5,G25,0)</f>
        <v>0</v>
      </c>
      <c r="CA25" s="174">
        <v>1</v>
      </c>
      <c r="CB25" s="174">
        <v>1</v>
      </c>
      <c r="CZ25" s="145">
        <v>1.37399999999985E-2</v>
      </c>
    </row>
    <row r="26" spans="1:104">
      <c r="A26" s="168">
        <v>9</v>
      </c>
      <c r="B26" s="169" t="s">
        <v>113</v>
      </c>
      <c r="C26" s="170" t="s">
        <v>114</v>
      </c>
      <c r="D26" s="171" t="s">
        <v>89</v>
      </c>
      <c r="E26" s="172">
        <v>32</v>
      </c>
      <c r="F26" s="172">
        <v>0</v>
      </c>
      <c r="G26" s="173">
        <f>E26*F26</f>
        <v>0</v>
      </c>
      <c r="O26" s="167">
        <v>2</v>
      </c>
      <c r="AA26" s="145">
        <v>1</v>
      </c>
      <c r="AB26" s="145">
        <v>1</v>
      </c>
      <c r="AC26" s="145">
        <v>1</v>
      </c>
      <c r="AZ26" s="145">
        <v>1</v>
      </c>
      <c r="BA26" s="145">
        <f>IF(AZ26=1,G26,0)</f>
        <v>0</v>
      </c>
      <c r="BB26" s="145">
        <f>IF(AZ26=2,G26,0)</f>
        <v>0</v>
      </c>
      <c r="BC26" s="145">
        <f>IF(AZ26=3,G26,0)</f>
        <v>0</v>
      </c>
      <c r="BD26" s="145">
        <f>IF(AZ26=4,G26,0)</f>
        <v>0</v>
      </c>
      <c r="BE26" s="145">
        <f>IF(AZ26=5,G26,0)</f>
        <v>0</v>
      </c>
      <c r="CA26" s="174">
        <v>1</v>
      </c>
      <c r="CB26" s="174">
        <v>1</v>
      </c>
      <c r="CZ26" s="145">
        <v>3.7129999999990601E-2</v>
      </c>
    </row>
    <row r="27" spans="1:104">
      <c r="A27" s="175"/>
      <c r="B27" s="177"/>
      <c r="C27" s="226" t="s">
        <v>115</v>
      </c>
      <c r="D27" s="227"/>
      <c r="E27" s="178">
        <v>14</v>
      </c>
      <c r="F27" s="179"/>
      <c r="G27" s="180"/>
      <c r="M27" s="176" t="s">
        <v>115</v>
      </c>
      <c r="O27" s="167"/>
    </row>
    <row r="28" spans="1:104">
      <c r="A28" s="175"/>
      <c r="B28" s="177"/>
      <c r="C28" s="226" t="s">
        <v>116</v>
      </c>
      <c r="D28" s="227"/>
      <c r="E28" s="178">
        <v>18</v>
      </c>
      <c r="F28" s="179"/>
      <c r="G28" s="180"/>
      <c r="M28" s="176" t="s">
        <v>116</v>
      </c>
      <c r="O28" s="167"/>
    </row>
    <row r="29" spans="1:104">
      <c r="A29" s="181"/>
      <c r="B29" s="182" t="s">
        <v>75</v>
      </c>
      <c r="C29" s="183" t="str">
        <f>CONCATENATE(B24," ",C24)</f>
        <v>61 Upravy povrchů vnitřní</v>
      </c>
      <c r="D29" s="184"/>
      <c r="E29" s="185"/>
      <c r="F29" s="186"/>
      <c r="G29" s="187">
        <f>SUM(G24:G28)</f>
        <v>0</v>
      </c>
      <c r="O29" s="167">
        <v>4</v>
      </c>
      <c r="BA29" s="188">
        <f>SUM(BA24:BA28)</f>
        <v>0</v>
      </c>
      <c r="BB29" s="188">
        <f>SUM(BB24:BB28)</f>
        <v>0</v>
      </c>
      <c r="BC29" s="188">
        <f>SUM(BC24:BC28)</f>
        <v>0</v>
      </c>
      <c r="BD29" s="188">
        <f>SUM(BD24:BD28)</f>
        <v>0</v>
      </c>
      <c r="BE29" s="188">
        <f>SUM(BE24:BE28)</f>
        <v>0</v>
      </c>
    </row>
    <row r="30" spans="1:104">
      <c r="A30" s="160" t="s">
        <v>72</v>
      </c>
      <c r="B30" s="161" t="s">
        <v>117</v>
      </c>
      <c r="C30" s="162" t="s">
        <v>118</v>
      </c>
      <c r="D30" s="163"/>
      <c r="E30" s="164"/>
      <c r="F30" s="164"/>
      <c r="G30" s="165"/>
      <c r="H30" s="166"/>
      <c r="I30" s="166"/>
      <c r="O30" s="167">
        <v>1</v>
      </c>
    </row>
    <row r="31" spans="1:104">
      <c r="A31" s="168">
        <v>10</v>
      </c>
      <c r="B31" s="169" t="s">
        <v>119</v>
      </c>
      <c r="C31" s="170" t="s">
        <v>120</v>
      </c>
      <c r="D31" s="171" t="s">
        <v>95</v>
      </c>
      <c r="E31" s="172">
        <v>4</v>
      </c>
      <c r="F31" s="172">
        <v>0</v>
      </c>
      <c r="G31" s="173">
        <f>E31*F31</f>
        <v>0</v>
      </c>
      <c r="O31" s="167">
        <v>2</v>
      </c>
      <c r="AA31" s="145">
        <v>1</v>
      </c>
      <c r="AB31" s="145">
        <v>1</v>
      </c>
      <c r="AC31" s="145">
        <v>1</v>
      </c>
      <c r="AZ31" s="145">
        <v>1</v>
      </c>
      <c r="BA31" s="145">
        <f>IF(AZ31=1,G31,0)</f>
        <v>0</v>
      </c>
      <c r="BB31" s="145">
        <f>IF(AZ31=2,G31,0)</f>
        <v>0</v>
      </c>
      <c r="BC31" s="145">
        <f>IF(AZ31=3,G31,0)</f>
        <v>0</v>
      </c>
      <c r="BD31" s="145">
        <f>IF(AZ31=4,G31,0)</f>
        <v>0</v>
      </c>
      <c r="BE31" s="145">
        <f>IF(AZ31=5,G31,0)</f>
        <v>0</v>
      </c>
      <c r="CA31" s="174">
        <v>1</v>
      </c>
      <c r="CB31" s="174">
        <v>1</v>
      </c>
      <c r="CZ31" s="145">
        <v>0</v>
      </c>
    </row>
    <row r="32" spans="1:104">
      <c r="A32" s="175"/>
      <c r="B32" s="177"/>
      <c r="C32" s="226" t="s">
        <v>121</v>
      </c>
      <c r="D32" s="227"/>
      <c r="E32" s="178">
        <v>2</v>
      </c>
      <c r="F32" s="179"/>
      <c r="G32" s="180"/>
      <c r="M32" s="176" t="s">
        <v>121</v>
      </c>
      <c r="O32" s="167"/>
    </row>
    <row r="33" spans="1:104">
      <c r="A33" s="175"/>
      <c r="B33" s="177"/>
      <c r="C33" s="226" t="s">
        <v>122</v>
      </c>
      <c r="D33" s="227"/>
      <c r="E33" s="178">
        <v>2</v>
      </c>
      <c r="F33" s="179"/>
      <c r="G33" s="180"/>
      <c r="M33" s="176" t="s">
        <v>122</v>
      </c>
      <c r="O33" s="167"/>
    </row>
    <row r="34" spans="1:104">
      <c r="A34" s="168">
        <v>11</v>
      </c>
      <c r="B34" s="169" t="s">
        <v>123</v>
      </c>
      <c r="C34" s="170" t="s">
        <v>124</v>
      </c>
      <c r="D34" s="171" t="s">
        <v>95</v>
      </c>
      <c r="E34" s="172">
        <v>4</v>
      </c>
      <c r="F34" s="172">
        <v>0</v>
      </c>
      <c r="G34" s="173">
        <f>E34*F34</f>
        <v>0</v>
      </c>
      <c r="O34" s="167">
        <v>2</v>
      </c>
      <c r="AA34" s="145">
        <v>1</v>
      </c>
      <c r="AB34" s="145">
        <v>0</v>
      </c>
      <c r="AC34" s="145">
        <v>0</v>
      </c>
      <c r="AZ34" s="145">
        <v>1</v>
      </c>
      <c r="BA34" s="145">
        <f>IF(AZ34=1,G34,0)</f>
        <v>0</v>
      </c>
      <c r="BB34" s="145">
        <f>IF(AZ34=2,G34,0)</f>
        <v>0</v>
      </c>
      <c r="BC34" s="145">
        <f>IF(AZ34=3,G34,0)</f>
        <v>0</v>
      </c>
      <c r="BD34" s="145">
        <f>IF(AZ34=4,G34,0)</f>
        <v>0</v>
      </c>
      <c r="BE34" s="145">
        <f>IF(AZ34=5,G34,0)</f>
        <v>0</v>
      </c>
      <c r="CA34" s="174">
        <v>1</v>
      </c>
      <c r="CB34" s="174">
        <v>0</v>
      </c>
      <c r="CZ34" s="145">
        <v>0</v>
      </c>
    </row>
    <row r="35" spans="1:104">
      <c r="A35" s="175"/>
      <c r="B35" s="177"/>
      <c r="C35" s="226" t="s">
        <v>125</v>
      </c>
      <c r="D35" s="227"/>
      <c r="E35" s="178">
        <v>4</v>
      </c>
      <c r="F35" s="179"/>
      <c r="G35" s="180"/>
      <c r="M35" s="176" t="s">
        <v>125</v>
      </c>
      <c r="O35" s="167"/>
    </row>
    <row r="36" spans="1:104">
      <c r="A36" s="168">
        <v>12</v>
      </c>
      <c r="B36" s="169" t="s">
        <v>126</v>
      </c>
      <c r="C36" s="170" t="s">
        <v>127</v>
      </c>
      <c r="D36" s="171" t="s">
        <v>95</v>
      </c>
      <c r="E36" s="172">
        <v>50</v>
      </c>
      <c r="F36" s="172">
        <v>0</v>
      </c>
      <c r="G36" s="173">
        <f>E36*F36</f>
        <v>0</v>
      </c>
      <c r="O36" s="167">
        <v>2</v>
      </c>
      <c r="AA36" s="145">
        <v>1</v>
      </c>
      <c r="AB36" s="145">
        <v>1</v>
      </c>
      <c r="AC36" s="145">
        <v>1</v>
      </c>
      <c r="AZ36" s="145">
        <v>1</v>
      </c>
      <c r="BA36" s="145">
        <f>IF(AZ36=1,G36,0)</f>
        <v>0</v>
      </c>
      <c r="BB36" s="145">
        <f>IF(AZ36=2,G36,0)</f>
        <v>0</v>
      </c>
      <c r="BC36" s="145">
        <f>IF(AZ36=3,G36,0)</f>
        <v>0</v>
      </c>
      <c r="BD36" s="145">
        <f>IF(AZ36=4,G36,0)</f>
        <v>0</v>
      </c>
      <c r="BE36" s="145">
        <f>IF(AZ36=5,G36,0)</f>
        <v>0</v>
      </c>
      <c r="CA36" s="174">
        <v>1</v>
      </c>
      <c r="CB36" s="174">
        <v>1</v>
      </c>
      <c r="CZ36" s="145">
        <v>0</v>
      </c>
    </row>
    <row r="37" spans="1:104">
      <c r="A37" s="175"/>
      <c r="B37" s="177"/>
      <c r="C37" s="226" t="s">
        <v>128</v>
      </c>
      <c r="D37" s="227"/>
      <c r="E37" s="178">
        <v>39</v>
      </c>
      <c r="F37" s="179"/>
      <c r="G37" s="180"/>
      <c r="M37" s="176" t="s">
        <v>128</v>
      </c>
      <c r="O37" s="167"/>
    </row>
    <row r="38" spans="1:104">
      <c r="A38" s="175"/>
      <c r="B38" s="177"/>
      <c r="C38" s="226" t="s">
        <v>129</v>
      </c>
      <c r="D38" s="227"/>
      <c r="E38" s="178">
        <v>11</v>
      </c>
      <c r="F38" s="179"/>
      <c r="G38" s="180"/>
      <c r="M38" s="176" t="s">
        <v>129</v>
      </c>
      <c r="O38" s="167"/>
    </row>
    <row r="39" spans="1:104">
      <c r="A39" s="168">
        <v>13</v>
      </c>
      <c r="B39" s="169" t="s">
        <v>130</v>
      </c>
      <c r="C39" s="170" t="s">
        <v>131</v>
      </c>
      <c r="D39" s="171" t="s">
        <v>95</v>
      </c>
      <c r="E39" s="172">
        <v>18</v>
      </c>
      <c r="F39" s="172">
        <v>0</v>
      </c>
      <c r="G39" s="173">
        <f>E39*F39</f>
        <v>0</v>
      </c>
      <c r="O39" s="167">
        <v>2</v>
      </c>
      <c r="AA39" s="145">
        <v>1</v>
      </c>
      <c r="AB39" s="145">
        <v>1</v>
      </c>
      <c r="AC39" s="145">
        <v>1</v>
      </c>
      <c r="AZ39" s="145">
        <v>1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4">
        <v>1</v>
      </c>
      <c r="CB39" s="174">
        <v>1</v>
      </c>
      <c r="CZ39" s="145">
        <v>0</v>
      </c>
    </row>
    <row r="40" spans="1:104">
      <c r="A40" s="175"/>
      <c r="B40" s="177"/>
      <c r="C40" s="226" t="s">
        <v>132</v>
      </c>
      <c r="D40" s="227"/>
      <c r="E40" s="178">
        <v>18</v>
      </c>
      <c r="F40" s="179"/>
      <c r="G40" s="180"/>
      <c r="M40" s="176" t="s">
        <v>132</v>
      </c>
      <c r="O40" s="167"/>
    </row>
    <row r="41" spans="1:104">
      <c r="A41" s="168">
        <v>14</v>
      </c>
      <c r="B41" s="169" t="s">
        <v>133</v>
      </c>
      <c r="C41" s="170" t="s">
        <v>134</v>
      </c>
      <c r="D41" s="171" t="s">
        <v>89</v>
      </c>
      <c r="E41" s="172">
        <v>10.5</v>
      </c>
      <c r="F41" s="172">
        <v>0</v>
      </c>
      <c r="G41" s="173">
        <f>E41*F41</f>
        <v>0</v>
      </c>
      <c r="O41" s="167">
        <v>2</v>
      </c>
      <c r="AA41" s="145">
        <v>1</v>
      </c>
      <c r="AB41" s="145">
        <v>1</v>
      </c>
      <c r="AC41" s="145">
        <v>1</v>
      </c>
      <c r="AZ41" s="145">
        <v>1</v>
      </c>
      <c r="BA41" s="145">
        <f>IF(AZ41=1,G41,0)</f>
        <v>0</v>
      </c>
      <c r="BB41" s="145">
        <f>IF(AZ41=2,G41,0)</f>
        <v>0</v>
      </c>
      <c r="BC41" s="145">
        <f>IF(AZ41=3,G41,0)</f>
        <v>0</v>
      </c>
      <c r="BD41" s="145">
        <f>IF(AZ41=4,G41,0)</f>
        <v>0</v>
      </c>
      <c r="BE41" s="145">
        <f>IF(AZ41=5,G41,0)</f>
        <v>0</v>
      </c>
      <c r="CA41" s="174">
        <v>1</v>
      </c>
      <c r="CB41" s="174">
        <v>1</v>
      </c>
      <c r="CZ41" s="145">
        <v>4.9000000000010103E-4</v>
      </c>
    </row>
    <row r="42" spans="1:104">
      <c r="A42" s="175"/>
      <c r="B42" s="177"/>
      <c r="C42" s="226" t="s">
        <v>135</v>
      </c>
      <c r="D42" s="227"/>
      <c r="E42" s="178">
        <v>10.5</v>
      </c>
      <c r="F42" s="179"/>
      <c r="G42" s="180"/>
      <c r="M42" s="176" t="s">
        <v>135</v>
      </c>
      <c r="O42" s="167"/>
    </row>
    <row r="43" spans="1:104">
      <c r="A43" s="168">
        <v>15</v>
      </c>
      <c r="B43" s="169" t="s">
        <v>136</v>
      </c>
      <c r="C43" s="170" t="s">
        <v>137</v>
      </c>
      <c r="D43" s="171" t="s">
        <v>89</v>
      </c>
      <c r="E43" s="172">
        <v>16.5</v>
      </c>
      <c r="F43" s="172">
        <v>0</v>
      </c>
      <c r="G43" s="173">
        <f>E43*F43</f>
        <v>0</v>
      </c>
      <c r="O43" s="167">
        <v>2</v>
      </c>
      <c r="AA43" s="145">
        <v>1</v>
      </c>
      <c r="AB43" s="145">
        <v>1</v>
      </c>
      <c r="AC43" s="145">
        <v>1</v>
      </c>
      <c r="AZ43" s="145">
        <v>1</v>
      </c>
      <c r="BA43" s="145">
        <f>IF(AZ43=1,G43,0)</f>
        <v>0</v>
      </c>
      <c r="BB43" s="145">
        <f>IF(AZ43=2,G43,0)</f>
        <v>0</v>
      </c>
      <c r="BC43" s="145">
        <f>IF(AZ43=3,G43,0)</f>
        <v>0</v>
      </c>
      <c r="BD43" s="145">
        <f>IF(AZ43=4,G43,0)</f>
        <v>0</v>
      </c>
      <c r="BE43" s="145">
        <f>IF(AZ43=5,G43,0)</f>
        <v>0</v>
      </c>
      <c r="CA43" s="174">
        <v>1</v>
      </c>
      <c r="CB43" s="174">
        <v>1</v>
      </c>
      <c r="CZ43" s="145">
        <v>4.9000000000010103E-4</v>
      </c>
    </row>
    <row r="44" spans="1:104">
      <c r="A44" s="175"/>
      <c r="B44" s="177"/>
      <c r="C44" s="226" t="s">
        <v>138</v>
      </c>
      <c r="D44" s="227"/>
      <c r="E44" s="178">
        <v>16.5</v>
      </c>
      <c r="F44" s="179"/>
      <c r="G44" s="180"/>
      <c r="M44" s="176" t="s">
        <v>138</v>
      </c>
      <c r="O44" s="167"/>
    </row>
    <row r="45" spans="1:104">
      <c r="A45" s="168">
        <v>16</v>
      </c>
      <c r="B45" s="169" t="s">
        <v>139</v>
      </c>
      <c r="C45" s="170" t="s">
        <v>140</v>
      </c>
      <c r="D45" s="171" t="s">
        <v>89</v>
      </c>
      <c r="E45" s="172">
        <v>21.5</v>
      </c>
      <c r="F45" s="172">
        <v>0</v>
      </c>
      <c r="G45" s="173">
        <f>E45*F45</f>
        <v>0</v>
      </c>
      <c r="O45" s="167">
        <v>2</v>
      </c>
      <c r="AA45" s="145">
        <v>1</v>
      </c>
      <c r="AB45" s="145">
        <v>1</v>
      </c>
      <c r="AC45" s="145">
        <v>1</v>
      </c>
      <c r="AZ45" s="145">
        <v>1</v>
      </c>
      <c r="BA45" s="145">
        <f>IF(AZ45=1,G45,0)</f>
        <v>0</v>
      </c>
      <c r="BB45" s="145">
        <f>IF(AZ45=2,G45,0)</f>
        <v>0</v>
      </c>
      <c r="BC45" s="145">
        <f>IF(AZ45=3,G45,0)</f>
        <v>0</v>
      </c>
      <c r="BD45" s="145">
        <f>IF(AZ45=4,G45,0)</f>
        <v>0</v>
      </c>
      <c r="BE45" s="145">
        <f>IF(AZ45=5,G45,0)</f>
        <v>0</v>
      </c>
      <c r="CA45" s="174">
        <v>1</v>
      </c>
      <c r="CB45" s="174">
        <v>1</v>
      </c>
      <c r="CZ45" s="145">
        <v>4.9000000000010103E-4</v>
      </c>
    </row>
    <row r="46" spans="1:104">
      <c r="A46" s="175"/>
      <c r="B46" s="177"/>
      <c r="C46" s="226" t="s">
        <v>141</v>
      </c>
      <c r="D46" s="227"/>
      <c r="E46" s="178">
        <v>3.5</v>
      </c>
      <c r="F46" s="179"/>
      <c r="G46" s="180"/>
      <c r="M46" s="176" t="s">
        <v>141</v>
      </c>
      <c r="O46" s="167"/>
    </row>
    <row r="47" spans="1:104">
      <c r="A47" s="175"/>
      <c r="B47" s="177"/>
      <c r="C47" s="226" t="s">
        <v>116</v>
      </c>
      <c r="D47" s="227"/>
      <c r="E47" s="178">
        <v>18</v>
      </c>
      <c r="F47" s="179"/>
      <c r="G47" s="180"/>
      <c r="M47" s="176" t="s">
        <v>116</v>
      </c>
      <c r="O47" s="167"/>
    </row>
    <row r="48" spans="1:104">
      <c r="A48" s="181"/>
      <c r="B48" s="182" t="s">
        <v>75</v>
      </c>
      <c r="C48" s="183" t="str">
        <f>CONCATENATE(B30," ",C30)</f>
        <v>97 Prorážení otvorů</v>
      </c>
      <c r="D48" s="184"/>
      <c r="E48" s="185"/>
      <c r="F48" s="186"/>
      <c r="G48" s="187">
        <f>SUM(G30:G47)</f>
        <v>0</v>
      </c>
      <c r="O48" s="167">
        <v>4</v>
      </c>
      <c r="BA48" s="188">
        <f>SUM(BA30:BA47)</f>
        <v>0</v>
      </c>
      <c r="BB48" s="188">
        <f>SUM(BB30:BB47)</f>
        <v>0</v>
      </c>
      <c r="BC48" s="188">
        <f>SUM(BC30:BC47)</f>
        <v>0</v>
      </c>
      <c r="BD48" s="188">
        <f>SUM(BD30:BD47)</f>
        <v>0</v>
      </c>
      <c r="BE48" s="188">
        <f>SUM(BE30:BE47)</f>
        <v>0</v>
      </c>
    </row>
    <row r="49" spans="1:104">
      <c r="A49" s="160" t="s">
        <v>72</v>
      </c>
      <c r="B49" s="161" t="s">
        <v>104</v>
      </c>
      <c r="C49" s="162" t="s">
        <v>105</v>
      </c>
      <c r="D49" s="163"/>
      <c r="E49" s="164"/>
      <c r="F49" s="164"/>
      <c r="G49" s="165"/>
      <c r="H49" s="166"/>
      <c r="I49" s="166"/>
      <c r="O49" s="167">
        <v>1</v>
      </c>
    </row>
    <row r="50" spans="1:104">
      <c r="A50" s="168">
        <v>17</v>
      </c>
      <c r="B50" s="169" t="s">
        <v>142</v>
      </c>
      <c r="C50" s="170" t="s">
        <v>143</v>
      </c>
      <c r="D50" s="171" t="s">
        <v>108</v>
      </c>
      <c r="E50" s="172">
        <v>1.32184499999969</v>
      </c>
      <c r="F50" s="172">
        <v>0</v>
      </c>
      <c r="G50" s="173">
        <f>E50*F50</f>
        <v>0</v>
      </c>
      <c r="O50" s="167">
        <v>2</v>
      </c>
      <c r="AA50" s="145">
        <v>7</v>
      </c>
      <c r="AB50" s="145">
        <v>1</v>
      </c>
      <c r="AC50" s="145">
        <v>2</v>
      </c>
      <c r="AZ50" s="145">
        <v>1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74">
        <v>7</v>
      </c>
      <c r="CB50" s="174">
        <v>1</v>
      </c>
      <c r="CZ50" s="145">
        <v>0</v>
      </c>
    </row>
    <row r="51" spans="1:104">
      <c r="A51" s="181"/>
      <c r="B51" s="182" t="s">
        <v>75</v>
      </c>
      <c r="C51" s="183" t="str">
        <f>CONCATENATE(B49," ",C49)</f>
        <v>99 Staveništní přesun hmot</v>
      </c>
      <c r="D51" s="184"/>
      <c r="E51" s="185"/>
      <c r="F51" s="186"/>
      <c r="G51" s="187">
        <f>SUM(G49:G50)</f>
        <v>0</v>
      </c>
      <c r="O51" s="167">
        <v>4</v>
      </c>
      <c r="BA51" s="188">
        <f>SUM(BA49:BA50)</f>
        <v>0</v>
      </c>
      <c r="BB51" s="188">
        <f>SUM(BB49:BB50)</f>
        <v>0</v>
      </c>
      <c r="BC51" s="188">
        <f>SUM(BC49:BC50)</f>
        <v>0</v>
      </c>
      <c r="BD51" s="188">
        <f>SUM(BD49:BD50)</f>
        <v>0</v>
      </c>
      <c r="BE51" s="188">
        <f>SUM(BE49:BE50)</f>
        <v>0</v>
      </c>
    </row>
    <row r="52" spans="1:104">
      <c r="A52" s="160" t="s">
        <v>72</v>
      </c>
      <c r="B52" s="161" t="s">
        <v>144</v>
      </c>
      <c r="C52" s="162" t="s">
        <v>145</v>
      </c>
      <c r="D52" s="163"/>
      <c r="E52" s="164"/>
      <c r="F52" s="164"/>
      <c r="G52" s="165"/>
      <c r="H52" s="166"/>
      <c r="I52" s="166"/>
      <c r="O52" s="167">
        <v>1</v>
      </c>
    </row>
    <row r="53" spans="1:104">
      <c r="A53" s="168">
        <v>18</v>
      </c>
      <c r="B53" s="169" t="s">
        <v>146</v>
      </c>
      <c r="C53" s="170" t="s">
        <v>147</v>
      </c>
      <c r="D53" s="171" t="s">
        <v>148</v>
      </c>
      <c r="E53" s="172">
        <v>73.5</v>
      </c>
      <c r="F53" s="172">
        <v>0</v>
      </c>
      <c r="G53" s="173">
        <f>E53*F53</f>
        <v>0</v>
      </c>
      <c r="O53" s="167">
        <v>2</v>
      </c>
      <c r="AA53" s="145">
        <v>1</v>
      </c>
      <c r="AB53" s="145">
        <v>7</v>
      </c>
      <c r="AC53" s="145">
        <v>7</v>
      </c>
      <c r="AZ53" s="145">
        <v>2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74">
        <v>1</v>
      </c>
      <c r="CB53" s="174">
        <v>7</v>
      </c>
      <c r="CZ53" s="145">
        <v>0</v>
      </c>
    </row>
    <row r="54" spans="1:104">
      <c r="A54" s="175"/>
      <c r="B54" s="177"/>
      <c r="C54" s="226" t="s">
        <v>149</v>
      </c>
      <c r="D54" s="227"/>
      <c r="E54" s="178">
        <v>73.5</v>
      </c>
      <c r="F54" s="179"/>
      <c r="G54" s="180"/>
      <c r="M54" s="176" t="s">
        <v>149</v>
      </c>
      <c r="O54" s="167"/>
    </row>
    <row r="55" spans="1:104">
      <c r="A55" s="168">
        <v>19</v>
      </c>
      <c r="B55" s="169" t="s">
        <v>150</v>
      </c>
      <c r="C55" s="170" t="s">
        <v>151</v>
      </c>
      <c r="D55" s="171" t="s">
        <v>89</v>
      </c>
      <c r="E55" s="172">
        <v>202.5</v>
      </c>
      <c r="F55" s="172">
        <v>0</v>
      </c>
      <c r="G55" s="173">
        <f>E55*F55</f>
        <v>0</v>
      </c>
      <c r="O55" s="167">
        <v>2</v>
      </c>
      <c r="AA55" s="145">
        <v>1</v>
      </c>
      <c r="AB55" s="145">
        <v>7</v>
      </c>
      <c r="AC55" s="145">
        <v>7</v>
      </c>
      <c r="AZ55" s="145">
        <v>2</v>
      </c>
      <c r="BA55" s="145">
        <f>IF(AZ55=1,G55,0)</f>
        <v>0</v>
      </c>
      <c r="BB55" s="145">
        <f>IF(AZ55=2,G55,0)</f>
        <v>0</v>
      </c>
      <c r="BC55" s="145">
        <f>IF(AZ55=3,G55,0)</f>
        <v>0</v>
      </c>
      <c r="BD55" s="145">
        <f>IF(AZ55=4,G55,0)</f>
        <v>0</v>
      </c>
      <c r="BE55" s="145">
        <f>IF(AZ55=5,G55,0)</f>
        <v>0</v>
      </c>
      <c r="CA55" s="174">
        <v>1</v>
      </c>
      <c r="CB55" s="174">
        <v>7</v>
      </c>
      <c r="CZ55" s="145">
        <v>8.9999999999967905E-4</v>
      </c>
    </row>
    <row r="56" spans="1:104">
      <c r="A56" s="175"/>
      <c r="B56" s="177"/>
      <c r="C56" s="226" t="s">
        <v>152</v>
      </c>
      <c r="D56" s="227"/>
      <c r="E56" s="178">
        <v>136.5</v>
      </c>
      <c r="F56" s="179"/>
      <c r="G56" s="180"/>
      <c r="M56" s="176" t="s">
        <v>152</v>
      </c>
      <c r="O56" s="167"/>
    </row>
    <row r="57" spans="1:104">
      <c r="A57" s="175"/>
      <c r="B57" s="177"/>
      <c r="C57" s="226" t="s">
        <v>153</v>
      </c>
      <c r="D57" s="227"/>
      <c r="E57" s="178">
        <v>66</v>
      </c>
      <c r="F57" s="179"/>
      <c r="G57" s="180"/>
      <c r="M57" s="176" t="s">
        <v>153</v>
      </c>
      <c r="O57" s="167"/>
    </row>
    <row r="58" spans="1:104">
      <c r="A58" s="168">
        <v>20</v>
      </c>
      <c r="B58" s="169" t="s">
        <v>154</v>
      </c>
      <c r="C58" s="170" t="s">
        <v>155</v>
      </c>
      <c r="D58" s="171" t="s">
        <v>89</v>
      </c>
      <c r="E58" s="172">
        <v>18.5</v>
      </c>
      <c r="F58" s="172">
        <v>0</v>
      </c>
      <c r="G58" s="173">
        <f>E58*F58</f>
        <v>0</v>
      </c>
      <c r="O58" s="167">
        <v>2</v>
      </c>
      <c r="AA58" s="145">
        <v>1</v>
      </c>
      <c r="AB58" s="145">
        <v>7</v>
      </c>
      <c r="AC58" s="145">
        <v>7</v>
      </c>
      <c r="AZ58" s="145">
        <v>2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74">
        <v>1</v>
      </c>
      <c r="CB58" s="174">
        <v>7</v>
      </c>
      <c r="CZ58" s="145">
        <v>1.59999999999938E-4</v>
      </c>
    </row>
    <row r="59" spans="1:104">
      <c r="A59" s="175"/>
      <c r="B59" s="177"/>
      <c r="C59" s="226" t="s">
        <v>156</v>
      </c>
      <c r="D59" s="227"/>
      <c r="E59" s="178">
        <v>18.5</v>
      </c>
      <c r="F59" s="179"/>
      <c r="G59" s="180"/>
      <c r="M59" s="176" t="s">
        <v>156</v>
      </c>
      <c r="O59" s="167"/>
    </row>
    <row r="60" spans="1:104">
      <c r="A60" s="168">
        <v>21</v>
      </c>
      <c r="B60" s="169" t="s">
        <v>157</v>
      </c>
      <c r="C60" s="170" t="s">
        <v>158</v>
      </c>
      <c r="D60" s="171" t="s">
        <v>89</v>
      </c>
      <c r="E60" s="172">
        <v>52.5</v>
      </c>
      <c r="F60" s="172">
        <v>0</v>
      </c>
      <c r="G60" s="173">
        <f>E60*F60</f>
        <v>0</v>
      </c>
      <c r="O60" s="167">
        <v>2</v>
      </c>
      <c r="AA60" s="145">
        <v>1</v>
      </c>
      <c r="AB60" s="145">
        <v>7</v>
      </c>
      <c r="AC60" s="145">
        <v>7</v>
      </c>
      <c r="AZ60" s="145">
        <v>2</v>
      </c>
      <c r="BA60" s="145">
        <f>IF(AZ60=1,G60,0)</f>
        <v>0</v>
      </c>
      <c r="BB60" s="145">
        <f>IF(AZ60=2,G60,0)</f>
        <v>0</v>
      </c>
      <c r="BC60" s="145">
        <f>IF(AZ60=3,G60,0)</f>
        <v>0</v>
      </c>
      <c r="BD60" s="145">
        <f>IF(AZ60=4,G60,0)</f>
        <v>0</v>
      </c>
      <c r="BE60" s="145">
        <f>IF(AZ60=5,G60,0)</f>
        <v>0</v>
      </c>
      <c r="CA60" s="174">
        <v>1</v>
      </c>
      <c r="CB60" s="174">
        <v>7</v>
      </c>
      <c r="CZ60" s="145">
        <v>2.29999999999952E-4</v>
      </c>
    </row>
    <row r="61" spans="1:104">
      <c r="A61" s="175"/>
      <c r="B61" s="177"/>
      <c r="C61" s="226" t="s">
        <v>159</v>
      </c>
      <c r="D61" s="227"/>
      <c r="E61" s="178">
        <v>52.5</v>
      </c>
      <c r="F61" s="179"/>
      <c r="G61" s="180"/>
      <c r="M61" s="176" t="s">
        <v>159</v>
      </c>
      <c r="O61" s="167"/>
    </row>
    <row r="62" spans="1:104">
      <c r="A62" s="168">
        <v>22</v>
      </c>
      <c r="B62" s="169" t="s">
        <v>160</v>
      </c>
      <c r="C62" s="170" t="s">
        <v>161</v>
      </c>
      <c r="D62" s="171" t="s">
        <v>89</v>
      </c>
      <c r="E62" s="172">
        <v>139.5</v>
      </c>
      <c r="F62" s="172">
        <v>0</v>
      </c>
      <c r="G62" s="173">
        <f>E62*F62</f>
        <v>0</v>
      </c>
      <c r="O62" s="167">
        <v>2</v>
      </c>
      <c r="AA62" s="145">
        <v>1</v>
      </c>
      <c r="AB62" s="145">
        <v>0</v>
      </c>
      <c r="AC62" s="145">
        <v>0</v>
      </c>
      <c r="AZ62" s="145">
        <v>2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4">
        <v>1</v>
      </c>
      <c r="CB62" s="174">
        <v>0</v>
      </c>
      <c r="CZ62" s="145">
        <v>9.9999999999961197E-6</v>
      </c>
    </row>
    <row r="63" spans="1:104">
      <c r="A63" s="175"/>
      <c r="B63" s="177"/>
      <c r="C63" s="226" t="s">
        <v>162</v>
      </c>
      <c r="D63" s="227"/>
      <c r="E63" s="178">
        <v>139.5</v>
      </c>
      <c r="F63" s="179"/>
      <c r="G63" s="180"/>
      <c r="M63" s="176" t="s">
        <v>162</v>
      </c>
      <c r="O63" s="167"/>
    </row>
    <row r="64" spans="1:104">
      <c r="A64" s="168">
        <v>23</v>
      </c>
      <c r="B64" s="169" t="s">
        <v>163</v>
      </c>
      <c r="C64" s="170" t="s">
        <v>164</v>
      </c>
      <c r="D64" s="171" t="s">
        <v>89</v>
      </c>
      <c r="E64" s="172">
        <v>24.5</v>
      </c>
      <c r="F64" s="172">
        <v>0</v>
      </c>
      <c r="G64" s="173">
        <f>E64*F64</f>
        <v>0</v>
      </c>
      <c r="O64" s="167">
        <v>2</v>
      </c>
      <c r="AA64" s="145">
        <v>1</v>
      </c>
      <c r="AB64" s="145">
        <v>7</v>
      </c>
      <c r="AC64" s="145">
        <v>7</v>
      </c>
      <c r="AZ64" s="145">
        <v>2</v>
      </c>
      <c r="BA64" s="145">
        <f>IF(AZ64=1,G64,0)</f>
        <v>0</v>
      </c>
      <c r="BB64" s="145">
        <f>IF(AZ64=2,G64,0)</f>
        <v>0</v>
      </c>
      <c r="BC64" s="145">
        <f>IF(AZ64=3,G64,0)</f>
        <v>0</v>
      </c>
      <c r="BD64" s="145">
        <f>IF(AZ64=4,G64,0)</f>
        <v>0</v>
      </c>
      <c r="BE64" s="145">
        <f>IF(AZ64=5,G64,0)</f>
        <v>0</v>
      </c>
      <c r="CA64" s="174">
        <v>1</v>
      </c>
      <c r="CB64" s="174">
        <v>7</v>
      </c>
      <c r="CZ64" s="145">
        <v>1.59999999999938E-4</v>
      </c>
    </row>
    <row r="65" spans="1:104">
      <c r="A65" s="175"/>
      <c r="B65" s="177"/>
      <c r="C65" s="226" t="s">
        <v>165</v>
      </c>
      <c r="D65" s="227"/>
      <c r="E65" s="178">
        <v>24.5</v>
      </c>
      <c r="F65" s="179"/>
      <c r="G65" s="180"/>
      <c r="M65" s="176" t="s">
        <v>165</v>
      </c>
      <c r="O65" s="167"/>
    </row>
    <row r="66" spans="1:104">
      <c r="A66" s="168">
        <v>24</v>
      </c>
      <c r="B66" s="169" t="s">
        <v>166</v>
      </c>
      <c r="C66" s="170" t="s">
        <v>167</v>
      </c>
      <c r="D66" s="171" t="s">
        <v>89</v>
      </c>
      <c r="E66" s="172">
        <v>52.5</v>
      </c>
      <c r="F66" s="172">
        <v>0</v>
      </c>
      <c r="G66" s="173">
        <f>E66*F66</f>
        <v>0</v>
      </c>
      <c r="O66" s="167">
        <v>2</v>
      </c>
      <c r="AA66" s="145">
        <v>1</v>
      </c>
      <c r="AB66" s="145">
        <v>7</v>
      </c>
      <c r="AC66" s="145">
        <v>7</v>
      </c>
      <c r="AZ66" s="145">
        <v>2</v>
      </c>
      <c r="BA66" s="145">
        <f>IF(AZ66=1,G66,0)</f>
        <v>0</v>
      </c>
      <c r="BB66" s="145">
        <f>IF(AZ66=2,G66,0)</f>
        <v>0</v>
      </c>
      <c r="BC66" s="145">
        <f>IF(AZ66=3,G66,0)</f>
        <v>0</v>
      </c>
      <c r="BD66" s="145">
        <f>IF(AZ66=4,G66,0)</f>
        <v>0</v>
      </c>
      <c r="BE66" s="145">
        <f>IF(AZ66=5,G66,0)</f>
        <v>0</v>
      </c>
      <c r="CA66" s="174">
        <v>1</v>
      </c>
      <c r="CB66" s="174">
        <v>7</v>
      </c>
      <c r="CZ66" s="145">
        <v>1.59999999999938E-4</v>
      </c>
    </row>
    <row r="67" spans="1:104">
      <c r="A67" s="175"/>
      <c r="B67" s="177"/>
      <c r="C67" s="226" t="s">
        <v>168</v>
      </c>
      <c r="D67" s="227"/>
      <c r="E67" s="178">
        <v>52.5</v>
      </c>
      <c r="F67" s="179"/>
      <c r="G67" s="180"/>
      <c r="M67" s="176" t="s">
        <v>168</v>
      </c>
      <c r="O67" s="167"/>
    </row>
    <row r="68" spans="1:104" ht="22.5">
      <c r="A68" s="168">
        <v>25</v>
      </c>
      <c r="B68" s="169" t="s">
        <v>169</v>
      </c>
      <c r="C68" s="170" t="s">
        <v>170</v>
      </c>
      <c r="D68" s="171" t="s">
        <v>89</v>
      </c>
      <c r="E68" s="172">
        <v>385</v>
      </c>
      <c r="F68" s="172">
        <v>0</v>
      </c>
      <c r="G68" s="173">
        <f>E68*F68</f>
        <v>0</v>
      </c>
      <c r="O68" s="167">
        <v>2</v>
      </c>
      <c r="AA68" s="145">
        <v>1</v>
      </c>
      <c r="AB68" s="145">
        <v>0</v>
      </c>
      <c r="AC68" s="145">
        <v>0</v>
      </c>
      <c r="AZ68" s="145">
        <v>2</v>
      </c>
      <c r="BA68" s="145">
        <f>IF(AZ68=1,G68,0)</f>
        <v>0</v>
      </c>
      <c r="BB68" s="145">
        <f>IF(AZ68=2,G68,0)</f>
        <v>0</v>
      </c>
      <c r="BC68" s="145">
        <f>IF(AZ68=3,G68,0)</f>
        <v>0</v>
      </c>
      <c r="BD68" s="145">
        <f>IF(AZ68=4,G68,0)</f>
        <v>0</v>
      </c>
      <c r="BE68" s="145">
        <f>IF(AZ68=5,G68,0)</f>
        <v>0</v>
      </c>
      <c r="CA68" s="174">
        <v>1</v>
      </c>
      <c r="CB68" s="174">
        <v>0</v>
      </c>
      <c r="CZ68" s="145">
        <v>0</v>
      </c>
    </row>
    <row r="69" spans="1:104">
      <c r="A69" s="175"/>
      <c r="B69" s="177"/>
      <c r="C69" s="226" t="s">
        <v>162</v>
      </c>
      <c r="D69" s="227"/>
      <c r="E69" s="178">
        <v>139.5</v>
      </c>
      <c r="F69" s="179"/>
      <c r="G69" s="180"/>
      <c r="M69" s="176" t="s">
        <v>162</v>
      </c>
      <c r="O69" s="167"/>
    </row>
    <row r="70" spans="1:104">
      <c r="A70" s="175"/>
      <c r="B70" s="177"/>
      <c r="C70" s="226" t="s">
        <v>152</v>
      </c>
      <c r="D70" s="227"/>
      <c r="E70" s="178">
        <v>136.5</v>
      </c>
      <c r="F70" s="179"/>
      <c r="G70" s="180"/>
      <c r="M70" s="176" t="s">
        <v>152</v>
      </c>
      <c r="O70" s="167"/>
    </row>
    <row r="71" spans="1:104">
      <c r="A71" s="175"/>
      <c r="B71" s="177"/>
      <c r="C71" s="226" t="s">
        <v>153</v>
      </c>
      <c r="D71" s="227"/>
      <c r="E71" s="178">
        <v>66</v>
      </c>
      <c r="F71" s="179"/>
      <c r="G71" s="180"/>
      <c r="M71" s="176" t="s">
        <v>153</v>
      </c>
      <c r="O71" s="167"/>
    </row>
    <row r="72" spans="1:104">
      <c r="A72" s="175"/>
      <c r="B72" s="177"/>
      <c r="C72" s="226" t="s">
        <v>165</v>
      </c>
      <c r="D72" s="227"/>
      <c r="E72" s="178">
        <v>24.5</v>
      </c>
      <c r="F72" s="179"/>
      <c r="G72" s="180"/>
      <c r="M72" s="176" t="s">
        <v>165</v>
      </c>
      <c r="O72" s="167"/>
    </row>
    <row r="73" spans="1:104">
      <c r="A73" s="175"/>
      <c r="B73" s="177"/>
      <c r="C73" s="226" t="s">
        <v>156</v>
      </c>
      <c r="D73" s="227"/>
      <c r="E73" s="178">
        <v>18.5</v>
      </c>
      <c r="F73" s="179"/>
      <c r="G73" s="180"/>
      <c r="M73" s="176" t="s">
        <v>156</v>
      </c>
      <c r="O73" s="167"/>
    </row>
    <row r="74" spans="1:104" ht="22.5">
      <c r="A74" s="168">
        <v>26</v>
      </c>
      <c r="B74" s="169" t="s">
        <v>171</v>
      </c>
      <c r="C74" s="170" t="s">
        <v>172</v>
      </c>
      <c r="D74" s="171" t="s">
        <v>89</v>
      </c>
      <c r="E74" s="172">
        <v>105</v>
      </c>
      <c r="F74" s="172">
        <v>0</v>
      </c>
      <c r="G74" s="173">
        <f>E74*F74</f>
        <v>0</v>
      </c>
      <c r="O74" s="167">
        <v>2</v>
      </c>
      <c r="AA74" s="145">
        <v>1</v>
      </c>
      <c r="AB74" s="145">
        <v>7</v>
      </c>
      <c r="AC74" s="145">
        <v>7</v>
      </c>
      <c r="AZ74" s="145">
        <v>2</v>
      </c>
      <c r="BA74" s="145">
        <f>IF(AZ74=1,G74,0)</f>
        <v>0</v>
      </c>
      <c r="BB74" s="145">
        <f>IF(AZ74=2,G74,0)</f>
        <v>0</v>
      </c>
      <c r="BC74" s="145">
        <f>IF(AZ74=3,G74,0)</f>
        <v>0</v>
      </c>
      <c r="BD74" s="145">
        <f>IF(AZ74=4,G74,0)</f>
        <v>0</v>
      </c>
      <c r="BE74" s="145">
        <f>IF(AZ74=5,G74,0)</f>
        <v>0</v>
      </c>
      <c r="CA74" s="174">
        <v>1</v>
      </c>
      <c r="CB74" s="174">
        <v>7</v>
      </c>
      <c r="CZ74" s="145">
        <v>0</v>
      </c>
    </row>
    <row r="75" spans="1:104">
      <c r="A75" s="175"/>
      <c r="B75" s="177"/>
      <c r="C75" s="226" t="s">
        <v>168</v>
      </c>
      <c r="D75" s="227"/>
      <c r="E75" s="178">
        <v>52.5</v>
      </c>
      <c r="F75" s="179"/>
      <c r="G75" s="180"/>
      <c r="M75" s="176" t="s">
        <v>168</v>
      </c>
      <c r="O75" s="167"/>
    </row>
    <row r="76" spans="1:104">
      <c r="A76" s="175"/>
      <c r="B76" s="177"/>
      <c r="C76" s="226" t="s">
        <v>159</v>
      </c>
      <c r="D76" s="227"/>
      <c r="E76" s="178">
        <v>52.5</v>
      </c>
      <c r="F76" s="179"/>
      <c r="G76" s="180"/>
      <c r="M76" s="176" t="s">
        <v>159</v>
      </c>
      <c r="O76" s="167"/>
    </row>
    <row r="77" spans="1:104">
      <c r="A77" s="168">
        <v>27</v>
      </c>
      <c r="B77" s="169" t="s">
        <v>173</v>
      </c>
      <c r="C77" s="170" t="s">
        <v>174</v>
      </c>
      <c r="D77" s="171" t="s">
        <v>108</v>
      </c>
      <c r="E77" s="172">
        <v>0.210999999999926</v>
      </c>
      <c r="F77" s="172">
        <v>0</v>
      </c>
      <c r="G77" s="173">
        <f>E77*F77</f>
        <v>0</v>
      </c>
      <c r="O77" s="167">
        <v>2</v>
      </c>
      <c r="AA77" s="145">
        <v>7</v>
      </c>
      <c r="AB77" s="145">
        <v>1001</v>
      </c>
      <c r="AC77" s="145">
        <v>5</v>
      </c>
      <c r="AZ77" s="145">
        <v>2</v>
      </c>
      <c r="BA77" s="145">
        <f>IF(AZ77=1,G77,0)</f>
        <v>0</v>
      </c>
      <c r="BB77" s="145">
        <f>IF(AZ77=2,G77,0)</f>
        <v>0</v>
      </c>
      <c r="BC77" s="145">
        <f>IF(AZ77=3,G77,0)</f>
        <v>0</v>
      </c>
      <c r="BD77" s="145">
        <f>IF(AZ77=4,G77,0)</f>
        <v>0</v>
      </c>
      <c r="BE77" s="145">
        <f>IF(AZ77=5,G77,0)</f>
        <v>0</v>
      </c>
      <c r="CA77" s="174">
        <v>7</v>
      </c>
      <c r="CB77" s="174">
        <v>1001</v>
      </c>
      <c r="CZ77" s="145">
        <v>0</v>
      </c>
    </row>
    <row r="78" spans="1:104">
      <c r="A78" s="181"/>
      <c r="B78" s="182" t="s">
        <v>75</v>
      </c>
      <c r="C78" s="183" t="str">
        <f>CONCATENATE(B52," ",C52)</f>
        <v>713 Izolace tepelné</v>
      </c>
      <c r="D78" s="184"/>
      <c r="E78" s="185"/>
      <c r="F78" s="186"/>
      <c r="G78" s="187">
        <f>SUM(G52:G77)</f>
        <v>0</v>
      </c>
      <c r="O78" s="167">
        <v>4</v>
      </c>
      <c r="BA78" s="188">
        <f>SUM(BA52:BA77)</f>
        <v>0</v>
      </c>
      <c r="BB78" s="188">
        <f>SUM(BB52:BB77)</f>
        <v>0</v>
      </c>
      <c r="BC78" s="188">
        <f>SUM(BC52:BC77)</f>
        <v>0</v>
      </c>
      <c r="BD78" s="188">
        <f>SUM(BD52:BD77)</f>
        <v>0</v>
      </c>
      <c r="BE78" s="188">
        <f>SUM(BE52:BE77)</f>
        <v>0</v>
      </c>
    </row>
    <row r="79" spans="1:104">
      <c r="A79" s="160" t="s">
        <v>72</v>
      </c>
      <c r="B79" s="161" t="s">
        <v>175</v>
      </c>
      <c r="C79" s="162" t="s">
        <v>176</v>
      </c>
      <c r="D79" s="163"/>
      <c r="E79" s="164"/>
      <c r="F79" s="164"/>
      <c r="G79" s="165"/>
      <c r="H79" s="166"/>
      <c r="I79" s="166"/>
      <c r="O79" s="167">
        <v>1</v>
      </c>
    </row>
    <row r="80" spans="1:104">
      <c r="A80" s="168">
        <v>28</v>
      </c>
      <c r="B80" s="169" t="s">
        <v>177</v>
      </c>
      <c r="C80" s="170" t="s">
        <v>178</v>
      </c>
      <c r="D80" s="171" t="s">
        <v>89</v>
      </c>
      <c r="E80" s="172">
        <v>60</v>
      </c>
      <c r="F80" s="172">
        <v>0</v>
      </c>
      <c r="G80" s="173">
        <f>E80*F80</f>
        <v>0</v>
      </c>
      <c r="O80" s="167">
        <v>2</v>
      </c>
      <c r="AA80" s="145">
        <v>1</v>
      </c>
      <c r="AB80" s="145">
        <v>7</v>
      </c>
      <c r="AC80" s="145">
        <v>7</v>
      </c>
      <c r="AZ80" s="145">
        <v>2</v>
      </c>
      <c r="BA80" s="145">
        <f>IF(AZ80=1,G80,0)</f>
        <v>0</v>
      </c>
      <c r="BB80" s="145">
        <f>IF(AZ80=2,G80,0)</f>
        <v>0</v>
      </c>
      <c r="BC80" s="145">
        <f>IF(AZ80=3,G80,0)</f>
        <v>0</v>
      </c>
      <c r="BD80" s="145">
        <f>IF(AZ80=4,G80,0)</f>
        <v>0</v>
      </c>
      <c r="BE80" s="145">
        <f>IF(AZ80=5,G80,0)</f>
        <v>0</v>
      </c>
      <c r="CA80" s="174">
        <v>1</v>
      </c>
      <c r="CB80" s="174">
        <v>7</v>
      </c>
      <c r="CZ80" s="145">
        <v>0</v>
      </c>
    </row>
    <row r="81" spans="1:104">
      <c r="A81" s="175"/>
      <c r="B81" s="177"/>
      <c r="C81" s="226" t="s">
        <v>179</v>
      </c>
      <c r="D81" s="227"/>
      <c r="E81" s="178">
        <v>20</v>
      </c>
      <c r="F81" s="179"/>
      <c r="G81" s="180"/>
      <c r="M81" s="176" t="s">
        <v>179</v>
      </c>
      <c r="O81" s="167"/>
    </row>
    <row r="82" spans="1:104">
      <c r="A82" s="175"/>
      <c r="B82" s="177"/>
      <c r="C82" s="226" t="s">
        <v>180</v>
      </c>
      <c r="D82" s="227"/>
      <c r="E82" s="178">
        <v>40</v>
      </c>
      <c r="F82" s="179"/>
      <c r="G82" s="180"/>
      <c r="M82" s="176" t="s">
        <v>180</v>
      </c>
      <c r="O82" s="167"/>
    </row>
    <row r="83" spans="1:104">
      <c r="A83" s="168">
        <v>29</v>
      </c>
      <c r="B83" s="169" t="s">
        <v>181</v>
      </c>
      <c r="C83" s="170" t="s">
        <v>182</v>
      </c>
      <c r="D83" s="171" t="s">
        <v>89</v>
      </c>
      <c r="E83" s="172">
        <v>60</v>
      </c>
      <c r="F83" s="172">
        <v>0</v>
      </c>
      <c r="G83" s="173">
        <f>E83*F83</f>
        <v>0</v>
      </c>
      <c r="O83" s="167">
        <v>2</v>
      </c>
      <c r="AA83" s="145">
        <v>1</v>
      </c>
      <c r="AB83" s="145">
        <v>7</v>
      </c>
      <c r="AC83" s="145">
        <v>7</v>
      </c>
      <c r="AZ83" s="145">
        <v>2</v>
      </c>
      <c r="BA83" s="145">
        <f>IF(AZ83=1,G83,0)</f>
        <v>0</v>
      </c>
      <c r="BB83" s="145">
        <f>IF(AZ83=2,G83,0)</f>
        <v>0</v>
      </c>
      <c r="BC83" s="145">
        <f>IF(AZ83=3,G83,0)</f>
        <v>0</v>
      </c>
      <c r="BD83" s="145">
        <f>IF(AZ83=4,G83,0)</f>
        <v>0</v>
      </c>
      <c r="BE83" s="145">
        <f>IF(AZ83=5,G83,0)</f>
        <v>0</v>
      </c>
      <c r="CA83" s="174">
        <v>1</v>
      </c>
      <c r="CB83" s="174">
        <v>7</v>
      </c>
      <c r="CZ83" s="145">
        <v>0</v>
      </c>
    </row>
    <row r="84" spans="1:104">
      <c r="A84" s="175"/>
      <c r="B84" s="177"/>
      <c r="C84" s="226" t="s">
        <v>183</v>
      </c>
      <c r="D84" s="227"/>
      <c r="E84" s="178">
        <v>60</v>
      </c>
      <c r="F84" s="179"/>
      <c r="G84" s="180"/>
      <c r="M84" s="176" t="s">
        <v>183</v>
      </c>
      <c r="O84" s="167"/>
    </row>
    <row r="85" spans="1:104">
      <c r="A85" s="168">
        <v>30</v>
      </c>
      <c r="B85" s="169" t="s">
        <v>184</v>
      </c>
      <c r="C85" s="170" t="s">
        <v>185</v>
      </c>
      <c r="D85" s="171" t="s">
        <v>89</v>
      </c>
      <c r="E85" s="172">
        <v>50</v>
      </c>
      <c r="F85" s="172">
        <v>0</v>
      </c>
      <c r="G85" s="173">
        <f>E85*F85</f>
        <v>0</v>
      </c>
      <c r="O85" s="167">
        <v>2</v>
      </c>
      <c r="AA85" s="145">
        <v>1</v>
      </c>
      <c r="AB85" s="145">
        <v>7</v>
      </c>
      <c r="AC85" s="145">
        <v>7</v>
      </c>
      <c r="AZ85" s="145">
        <v>2</v>
      </c>
      <c r="BA85" s="145">
        <f>IF(AZ85=1,G85,0)</f>
        <v>0</v>
      </c>
      <c r="BB85" s="145">
        <f>IF(AZ85=2,G85,0)</f>
        <v>0</v>
      </c>
      <c r="BC85" s="145">
        <f>IF(AZ85=3,G85,0)</f>
        <v>0</v>
      </c>
      <c r="BD85" s="145">
        <f>IF(AZ85=4,G85,0)</f>
        <v>0</v>
      </c>
      <c r="BE85" s="145">
        <f>IF(AZ85=5,G85,0)</f>
        <v>0</v>
      </c>
      <c r="CA85" s="174">
        <v>1</v>
      </c>
      <c r="CB85" s="174">
        <v>7</v>
      </c>
      <c r="CZ85" s="145">
        <v>0</v>
      </c>
    </row>
    <row r="86" spans="1:104">
      <c r="A86" s="175"/>
      <c r="B86" s="177"/>
      <c r="C86" s="226" t="s">
        <v>186</v>
      </c>
      <c r="D86" s="227"/>
      <c r="E86" s="178">
        <v>50</v>
      </c>
      <c r="F86" s="179"/>
      <c r="G86" s="180"/>
      <c r="M86" s="176" t="s">
        <v>186</v>
      </c>
      <c r="O86" s="167"/>
    </row>
    <row r="87" spans="1:104">
      <c r="A87" s="168">
        <v>31</v>
      </c>
      <c r="B87" s="169" t="s">
        <v>187</v>
      </c>
      <c r="C87" s="170" t="s">
        <v>188</v>
      </c>
      <c r="D87" s="171" t="s">
        <v>89</v>
      </c>
      <c r="E87" s="172">
        <v>50</v>
      </c>
      <c r="F87" s="172">
        <v>0</v>
      </c>
      <c r="G87" s="173">
        <f>E87*F87</f>
        <v>0</v>
      </c>
      <c r="O87" s="167">
        <v>2</v>
      </c>
      <c r="AA87" s="145">
        <v>1</v>
      </c>
      <c r="AB87" s="145">
        <v>7</v>
      </c>
      <c r="AC87" s="145">
        <v>7</v>
      </c>
      <c r="AZ87" s="145">
        <v>2</v>
      </c>
      <c r="BA87" s="145">
        <f>IF(AZ87=1,G87,0)</f>
        <v>0</v>
      </c>
      <c r="BB87" s="145">
        <f>IF(AZ87=2,G87,0)</f>
        <v>0</v>
      </c>
      <c r="BC87" s="145">
        <f>IF(AZ87=3,G87,0)</f>
        <v>0</v>
      </c>
      <c r="BD87" s="145">
        <f>IF(AZ87=4,G87,0)</f>
        <v>0</v>
      </c>
      <c r="BE87" s="145">
        <f>IF(AZ87=5,G87,0)</f>
        <v>0</v>
      </c>
      <c r="CA87" s="174">
        <v>1</v>
      </c>
      <c r="CB87" s="174">
        <v>7</v>
      </c>
      <c r="CZ87" s="145">
        <v>0</v>
      </c>
    </row>
    <row r="88" spans="1:104">
      <c r="A88" s="175"/>
      <c r="B88" s="177"/>
      <c r="C88" s="226" t="s">
        <v>186</v>
      </c>
      <c r="D88" s="227"/>
      <c r="E88" s="178">
        <v>50</v>
      </c>
      <c r="F88" s="179"/>
      <c r="G88" s="180"/>
      <c r="M88" s="176" t="s">
        <v>186</v>
      </c>
      <c r="O88" s="167"/>
    </row>
    <row r="89" spans="1:104">
      <c r="A89" s="168">
        <v>32</v>
      </c>
      <c r="B89" s="169" t="s">
        <v>189</v>
      </c>
      <c r="C89" s="170" t="s">
        <v>190</v>
      </c>
      <c r="D89" s="171" t="s">
        <v>89</v>
      </c>
      <c r="E89" s="172">
        <v>33</v>
      </c>
      <c r="F89" s="172">
        <v>0</v>
      </c>
      <c r="G89" s="173">
        <f>E89*F89</f>
        <v>0</v>
      </c>
      <c r="O89" s="167">
        <v>2</v>
      </c>
      <c r="AA89" s="145">
        <v>1</v>
      </c>
      <c r="AB89" s="145">
        <v>7</v>
      </c>
      <c r="AC89" s="145">
        <v>7</v>
      </c>
      <c r="AZ89" s="145">
        <v>2</v>
      </c>
      <c r="BA89" s="145">
        <f>IF(AZ89=1,G89,0)</f>
        <v>0</v>
      </c>
      <c r="BB89" s="145">
        <f>IF(AZ89=2,G89,0)</f>
        <v>0</v>
      </c>
      <c r="BC89" s="145">
        <f>IF(AZ89=3,G89,0)</f>
        <v>0</v>
      </c>
      <c r="BD89" s="145">
        <f>IF(AZ89=4,G89,0)</f>
        <v>0</v>
      </c>
      <c r="BE89" s="145">
        <f>IF(AZ89=5,G89,0)</f>
        <v>0</v>
      </c>
      <c r="CA89" s="174">
        <v>1</v>
      </c>
      <c r="CB89" s="174">
        <v>7</v>
      </c>
      <c r="CZ89" s="145">
        <v>3.7999999999982498E-4</v>
      </c>
    </row>
    <row r="90" spans="1:104">
      <c r="A90" s="175"/>
      <c r="B90" s="177"/>
      <c r="C90" s="226" t="s">
        <v>191</v>
      </c>
      <c r="D90" s="227"/>
      <c r="E90" s="178">
        <v>11</v>
      </c>
      <c r="F90" s="179"/>
      <c r="G90" s="180"/>
      <c r="M90" s="176" t="s">
        <v>191</v>
      </c>
      <c r="O90" s="167"/>
    </row>
    <row r="91" spans="1:104">
      <c r="A91" s="175"/>
      <c r="B91" s="177"/>
      <c r="C91" s="226" t="s">
        <v>192</v>
      </c>
      <c r="D91" s="227"/>
      <c r="E91" s="178">
        <v>7</v>
      </c>
      <c r="F91" s="179"/>
      <c r="G91" s="180"/>
      <c r="M91" s="176" t="s">
        <v>192</v>
      </c>
      <c r="O91" s="167"/>
    </row>
    <row r="92" spans="1:104">
      <c r="A92" s="175"/>
      <c r="B92" s="177"/>
      <c r="C92" s="226" t="s">
        <v>193</v>
      </c>
      <c r="D92" s="227"/>
      <c r="E92" s="178">
        <v>9</v>
      </c>
      <c r="F92" s="179"/>
      <c r="G92" s="180"/>
      <c r="M92" s="176" t="s">
        <v>193</v>
      </c>
      <c r="O92" s="167"/>
    </row>
    <row r="93" spans="1:104">
      <c r="A93" s="175"/>
      <c r="B93" s="177"/>
      <c r="C93" s="226" t="s">
        <v>194</v>
      </c>
      <c r="D93" s="227"/>
      <c r="E93" s="178">
        <v>6</v>
      </c>
      <c r="F93" s="179"/>
      <c r="G93" s="180"/>
      <c r="M93" s="176" t="s">
        <v>194</v>
      </c>
      <c r="O93" s="167"/>
    </row>
    <row r="94" spans="1:104">
      <c r="A94" s="168">
        <v>33</v>
      </c>
      <c r="B94" s="169" t="s">
        <v>195</v>
      </c>
      <c r="C94" s="170" t="s">
        <v>196</v>
      </c>
      <c r="D94" s="171" t="s">
        <v>89</v>
      </c>
      <c r="E94" s="172">
        <v>44</v>
      </c>
      <c r="F94" s="172">
        <v>0</v>
      </c>
      <c r="G94" s="173">
        <f>E94*F94</f>
        <v>0</v>
      </c>
      <c r="O94" s="167">
        <v>2</v>
      </c>
      <c r="AA94" s="145">
        <v>1</v>
      </c>
      <c r="AB94" s="145">
        <v>7</v>
      </c>
      <c r="AC94" s="145">
        <v>7</v>
      </c>
      <c r="AZ94" s="145">
        <v>2</v>
      </c>
      <c r="BA94" s="145">
        <f>IF(AZ94=1,G94,0)</f>
        <v>0</v>
      </c>
      <c r="BB94" s="145">
        <f>IF(AZ94=2,G94,0)</f>
        <v>0</v>
      </c>
      <c r="BC94" s="145">
        <f>IF(AZ94=3,G94,0)</f>
        <v>0</v>
      </c>
      <c r="BD94" s="145">
        <f>IF(AZ94=4,G94,0)</f>
        <v>0</v>
      </c>
      <c r="BE94" s="145">
        <f>IF(AZ94=5,G94,0)</f>
        <v>0</v>
      </c>
      <c r="CA94" s="174">
        <v>1</v>
      </c>
      <c r="CB94" s="174">
        <v>7</v>
      </c>
      <c r="CZ94" s="145">
        <v>4.6999999999997001E-4</v>
      </c>
    </row>
    <row r="95" spans="1:104">
      <c r="A95" s="175"/>
      <c r="B95" s="177"/>
      <c r="C95" s="226" t="s">
        <v>197</v>
      </c>
      <c r="D95" s="227"/>
      <c r="E95" s="178">
        <v>10</v>
      </c>
      <c r="F95" s="179"/>
      <c r="G95" s="180"/>
      <c r="M95" s="176" t="s">
        <v>197</v>
      </c>
      <c r="O95" s="167"/>
    </row>
    <row r="96" spans="1:104">
      <c r="A96" s="175"/>
      <c r="B96" s="177"/>
      <c r="C96" s="226" t="s">
        <v>198</v>
      </c>
      <c r="D96" s="227"/>
      <c r="E96" s="178">
        <v>15.5</v>
      </c>
      <c r="F96" s="179"/>
      <c r="G96" s="180"/>
      <c r="M96" s="176" t="s">
        <v>198</v>
      </c>
      <c r="O96" s="167"/>
    </row>
    <row r="97" spans="1:104">
      <c r="A97" s="175"/>
      <c r="B97" s="177"/>
      <c r="C97" s="226" t="s">
        <v>199</v>
      </c>
      <c r="D97" s="227"/>
      <c r="E97" s="178">
        <v>12</v>
      </c>
      <c r="F97" s="179"/>
      <c r="G97" s="180"/>
      <c r="M97" s="176" t="s">
        <v>199</v>
      </c>
      <c r="O97" s="167"/>
    </row>
    <row r="98" spans="1:104">
      <c r="A98" s="175"/>
      <c r="B98" s="177"/>
      <c r="C98" s="226" t="s">
        <v>200</v>
      </c>
      <c r="D98" s="227"/>
      <c r="E98" s="178">
        <v>6.5</v>
      </c>
      <c r="F98" s="179"/>
      <c r="G98" s="180"/>
      <c r="M98" s="176" t="s">
        <v>200</v>
      </c>
      <c r="O98" s="167"/>
    </row>
    <row r="99" spans="1:104">
      <c r="A99" s="168">
        <v>34</v>
      </c>
      <c r="B99" s="169" t="s">
        <v>201</v>
      </c>
      <c r="C99" s="170" t="s">
        <v>202</v>
      </c>
      <c r="D99" s="171" t="s">
        <v>89</v>
      </c>
      <c r="E99" s="172">
        <v>1.5</v>
      </c>
      <c r="F99" s="172">
        <v>0</v>
      </c>
      <c r="G99" s="173">
        <f>E99*F99</f>
        <v>0</v>
      </c>
      <c r="O99" s="167">
        <v>2</v>
      </c>
      <c r="AA99" s="145">
        <v>1</v>
      </c>
      <c r="AB99" s="145">
        <v>7</v>
      </c>
      <c r="AC99" s="145">
        <v>7</v>
      </c>
      <c r="AZ99" s="145">
        <v>2</v>
      </c>
      <c r="BA99" s="145">
        <f>IF(AZ99=1,G99,0)</f>
        <v>0</v>
      </c>
      <c r="BB99" s="145">
        <f>IF(AZ99=2,G99,0)</f>
        <v>0</v>
      </c>
      <c r="BC99" s="145">
        <f>IF(AZ99=3,G99,0)</f>
        <v>0</v>
      </c>
      <c r="BD99" s="145">
        <f>IF(AZ99=4,G99,0)</f>
        <v>0</v>
      </c>
      <c r="BE99" s="145">
        <f>IF(AZ99=5,G99,0)</f>
        <v>0</v>
      </c>
      <c r="CA99" s="174">
        <v>1</v>
      </c>
      <c r="CB99" s="174">
        <v>7</v>
      </c>
      <c r="CZ99" s="145">
        <v>7.0000000000014495E-4</v>
      </c>
    </row>
    <row r="100" spans="1:104">
      <c r="A100" s="175"/>
      <c r="B100" s="177"/>
      <c r="C100" s="226" t="s">
        <v>203</v>
      </c>
      <c r="D100" s="227"/>
      <c r="E100" s="178">
        <v>1.5</v>
      </c>
      <c r="F100" s="179"/>
      <c r="G100" s="180"/>
      <c r="M100" s="176" t="s">
        <v>203</v>
      </c>
      <c r="O100" s="167"/>
    </row>
    <row r="101" spans="1:104">
      <c r="A101" s="168">
        <v>35</v>
      </c>
      <c r="B101" s="169" t="s">
        <v>204</v>
      </c>
      <c r="C101" s="170" t="s">
        <v>205</v>
      </c>
      <c r="D101" s="171" t="s">
        <v>89</v>
      </c>
      <c r="E101" s="172">
        <v>38.5</v>
      </c>
      <c r="F101" s="172">
        <v>0</v>
      </c>
      <c r="G101" s="173">
        <f>E101*F101</f>
        <v>0</v>
      </c>
      <c r="O101" s="167">
        <v>2</v>
      </c>
      <c r="AA101" s="145">
        <v>1</v>
      </c>
      <c r="AB101" s="145">
        <v>7</v>
      </c>
      <c r="AC101" s="145">
        <v>7</v>
      </c>
      <c r="AZ101" s="145">
        <v>2</v>
      </c>
      <c r="BA101" s="145">
        <f>IF(AZ101=1,G101,0)</f>
        <v>0</v>
      </c>
      <c r="BB101" s="145">
        <f>IF(AZ101=2,G101,0)</f>
        <v>0</v>
      </c>
      <c r="BC101" s="145">
        <f>IF(AZ101=3,G101,0)</f>
        <v>0</v>
      </c>
      <c r="BD101" s="145">
        <f>IF(AZ101=4,G101,0)</f>
        <v>0</v>
      </c>
      <c r="BE101" s="145">
        <f>IF(AZ101=5,G101,0)</f>
        <v>0</v>
      </c>
      <c r="CA101" s="174">
        <v>1</v>
      </c>
      <c r="CB101" s="174">
        <v>7</v>
      </c>
      <c r="CZ101" s="145">
        <v>1.5199999999992999E-3</v>
      </c>
    </row>
    <row r="102" spans="1:104">
      <c r="A102" s="175"/>
      <c r="B102" s="177"/>
      <c r="C102" s="226" t="s">
        <v>206</v>
      </c>
      <c r="D102" s="227"/>
      <c r="E102" s="178">
        <v>11.5</v>
      </c>
      <c r="F102" s="179"/>
      <c r="G102" s="180"/>
      <c r="M102" s="176" t="s">
        <v>206</v>
      </c>
      <c r="O102" s="167"/>
    </row>
    <row r="103" spans="1:104">
      <c r="A103" s="175"/>
      <c r="B103" s="177"/>
      <c r="C103" s="226" t="s">
        <v>207</v>
      </c>
      <c r="D103" s="227"/>
      <c r="E103" s="178">
        <v>6</v>
      </c>
      <c r="F103" s="179"/>
      <c r="G103" s="180"/>
      <c r="M103" s="176" t="s">
        <v>207</v>
      </c>
      <c r="O103" s="167"/>
    </row>
    <row r="104" spans="1:104">
      <c r="A104" s="175"/>
      <c r="B104" s="177"/>
      <c r="C104" s="226" t="s">
        <v>199</v>
      </c>
      <c r="D104" s="227"/>
      <c r="E104" s="178">
        <v>12</v>
      </c>
      <c r="F104" s="179"/>
      <c r="G104" s="180"/>
      <c r="M104" s="176" t="s">
        <v>199</v>
      </c>
      <c r="O104" s="167"/>
    </row>
    <row r="105" spans="1:104">
      <c r="A105" s="175"/>
      <c r="B105" s="177"/>
      <c r="C105" s="226" t="s">
        <v>208</v>
      </c>
      <c r="D105" s="227"/>
      <c r="E105" s="178">
        <v>9</v>
      </c>
      <c r="F105" s="179"/>
      <c r="G105" s="180"/>
      <c r="M105" s="176" t="s">
        <v>208</v>
      </c>
      <c r="O105" s="167"/>
    </row>
    <row r="106" spans="1:104">
      <c r="A106" s="168">
        <v>36</v>
      </c>
      <c r="B106" s="169" t="s">
        <v>209</v>
      </c>
      <c r="C106" s="170" t="s">
        <v>210</v>
      </c>
      <c r="D106" s="171" t="s">
        <v>89</v>
      </c>
      <c r="E106" s="172">
        <v>18</v>
      </c>
      <c r="F106" s="172">
        <v>0</v>
      </c>
      <c r="G106" s="173">
        <f>E106*F106</f>
        <v>0</v>
      </c>
      <c r="O106" s="167">
        <v>2</v>
      </c>
      <c r="AA106" s="145">
        <v>1</v>
      </c>
      <c r="AB106" s="145">
        <v>7</v>
      </c>
      <c r="AC106" s="145">
        <v>7</v>
      </c>
      <c r="AZ106" s="145">
        <v>2</v>
      </c>
      <c r="BA106" s="145">
        <f>IF(AZ106=1,G106,0)</f>
        <v>0</v>
      </c>
      <c r="BB106" s="145">
        <f>IF(AZ106=2,G106,0)</f>
        <v>0</v>
      </c>
      <c r="BC106" s="145">
        <f>IF(AZ106=3,G106,0)</f>
        <v>0</v>
      </c>
      <c r="BD106" s="145">
        <f>IF(AZ106=4,G106,0)</f>
        <v>0</v>
      </c>
      <c r="BE106" s="145">
        <f>IF(AZ106=5,G106,0)</f>
        <v>0</v>
      </c>
      <c r="CA106" s="174">
        <v>1</v>
      </c>
      <c r="CB106" s="174">
        <v>7</v>
      </c>
      <c r="CZ106" s="145">
        <v>5.1999999999985402E-4</v>
      </c>
    </row>
    <row r="107" spans="1:104">
      <c r="A107" s="175"/>
      <c r="B107" s="177"/>
      <c r="C107" s="226" t="s">
        <v>211</v>
      </c>
      <c r="D107" s="227"/>
      <c r="E107" s="178">
        <v>10</v>
      </c>
      <c r="F107" s="179"/>
      <c r="G107" s="180"/>
      <c r="M107" s="176" t="s">
        <v>211</v>
      </c>
      <c r="O107" s="167"/>
    </row>
    <row r="108" spans="1:104">
      <c r="A108" s="175"/>
      <c r="B108" s="177"/>
      <c r="C108" s="226" t="s">
        <v>207</v>
      </c>
      <c r="D108" s="227"/>
      <c r="E108" s="178">
        <v>6</v>
      </c>
      <c r="F108" s="179"/>
      <c r="G108" s="180"/>
      <c r="M108" s="176" t="s">
        <v>207</v>
      </c>
      <c r="O108" s="167"/>
    </row>
    <row r="109" spans="1:104">
      <c r="A109" s="175"/>
      <c r="B109" s="177"/>
      <c r="C109" s="226" t="s">
        <v>212</v>
      </c>
      <c r="D109" s="227"/>
      <c r="E109" s="178">
        <v>2</v>
      </c>
      <c r="F109" s="179"/>
      <c r="G109" s="180"/>
      <c r="M109" s="176" t="s">
        <v>212</v>
      </c>
      <c r="O109" s="167"/>
    </row>
    <row r="110" spans="1:104">
      <c r="A110" s="168">
        <v>37</v>
      </c>
      <c r="B110" s="169" t="s">
        <v>213</v>
      </c>
      <c r="C110" s="170" t="s">
        <v>214</v>
      </c>
      <c r="D110" s="171" t="s">
        <v>89</v>
      </c>
      <c r="E110" s="172">
        <v>80.599999999999994</v>
      </c>
      <c r="F110" s="172">
        <v>0</v>
      </c>
      <c r="G110" s="173">
        <f>E110*F110</f>
        <v>0</v>
      </c>
      <c r="O110" s="167">
        <v>2</v>
      </c>
      <c r="AA110" s="145">
        <v>1</v>
      </c>
      <c r="AB110" s="145">
        <v>7</v>
      </c>
      <c r="AC110" s="145">
        <v>7</v>
      </c>
      <c r="AZ110" s="145">
        <v>2</v>
      </c>
      <c r="BA110" s="145">
        <f>IF(AZ110=1,G110,0)</f>
        <v>0</v>
      </c>
      <c r="BB110" s="145">
        <f>IF(AZ110=2,G110,0)</f>
        <v>0</v>
      </c>
      <c r="BC110" s="145">
        <f>IF(AZ110=3,G110,0)</f>
        <v>0</v>
      </c>
      <c r="BD110" s="145">
        <f>IF(AZ110=4,G110,0)</f>
        <v>0</v>
      </c>
      <c r="BE110" s="145">
        <f>IF(AZ110=5,G110,0)</f>
        <v>0</v>
      </c>
      <c r="CA110" s="174">
        <v>1</v>
      </c>
      <c r="CB110" s="174">
        <v>7</v>
      </c>
      <c r="CZ110" s="145">
        <v>1.31000000000014E-3</v>
      </c>
    </row>
    <row r="111" spans="1:104">
      <c r="A111" s="175"/>
      <c r="B111" s="177"/>
      <c r="C111" s="226" t="s">
        <v>215</v>
      </c>
      <c r="D111" s="227"/>
      <c r="E111" s="178">
        <v>6</v>
      </c>
      <c r="F111" s="179"/>
      <c r="G111" s="180"/>
      <c r="M111" s="176" t="s">
        <v>215</v>
      </c>
      <c r="O111" s="167"/>
    </row>
    <row r="112" spans="1:104">
      <c r="A112" s="175"/>
      <c r="B112" s="177"/>
      <c r="C112" s="226" t="s">
        <v>216</v>
      </c>
      <c r="D112" s="227"/>
      <c r="E112" s="178">
        <v>17</v>
      </c>
      <c r="F112" s="179"/>
      <c r="G112" s="180"/>
      <c r="M112" s="176" t="s">
        <v>216</v>
      </c>
      <c r="O112" s="167"/>
    </row>
    <row r="113" spans="1:104">
      <c r="A113" s="175"/>
      <c r="B113" s="177"/>
      <c r="C113" s="226" t="s">
        <v>217</v>
      </c>
      <c r="D113" s="227"/>
      <c r="E113" s="178">
        <v>21</v>
      </c>
      <c r="F113" s="179"/>
      <c r="G113" s="180"/>
      <c r="M113" s="176" t="s">
        <v>217</v>
      </c>
      <c r="O113" s="167"/>
    </row>
    <row r="114" spans="1:104">
      <c r="A114" s="175"/>
      <c r="B114" s="177"/>
      <c r="C114" s="226" t="s">
        <v>218</v>
      </c>
      <c r="D114" s="227"/>
      <c r="E114" s="178">
        <v>20.6</v>
      </c>
      <c r="F114" s="179"/>
      <c r="G114" s="180"/>
      <c r="M114" s="176" t="s">
        <v>218</v>
      </c>
      <c r="O114" s="167"/>
    </row>
    <row r="115" spans="1:104">
      <c r="A115" s="175"/>
      <c r="B115" s="177"/>
      <c r="C115" s="226" t="s">
        <v>219</v>
      </c>
      <c r="D115" s="227"/>
      <c r="E115" s="178">
        <v>16</v>
      </c>
      <c r="F115" s="179"/>
      <c r="G115" s="180"/>
      <c r="M115" s="176" t="s">
        <v>219</v>
      </c>
      <c r="O115" s="167"/>
    </row>
    <row r="116" spans="1:104">
      <c r="A116" s="168">
        <v>38</v>
      </c>
      <c r="B116" s="169" t="s">
        <v>220</v>
      </c>
      <c r="C116" s="170" t="s">
        <v>221</v>
      </c>
      <c r="D116" s="171" t="s">
        <v>89</v>
      </c>
      <c r="E116" s="172">
        <v>2.5</v>
      </c>
      <c r="F116" s="172">
        <v>0</v>
      </c>
      <c r="G116" s="173">
        <f>E116*F116</f>
        <v>0</v>
      </c>
      <c r="O116" s="167">
        <v>2</v>
      </c>
      <c r="AA116" s="145">
        <v>1</v>
      </c>
      <c r="AB116" s="145">
        <v>7</v>
      </c>
      <c r="AC116" s="145">
        <v>7</v>
      </c>
      <c r="AZ116" s="145">
        <v>2</v>
      </c>
      <c r="BA116" s="145">
        <f>IF(AZ116=1,G116,0)</f>
        <v>0</v>
      </c>
      <c r="BB116" s="145">
        <f>IF(AZ116=2,G116,0)</f>
        <v>0</v>
      </c>
      <c r="BC116" s="145">
        <f>IF(AZ116=3,G116,0)</f>
        <v>0</v>
      </c>
      <c r="BD116" s="145">
        <f>IF(AZ116=4,G116,0)</f>
        <v>0</v>
      </c>
      <c r="BE116" s="145">
        <f>IF(AZ116=5,G116,0)</f>
        <v>0</v>
      </c>
      <c r="CA116" s="174">
        <v>1</v>
      </c>
      <c r="CB116" s="174">
        <v>7</v>
      </c>
      <c r="CZ116" s="145">
        <v>1.60999999999945E-3</v>
      </c>
    </row>
    <row r="117" spans="1:104">
      <c r="A117" s="175"/>
      <c r="B117" s="177"/>
      <c r="C117" s="226" t="s">
        <v>222</v>
      </c>
      <c r="D117" s="227"/>
      <c r="E117" s="178">
        <v>2.5</v>
      </c>
      <c r="F117" s="179"/>
      <c r="G117" s="180"/>
      <c r="M117" s="176" t="s">
        <v>222</v>
      </c>
      <c r="O117" s="167"/>
    </row>
    <row r="118" spans="1:104">
      <c r="A118" s="168">
        <v>39</v>
      </c>
      <c r="B118" s="169" t="s">
        <v>223</v>
      </c>
      <c r="C118" s="170" t="s">
        <v>224</v>
      </c>
      <c r="D118" s="171" t="s">
        <v>89</v>
      </c>
      <c r="E118" s="172">
        <v>1.5</v>
      </c>
      <c r="F118" s="172">
        <v>0</v>
      </c>
      <c r="G118" s="173">
        <f>E118*F118</f>
        <v>0</v>
      </c>
      <c r="O118" s="167">
        <v>2</v>
      </c>
      <c r="AA118" s="145">
        <v>1</v>
      </c>
      <c r="AB118" s="145">
        <v>7</v>
      </c>
      <c r="AC118" s="145">
        <v>7</v>
      </c>
      <c r="AZ118" s="145">
        <v>2</v>
      </c>
      <c r="BA118" s="145">
        <f>IF(AZ118=1,G118,0)</f>
        <v>0</v>
      </c>
      <c r="BB118" s="145">
        <f>IF(AZ118=2,G118,0)</f>
        <v>0</v>
      </c>
      <c r="BC118" s="145">
        <f>IF(AZ118=3,G118,0)</f>
        <v>0</v>
      </c>
      <c r="BD118" s="145">
        <f>IF(AZ118=4,G118,0)</f>
        <v>0</v>
      </c>
      <c r="BE118" s="145">
        <f>IF(AZ118=5,G118,0)</f>
        <v>0</v>
      </c>
      <c r="CA118" s="174">
        <v>1</v>
      </c>
      <c r="CB118" s="174">
        <v>7</v>
      </c>
      <c r="CZ118" s="145">
        <v>7.40000000000407E-4</v>
      </c>
    </row>
    <row r="119" spans="1:104">
      <c r="A119" s="175"/>
      <c r="B119" s="177"/>
      <c r="C119" s="226" t="s">
        <v>225</v>
      </c>
      <c r="D119" s="227"/>
      <c r="E119" s="178">
        <v>1.5</v>
      </c>
      <c r="F119" s="179"/>
      <c r="G119" s="180"/>
      <c r="M119" s="176" t="s">
        <v>225</v>
      </c>
      <c r="O119" s="167"/>
    </row>
    <row r="120" spans="1:104">
      <c r="A120" s="168">
        <v>40</v>
      </c>
      <c r="B120" s="169" t="s">
        <v>226</v>
      </c>
      <c r="C120" s="170" t="s">
        <v>227</v>
      </c>
      <c r="D120" s="171" t="s">
        <v>89</v>
      </c>
      <c r="E120" s="172">
        <v>16.7</v>
      </c>
      <c r="F120" s="172">
        <v>0</v>
      </c>
      <c r="G120" s="173">
        <f>E120*F120</f>
        <v>0</v>
      </c>
      <c r="O120" s="167">
        <v>2</v>
      </c>
      <c r="AA120" s="145">
        <v>1</v>
      </c>
      <c r="AB120" s="145">
        <v>7</v>
      </c>
      <c r="AC120" s="145">
        <v>7</v>
      </c>
      <c r="AZ120" s="145">
        <v>2</v>
      </c>
      <c r="BA120" s="145">
        <f>IF(AZ120=1,G120,0)</f>
        <v>0</v>
      </c>
      <c r="BB120" s="145">
        <f>IF(AZ120=2,G120,0)</f>
        <v>0</v>
      </c>
      <c r="BC120" s="145">
        <f>IF(AZ120=3,G120,0)</f>
        <v>0</v>
      </c>
      <c r="BD120" s="145">
        <f>IF(AZ120=4,G120,0)</f>
        <v>0</v>
      </c>
      <c r="BE120" s="145">
        <f>IF(AZ120=5,G120,0)</f>
        <v>0</v>
      </c>
      <c r="CA120" s="174">
        <v>1</v>
      </c>
      <c r="CB120" s="174">
        <v>7</v>
      </c>
      <c r="CZ120" s="145">
        <v>7.40000000000407E-4</v>
      </c>
    </row>
    <row r="121" spans="1:104">
      <c r="A121" s="175"/>
      <c r="B121" s="177"/>
      <c r="C121" s="226" t="s">
        <v>228</v>
      </c>
      <c r="D121" s="227"/>
      <c r="E121" s="178">
        <v>9.1999999999999993</v>
      </c>
      <c r="F121" s="179"/>
      <c r="G121" s="180"/>
      <c r="M121" s="176" t="s">
        <v>228</v>
      </c>
      <c r="O121" s="167"/>
    </row>
    <row r="122" spans="1:104">
      <c r="A122" s="175"/>
      <c r="B122" s="177"/>
      <c r="C122" s="226" t="s">
        <v>207</v>
      </c>
      <c r="D122" s="227"/>
      <c r="E122" s="178">
        <v>6</v>
      </c>
      <c r="F122" s="179"/>
      <c r="G122" s="180"/>
      <c r="M122" s="176" t="s">
        <v>207</v>
      </c>
      <c r="O122" s="167"/>
    </row>
    <row r="123" spans="1:104">
      <c r="A123" s="175"/>
      <c r="B123" s="177"/>
      <c r="C123" s="226" t="s">
        <v>229</v>
      </c>
      <c r="D123" s="227"/>
      <c r="E123" s="178">
        <v>1.5</v>
      </c>
      <c r="F123" s="179"/>
      <c r="G123" s="180"/>
      <c r="M123" s="176" t="s">
        <v>229</v>
      </c>
      <c r="O123" s="167"/>
    </row>
    <row r="124" spans="1:104">
      <c r="A124" s="168">
        <v>41</v>
      </c>
      <c r="B124" s="169" t="s">
        <v>230</v>
      </c>
      <c r="C124" s="170" t="s">
        <v>231</v>
      </c>
      <c r="D124" s="171" t="s">
        <v>89</v>
      </c>
      <c r="E124" s="172">
        <v>86.2</v>
      </c>
      <c r="F124" s="172">
        <v>0</v>
      </c>
      <c r="G124" s="173">
        <f>E124*F124</f>
        <v>0</v>
      </c>
      <c r="O124" s="167">
        <v>2</v>
      </c>
      <c r="AA124" s="145">
        <v>1</v>
      </c>
      <c r="AB124" s="145">
        <v>7</v>
      </c>
      <c r="AC124" s="145">
        <v>7</v>
      </c>
      <c r="AZ124" s="145">
        <v>2</v>
      </c>
      <c r="BA124" s="145">
        <f>IF(AZ124=1,G124,0)</f>
        <v>0</v>
      </c>
      <c r="BB124" s="145">
        <f>IF(AZ124=2,G124,0)</f>
        <v>0</v>
      </c>
      <c r="BC124" s="145">
        <f>IF(AZ124=3,G124,0)</f>
        <v>0</v>
      </c>
      <c r="BD124" s="145">
        <f>IF(AZ124=4,G124,0)</f>
        <v>0</v>
      </c>
      <c r="BE124" s="145">
        <f>IF(AZ124=5,G124,0)</f>
        <v>0</v>
      </c>
      <c r="CA124" s="174">
        <v>1</v>
      </c>
      <c r="CB124" s="174">
        <v>7</v>
      </c>
      <c r="CZ124" s="145">
        <v>1.3699999999996499E-3</v>
      </c>
    </row>
    <row r="125" spans="1:104">
      <c r="A125" s="175"/>
      <c r="B125" s="177"/>
      <c r="C125" s="226" t="s">
        <v>232</v>
      </c>
      <c r="D125" s="227"/>
      <c r="E125" s="178">
        <v>16.5</v>
      </c>
      <c r="F125" s="179"/>
      <c r="G125" s="180"/>
      <c r="M125" s="176" t="s">
        <v>232</v>
      </c>
      <c r="O125" s="167"/>
    </row>
    <row r="126" spans="1:104">
      <c r="A126" s="175"/>
      <c r="B126" s="177"/>
      <c r="C126" s="226" t="s">
        <v>233</v>
      </c>
      <c r="D126" s="227"/>
      <c r="E126" s="178">
        <v>18.600000000000001</v>
      </c>
      <c r="F126" s="179"/>
      <c r="G126" s="180"/>
      <c r="M126" s="176" t="s">
        <v>233</v>
      </c>
      <c r="O126" s="167"/>
    </row>
    <row r="127" spans="1:104">
      <c r="A127" s="175"/>
      <c r="B127" s="177"/>
      <c r="C127" s="226" t="s">
        <v>234</v>
      </c>
      <c r="D127" s="227"/>
      <c r="E127" s="178">
        <v>18</v>
      </c>
      <c r="F127" s="179"/>
      <c r="G127" s="180"/>
      <c r="M127" s="176" t="s">
        <v>234</v>
      </c>
      <c r="O127" s="167"/>
    </row>
    <row r="128" spans="1:104">
      <c r="A128" s="175"/>
      <c r="B128" s="177"/>
      <c r="C128" s="226" t="s">
        <v>235</v>
      </c>
      <c r="D128" s="227"/>
      <c r="E128" s="178">
        <v>33.1</v>
      </c>
      <c r="F128" s="179"/>
      <c r="G128" s="180"/>
      <c r="M128" s="176" t="s">
        <v>235</v>
      </c>
      <c r="O128" s="167"/>
    </row>
    <row r="129" spans="1:104">
      <c r="A129" s="168">
        <v>42</v>
      </c>
      <c r="B129" s="169" t="s">
        <v>236</v>
      </c>
      <c r="C129" s="170" t="s">
        <v>237</v>
      </c>
      <c r="D129" s="171" t="s">
        <v>89</v>
      </c>
      <c r="E129" s="172">
        <v>3</v>
      </c>
      <c r="F129" s="172">
        <v>0</v>
      </c>
      <c r="G129" s="173">
        <f>E129*F129</f>
        <v>0</v>
      </c>
      <c r="O129" s="167">
        <v>2</v>
      </c>
      <c r="AA129" s="145">
        <v>1</v>
      </c>
      <c r="AB129" s="145">
        <v>7</v>
      </c>
      <c r="AC129" s="145">
        <v>7</v>
      </c>
      <c r="AZ129" s="145">
        <v>2</v>
      </c>
      <c r="BA129" s="145">
        <f>IF(AZ129=1,G129,0)</f>
        <v>0</v>
      </c>
      <c r="BB129" s="145">
        <f>IF(AZ129=2,G129,0)</f>
        <v>0</v>
      </c>
      <c r="BC129" s="145">
        <f>IF(AZ129=3,G129,0)</f>
        <v>0</v>
      </c>
      <c r="BD129" s="145">
        <f>IF(AZ129=4,G129,0)</f>
        <v>0</v>
      </c>
      <c r="BE129" s="145">
        <f>IF(AZ129=5,G129,0)</f>
        <v>0</v>
      </c>
      <c r="CA129" s="174">
        <v>1</v>
      </c>
      <c r="CB129" s="174">
        <v>7</v>
      </c>
      <c r="CZ129" s="145">
        <v>1.7300000000002301E-3</v>
      </c>
    </row>
    <row r="130" spans="1:104">
      <c r="A130" s="175"/>
      <c r="B130" s="177"/>
      <c r="C130" s="226" t="s">
        <v>238</v>
      </c>
      <c r="D130" s="227"/>
      <c r="E130" s="178">
        <v>3</v>
      </c>
      <c r="F130" s="179"/>
      <c r="G130" s="180"/>
      <c r="M130" s="176" t="s">
        <v>238</v>
      </c>
      <c r="O130" s="167"/>
    </row>
    <row r="131" spans="1:104">
      <c r="A131" s="168">
        <v>43</v>
      </c>
      <c r="B131" s="169" t="s">
        <v>239</v>
      </c>
      <c r="C131" s="170" t="s">
        <v>240</v>
      </c>
      <c r="D131" s="171" t="s">
        <v>89</v>
      </c>
      <c r="E131" s="172">
        <v>23</v>
      </c>
      <c r="F131" s="172">
        <v>0</v>
      </c>
      <c r="G131" s="173">
        <f>E131*F131</f>
        <v>0</v>
      </c>
      <c r="O131" s="167">
        <v>2</v>
      </c>
      <c r="AA131" s="145">
        <v>1</v>
      </c>
      <c r="AB131" s="145">
        <v>7</v>
      </c>
      <c r="AC131" s="145">
        <v>7</v>
      </c>
      <c r="AZ131" s="145">
        <v>2</v>
      </c>
      <c r="BA131" s="145">
        <f>IF(AZ131=1,G131,0)</f>
        <v>0</v>
      </c>
      <c r="BB131" s="145">
        <f>IF(AZ131=2,G131,0)</f>
        <v>0</v>
      </c>
      <c r="BC131" s="145">
        <f>IF(AZ131=3,G131,0)</f>
        <v>0</v>
      </c>
      <c r="BD131" s="145">
        <f>IF(AZ131=4,G131,0)</f>
        <v>0</v>
      </c>
      <c r="BE131" s="145">
        <f>IF(AZ131=5,G131,0)</f>
        <v>0</v>
      </c>
      <c r="CA131" s="174">
        <v>1</v>
      </c>
      <c r="CB131" s="174">
        <v>7</v>
      </c>
      <c r="CZ131" s="145">
        <v>1.6800000000003501E-3</v>
      </c>
    </row>
    <row r="132" spans="1:104">
      <c r="A132" s="175"/>
      <c r="B132" s="177"/>
      <c r="C132" s="226" t="s">
        <v>241</v>
      </c>
      <c r="D132" s="227"/>
      <c r="E132" s="178">
        <v>23</v>
      </c>
      <c r="F132" s="179"/>
      <c r="G132" s="180"/>
      <c r="M132" s="176" t="s">
        <v>241</v>
      </c>
      <c r="O132" s="167"/>
    </row>
    <row r="133" spans="1:104">
      <c r="A133" s="168">
        <v>44</v>
      </c>
      <c r="B133" s="169" t="s">
        <v>242</v>
      </c>
      <c r="C133" s="170" t="s">
        <v>243</v>
      </c>
      <c r="D133" s="171" t="s">
        <v>89</v>
      </c>
      <c r="E133" s="172">
        <v>3.5</v>
      </c>
      <c r="F133" s="172">
        <v>0</v>
      </c>
      <c r="G133" s="173">
        <f>E133*F133</f>
        <v>0</v>
      </c>
      <c r="O133" s="167">
        <v>2</v>
      </c>
      <c r="AA133" s="145">
        <v>1</v>
      </c>
      <c r="AB133" s="145">
        <v>7</v>
      </c>
      <c r="AC133" s="145">
        <v>7</v>
      </c>
      <c r="AZ133" s="145">
        <v>2</v>
      </c>
      <c r="BA133" s="145">
        <f>IF(AZ133=1,G133,0)</f>
        <v>0</v>
      </c>
      <c r="BB133" s="145">
        <f>IF(AZ133=2,G133,0)</f>
        <v>0</v>
      </c>
      <c r="BC133" s="145">
        <f>IF(AZ133=3,G133,0)</f>
        <v>0</v>
      </c>
      <c r="BD133" s="145">
        <f>IF(AZ133=4,G133,0)</f>
        <v>0</v>
      </c>
      <c r="BE133" s="145">
        <f>IF(AZ133=5,G133,0)</f>
        <v>0</v>
      </c>
      <c r="CA133" s="174">
        <v>1</v>
      </c>
      <c r="CB133" s="174">
        <v>7</v>
      </c>
      <c r="CZ133" s="145">
        <v>1.9500000000007801E-3</v>
      </c>
    </row>
    <row r="134" spans="1:104">
      <c r="A134" s="175"/>
      <c r="B134" s="177"/>
      <c r="C134" s="226" t="s">
        <v>244</v>
      </c>
      <c r="D134" s="227"/>
      <c r="E134" s="178">
        <v>3.5</v>
      </c>
      <c r="F134" s="179"/>
      <c r="G134" s="180"/>
      <c r="M134" s="176" t="s">
        <v>244</v>
      </c>
      <c r="O134" s="167"/>
    </row>
    <row r="135" spans="1:104">
      <c r="A135" s="168">
        <v>45</v>
      </c>
      <c r="B135" s="169" t="s">
        <v>245</v>
      </c>
      <c r="C135" s="170" t="s">
        <v>246</v>
      </c>
      <c r="D135" s="171" t="s">
        <v>89</v>
      </c>
      <c r="E135" s="172">
        <v>37</v>
      </c>
      <c r="F135" s="172">
        <v>0</v>
      </c>
      <c r="G135" s="173">
        <f>E135*F135</f>
        <v>0</v>
      </c>
      <c r="O135" s="167">
        <v>2</v>
      </c>
      <c r="AA135" s="145">
        <v>1</v>
      </c>
      <c r="AB135" s="145">
        <v>7</v>
      </c>
      <c r="AC135" s="145">
        <v>7</v>
      </c>
      <c r="AZ135" s="145">
        <v>2</v>
      </c>
      <c r="BA135" s="145">
        <f>IF(AZ135=1,G135,0)</f>
        <v>0</v>
      </c>
      <c r="BB135" s="145">
        <f>IF(AZ135=2,G135,0)</f>
        <v>0</v>
      </c>
      <c r="BC135" s="145">
        <f>IF(AZ135=3,G135,0)</f>
        <v>0</v>
      </c>
      <c r="BD135" s="145">
        <f>IF(AZ135=4,G135,0)</f>
        <v>0</v>
      </c>
      <c r="BE135" s="145">
        <f>IF(AZ135=5,G135,0)</f>
        <v>0</v>
      </c>
      <c r="CA135" s="174">
        <v>1</v>
      </c>
      <c r="CB135" s="174">
        <v>7</v>
      </c>
      <c r="CZ135" s="145">
        <v>2.0899999999990401E-3</v>
      </c>
    </row>
    <row r="136" spans="1:104">
      <c r="A136" s="175"/>
      <c r="B136" s="177"/>
      <c r="C136" s="226" t="s">
        <v>247</v>
      </c>
      <c r="D136" s="227"/>
      <c r="E136" s="178">
        <v>37</v>
      </c>
      <c r="F136" s="179"/>
      <c r="G136" s="180"/>
      <c r="M136" s="176" t="s">
        <v>247</v>
      </c>
      <c r="O136" s="167"/>
    </row>
    <row r="137" spans="1:104">
      <c r="A137" s="168">
        <v>46</v>
      </c>
      <c r="B137" s="169" t="s">
        <v>248</v>
      </c>
      <c r="C137" s="170" t="s">
        <v>249</v>
      </c>
      <c r="D137" s="171" t="s">
        <v>89</v>
      </c>
      <c r="E137" s="172">
        <v>16.5</v>
      </c>
      <c r="F137" s="172">
        <v>0</v>
      </c>
      <c r="G137" s="173">
        <f>E137*F137</f>
        <v>0</v>
      </c>
      <c r="O137" s="167">
        <v>2</v>
      </c>
      <c r="AA137" s="145">
        <v>1</v>
      </c>
      <c r="AB137" s="145">
        <v>7</v>
      </c>
      <c r="AC137" s="145">
        <v>7</v>
      </c>
      <c r="AZ137" s="145">
        <v>2</v>
      </c>
      <c r="BA137" s="145">
        <f>IF(AZ137=1,G137,0)</f>
        <v>0</v>
      </c>
      <c r="BB137" s="145">
        <f>IF(AZ137=2,G137,0)</f>
        <v>0</v>
      </c>
      <c r="BC137" s="145">
        <f>IF(AZ137=3,G137,0)</f>
        <v>0</v>
      </c>
      <c r="BD137" s="145">
        <f>IF(AZ137=4,G137,0)</f>
        <v>0</v>
      </c>
      <c r="BE137" s="145">
        <f>IF(AZ137=5,G137,0)</f>
        <v>0</v>
      </c>
      <c r="CA137" s="174">
        <v>1</v>
      </c>
      <c r="CB137" s="174">
        <v>7</v>
      </c>
      <c r="CZ137" s="145">
        <v>2.5000000000012798E-3</v>
      </c>
    </row>
    <row r="138" spans="1:104">
      <c r="A138" s="175"/>
      <c r="B138" s="177"/>
      <c r="C138" s="226" t="s">
        <v>232</v>
      </c>
      <c r="D138" s="227"/>
      <c r="E138" s="178">
        <v>16.5</v>
      </c>
      <c r="F138" s="179"/>
      <c r="G138" s="180"/>
      <c r="M138" s="176" t="s">
        <v>232</v>
      </c>
      <c r="O138" s="167"/>
    </row>
    <row r="139" spans="1:104">
      <c r="A139" s="168">
        <v>47</v>
      </c>
      <c r="B139" s="169" t="s">
        <v>250</v>
      </c>
      <c r="C139" s="170" t="s">
        <v>251</v>
      </c>
      <c r="D139" s="171" t="s">
        <v>89</v>
      </c>
      <c r="E139" s="172">
        <v>1.5</v>
      </c>
      <c r="F139" s="172">
        <v>0</v>
      </c>
      <c r="G139" s="173">
        <f>E139*F139</f>
        <v>0</v>
      </c>
      <c r="O139" s="167">
        <v>2</v>
      </c>
      <c r="AA139" s="145">
        <v>1</v>
      </c>
      <c r="AB139" s="145">
        <v>7</v>
      </c>
      <c r="AC139" s="145">
        <v>7</v>
      </c>
      <c r="AZ139" s="145">
        <v>2</v>
      </c>
      <c r="BA139" s="145">
        <f>IF(AZ139=1,G139,0)</f>
        <v>0</v>
      </c>
      <c r="BB139" s="145">
        <f>IF(AZ139=2,G139,0)</f>
        <v>0</v>
      </c>
      <c r="BC139" s="145">
        <f>IF(AZ139=3,G139,0)</f>
        <v>0</v>
      </c>
      <c r="BD139" s="145">
        <f>IF(AZ139=4,G139,0)</f>
        <v>0</v>
      </c>
      <c r="BE139" s="145">
        <f>IF(AZ139=5,G139,0)</f>
        <v>0</v>
      </c>
      <c r="CA139" s="174">
        <v>1</v>
      </c>
      <c r="CB139" s="174">
        <v>7</v>
      </c>
      <c r="CZ139" s="145">
        <v>3.55000000000061E-3</v>
      </c>
    </row>
    <row r="140" spans="1:104">
      <c r="A140" s="175"/>
      <c r="B140" s="177"/>
      <c r="C140" s="226" t="s">
        <v>203</v>
      </c>
      <c r="D140" s="227"/>
      <c r="E140" s="178">
        <v>1.5</v>
      </c>
      <c r="F140" s="179"/>
      <c r="G140" s="180"/>
      <c r="M140" s="176" t="s">
        <v>203</v>
      </c>
      <c r="O140" s="167"/>
    </row>
    <row r="141" spans="1:104">
      <c r="A141" s="168">
        <v>48</v>
      </c>
      <c r="B141" s="169" t="s">
        <v>252</v>
      </c>
      <c r="C141" s="170" t="s">
        <v>253</v>
      </c>
      <c r="D141" s="171" t="s">
        <v>95</v>
      </c>
      <c r="E141" s="172">
        <v>36</v>
      </c>
      <c r="F141" s="172">
        <v>0</v>
      </c>
      <c r="G141" s="173">
        <f>E141*F141</f>
        <v>0</v>
      </c>
      <c r="O141" s="167">
        <v>2</v>
      </c>
      <c r="AA141" s="145">
        <v>1</v>
      </c>
      <c r="AB141" s="145">
        <v>7</v>
      </c>
      <c r="AC141" s="145">
        <v>7</v>
      </c>
      <c r="AZ141" s="145">
        <v>2</v>
      </c>
      <c r="BA141" s="145">
        <f>IF(AZ141=1,G141,0)</f>
        <v>0</v>
      </c>
      <c r="BB141" s="145">
        <f>IF(AZ141=2,G141,0)</f>
        <v>0</v>
      </c>
      <c r="BC141" s="145">
        <f>IF(AZ141=3,G141,0)</f>
        <v>0</v>
      </c>
      <c r="BD141" s="145">
        <f>IF(AZ141=4,G141,0)</f>
        <v>0</v>
      </c>
      <c r="BE141" s="145">
        <f>IF(AZ141=5,G141,0)</f>
        <v>0</v>
      </c>
      <c r="CA141" s="174">
        <v>1</v>
      </c>
      <c r="CB141" s="174">
        <v>7</v>
      </c>
      <c r="CZ141" s="145">
        <v>0</v>
      </c>
    </row>
    <row r="142" spans="1:104">
      <c r="A142" s="175"/>
      <c r="B142" s="177"/>
      <c r="C142" s="226" t="s">
        <v>254</v>
      </c>
      <c r="D142" s="227"/>
      <c r="E142" s="178">
        <v>35</v>
      </c>
      <c r="F142" s="179"/>
      <c r="G142" s="180"/>
      <c r="M142" s="176" t="s">
        <v>254</v>
      </c>
      <c r="O142" s="167"/>
    </row>
    <row r="143" spans="1:104">
      <c r="A143" s="175"/>
      <c r="B143" s="177"/>
      <c r="C143" s="226" t="s">
        <v>255</v>
      </c>
      <c r="D143" s="227"/>
      <c r="E143" s="178">
        <v>1</v>
      </c>
      <c r="F143" s="179"/>
      <c r="G143" s="180"/>
      <c r="M143" s="176" t="s">
        <v>255</v>
      </c>
      <c r="O143" s="167"/>
    </row>
    <row r="144" spans="1:104">
      <c r="A144" s="168">
        <v>49</v>
      </c>
      <c r="B144" s="169" t="s">
        <v>256</v>
      </c>
      <c r="C144" s="170" t="s">
        <v>257</v>
      </c>
      <c r="D144" s="171" t="s">
        <v>95</v>
      </c>
      <c r="E144" s="172">
        <v>12</v>
      </c>
      <c r="F144" s="172">
        <v>0</v>
      </c>
      <c r="G144" s="173">
        <f>E144*F144</f>
        <v>0</v>
      </c>
      <c r="O144" s="167">
        <v>2</v>
      </c>
      <c r="AA144" s="145">
        <v>1</v>
      </c>
      <c r="AB144" s="145">
        <v>7</v>
      </c>
      <c r="AC144" s="145">
        <v>7</v>
      </c>
      <c r="AZ144" s="145">
        <v>2</v>
      </c>
      <c r="BA144" s="145">
        <f>IF(AZ144=1,G144,0)</f>
        <v>0</v>
      </c>
      <c r="BB144" s="145">
        <f>IF(AZ144=2,G144,0)</f>
        <v>0</v>
      </c>
      <c r="BC144" s="145">
        <f>IF(AZ144=3,G144,0)</f>
        <v>0</v>
      </c>
      <c r="BD144" s="145">
        <f>IF(AZ144=4,G144,0)</f>
        <v>0</v>
      </c>
      <c r="BE144" s="145">
        <f>IF(AZ144=5,G144,0)</f>
        <v>0</v>
      </c>
      <c r="CA144" s="174">
        <v>1</v>
      </c>
      <c r="CB144" s="174">
        <v>7</v>
      </c>
      <c r="CZ144" s="145">
        <v>0</v>
      </c>
    </row>
    <row r="145" spans="1:104">
      <c r="A145" s="175"/>
      <c r="B145" s="177"/>
      <c r="C145" s="226" t="s">
        <v>258</v>
      </c>
      <c r="D145" s="227"/>
      <c r="E145" s="178">
        <v>8</v>
      </c>
      <c r="F145" s="179"/>
      <c r="G145" s="180"/>
      <c r="M145" s="176" t="s">
        <v>258</v>
      </c>
      <c r="O145" s="167"/>
    </row>
    <row r="146" spans="1:104">
      <c r="A146" s="175"/>
      <c r="B146" s="177"/>
      <c r="C146" s="226" t="s">
        <v>259</v>
      </c>
      <c r="D146" s="227"/>
      <c r="E146" s="178">
        <v>4</v>
      </c>
      <c r="F146" s="179"/>
      <c r="G146" s="180"/>
      <c r="M146" s="176" t="s">
        <v>259</v>
      </c>
      <c r="O146" s="167"/>
    </row>
    <row r="147" spans="1:104">
      <c r="A147" s="168">
        <v>50</v>
      </c>
      <c r="B147" s="169" t="s">
        <v>260</v>
      </c>
      <c r="C147" s="170" t="s">
        <v>261</v>
      </c>
      <c r="D147" s="171" t="s">
        <v>95</v>
      </c>
      <c r="E147" s="172">
        <v>41</v>
      </c>
      <c r="F147" s="172">
        <v>0</v>
      </c>
      <c r="G147" s="173">
        <f>E147*F147</f>
        <v>0</v>
      </c>
      <c r="O147" s="167">
        <v>2</v>
      </c>
      <c r="AA147" s="145">
        <v>1</v>
      </c>
      <c r="AB147" s="145">
        <v>7</v>
      </c>
      <c r="AC147" s="145">
        <v>7</v>
      </c>
      <c r="AZ147" s="145">
        <v>2</v>
      </c>
      <c r="BA147" s="145">
        <f>IF(AZ147=1,G147,0)</f>
        <v>0</v>
      </c>
      <c r="BB147" s="145">
        <f>IF(AZ147=2,G147,0)</f>
        <v>0</v>
      </c>
      <c r="BC147" s="145">
        <f>IF(AZ147=3,G147,0)</f>
        <v>0</v>
      </c>
      <c r="BD147" s="145">
        <f>IF(AZ147=4,G147,0)</f>
        <v>0</v>
      </c>
      <c r="BE147" s="145">
        <f>IF(AZ147=5,G147,0)</f>
        <v>0</v>
      </c>
      <c r="CA147" s="174">
        <v>1</v>
      </c>
      <c r="CB147" s="174">
        <v>7</v>
      </c>
      <c r="CZ147" s="145">
        <v>0</v>
      </c>
    </row>
    <row r="148" spans="1:104">
      <c r="A148" s="175"/>
      <c r="B148" s="177"/>
      <c r="C148" s="226" t="s">
        <v>262</v>
      </c>
      <c r="D148" s="227"/>
      <c r="E148" s="178">
        <v>4</v>
      </c>
      <c r="F148" s="179"/>
      <c r="G148" s="180"/>
      <c r="M148" s="176" t="s">
        <v>262</v>
      </c>
      <c r="O148" s="167"/>
    </row>
    <row r="149" spans="1:104">
      <c r="A149" s="175"/>
      <c r="B149" s="177"/>
      <c r="C149" s="226" t="s">
        <v>263</v>
      </c>
      <c r="D149" s="227"/>
      <c r="E149" s="178">
        <v>32</v>
      </c>
      <c r="F149" s="179"/>
      <c r="G149" s="180"/>
      <c r="M149" s="176" t="s">
        <v>263</v>
      </c>
      <c r="O149" s="167"/>
    </row>
    <row r="150" spans="1:104">
      <c r="A150" s="175"/>
      <c r="B150" s="177"/>
      <c r="C150" s="226" t="s">
        <v>264</v>
      </c>
      <c r="D150" s="227"/>
      <c r="E150" s="178">
        <v>1</v>
      </c>
      <c r="F150" s="179"/>
      <c r="G150" s="180"/>
      <c r="M150" s="176" t="s">
        <v>264</v>
      </c>
      <c r="O150" s="167"/>
    </row>
    <row r="151" spans="1:104">
      <c r="A151" s="175"/>
      <c r="B151" s="177"/>
      <c r="C151" s="226" t="s">
        <v>265</v>
      </c>
      <c r="D151" s="227"/>
      <c r="E151" s="178">
        <v>4</v>
      </c>
      <c r="F151" s="179"/>
      <c r="G151" s="180"/>
      <c r="M151" s="176" t="s">
        <v>265</v>
      </c>
      <c r="O151" s="167"/>
    </row>
    <row r="152" spans="1:104" ht="22.5">
      <c r="A152" s="168">
        <v>51</v>
      </c>
      <c r="B152" s="169" t="s">
        <v>266</v>
      </c>
      <c r="C152" s="170" t="s">
        <v>267</v>
      </c>
      <c r="D152" s="171" t="s">
        <v>95</v>
      </c>
      <c r="E152" s="172">
        <v>4</v>
      </c>
      <c r="F152" s="172">
        <v>0</v>
      </c>
      <c r="G152" s="173">
        <f t="shared" ref="G152:G159" si="0">E152*F152</f>
        <v>0</v>
      </c>
      <c r="O152" s="167">
        <v>2</v>
      </c>
      <c r="AA152" s="145">
        <v>1</v>
      </c>
      <c r="AB152" s="145">
        <v>7</v>
      </c>
      <c r="AC152" s="145">
        <v>7</v>
      </c>
      <c r="AZ152" s="145">
        <v>2</v>
      </c>
      <c r="BA152" s="145">
        <f t="shared" ref="BA152:BA159" si="1">IF(AZ152=1,G152,0)</f>
        <v>0</v>
      </c>
      <c r="BB152" s="145">
        <f t="shared" ref="BB152:BB159" si="2">IF(AZ152=2,G152,0)</f>
        <v>0</v>
      </c>
      <c r="BC152" s="145">
        <f t="shared" ref="BC152:BC159" si="3">IF(AZ152=3,G152,0)</f>
        <v>0</v>
      </c>
      <c r="BD152" s="145">
        <f t="shared" ref="BD152:BD159" si="4">IF(AZ152=4,G152,0)</f>
        <v>0</v>
      </c>
      <c r="BE152" s="145">
        <f t="shared" ref="BE152:BE159" si="5">IF(AZ152=5,G152,0)</f>
        <v>0</v>
      </c>
      <c r="CA152" s="174">
        <v>1</v>
      </c>
      <c r="CB152" s="174">
        <v>7</v>
      </c>
      <c r="CZ152" s="145">
        <v>4.5599999999978999E-3</v>
      </c>
    </row>
    <row r="153" spans="1:104">
      <c r="A153" s="168">
        <v>52</v>
      </c>
      <c r="B153" s="169" t="s">
        <v>268</v>
      </c>
      <c r="C153" s="170" t="s">
        <v>269</v>
      </c>
      <c r="D153" s="171" t="s">
        <v>89</v>
      </c>
      <c r="E153" s="172">
        <v>452</v>
      </c>
      <c r="F153" s="172">
        <v>0</v>
      </c>
      <c r="G153" s="173">
        <f t="shared" si="0"/>
        <v>0</v>
      </c>
      <c r="O153" s="167">
        <v>2</v>
      </c>
      <c r="AA153" s="145">
        <v>1</v>
      </c>
      <c r="AB153" s="145">
        <v>7</v>
      </c>
      <c r="AC153" s="145">
        <v>7</v>
      </c>
      <c r="AZ153" s="145">
        <v>2</v>
      </c>
      <c r="BA153" s="145">
        <f t="shared" si="1"/>
        <v>0</v>
      </c>
      <c r="BB153" s="145">
        <f t="shared" si="2"/>
        <v>0</v>
      </c>
      <c r="BC153" s="145">
        <f t="shared" si="3"/>
        <v>0</v>
      </c>
      <c r="BD153" s="145">
        <f t="shared" si="4"/>
        <v>0</v>
      </c>
      <c r="BE153" s="145">
        <f t="shared" si="5"/>
        <v>0</v>
      </c>
      <c r="CA153" s="174">
        <v>1</v>
      </c>
      <c r="CB153" s="174">
        <v>7</v>
      </c>
      <c r="CZ153" s="145">
        <v>0</v>
      </c>
    </row>
    <row r="154" spans="1:104">
      <c r="A154" s="168">
        <v>53</v>
      </c>
      <c r="B154" s="169" t="s">
        <v>270</v>
      </c>
      <c r="C154" s="170" t="s">
        <v>271</v>
      </c>
      <c r="D154" s="171" t="s">
        <v>95</v>
      </c>
      <c r="E154" s="172">
        <v>25</v>
      </c>
      <c r="F154" s="172">
        <v>0</v>
      </c>
      <c r="G154" s="173">
        <f t="shared" si="0"/>
        <v>0</v>
      </c>
      <c r="O154" s="167">
        <v>2</v>
      </c>
      <c r="AA154" s="145">
        <v>12</v>
      </c>
      <c r="AB154" s="145">
        <v>0</v>
      </c>
      <c r="AC154" s="145">
        <v>45</v>
      </c>
      <c r="AZ154" s="145">
        <v>2</v>
      </c>
      <c r="BA154" s="145">
        <f t="shared" si="1"/>
        <v>0</v>
      </c>
      <c r="BB154" s="145">
        <f t="shared" si="2"/>
        <v>0</v>
      </c>
      <c r="BC154" s="145">
        <f t="shared" si="3"/>
        <v>0</v>
      </c>
      <c r="BD154" s="145">
        <f t="shared" si="4"/>
        <v>0</v>
      </c>
      <c r="BE154" s="145">
        <f t="shared" si="5"/>
        <v>0</v>
      </c>
      <c r="CA154" s="174">
        <v>12</v>
      </c>
      <c r="CB154" s="174">
        <v>0</v>
      </c>
      <c r="CZ154" s="145">
        <v>0</v>
      </c>
    </row>
    <row r="155" spans="1:104">
      <c r="A155" s="168">
        <v>54</v>
      </c>
      <c r="B155" s="169" t="s">
        <v>272</v>
      </c>
      <c r="C155" s="170" t="s">
        <v>273</v>
      </c>
      <c r="D155" s="171" t="s">
        <v>95</v>
      </c>
      <c r="E155" s="172">
        <v>2</v>
      </c>
      <c r="F155" s="172">
        <v>0</v>
      </c>
      <c r="G155" s="173">
        <f t="shared" si="0"/>
        <v>0</v>
      </c>
      <c r="O155" s="167">
        <v>2</v>
      </c>
      <c r="AA155" s="145">
        <v>1</v>
      </c>
      <c r="AB155" s="145">
        <v>7</v>
      </c>
      <c r="AC155" s="145">
        <v>7</v>
      </c>
      <c r="AZ155" s="145">
        <v>2</v>
      </c>
      <c r="BA155" s="145">
        <f t="shared" si="1"/>
        <v>0</v>
      </c>
      <c r="BB155" s="145">
        <f t="shared" si="2"/>
        <v>0</v>
      </c>
      <c r="BC155" s="145">
        <f t="shared" si="3"/>
        <v>0</v>
      </c>
      <c r="BD155" s="145">
        <f t="shared" si="4"/>
        <v>0</v>
      </c>
      <c r="BE155" s="145">
        <f t="shared" si="5"/>
        <v>0</v>
      </c>
      <c r="CA155" s="174">
        <v>1</v>
      </c>
      <c r="CB155" s="174">
        <v>7</v>
      </c>
      <c r="CZ155" s="145">
        <v>6.0000000000004501E-5</v>
      </c>
    </row>
    <row r="156" spans="1:104">
      <c r="A156" s="168">
        <v>55</v>
      </c>
      <c r="B156" s="169" t="s">
        <v>274</v>
      </c>
      <c r="C156" s="170" t="s">
        <v>275</v>
      </c>
      <c r="D156" s="171" t="s">
        <v>95</v>
      </c>
      <c r="E156" s="172">
        <v>8</v>
      </c>
      <c r="F156" s="172">
        <v>0</v>
      </c>
      <c r="G156" s="173">
        <f t="shared" si="0"/>
        <v>0</v>
      </c>
      <c r="O156" s="167">
        <v>2</v>
      </c>
      <c r="AA156" s="145">
        <v>1</v>
      </c>
      <c r="AB156" s="145">
        <v>7</v>
      </c>
      <c r="AC156" s="145">
        <v>7</v>
      </c>
      <c r="AZ156" s="145">
        <v>2</v>
      </c>
      <c r="BA156" s="145">
        <f t="shared" si="1"/>
        <v>0</v>
      </c>
      <c r="BB156" s="145">
        <f t="shared" si="2"/>
        <v>0</v>
      </c>
      <c r="BC156" s="145">
        <f t="shared" si="3"/>
        <v>0</v>
      </c>
      <c r="BD156" s="145">
        <f t="shared" si="4"/>
        <v>0</v>
      </c>
      <c r="BE156" s="145">
        <f t="shared" si="5"/>
        <v>0</v>
      </c>
      <c r="CA156" s="174">
        <v>1</v>
      </c>
      <c r="CB156" s="174">
        <v>7</v>
      </c>
      <c r="CZ156" s="145">
        <v>4.9000000000010103E-4</v>
      </c>
    </row>
    <row r="157" spans="1:104">
      <c r="A157" s="168">
        <v>56</v>
      </c>
      <c r="B157" s="169" t="s">
        <v>276</v>
      </c>
      <c r="C157" s="170" t="s">
        <v>277</v>
      </c>
      <c r="D157" s="171" t="s">
        <v>95</v>
      </c>
      <c r="E157" s="172">
        <v>11</v>
      </c>
      <c r="F157" s="172">
        <v>0</v>
      </c>
      <c r="G157" s="173">
        <f t="shared" si="0"/>
        <v>0</v>
      </c>
      <c r="O157" s="167">
        <v>2</v>
      </c>
      <c r="AA157" s="145">
        <v>12</v>
      </c>
      <c r="AB157" s="145">
        <v>0</v>
      </c>
      <c r="AC157" s="145">
        <v>74</v>
      </c>
      <c r="AZ157" s="145">
        <v>2</v>
      </c>
      <c r="BA157" s="145">
        <f t="shared" si="1"/>
        <v>0</v>
      </c>
      <c r="BB157" s="145">
        <f t="shared" si="2"/>
        <v>0</v>
      </c>
      <c r="BC157" s="145">
        <f t="shared" si="3"/>
        <v>0</v>
      </c>
      <c r="BD157" s="145">
        <f t="shared" si="4"/>
        <v>0</v>
      </c>
      <c r="BE157" s="145">
        <f t="shared" si="5"/>
        <v>0</v>
      </c>
      <c r="CA157" s="174">
        <v>12</v>
      </c>
      <c r="CB157" s="174">
        <v>0</v>
      </c>
      <c r="CZ157" s="145">
        <v>6.3000000000013002E-4</v>
      </c>
    </row>
    <row r="158" spans="1:104">
      <c r="A158" s="168">
        <v>57</v>
      </c>
      <c r="B158" s="169" t="s">
        <v>278</v>
      </c>
      <c r="C158" s="170" t="s">
        <v>279</v>
      </c>
      <c r="D158" s="171" t="s">
        <v>89</v>
      </c>
      <c r="E158" s="172">
        <v>30</v>
      </c>
      <c r="F158" s="172">
        <v>0</v>
      </c>
      <c r="G158" s="173">
        <f t="shared" si="0"/>
        <v>0</v>
      </c>
      <c r="O158" s="167">
        <v>2</v>
      </c>
      <c r="AA158" s="145">
        <v>12</v>
      </c>
      <c r="AB158" s="145">
        <v>0</v>
      </c>
      <c r="AC158" s="145">
        <v>115</v>
      </c>
      <c r="AZ158" s="145">
        <v>2</v>
      </c>
      <c r="BA158" s="145">
        <f t="shared" si="1"/>
        <v>0</v>
      </c>
      <c r="BB158" s="145">
        <f t="shared" si="2"/>
        <v>0</v>
      </c>
      <c r="BC158" s="145">
        <f t="shared" si="3"/>
        <v>0</v>
      </c>
      <c r="BD158" s="145">
        <f t="shared" si="4"/>
        <v>0</v>
      </c>
      <c r="BE158" s="145">
        <f t="shared" si="5"/>
        <v>0</v>
      </c>
      <c r="CA158" s="174">
        <v>12</v>
      </c>
      <c r="CB158" s="174">
        <v>0</v>
      </c>
      <c r="CZ158" s="145">
        <v>0</v>
      </c>
    </row>
    <row r="159" spans="1:104">
      <c r="A159" s="168">
        <v>58</v>
      </c>
      <c r="B159" s="169" t="s">
        <v>280</v>
      </c>
      <c r="C159" s="170" t="s">
        <v>281</v>
      </c>
      <c r="D159" s="171" t="s">
        <v>95</v>
      </c>
      <c r="E159" s="172">
        <v>3</v>
      </c>
      <c r="F159" s="172">
        <v>0</v>
      </c>
      <c r="G159" s="173">
        <f t="shared" si="0"/>
        <v>0</v>
      </c>
      <c r="O159" s="167">
        <v>2</v>
      </c>
      <c r="AA159" s="145">
        <v>1</v>
      </c>
      <c r="AB159" s="145">
        <v>7</v>
      </c>
      <c r="AC159" s="145">
        <v>7</v>
      </c>
      <c r="AZ159" s="145">
        <v>2</v>
      </c>
      <c r="BA159" s="145">
        <f t="shared" si="1"/>
        <v>0</v>
      </c>
      <c r="BB159" s="145">
        <f t="shared" si="2"/>
        <v>0</v>
      </c>
      <c r="BC159" s="145">
        <f t="shared" si="3"/>
        <v>0</v>
      </c>
      <c r="BD159" s="145">
        <f t="shared" si="4"/>
        <v>0</v>
      </c>
      <c r="BE159" s="145">
        <f t="shared" si="5"/>
        <v>0</v>
      </c>
      <c r="CA159" s="174">
        <v>1</v>
      </c>
      <c r="CB159" s="174">
        <v>7</v>
      </c>
      <c r="CZ159" s="145">
        <v>3.5000000000007199E-4</v>
      </c>
    </row>
    <row r="160" spans="1:104">
      <c r="A160" s="175"/>
      <c r="B160" s="177"/>
      <c r="C160" s="226" t="s">
        <v>282</v>
      </c>
      <c r="D160" s="227"/>
      <c r="E160" s="178">
        <v>2</v>
      </c>
      <c r="F160" s="179"/>
      <c r="G160" s="180"/>
      <c r="M160" s="176" t="s">
        <v>282</v>
      </c>
      <c r="O160" s="167"/>
    </row>
    <row r="161" spans="1:104">
      <c r="A161" s="175"/>
      <c r="B161" s="177"/>
      <c r="C161" s="226" t="s">
        <v>283</v>
      </c>
      <c r="D161" s="227"/>
      <c r="E161" s="178">
        <v>1</v>
      </c>
      <c r="F161" s="179"/>
      <c r="G161" s="180"/>
      <c r="M161" s="176" t="s">
        <v>283</v>
      </c>
      <c r="O161" s="167"/>
    </row>
    <row r="162" spans="1:104">
      <c r="A162" s="168">
        <v>59</v>
      </c>
      <c r="B162" s="169" t="s">
        <v>284</v>
      </c>
      <c r="C162" s="170" t="s">
        <v>285</v>
      </c>
      <c r="D162" s="171" t="s">
        <v>108</v>
      </c>
      <c r="E162" s="172">
        <v>0.54814299999994298</v>
      </c>
      <c r="F162" s="172">
        <v>0</v>
      </c>
      <c r="G162" s="173">
        <f>E162*F162</f>
        <v>0</v>
      </c>
      <c r="O162" s="167">
        <v>2</v>
      </c>
      <c r="AA162" s="145">
        <v>7</v>
      </c>
      <c r="AB162" s="145">
        <v>1001</v>
      </c>
      <c r="AC162" s="145">
        <v>5</v>
      </c>
      <c r="AZ162" s="145">
        <v>2</v>
      </c>
      <c r="BA162" s="145">
        <f>IF(AZ162=1,G162,0)</f>
        <v>0</v>
      </c>
      <c r="BB162" s="145">
        <f>IF(AZ162=2,G162,0)</f>
        <v>0</v>
      </c>
      <c r="BC162" s="145">
        <f>IF(AZ162=3,G162,0)</f>
        <v>0</v>
      </c>
      <c r="BD162" s="145">
        <f>IF(AZ162=4,G162,0)</f>
        <v>0</v>
      </c>
      <c r="BE162" s="145">
        <f>IF(AZ162=5,G162,0)</f>
        <v>0</v>
      </c>
      <c r="CA162" s="174">
        <v>7</v>
      </c>
      <c r="CB162" s="174">
        <v>1001</v>
      </c>
      <c r="CZ162" s="145">
        <v>0</v>
      </c>
    </row>
    <row r="163" spans="1:104">
      <c r="A163" s="181"/>
      <c r="B163" s="182" t="s">
        <v>75</v>
      </c>
      <c r="C163" s="183" t="str">
        <f>CONCATENATE(B79," ",C79)</f>
        <v>721 Vnitřní kanalizace</v>
      </c>
      <c r="D163" s="184"/>
      <c r="E163" s="185"/>
      <c r="F163" s="186"/>
      <c r="G163" s="187">
        <f>SUM(G79:G162)</f>
        <v>0</v>
      </c>
      <c r="O163" s="167">
        <v>4</v>
      </c>
      <c r="BA163" s="188">
        <f>SUM(BA79:BA162)</f>
        <v>0</v>
      </c>
      <c r="BB163" s="188">
        <f>SUM(BB79:BB162)</f>
        <v>0</v>
      </c>
      <c r="BC163" s="188">
        <f>SUM(BC79:BC162)</f>
        <v>0</v>
      </c>
      <c r="BD163" s="188">
        <f>SUM(BD79:BD162)</f>
        <v>0</v>
      </c>
      <c r="BE163" s="188">
        <f>SUM(BE79:BE162)</f>
        <v>0</v>
      </c>
    </row>
    <row r="164" spans="1:104">
      <c r="A164" s="160" t="s">
        <v>72</v>
      </c>
      <c r="B164" s="161" t="s">
        <v>286</v>
      </c>
      <c r="C164" s="162" t="s">
        <v>287</v>
      </c>
      <c r="D164" s="163"/>
      <c r="E164" s="164"/>
      <c r="F164" s="164"/>
      <c r="G164" s="165"/>
      <c r="H164" s="166"/>
      <c r="I164" s="166"/>
      <c r="O164" s="167">
        <v>1</v>
      </c>
    </row>
    <row r="165" spans="1:104">
      <c r="A165" s="168">
        <v>60</v>
      </c>
      <c r="B165" s="169" t="s">
        <v>288</v>
      </c>
      <c r="C165" s="170" t="s">
        <v>289</v>
      </c>
      <c r="D165" s="171" t="s">
        <v>89</v>
      </c>
      <c r="E165" s="172">
        <v>196</v>
      </c>
      <c r="F165" s="172">
        <v>0</v>
      </c>
      <c r="G165" s="173">
        <f>E165*F165</f>
        <v>0</v>
      </c>
      <c r="O165" s="167">
        <v>2</v>
      </c>
      <c r="AA165" s="145">
        <v>1</v>
      </c>
      <c r="AB165" s="145">
        <v>7</v>
      </c>
      <c r="AC165" s="145">
        <v>7</v>
      </c>
      <c r="AZ165" s="145">
        <v>2</v>
      </c>
      <c r="BA165" s="145">
        <f>IF(AZ165=1,G165,0)</f>
        <v>0</v>
      </c>
      <c r="BB165" s="145">
        <f>IF(AZ165=2,G165,0)</f>
        <v>0</v>
      </c>
      <c r="BC165" s="145">
        <f>IF(AZ165=3,G165,0)</f>
        <v>0</v>
      </c>
      <c r="BD165" s="145">
        <f>IF(AZ165=4,G165,0)</f>
        <v>0</v>
      </c>
      <c r="BE165" s="145">
        <f>IF(AZ165=5,G165,0)</f>
        <v>0</v>
      </c>
      <c r="CA165" s="174">
        <v>1</v>
      </c>
      <c r="CB165" s="174">
        <v>7</v>
      </c>
      <c r="CZ165" s="145">
        <v>0</v>
      </c>
    </row>
    <row r="166" spans="1:104">
      <c r="A166" s="168">
        <v>61</v>
      </c>
      <c r="B166" s="169" t="s">
        <v>290</v>
      </c>
      <c r="C166" s="170" t="s">
        <v>291</v>
      </c>
      <c r="D166" s="171" t="s">
        <v>89</v>
      </c>
      <c r="E166" s="172">
        <v>49</v>
      </c>
      <c r="F166" s="172">
        <v>0</v>
      </c>
      <c r="G166" s="173">
        <f>E166*F166</f>
        <v>0</v>
      </c>
      <c r="O166" s="167">
        <v>2</v>
      </c>
      <c r="AA166" s="145">
        <v>1</v>
      </c>
      <c r="AB166" s="145">
        <v>7</v>
      </c>
      <c r="AC166" s="145">
        <v>7</v>
      </c>
      <c r="AZ166" s="145">
        <v>2</v>
      </c>
      <c r="BA166" s="145">
        <f>IF(AZ166=1,G166,0)</f>
        <v>0</v>
      </c>
      <c r="BB166" s="145">
        <f>IF(AZ166=2,G166,0)</f>
        <v>0</v>
      </c>
      <c r="BC166" s="145">
        <f>IF(AZ166=3,G166,0)</f>
        <v>0</v>
      </c>
      <c r="BD166" s="145">
        <f>IF(AZ166=4,G166,0)</f>
        <v>0</v>
      </c>
      <c r="BE166" s="145">
        <f>IF(AZ166=5,G166,0)</f>
        <v>0</v>
      </c>
      <c r="CA166" s="174">
        <v>1</v>
      </c>
      <c r="CB166" s="174">
        <v>7</v>
      </c>
      <c r="CZ166" s="145">
        <v>0</v>
      </c>
    </row>
    <row r="167" spans="1:104">
      <c r="A167" s="168">
        <v>62</v>
      </c>
      <c r="B167" s="169" t="s">
        <v>292</v>
      </c>
      <c r="C167" s="170" t="s">
        <v>293</v>
      </c>
      <c r="D167" s="171" t="s">
        <v>95</v>
      </c>
      <c r="E167" s="172">
        <v>28</v>
      </c>
      <c r="F167" s="172">
        <v>0</v>
      </c>
      <c r="G167" s="173">
        <f>E167*F167</f>
        <v>0</v>
      </c>
      <c r="O167" s="167">
        <v>2</v>
      </c>
      <c r="AA167" s="145">
        <v>1</v>
      </c>
      <c r="AB167" s="145">
        <v>7</v>
      </c>
      <c r="AC167" s="145">
        <v>7</v>
      </c>
      <c r="AZ167" s="145">
        <v>2</v>
      </c>
      <c r="BA167" s="145">
        <f>IF(AZ167=1,G167,0)</f>
        <v>0</v>
      </c>
      <c r="BB167" s="145">
        <f>IF(AZ167=2,G167,0)</f>
        <v>0</v>
      </c>
      <c r="BC167" s="145">
        <f>IF(AZ167=3,G167,0)</f>
        <v>0</v>
      </c>
      <c r="BD167" s="145">
        <f>IF(AZ167=4,G167,0)</f>
        <v>0</v>
      </c>
      <c r="BE167" s="145">
        <f>IF(AZ167=5,G167,0)</f>
        <v>0</v>
      </c>
      <c r="CA167" s="174">
        <v>1</v>
      </c>
      <c r="CB167" s="174">
        <v>7</v>
      </c>
      <c r="CZ167" s="145">
        <v>0</v>
      </c>
    </row>
    <row r="168" spans="1:104">
      <c r="A168" s="168">
        <v>63</v>
      </c>
      <c r="B168" s="169" t="s">
        <v>294</v>
      </c>
      <c r="C168" s="170" t="s">
        <v>295</v>
      </c>
      <c r="D168" s="171" t="s">
        <v>89</v>
      </c>
      <c r="E168" s="172">
        <v>342</v>
      </c>
      <c r="F168" s="172">
        <v>0</v>
      </c>
      <c r="G168" s="173">
        <f>E168*F168</f>
        <v>0</v>
      </c>
      <c r="O168" s="167">
        <v>2</v>
      </c>
      <c r="AA168" s="145">
        <v>1</v>
      </c>
      <c r="AB168" s="145">
        <v>0</v>
      </c>
      <c r="AC168" s="145">
        <v>0</v>
      </c>
      <c r="AZ168" s="145">
        <v>2</v>
      </c>
      <c r="BA168" s="145">
        <f>IF(AZ168=1,G168,0)</f>
        <v>0</v>
      </c>
      <c r="BB168" s="145">
        <f>IF(AZ168=2,G168,0)</f>
        <v>0</v>
      </c>
      <c r="BC168" s="145">
        <f>IF(AZ168=3,G168,0)</f>
        <v>0</v>
      </c>
      <c r="BD168" s="145">
        <f>IF(AZ168=4,G168,0)</f>
        <v>0</v>
      </c>
      <c r="BE168" s="145">
        <f>IF(AZ168=5,G168,0)</f>
        <v>0</v>
      </c>
      <c r="CA168" s="174">
        <v>1</v>
      </c>
      <c r="CB168" s="174">
        <v>0</v>
      </c>
      <c r="CZ168" s="145">
        <v>3.9799999999985403E-3</v>
      </c>
    </row>
    <row r="169" spans="1:104">
      <c r="A169" s="175"/>
      <c r="B169" s="177"/>
      <c r="C169" s="226" t="s">
        <v>162</v>
      </c>
      <c r="D169" s="227"/>
      <c r="E169" s="178">
        <v>139.5</v>
      </c>
      <c r="F169" s="179"/>
      <c r="G169" s="180"/>
      <c r="M169" s="176" t="s">
        <v>162</v>
      </c>
      <c r="O169" s="167"/>
    </row>
    <row r="170" spans="1:104">
      <c r="A170" s="175"/>
      <c r="B170" s="177"/>
      <c r="C170" s="226" t="s">
        <v>152</v>
      </c>
      <c r="D170" s="227"/>
      <c r="E170" s="178">
        <v>136.5</v>
      </c>
      <c r="F170" s="179"/>
      <c r="G170" s="180"/>
      <c r="M170" s="176" t="s">
        <v>152</v>
      </c>
      <c r="O170" s="167"/>
    </row>
    <row r="171" spans="1:104">
      <c r="A171" s="175"/>
      <c r="B171" s="177"/>
      <c r="C171" s="226" t="s">
        <v>153</v>
      </c>
      <c r="D171" s="227"/>
      <c r="E171" s="178">
        <v>66</v>
      </c>
      <c r="F171" s="179"/>
      <c r="G171" s="180"/>
      <c r="M171" s="176" t="s">
        <v>153</v>
      </c>
      <c r="O171" s="167"/>
    </row>
    <row r="172" spans="1:104">
      <c r="A172" s="168">
        <v>64</v>
      </c>
      <c r="B172" s="169" t="s">
        <v>296</v>
      </c>
      <c r="C172" s="170" t="s">
        <v>297</v>
      </c>
      <c r="D172" s="171" t="s">
        <v>89</v>
      </c>
      <c r="E172" s="172">
        <v>43</v>
      </c>
      <c r="F172" s="172">
        <v>0</v>
      </c>
      <c r="G172" s="173">
        <f>E172*F172</f>
        <v>0</v>
      </c>
      <c r="O172" s="167">
        <v>2</v>
      </c>
      <c r="AA172" s="145">
        <v>1</v>
      </c>
      <c r="AB172" s="145">
        <v>7</v>
      </c>
      <c r="AC172" s="145">
        <v>7</v>
      </c>
      <c r="AZ172" s="145">
        <v>2</v>
      </c>
      <c r="BA172" s="145">
        <f>IF(AZ172=1,G172,0)</f>
        <v>0</v>
      </c>
      <c r="BB172" s="145">
        <f>IF(AZ172=2,G172,0)</f>
        <v>0</v>
      </c>
      <c r="BC172" s="145">
        <f>IF(AZ172=3,G172,0)</f>
        <v>0</v>
      </c>
      <c r="BD172" s="145">
        <f>IF(AZ172=4,G172,0)</f>
        <v>0</v>
      </c>
      <c r="BE172" s="145">
        <f>IF(AZ172=5,G172,0)</f>
        <v>0</v>
      </c>
      <c r="CA172" s="174">
        <v>1</v>
      </c>
      <c r="CB172" s="174">
        <v>7</v>
      </c>
      <c r="CZ172" s="145">
        <v>5.1800000000028499E-3</v>
      </c>
    </row>
    <row r="173" spans="1:104">
      <c r="A173" s="175"/>
      <c r="B173" s="177"/>
      <c r="C173" s="226" t="s">
        <v>165</v>
      </c>
      <c r="D173" s="227"/>
      <c r="E173" s="178">
        <v>24.5</v>
      </c>
      <c r="F173" s="179"/>
      <c r="G173" s="180"/>
      <c r="M173" s="176" t="s">
        <v>165</v>
      </c>
      <c r="O173" s="167"/>
    </row>
    <row r="174" spans="1:104">
      <c r="A174" s="175"/>
      <c r="B174" s="177"/>
      <c r="C174" s="226" t="s">
        <v>156</v>
      </c>
      <c r="D174" s="227"/>
      <c r="E174" s="178">
        <v>18.5</v>
      </c>
      <c r="F174" s="179"/>
      <c r="G174" s="180"/>
      <c r="M174" s="176" t="s">
        <v>156</v>
      </c>
      <c r="O174" s="167"/>
    </row>
    <row r="175" spans="1:104">
      <c r="A175" s="168">
        <v>65</v>
      </c>
      <c r="B175" s="169" t="s">
        <v>298</v>
      </c>
      <c r="C175" s="170" t="s">
        <v>299</v>
      </c>
      <c r="D175" s="171" t="s">
        <v>89</v>
      </c>
      <c r="E175" s="172">
        <v>105</v>
      </c>
      <c r="F175" s="172">
        <v>0</v>
      </c>
      <c r="G175" s="173">
        <f>E175*F175</f>
        <v>0</v>
      </c>
      <c r="O175" s="167">
        <v>2</v>
      </c>
      <c r="AA175" s="145">
        <v>1</v>
      </c>
      <c r="AB175" s="145">
        <v>7</v>
      </c>
      <c r="AC175" s="145">
        <v>7</v>
      </c>
      <c r="AZ175" s="145">
        <v>2</v>
      </c>
      <c r="BA175" s="145">
        <f>IF(AZ175=1,G175,0)</f>
        <v>0</v>
      </c>
      <c r="BB175" s="145">
        <f>IF(AZ175=2,G175,0)</f>
        <v>0</v>
      </c>
      <c r="BC175" s="145">
        <f>IF(AZ175=3,G175,0)</f>
        <v>0</v>
      </c>
      <c r="BD175" s="145">
        <f>IF(AZ175=4,G175,0)</f>
        <v>0</v>
      </c>
      <c r="BE175" s="145">
        <f>IF(AZ175=5,G175,0)</f>
        <v>0</v>
      </c>
      <c r="CA175" s="174">
        <v>1</v>
      </c>
      <c r="CB175" s="174">
        <v>7</v>
      </c>
      <c r="CZ175" s="145">
        <v>5.3499999999999702E-3</v>
      </c>
    </row>
    <row r="176" spans="1:104">
      <c r="A176" s="175"/>
      <c r="B176" s="177"/>
      <c r="C176" s="226" t="s">
        <v>168</v>
      </c>
      <c r="D176" s="227"/>
      <c r="E176" s="178">
        <v>52.5</v>
      </c>
      <c r="F176" s="179"/>
      <c r="G176" s="180"/>
      <c r="M176" s="176" t="s">
        <v>168</v>
      </c>
      <c r="O176" s="167"/>
    </row>
    <row r="177" spans="1:104">
      <c r="A177" s="175"/>
      <c r="B177" s="177"/>
      <c r="C177" s="226" t="s">
        <v>159</v>
      </c>
      <c r="D177" s="227"/>
      <c r="E177" s="178">
        <v>52.5</v>
      </c>
      <c r="F177" s="179"/>
      <c r="G177" s="180"/>
      <c r="M177" s="176" t="s">
        <v>159</v>
      </c>
      <c r="O177" s="167"/>
    </row>
    <row r="178" spans="1:104">
      <c r="A178" s="168">
        <v>66</v>
      </c>
      <c r="B178" s="169" t="s">
        <v>300</v>
      </c>
      <c r="C178" s="170" t="s">
        <v>301</v>
      </c>
      <c r="D178" s="171" t="s">
        <v>95</v>
      </c>
      <c r="E178" s="172">
        <v>173</v>
      </c>
      <c r="F178" s="172">
        <v>0</v>
      </c>
      <c r="G178" s="173">
        <f>E178*F178</f>
        <v>0</v>
      </c>
      <c r="O178" s="167">
        <v>2</v>
      </c>
      <c r="AA178" s="145">
        <v>1</v>
      </c>
      <c r="AB178" s="145">
        <v>7</v>
      </c>
      <c r="AC178" s="145">
        <v>7</v>
      </c>
      <c r="AZ178" s="145">
        <v>2</v>
      </c>
      <c r="BA178" s="145">
        <f>IF(AZ178=1,G178,0)</f>
        <v>0</v>
      </c>
      <c r="BB178" s="145">
        <f>IF(AZ178=2,G178,0)</f>
        <v>0</v>
      </c>
      <c r="BC178" s="145">
        <f>IF(AZ178=3,G178,0)</f>
        <v>0</v>
      </c>
      <c r="BD178" s="145">
        <f>IF(AZ178=4,G178,0)</f>
        <v>0</v>
      </c>
      <c r="BE178" s="145">
        <f>IF(AZ178=5,G178,0)</f>
        <v>0</v>
      </c>
      <c r="CA178" s="174">
        <v>1</v>
      </c>
      <c r="CB178" s="174">
        <v>7</v>
      </c>
      <c r="CZ178" s="145">
        <v>7.9999999999968998E-5</v>
      </c>
    </row>
    <row r="179" spans="1:104">
      <c r="A179" s="168">
        <v>67</v>
      </c>
      <c r="B179" s="169" t="s">
        <v>302</v>
      </c>
      <c r="C179" s="170" t="s">
        <v>303</v>
      </c>
      <c r="D179" s="171" t="s">
        <v>95</v>
      </c>
      <c r="E179" s="172">
        <v>173</v>
      </c>
      <c r="F179" s="172">
        <v>0</v>
      </c>
      <c r="G179" s="173">
        <f>E179*F179</f>
        <v>0</v>
      </c>
      <c r="O179" s="167">
        <v>2</v>
      </c>
      <c r="AA179" s="145">
        <v>1</v>
      </c>
      <c r="AB179" s="145">
        <v>7</v>
      </c>
      <c r="AC179" s="145">
        <v>7</v>
      </c>
      <c r="AZ179" s="145">
        <v>2</v>
      </c>
      <c r="BA179" s="145">
        <f>IF(AZ179=1,G179,0)</f>
        <v>0</v>
      </c>
      <c r="BB179" s="145">
        <f>IF(AZ179=2,G179,0)</f>
        <v>0</v>
      </c>
      <c r="BC179" s="145">
        <f>IF(AZ179=3,G179,0)</f>
        <v>0</v>
      </c>
      <c r="BD179" s="145">
        <f>IF(AZ179=4,G179,0)</f>
        <v>0</v>
      </c>
      <c r="BE179" s="145">
        <f>IF(AZ179=5,G179,0)</f>
        <v>0</v>
      </c>
      <c r="CA179" s="174">
        <v>1</v>
      </c>
      <c r="CB179" s="174">
        <v>7</v>
      </c>
      <c r="CZ179" s="145">
        <v>0</v>
      </c>
    </row>
    <row r="180" spans="1:104">
      <c r="A180" s="175"/>
      <c r="B180" s="177"/>
      <c r="C180" s="226" t="s">
        <v>304</v>
      </c>
      <c r="D180" s="227"/>
      <c r="E180" s="178">
        <v>124</v>
      </c>
      <c r="F180" s="179"/>
      <c r="G180" s="180"/>
      <c r="M180" s="176" t="s">
        <v>304</v>
      </c>
      <c r="O180" s="167"/>
    </row>
    <row r="181" spans="1:104">
      <c r="A181" s="175"/>
      <c r="B181" s="177"/>
      <c r="C181" s="226" t="s">
        <v>305</v>
      </c>
      <c r="D181" s="227"/>
      <c r="E181" s="178">
        <v>49</v>
      </c>
      <c r="F181" s="179"/>
      <c r="G181" s="180"/>
      <c r="M181" s="176" t="s">
        <v>305</v>
      </c>
      <c r="O181" s="167"/>
    </row>
    <row r="182" spans="1:104">
      <c r="A182" s="168">
        <v>68</v>
      </c>
      <c r="B182" s="169" t="s">
        <v>306</v>
      </c>
      <c r="C182" s="170" t="s">
        <v>307</v>
      </c>
      <c r="D182" s="171" t="s">
        <v>308</v>
      </c>
      <c r="E182" s="172">
        <v>4</v>
      </c>
      <c r="F182" s="172">
        <v>0</v>
      </c>
      <c r="G182" s="173">
        <f t="shared" ref="G182:G194" si="6">E182*F182</f>
        <v>0</v>
      </c>
      <c r="O182" s="167">
        <v>2</v>
      </c>
      <c r="AA182" s="145">
        <v>1</v>
      </c>
      <c r="AB182" s="145">
        <v>7</v>
      </c>
      <c r="AC182" s="145">
        <v>7</v>
      </c>
      <c r="AZ182" s="145">
        <v>2</v>
      </c>
      <c r="BA182" s="145">
        <f t="shared" ref="BA182:BA194" si="7">IF(AZ182=1,G182,0)</f>
        <v>0</v>
      </c>
      <c r="BB182" s="145">
        <f t="shared" ref="BB182:BB194" si="8">IF(AZ182=2,G182,0)</f>
        <v>0</v>
      </c>
      <c r="BC182" s="145">
        <f t="shared" ref="BC182:BC194" si="9">IF(AZ182=3,G182,0)</f>
        <v>0</v>
      </c>
      <c r="BD182" s="145">
        <f t="shared" ref="BD182:BD194" si="10">IF(AZ182=4,G182,0)</f>
        <v>0</v>
      </c>
      <c r="BE182" s="145">
        <f t="shared" ref="BE182:BE194" si="11">IF(AZ182=5,G182,0)</f>
        <v>0</v>
      </c>
      <c r="CA182" s="174">
        <v>1</v>
      </c>
      <c r="CB182" s="174">
        <v>7</v>
      </c>
      <c r="CZ182" s="145">
        <v>1.00099999999941E-2</v>
      </c>
    </row>
    <row r="183" spans="1:104">
      <c r="A183" s="168">
        <v>69</v>
      </c>
      <c r="B183" s="169" t="s">
        <v>309</v>
      </c>
      <c r="C183" s="170" t="s">
        <v>310</v>
      </c>
      <c r="D183" s="171" t="s">
        <v>308</v>
      </c>
      <c r="E183" s="172">
        <v>8</v>
      </c>
      <c r="F183" s="172">
        <v>0</v>
      </c>
      <c r="G183" s="173">
        <f t="shared" si="6"/>
        <v>0</v>
      </c>
      <c r="O183" s="167">
        <v>2</v>
      </c>
      <c r="AA183" s="145">
        <v>1</v>
      </c>
      <c r="AB183" s="145">
        <v>7</v>
      </c>
      <c r="AC183" s="145">
        <v>7</v>
      </c>
      <c r="AZ183" s="145">
        <v>2</v>
      </c>
      <c r="BA183" s="145">
        <f t="shared" si="7"/>
        <v>0</v>
      </c>
      <c r="BB183" s="145">
        <f t="shared" si="8"/>
        <v>0</v>
      </c>
      <c r="BC183" s="145">
        <f t="shared" si="9"/>
        <v>0</v>
      </c>
      <c r="BD183" s="145">
        <f t="shared" si="10"/>
        <v>0</v>
      </c>
      <c r="BE183" s="145">
        <f t="shared" si="11"/>
        <v>0</v>
      </c>
      <c r="CA183" s="174">
        <v>1</v>
      </c>
      <c r="CB183" s="174">
        <v>7</v>
      </c>
      <c r="CZ183" s="145">
        <v>1.7879999999991E-2</v>
      </c>
    </row>
    <row r="184" spans="1:104">
      <c r="A184" s="168">
        <v>70</v>
      </c>
      <c r="B184" s="169" t="s">
        <v>311</v>
      </c>
      <c r="C184" s="170" t="s">
        <v>312</v>
      </c>
      <c r="D184" s="171" t="s">
        <v>95</v>
      </c>
      <c r="E184" s="172">
        <v>24</v>
      </c>
      <c r="F184" s="172">
        <v>0</v>
      </c>
      <c r="G184" s="173">
        <f t="shared" si="6"/>
        <v>0</v>
      </c>
      <c r="O184" s="167">
        <v>2</v>
      </c>
      <c r="AA184" s="145">
        <v>1</v>
      </c>
      <c r="AB184" s="145">
        <v>7</v>
      </c>
      <c r="AC184" s="145">
        <v>7</v>
      </c>
      <c r="AZ184" s="145">
        <v>2</v>
      </c>
      <c r="BA184" s="145">
        <f t="shared" si="7"/>
        <v>0</v>
      </c>
      <c r="BB184" s="145">
        <f t="shared" si="8"/>
        <v>0</v>
      </c>
      <c r="BC184" s="145">
        <f t="shared" si="9"/>
        <v>0</v>
      </c>
      <c r="BD184" s="145">
        <f t="shared" si="10"/>
        <v>0</v>
      </c>
      <c r="BE184" s="145">
        <f t="shared" si="11"/>
        <v>0</v>
      </c>
      <c r="CA184" s="174">
        <v>1</v>
      </c>
      <c r="CB184" s="174">
        <v>7</v>
      </c>
      <c r="CZ184" s="145">
        <v>0</v>
      </c>
    </row>
    <row r="185" spans="1:104">
      <c r="A185" s="168">
        <v>71</v>
      </c>
      <c r="B185" s="169" t="s">
        <v>313</v>
      </c>
      <c r="C185" s="170" t="s">
        <v>314</v>
      </c>
      <c r="D185" s="171" t="s">
        <v>89</v>
      </c>
      <c r="E185" s="172">
        <v>49</v>
      </c>
      <c r="F185" s="172">
        <v>0</v>
      </c>
      <c r="G185" s="173">
        <f t="shared" si="6"/>
        <v>0</v>
      </c>
      <c r="O185" s="167">
        <v>2</v>
      </c>
      <c r="AA185" s="145">
        <v>1</v>
      </c>
      <c r="AB185" s="145">
        <v>7</v>
      </c>
      <c r="AC185" s="145">
        <v>7</v>
      </c>
      <c r="AZ185" s="145">
        <v>2</v>
      </c>
      <c r="BA185" s="145">
        <f t="shared" si="7"/>
        <v>0</v>
      </c>
      <c r="BB185" s="145">
        <f t="shared" si="8"/>
        <v>0</v>
      </c>
      <c r="BC185" s="145">
        <f t="shared" si="9"/>
        <v>0</v>
      </c>
      <c r="BD185" s="145">
        <f t="shared" si="10"/>
        <v>0</v>
      </c>
      <c r="BE185" s="145">
        <f t="shared" si="11"/>
        <v>0</v>
      </c>
      <c r="CA185" s="174">
        <v>1</v>
      </c>
      <c r="CB185" s="174">
        <v>7</v>
      </c>
      <c r="CZ185" s="145">
        <v>4.3900000000007804E-3</v>
      </c>
    </row>
    <row r="186" spans="1:104">
      <c r="A186" s="168">
        <v>72</v>
      </c>
      <c r="B186" s="169" t="s">
        <v>315</v>
      </c>
      <c r="C186" s="170" t="s">
        <v>316</v>
      </c>
      <c r="D186" s="171" t="s">
        <v>89</v>
      </c>
      <c r="E186" s="172">
        <v>37</v>
      </c>
      <c r="F186" s="172">
        <v>0</v>
      </c>
      <c r="G186" s="173">
        <f t="shared" si="6"/>
        <v>0</v>
      </c>
      <c r="O186" s="167">
        <v>2</v>
      </c>
      <c r="AA186" s="145">
        <v>1</v>
      </c>
      <c r="AB186" s="145">
        <v>7</v>
      </c>
      <c r="AC186" s="145">
        <v>7</v>
      </c>
      <c r="AZ186" s="145">
        <v>2</v>
      </c>
      <c r="BA186" s="145">
        <f t="shared" si="7"/>
        <v>0</v>
      </c>
      <c r="BB186" s="145">
        <f t="shared" si="8"/>
        <v>0</v>
      </c>
      <c r="BC186" s="145">
        <f t="shared" si="9"/>
        <v>0</v>
      </c>
      <c r="BD186" s="145">
        <f t="shared" si="10"/>
        <v>0</v>
      </c>
      <c r="BE186" s="145">
        <f t="shared" si="11"/>
        <v>0</v>
      </c>
      <c r="CA186" s="174">
        <v>1</v>
      </c>
      <c r="CB186" s="174">
        <v>7</v>
      </c>
      <c r="CZ186" s="145">
        <v>6.3999999999975199E-4</v>
      </c>
    </row>
    <row r="187" spans="1:104">
      <c r="A187" s="168">
        <v>73</v>
      </c>
      <c r="B187" s="169" t="s">
        <v>317</v>
      </c>
      <c r="C187" s="170" t="s">
        <v>318</v>
      </c>
      <c r="D187" s="171" t="s">
        <v>308</v>
      </c>
      <c r="E187" s="172">
        <v>12</v>
      </c>
      <c r="F187" s="172">
        <v>0</v>
      </c>
      <c r="G187" s="173">
        <f t="shared" si="6"/>
        <v>0</v>
      </c>
      <c r="O187" s="167">
        <v>2</v>
      </c>
      <c r="AA187" s="145">
        <v>1</v>
      </c>
      <c r="AB187" s="145">
        <v>0</v>
      </c>
      <c r="AC187" s="145">
        <v>0</v>
      </c>
      <c r="AZ187" s="145">
        <v>2</v>
      </c>
      <c r="BA187" s="145">
        <f t="shared" si="7"/>
        <v>0</v>
      </c>
      <c r="BB187" s="145">
        <f t="shared" si="8"/>
        <v>0</v>
      </c>
      <c r="BC187" s="145">
        <f t="shared" si="9"/>
        <v>0</v>
      </c>
      <c r="BD187" s="145">
        <f t="shared" si="10"/>
        <v>0</v>
      </c>
      <c r="BE187" s="145">
        <f t="shared" si="11"/>
        <v>0</v>
      </c>
      <c r="CA187" s="174">
        <v>1</v>
      </c>
      <c r="CB187" s="174">
        <v>0</v>
      </c>
      <c r="CZ187" s="145">
        <v>1.7000000000000299E-4</v>
      </c>
    </row>
    <row r="188" spans="1:104">
      <c r="A188" s="168">
        <v>74</v>
      </c>
      <c r="B188" s="169" t="s">
        <v>319</v>
      </c>
      <c r="C188" s="170" t="s">
        <v>320</v>
      </c>
      <c r="D188" s="171" t="s">
        <v>95</v>
      </c>
      <c r="E188" s="172">
        <v>4</v>
      </c>
      <c r="F188" s="172">
        <v>0</v>
      </c>
      <c r="G188" s="173">
        <f t="shared" si="6"/>
        <v>0</v>
      </c>
      <c r="O188" s="167">
        <v>2</v>
      </c>
      <c r="AA188" s="145">
        <v>1</v>
      </c>
      <c r="AB188" s="145">
        <v>7</v>
      </c>
      <c r="AC188" s="145">
        <v>7</v>
      </c>
      <c r="AZ188" s="145">
        <v>2</v>
      </c>
      <c r="BA188" s="145">
        <f t="shared" si="7"/>
        <v>0</v>
      </c>
      <c r="BB188" s="145">
        <f t="shared" si="8"/>
        <v>0</v>
      </c>
      <c r="BC188" s="145">
        <f t="shared" si="9"/>
        <v>0</v>
      </c>
      <c r="BD188" s="145">
        <f t="shared" si="10"/>
        <v>0</v>
      </c>
      <c r="BE188" s="145">
        <f t="shared" si="11"/>
        <v>0</v>
      </c>
      <c r="CA188" s="174">
        <v>1</v>
      </c>
      <c r="CB188" s="174">
        <v>7</v>
      </c>
      <c r="CZ188" s="145">
        <v>4.8000000000003601E-4</v>
      </c>
    </row>
    <row r="189" spans="1:104">
      <c r="A189" s="168">
        <v>75</v>
      </c>
      <c r="B189" s="169" t="s">
        <v>321</v>
      </c>
      <c r="C189" s="170" t="s">
        <v>322</v>
      </c>
      <c r="D189" s="171" t="s">
        <v>95</v>
      </c>
      <c r="E189" s="172">
        <v>8</v>
      </c>
      <c r="F189" s="172">
        <v>0</v>
      </c>
      <c r="G189" s="173">
        <f t="shared" si="6"/>
        <v>0</v>
      </c>
      <c r="O189" s="167">
        <v>2</v>
      </c>
      <c r="AA189" s="145">
        <v>1</v>
      </c>
      <c r="AB189" s="145">
        <v>7</v>
      </c>
      <c r="AC189" s="145">
        <v>7</v>
      </c>
      <c r="AZ189" s="145">
        <v>2</v>
      </c>
      <c r="BA189" s="145">
        <f t="shared" si="7"/>
        <v>0</v>
      </c>
      <c r="BB189" s="145">
        <f t="shared" si="8"/>
        <v>0</v>
      </c>
      <c r="BC189" s="145">
        <f t="shared" si="9"/>
        <v>0</v>
      </c>
      <c r="BD189" s="145">
        <f t="shared" si="10"/>
        <v>0</v>
      </c>
      <c r="BE189" s="145">
        <f t="shared" si="11"/>
        <v>0</v>
      </c>
      <c r="CA189" s="174">
        <v>1</v>
      </c>
      <c r="CB189" s="174">
        <v>7</v>
      </c>
      <c r="CZ189" s="145">
        <v>1.03999999999971E-3</v>
      </c>
    </row>
    <row r="190" spans="1:104" ht="22.5">
      <c r="A190" s="168">
        <v>76</v>
      </c>
      <c r="B190" s="169" t="s">
        <v>323</v>
      </c>
      <c r="C190" s="170" t="s">
        <v>324</v>
      </c>
      <c r="D190" s="171" t="s">
        <v>95</v>
      </c>
      <c r="E190" s="172">
        <v>4</v>
      </c>
      <c r="F190" s="172">
        <v>0</v>
      </c>
      <c r="G190" s="173">
        <f t="shared" si="6"/>
        <v>0</v>
      </c>
      <c r="O190" s="167">
        <v>2</v>
      </c>
      <c r="AA190" s="145">
        <v>1</v>
      </c>
      <c r="AB190" s="145">
        <v>1</v>
      </c>
      <c r="AC190" s="145">
        <v>1</v>
      </c>
      <c r="AZ190" s="145">
        <v>2</v>
      </c>
      <c r="BA190" s="145">
        <f t="shared" si="7"/>
        <v>0</v>
      </c>
      <c r="BB190" s="145">
        <f t="shared" si="8"/>
        <v>0</v>
      </c>
      <c r="BC190" s="145">
        <f t="shared" si="9"/>
        <v>0</v>
      </c>
      <c r="BD190" s="145">
        <f t="shared" si="10"/>
        <v>0</v>
      </c>
      <c r="BE190" s="145">
        <f t="shared" si="11"/>
        <v>0</v>
      </c>
      <c r="CA190" s="174">
        <v>1</v>
      </c>
      <c r="CB190" s="174">
        <v>1</v>
      </c>
      <c r="CZ190" s="145">
        <v>4.5999999999990498E-4</v>
      </c>
    </row>
    <row r="191" spans="1:104" ht="22.5">
      <c r="A191" s="168">
        <v>77</v>
      </c>
      <c r="B191" s="169" t="s">
        <v>325</v>
      </c>
      <c r="C191" s="170" t="s">
        <v>326</v>
      </c>
      <c r="D191" s="171" t="s">
        <v>95</v>
      </c>
      <c r="E191" s="172">
        <v>1</v>
      </c>
      <c r="F191" s="172">
        <v>0</v>
      </c>
      <c r="G191" s="173">
        <f t="shared" si="6"/>
        <v>0</v>
      </c>
      <c r="O191" s="167">
        <v>2</v>
      </c>
      <c r="AA191" s="145">
        <v>1</v>
      </c>
      <c r="AB191" s="145">
        <v>7</v>
      </c>
      <c r="AC191" s="145">
        <v>7</v>
      </c>
      <c r="AZ191" s="145">
        <v>2</v>
      </c>
      <c r="BA191" s="145">
        <f t="shared" si="7"/>
        <v>0</v>
      </c>
      <c r="BB191" s="145">
        <f t="shared" si="8"/>
        <v>0</v>
      </c>
      <c r="BC191" s="145">
        <f t="shared" si="9"/>
        <v>0</v>
      </c>
      <c r="BD191" s="145">
        <f t="shared" si="10"/>
        <v>0</v>
      </c>
      <c r="BE191" s="145">
        <f t="shared" si="11"/>
        <v>0</v>
      </c>
      <c r="CA191" s="174">
        <v>1</v>
      </c>
      <c r="CB191" s="174">
        <v>7</v>
      </c>
      <c r="CZ191" s="145">
        <v>6.1999999999997604E-3</v>
      </c>
    </row>
    <row r="192" spans="1:104">
      <c r="A192" s="168">
        <v>78</v>
      </c>
      <c r="B192" s="169" t="s">
        <v>327</v>
      </c>
      <c r="C192" s="170" t="s">
        <v>328</v>
      </c>
      <c r="D192" s="171" t="s">
        <v>89</v>
      </c>
      <c r="E192" s="172">
        <v>490</v>
      </c>
      <c r="F192" s="172">
        <v>0</v>
      </c>
      <c r="G192" s="173">
        <f t="shared" si="6"/>
        <v>0</v>
      </c>
      <c r="O192" s="167">
        <v>2</v>
      </c>
      <c r="AA192" s="145">
        <v>1</v>
      </c>
      <c r="AB192" s="145">
        <v>1</v>
      </c>
      <c r="AC192" s="145">
        <v>1</v>
      </c>
      <c r="AZ192" s="145">
        <v>2</v>
      </c>
      <c r="BA192" s="145">
        <f t="shared" si="7"/>
        <v>0</v>
      </c>
      <c r="BB192" s="145">
        <f t="shared" si="8"/>
        <v>0</v>
      </c>
      <c r="BC192" s="145">
        <f t="shared" si="9"/>
        <v>0</v>
      </c>
      <c r="BD192" s="145">
        <f t="shared" si="10"/>
        <v>0</v>
      </c>
      <c r="BE192" s="145">
        <f t="shared" si="11"/>
        <v>0</v>
      </c>
      <c r="CA192" s="174">
        <v>1</v>
      </c>
      <c r="CB192" s="174">
        <v>1</v>
      </c>
      <c r="CZ192" s="145">
        <v>0</v>
      </c>
    </row>
    <row r="193" spans="1:104">
      <c r="A193" s="168">
        <v>79</v>
      </c>
      <c r="B193" s="169" t="s">
        <v>329</v>
      </c>
      <c r="C193" s="170" t="s">
        <v>330</v>
      </c>
      <c r="D193" s="171" t="s">
        <v>89</v>
      </c>
      <c r="E193" s="172">
        <v>490</v>
      </c>
      <c r="F193" s="172">
        <v>0</v>
      </c>
      <c r="G193" s="173">
        <f t="shared" si="6"/>
        <v>0</v>
      </c>
      <c r="O193" s="167">
        <v>2</v>
      </c>
      <c r="AA193" s="145">
        <v>1</v>
      </c>
      <c r="AB193" s="145">
        <v>1</v>
      </c>
      <c r="AC193" s="145">
        <v>1</v>
      </c>
      <c r="AZ193" s="145">
        <v>2</v>
      </c>
      <c r="BA193" s="145">
        <f t="shared" si="7"/>
        <v>0</v>
      </c>
      <c r="BB193" s="145">
        <f t="shared" si="8"/>
        <v>0</v>
      </c>
      <c r="BC193" s="145">
        <f t="shared" si="9"/>
        <v>0</v>
      </c>
      <c r="BD193" s="145">
        <f t="shared" si="10"/>
        <v>0</v>
      </c>
      <c r="BE193" s="145">
        <f t="shared" si="11"/>
        <v>0</v>
      </c>
      <c r="CA193" s="174">
        <v>1</v>
      </c>
      <c r="CB193" s="174">
        <v>1</v>
      </c>
      <c r="CZ193" s="145">
        <v>0</v>
      </c>
    </row>
    <row r="194" spans="1:104">
      <c r="A194" s="168">
        <v>80</v>
      </c>
      <c r="B194" s="169" t="s">
        <v>331</v>
      </c>
      <c r="C194" s="170" t="s">
        <v>332</v>
      </c>
      <c r="D194" s="171" t="s">
        <v>95</v>
      </c>
      <c r="E194" s="172">
        <v>8</v>
      </c>
      <c r="F194" s="172">
        <v>0</v>
      </c>
      <c r="G194" s="173">
        <f t="shared" si="6"/>
        <v>0</v>
      </c>
      <c r="O194" s="167">
        <v>2</v>
      </c>
      <c r="AA194" s="145">
        <v>3</v>
      </c>
      <c r="AB194" s="145">
        <v>7</v>
      </c>
      <c r="AC194" s="145">
        <v>28654352</v>
      </c>
      <c r="AZ194" s="145">
        <v>2</v>
      </c>
      <c r="BA194" s="145">
        <f t="shared" si="7"/>
        <v>0</v>
      </c>
      <c r="BB194" s="145">
        <f t="shared" si="8"/>
        <v>0</v>
      </c>
      <c r="BC194" s="145">
        <f t="shared" si="9"/>
        <v>0</v>
      </c>
      <c r="BD194" s="145">
        <f t="shared" si="10"/>
        <v>0</v>
      </c>
      <c r="BE194" s="145">
        <f t="shared" si="11"/>
        <v>0</v>
      </c>
      <c r="CA194" s="174">
        <v>3</v>
      </c>
      <c r="CB194" s="174">
        <v>7</v>
      </c>
      <c r="CZ194" s="145">
        <v>7.9999999999968998E-5</v>
      </c>
    </row>
    <row r="195" spans="1:104">
      <c r="A195" s="175"/>
      <c r="B195" s="177"/>
      <c r="C195" s="226" t="s">
        <v>333</v>
      </c>
      <c r="D195" s="227"/>
      <c r="E195" s="178">
        <v>8</v>
      </c>
      <c r="F195" s="179"/>
      <c r="G195" s="180"/>
      <c r="M195" s="176" t="s">
        <v>333</v>
      </c>
      <c r="O195" s="167"/>
    </row>
    <row r="196" spans="1:104">
      <c r="A196" s="168">
        <v>81</v>
      </c>
      <c r="B196" s="169" t="s">
        <v>334</v>
      </c>
      <c r="C196" s="170" t="s">
        <v>335</v>
      </c>
      <c r="D196" s="171" t="s">
        <v>95</v>
      </c>
      <c r="E196" s="172">
        <v>16</v>
      </c>
      <c r="F196" s="172">
        <v>0</v>
      </c>
      <c r="G196" s="173">
        <f>E196*F196</f>
        <v>0</v>
      </c>
      <c r="O196" s="167">
        <v>2</v>
      </c>
      <c r="AA196" s="145">
        <v>3</v>
      </c>
      <c r="AB196" s="145">
        <v>7</v>
      </c>
      <c r="AC196" s="145">
        <v>28654354</v>
      </c>
      <c r="AZ196" s="145">
        <v>2</v>
      </c>
      <c r="BA196" s="145">
        <f>IF(AZ196=1,G196,0)</f>
        <v>0</v>
      </c>
      <c r="BB196" s="145">
        <f>IF(AZ196=2,G196,0)</f>
        <v>0</v>
      </c>
      <c r="BC196" s="145">
        <f>IF(AZ196=3,G196,0)</f>
        <v>0</v>
      </c>
      <c r="BD196" s="145">
        <f>IF(AZ196=4,G196,0)</f>
        <v>0</v>
      </c>
      <c r="BE196" s="145">
        <f>IF(AZ196=5,G196,0)</f>
        <v>0</v>
      </c>
      <c r="CA196" s="174">
        <v>3</v>
      </c>
      <c r="CB196" s="174">
        <v>7</v>
      </c>
      <c r="CZ196" s="145">
        <v>2.10000000000043E-4</v>
      </c>
    </row>
    <row r="197" spans="1:104">
      <c r="A197" s="175"/>
      <c r="B197" s="177"/>
      <c r="C197" s="226" t="s">
        <v>336</v>
      </c>
      <c r="D197" s="227"/>
      <c r="E197" s="178">
        <v>16</v>
      </c>
      <c r="F197" s="179"/>
      <c r="G197" s="180"/>
      <c r="M197" s="176" t="s">
        <v>336</v>
      </c>
      <c r="O197" s="167"/>
    </row>
    <row r="198" spans="1:104" ht="22.5">
      <c r="A198" s="168">
        <v>82</v>
      </c>
      <c r="B198" s="169" t="s">
        <v>337</v>
      </c>
      <c r="C198" s="170" t="s">
        <v>338</v>
      </c>
      <c r="D198" s="171" t="s">
        <v>339</v>
      </c>
      <c r="E198" s="172">
        <v>16</v>
      </c>
      <c r="F198" s="172">
        <v>0</v>
      </c>
      <c r="G198" s="173">
        <f>E198*F198</f>
        <v>0</v>
      </c>
      <c r="O198" s="167">
        <v>2</v>
      </c>
      <c r="AA198" s="145">
        <v>10</v>
      </c>
      <c r="AB198" s="145">
        <v>0</v>
      </c>
      <c r="AC198" s="145">
        <v>8</v>
      </c>
      <c r="AZ198" s="145">
        <v>5</v>
      </c>
      <c r="BA198" s="145">
        <f>IF(AZ198=1,G198,0)</f>
        <v>0</v>
      </c>
      <c r="BB198" s="145">
        <f>IF(AZ198=2,G198,0)</f>
        <v>0</v>
      </c>
      <c r="BC198" s="145">
        <f>IF(AZ198=3,G198,0)</f>
        <v>0</v>
      </c>
      <c r="BD198" s="145">
        <f>IF(AZ198=4,G198,0)</f>
        <v>0</v>
      </c>
      <c r="BE198" s="145">
        <f>IF(AZ198=5,G198,0)</f>
        <v>0</v>
      </c>
      <c r="CA198" s="174">
        <v>10</v>
      </c>
      <c r="CB198" s="174">
        <v>0</v>
      </c>
      <c r="CZ198" s="145">
        <v>0</v>
      </c>
    </row>
    <row r="199" spans="1:104">
      <c r="A199" s="175"/>
      <c r="B199" s="177"/>
      <c r="C199" s="226" t="s">
        <v>340</v>
      </c>
      <c r="D199" s="227"/>
      <c r="E199" s="178">
        <v>16</v>
      </c>
      <c r="F199" s="179"/>
      <c r="G199" s="180"/>
      <c r="M199" s="176" t="s">
        <v>340</v>
      </c>
      <c r="O199" s="167"/>
    </row>
    <row r="200" spans="1:104" ht="22.5">
      <c r="A200" s="168">
        <v>83</v>
      </c>
      <c r="B200" s="169" t="s">
        <v>341</v>
      </c>
      <c r="C200" s="170" t="s">
        <v>342</v>
      </c>
      <c r="D200" s="171" t="s">
        <v>339</v>
      </c>
      <c r="E200" s="172">
        <v>48</v>
      </c>
      <c r="F200" s="172">
        <v>0</v>
      </c>
      <c r="G200" s="173">
        <f>E200*F200</f>
        <v>0</v>
      </c>
      <c r="O200" s="167">
        <v>2</v>
      </c>
      <c r="AA200" s="145">
        <v>10</v>
      </c>
      <c r="AB200" s="145">
        <v>0</v>
      </c>
      <c r="AC200" s="145">
        <v>8</v>
      </c>
      <c r="AZ200" s="145">
        <v>5</v>
      </c>
      <c r="BA200" s="145">
        <f>IF(AZ200=1,G200,0)</f>
        <v>0</v>
      </c>
      <c r="BB200" s="145">
        <f>IF(AZ200=2,G200,0)</f>
        <v>0</v>
      </c>
      <c r="BC200" s="145">
        <f>IF(AZ200=3,G200,0)</f>
        <v>0</v>
      </c>
      <c r="BD200" s="145">
        <f>IF(AZ200=4,G200,0)</f>
        <v>0</v>
      </c>
      <c r="BE200" s="145">
        <f>IF(AZ200=5,G200,0)</f>
        <v>0</v>
      </c>
      <c r="CA200" s="174">
        <v>10</v>
      </c>
      <c r="CB200" s="174">
        <v>0</v>
      </c>
      <c r="CZ200" s="145">
        <v>0</v>
      </c>
    </row>
    <row r="201" spans="1:104">
      <c r="A201" s="175"/>
      <c r="B201" s="177"/>
      <c r="C201" s="226" t="s">
        <v>343</v>
      </c>
      <c r="D201" s="227"/>
      <c r="E201" s="178">
        <v>8</v>
      </c>
      <c r="F201" s="179"/>
      <c r="G201" s="180"/>
      <c r="M201" s="176" t="s">
        <v>343</v>
      </c>
      <c r="O201" s="167"/>
    </row>
    <row r="202" spans="1:104">
      <c r="A202" s="175"/>
      <c r="B202" s="177"/>
      <c r="C202" s="226" t="s">
        <v>344</v>
      </c>
      <c r="D202" s="227"/>
      <c r="E202" s="178">
        <v>16</v>
      </c>
      <c r="F202" s="179"/>
      <c r="G202" s="180"/>
      <c r="M202" s="176" t="s">
        <v>344</v>
      </c>
      <c r="O202" s="167"/>
    </row>
    <row r="203" spans="1:104">
      <c r="A203" s="175"/>
      <c r="B203" s="177"/>
      <c r="C203" s="226" t="s">
        <v>345</v>
      </c>
      <c r="D203" s="227"/>
      <c r="E203" s="178">
        <v>24</v>
      </c>
      <c r="F203" s="179"/>
      <c r="G203" s="180"/>
      <c r="M203" s="176" t="s">
        <v>345</v>
      </c>
      <c r="O203" s="167"/>
    </row>
    <row r="204" spans="1:104">
      <c r="A204" s="168">
        <v>84</v>
      </c>
      <c r="B204" s="169" t="s">
        <v>346</v>
      </c>
      <c r="C204" s="170" t="s">
        <v>347</v>
      </c>
      <c r="D204" s="171" t="s">
        <v>108</v>
      </c>
      <c r="E204" s="172">
        <v>2.6056799999995501</v>
      </c>
      <c r="F204" s="172">
        <v>0</v>
      </c>
      <c r="G204" s="173">
        <f>E204*F204</f>
        <v>0</v>
      </c>
      <c r="O204" s="167">
        <v>2</v>
      </c>
      <c r="AA204" s="145">
        <v>7</v>
      </c>
      <c r="AB204" s="145">
        <v>1001</v>
      </c>
      <c r="AC204" s="145">
        <v>5</v>
      </c>
      <c r="AZ204" s="145">
        <v>2</v>
      </c>
      <c r="BA204" s="145">
        <f>IF(AZ204=1,G204,0)</f>
        <v>0</v>
      </c>
      <c r="BB204" s="145">
        <f>IF(AZ204=2,G204,0)</f>
        <v>0</v>
      </c>
      <c r="BC204" s="145">
        <f>IF(AZ204=3,G204,0)</f>
        <v>0</v>
      </c>
      <c r="BD204" s="145">
        <f>IF(AZ204=4,G204,0)</f>
        <v>0</v>
      </c>
      <c r="BE204" s="145">
        <f>IF(AZ204=5,G204,0)</f>
        <v>0</v>
      </c>
      <c r="CA204" s="174">
        <v>7</v>
      </c>
      <c r="CB204" s="174">
        <v>1001</v>
      </c>
      <c r="CZ204" s="145">
        <v>0</v>
      </c>
    </row>
    <row r="205" spans="1:104">
      <c r="A205" s="181"/>
      <c r="B205" s="182" t="s">
        <v>75</v>
      </c>
      <c r="C205" s="183" t="str">
        <f>CONCATENATE(B164," ",C164)</f>
        <v>722 Vnitřní vodovod</v>
      </c>
      <c r="D205" s="184"/>
      <c r="E205" s="185"/>
      <c r="F205" s="186"/>
      <c r="G205" s="187">
        <f>SUM(G164:G204)</f>
        <v>0</v>
      </c>
      <c r="O205" s="167">
        <v>4</v>
      </c>
      <c r="BA205" s="188">
        <f>SUM(BA164:BA204)</f>
        <v>0</v>
      </c>
      <c r="BB205" s="188">
        <f>SUM(BB164:BB204)</f>
        <v>0</v>
      </c>
      <c r="BC205" s="188">
        <f>SUM(BC164:BC204)</f>
        <v>0</v>
      </c>
      <c r="BD205" s="188">
        <f>SUM(BD164:BD204)</f>
        <v>0</v>
      </c>
      <c r="BE205" s="188">
        <f>SUM(BE164:BE204)</f>
        <v>0</v>
      </c>
    </row>
    <row r="206" spans="1:104">
      <c r="A206" s="160" t="s">
        <v>72</v>
      </c>
      <c r="B206" s="161" t="s">
        <v>348</v>
      </c>
      <c r="C206" s="162" t="s">
        <v>349</v>
      </c>
      <c r="D206" s="163"/>
      <c r="E206" s="164"/>
      <c r="F206" s="164"/>
      <c r="G206" s="165"/>
      <c r="H206" s="166"/>
      <c r="I206" s="166"/>
      <c r="O206" s="167">
        <v>1</v>
      </c>
    </row>
    <row r="207" spans="1:104">
      <c r="A207" s="168">
        <v>85</v>
      </c>
      <c r="B207" s="169" t="s">
        <v>350</v>
      </c>
      <c r="C207" s="170" t="s">
        <v>351</v>
      </c>
      <c r="D207" s="171" t="s">
        <v>339</v>
      </c>
      <c r="E207" s="172">
        <v>48</v>
      </c>
      <c r="F207" s="172">
        <v>0</v>
      </c>
      <c r="G207" s="173">
        <f>E207*F207</f>
        <v>0</v>
      </c>
      <c r="O207" s="167">
        <v>2</v>
      </c>
      <c r="AA207" s="145">
        <v>1</v>
      </c>
      <c r="AB207" s="145">
        <v>7</v>
      </c>
      <c r="AC207" s="145">
        <v>7</v>
      </c>
      <c r="AZ207" s="145">
        <v>2</v>
      </c>
      <c r="BA207" s="145">
        <f>IF(AZ207=1,G207,0)</f>
        <v>0</v>
      </c>
      <c r="BB207" s="145">
        <f>IF(AZ207=2,G207,0)</f>
        <v>0</v>
      </c>
      <c r="BC207" s="145">
        <f>IF(AZ207=3,G207,0)</f>
        <v>0</v>
      </c>
      <c r="BD207" s="145">
        <f>IF(AZ207=4,G207,0)</f>
        <v>0</v>
      </c>
      <c r="BE207" s="145">
        <f>IF(AZ207=5,G207,0)</f>
        <v>0</v>
      </c>
      <c r="CA207" s="174">
        <v>1</v>
      </c>
      <c r="CB207" s="174">
        <v>7</v>
      </c>
      <c r="CZ207" s="145">
        <v>0</v>
      </c>
    </row>
    <row r="208" spans="1:104">
      <c r="A208" s="168">
        <v>86</v>
      </c>
      <c r="B208" s="169" t="s">
        <v>352</v>
      </c>
      <c r="C208" s="170" t="s">
        <v>353</v>
      </c>
      <c r="D208" s="171" t="s">
        <v>308</v>
      </c>
      <c r="E208" s="172">
        <v>35</v>
      </c>
      <c r="F208" s="172">
        <v>0</v>
      </c>
      <c r="G208" s="173">
        <f>E208*F208</f>
        <v>0</v>
      </c>
      <c r="O208" s="167">
        <v>2</v>
      </c>
      <c r="AA208" s="145">
        <v>1</v>
      </c>
      <c r="AB208" s="145">
        <v>7</v>
      </c>
      <c r="AC208" s="145">
        <v>7</v>
      </c>
      <c r="AZ208" s="145">
        <v>2</v>
      </c>
      <c r="BA208" s="145">
        <f>IF(AZ208=1,G208,0)</f>
        <v>0</v>
      </c>
      <c r="BB208" s="145">
        <f>IF(AZ208=2,G208,0)</f>
        <v>0</v>
      </c>
      <c r="BC208" s="145">
        <f>IF(AZ208=3,G208,0)</f>
        <v>0</v>
      </c>
      <c r="BD208" s="145">
        <f>IF(AZ208=4,G208,0)</f>
        <v>0</v>
      </c>
      <c r="BE208" s="145">
        <f>IF(AZ208=5,G208,0)</f>
        <v>0</v>
      </c>
      <c r="CA208" s="174">
        <v>1</v>
      </c>
      <c r="CB208" s="174">
        <v>7</v>
      </c>
      <c r="CZ208" s="145">
        <v>1.4000000000002899E-3</v>
      </c>
    </row>
    <row r="209" spans="1:104">
      <c r="A209" s="175"/>
      <c r="B209" s="177"/>
      <c r="C209" s="226" t="s">
        <v>254</v>
      </c>
      <c r="D209" s="227"/>
      <c r="E209" s="178">
        <v>35</v>
      </c>
      <c r="F209" s="179"/>
      <c r="G209" s="180"/>
      <c r="M209" s="176" t="s">
        <v>254</v>
      </c>
      <c r="O209" s="167"/>
    </row>
    <row r="210" spans="1:104">
      <c r="A210" s="168">
        <v>87</v>
      </c>
      <c r="B210" s="169" t="s">
        <v>354</v>
      </c>
      <c r="C210" s="170" t="s">
        <v>355</v>
      </c>
      <c r="D210" s="171" t="s">
        <v>308</v>
      </c>
      <c r="E210" s="172">
        <v>1</v>
      </c>
      <c r="F210" s="172">
        <v>0</v>
      </c>
      <c r="G210" s="173">
        <f>E210*F210</f>
        <v>0</v>
      </c>
      <c r="O210" s="167">
        <v>2</v>
      </c>
      <c r="AA210" s="145">
        <v>1</v>
      </c>
      <c r="AB210" s="145">
        <v>7</v>
      </c>
      <c r="AC210" s="145">
        <v>7</v>
      </c>
      <c r="AZ210" s="145">
        <v>2</v>
      </c>
      <c r="BA210" s="145">
        <f>IF(AZ210=1,G210,0)</f>
        <v>0</v>
      </c>
      <c r="BB210" s="145">
        <f>IF(AZ210=2,G210,0)</f>
        <v>0</v>
      </c>
      <c r="BC210" s="145">
        <f>IF(AZ210=3,G210,0)</f>
        <v>0</v>
      </c>
      <c r="BD210" s="145">
        <f>IF(AZ210=4,G210,0)</f>
        <v>0</v>
      </c>
      <c r="BE210" s="145">
        <f>IF(AZ210=5,G210,0)</f>
        <v>0</v>
      </c>
      <c r="CA210" s="174">
        <v>1</v>
      </c>
      <c r="CB210" s="174">
        <v>7</v>
      </c>
      <c r="CZ210" s="145">
        <v>1.4000000000002899E-3</v>
      </c>
    </row>
    <row r="211" spans="1:104">
      <c r="A211" s="175"/>
      <c r="B211" s="177"/>
      <c r="C211" s="226" t="s">
        <v>255</v>
      </c>
      <c r="D211" s="227"/>
      <c r="E211" s="178">
        <v>1</v>
      </c>
      <c r="F211" s="179"/>
      <c r="G211" s="180"/>
      <c r="M211" s="176" t="s">
        <v>255</v>
      </c>
      <c r="O211" s="167"/>
    </row>
    <row r="212" spans="1:104">
      <c r="A212" s="168">
        <v>88</v>
      </c>
      <c r="B212" s="169" t="s">
        <v>356</v>
      </c>
      <c r="C212" s="170" t="s">
        <v>357</v>
      </c>
      <c r="D212" s="171" t="s">
        <v>95</v>
      </c>
      <c r="E212" s="172">
        <v>36</v>
      </c>
      <c r="F212" s="172">
        <v>0</v>
      </c>
      <c r="G212" s="173">
        <f>E212*F212</f>
        <v>0</v>
      </c>
      <c r="O212" s="167">
        <v>2</v>
      </c>
      <c r="AA212" s="145">
        <v>1</v>
      </c>
      <c r="AB212" s="145">
        <v>7</v>
      </c>
      <c r="AC212" s="145">
        <v>7</v>
      </c>
      <c r="AZ212" s="145">
        <v>2</v>
      </c>
      <c r="BA212" s="145">
        <f>IF(AZ212=1,G212,0)</f>
        <v>0</v>
      </c>
      <c r="BB212" s="145">
        <f>IF(AZ212=2,G212,0)</f>
        <v>0</v>
      </c>
      <c r="BC212" s="145">
        <f>IF(AZ212=3,G212,0)</f>
        <v>0</v>
      </c>
      <c r="BD212" s="145">
        <f>IF(AZ212=4,G212,0)</f>
        <v>0</v>
      </c>
      <c r="BE212" s="145">
        <f>IF(AZ212=5,G212,0)</f>
        <v>0</v>
      </c>
      <c r="CA212" s="174">
        <v>1</v>
      </c>
      <c r="CB212" s="174">
        <v>7</v>
      </c>
      <c r="CZ212" s="145">
        <v>4.1000000000002102E-4</v>
      </c>
    </row>
    <row r="213" spans="1:104">
      <c r="A213" s="168">
        <v>89</v>
      </c>
      <c r="B213" s="169" t="s">
        <v>358</v>
      </c>
      <c r="C213" s="170" t="s">
        <v>359</v>
      </c>
      <c r="D213" s="171" t="s">
        <v>308</v>
      </c>
      <c r="E213" s="172">
        <v>72</v>
      </c>
      <c r="F213" s="172">
        <v>0</v>
      </c>
      <c r="G213" s="173">
        <f>E213*F213</f>
        <v>0</v>
      </c>
      <c r="O213" s="167">
        <v>2</v>
      </c>
      <c r="AA213" s="145">
        <v>1</v>
      </c>
      <c r="AB213" s="145">
        <v>7</v>
      </c>
      <c r="AC213" s="145">
        <v>7</v>
      </c>
      <c r="AZ213" s="145">
        <v>2</v>
      </c>
      <c r="BA213" s="145">
        <f>IF(AZ213=1,G213,0)</f>
        <v>0</v>
      </c>
      <c r="BB213" s="145">
        <f>IF(AZ213=2,G213,0)</f>
        <v>0</v>
      </c>
      <c r="BC213" s="145">
        <f>IF(AZ213=3,G213,0)</f>
        <v>0</v>
      </c>
      <c r="BD213" s="145">
        <f>IF(AZ213=4,G213,0)</f>
        <v>0</v>
      </c>
      <c r="BE213" s="145">
        <f>IF(AZ213=5,G213,0)</f>
        <v>0</v>
      </c>
      <c r="CA213" s="174">
        <v>1</v>
      </c>
      <c r="CB213" s="174">
        <v>7</v>
      </c>
      <c r="CZ213" s="145">
        <v>2.40000000000018E-4</v>
      </c>
    </row>
    <row r="214" spans="1:104">
      <c r="A214" s="168">
        <v>90</v>
      </c>
      <c r="B214" s="169" t="s">
        <v>360</v>
      </c>
      <c r="C214" s="170" t="s">
        <v>361</v>
      </c>
      <c r="D214" s="171" t="s">
        <v>95</v>
      </c>
      <c r="E214" s="172">
        <v>35</v>
      </c>
      <c r="F214" s="172">
        <v>0</v>
      </c>
      <c r="G214" s="173">
        <f>E214*F214</f>
        <v>0</v>
      </c>
      <c r="O214" s="167">
        <v>2</v>
      </c>
      <c r="AA214" s="145">
        <v>1</v>
      </c>
      <c r="AB214" s="145">
        <v>7</v>
      </c>
      <c r="AC214" s="145">
        <v>7</v>
      </c>
      <c r="AZ214" s="145">
        <v>2</v>
      </c>
      <c r="BA214" s="145">
        <f>IF(AZ214=1,G214,0)</f>
        <v>0</v>
      </c>
      <c r="BB214" s="145">
        <f>IF(AZ214=2,G214,0)</f>
        <v>0</v>
      </c>
      <c r="BC214" s="145">
        <f>IF(AZ214=3,G214,0)</f>
        <v>0</v>
      </c>
      <c r="BD214" s="145">
        <f>IF(AZ214=4,G214,0)</f>
        <v>0</v>
      </c>
      <c r="BE214" s="145">
        <f>IF(AZ214=5,G214,0)</f>
        <v>0</v>
      </c>
      <c r="CA214" s="174">
        <v>1</v>
      </c>
      <c r="CB214" s="174">
        <v>7</v>
      </c>
      <c r="CZ214" s="145">
        <v>8.4999999999979504E-4</v>
      </c>
    </row>
    <row r="215" spans="1:104">
      <c r="A215" s="175"/>
      <c r="B215" s="177"/>
      <c r="C215" s="226" t="s">
        <v>254</v>
      </c>
      <c r="D215" s="227"/>
      <c r="E215" s="178">
        <v>35</v>
      </c>
      <c r="F215" s="179"/>
      <c r="G215" s="180"/>
      <c r="M215" s="176" t="s">
        <v>254</v>
      </c>
      <c r="O215" s="167"/>
    </row>
    <row r="216" spans="1:104" ht="22.5">
      <c r="A216" s="168">
        <v>91</v>
      </c>
      <c r="B216" s="169" t="s">
        <v>362</v>
      </c>
      <c r="C216" s="170" t="s">
        <v>363</v>
      </c>
      <c r="D216" s="171" t="s">
        <v>95</v>
      </c>
      <c r="E216" s="172">
        <v>1</v>
      </c>
      <c r="F216" s="172">
        <v>0</v>
      </c>
      <c r="G216" s="173">
        <f>E216*F216</f>
        <v>0</v>
      </c>
      <c r="O216" s="167">
        <v>2</v>
      </c>
      <c r="AA216" s="145">
        <v>1</v>
      </c>
      <c r="AB216" s="145">
        <v>7</v>
      </c>
      <c r="AC216" s="145">
        <v>7</v>
      </c>
      <c r="AZ216" s="145">
        <v>2</v>
      </c>
      <c r="BA216" s="145">
        <f>IF(AZ216=1,G216,0)</f>
        <v>0</v>
      </c>
      <c r="BB216" s="145">
        <f>IF(AZ216=2,G216,0)</f>
        <v>0</v>
      </c>
      <c r="BC216" s="145">
        <f>IF(AZ216=3,G216,0)</f>
        <v>0</v>
      </c>
      <c r="BD216" s="145">
        <f>IF(AZ216=4,G216,0)</f>
        <v>0</v>
      </c>
      <c r="BE216" s="145">
        <f>IF(AZ216=5,G216,0)</f>
        <v>0</v>
      </c>
      <c r="CA216" s="174">
        <v>1</v>
      </c>
      <c r="CB216" s="174">
        <v>7</v>
      </c>
      <c r="CZ216" s="145">
        <v>8.9000000000005698E-4</v>
      </c>
    </row>
    <row r="217" spans="1:104">
      <c r="A217" s="175"/>
      <c r="B217" s="177"/>
      <c r="C217" s="226" t="s">
        <v>255</v>
      </c>
      <c r="D217" s="227"/>
      <c r="E217" s="178">
        <v>1</v>
      </c>
      <c r="F217" s="179"/>
      <c r="G217" s="180"/>
      <c r="M217" s="176" t="s">
        <v>255</v>
      </c>
      <c r="O217" s="167"/>
    </row>
    <row r="218" spans="1:104">
      <c r="A218" s="168">
        <v>92</v>
      </c>
      <c r="B218" s="169" t="s">
        <v>364</v>
      </c>
      <c r="C218" s="170" t="s">
        <v>365</v>
      </c>
      <c r="D218" s="171" t="s">
        <v>308</v>
      </c>
      <c r="E218" s="172">
        <v>8</v>
      </c>
      <c r="F218" s="172">
        <v>0</v>
      </c>
      <c r="G218" s="173">
        <f t="shared" ref="G218:G236" si="12">E218*F218</f>
        <v>0</v>
      </c>
      <c r="O218" s="167">
        <v>2</v>
      </c>
      <c r="AA218" s="145">
        <v>1</v>
      </c>
      <c r="AB218" s="145">
        <v>7</v>
      </c>
      <c r="AC218" s="145">
        <v>7</v>
      </c>
      <c r="AZ218" s="145">
        <v>2</v>
      </c>
      <c r="BA218" s="145">
        <f t="shared" ref="BA218:BA236" si="13">IF(AZ218=1,G218,0)</f>
        <v>0</v>
      </c>
      <c r="BB218" s="145">
        <f t="shared" ref="BB218:BB236" si="14">IF(AZ218=2,G218,0)</f>
        <v>0</v>
      </c>
      <c r="BC218" s="145">
        <f t="shared" ref="BC218:BC236" si="15">IF(AZ218=3,G218,0)</f>
        <v>0</v>
      </c>
      <c r="BD218" s="145">
        <f t="shared" ref="BD218:BD236" si="16">IF(AZ218=4,G218,0)</f>
        <v>0</v>
      </c>
      <c r="BE218" s="145">
        <f t="shared" ref="BE218:BE236" si="17">IF(AZ218=5,G218,0)</f>
        <v>0</v>
      </c>
      <c r="CA218" s="174">
        <v>1</v>
      </c>
      <c r="CB218" s="174">
        <v>7</v>
      </c>
      <c r="CZ218" s="145">
        <v>6.0000000000037801E-4</v>
      </c>
    </row>
    <row r="219" spans="1:104">
      <c r="A219" s="168">
        <v>93</v>
      </c>
      <c r="B219" s="169" t="s">
        <v>366</v>
      </c>
      <c r="C219" s="170" t="s">
        <v>367</v>
      </c>
      <c r="D219" s="171" t="s">
        <v>308</v>
      </c>
      <c r="E219" s="172">
        <v>8</v>
      </c>
      <c r="F219" s="172">
        <v>0</v>
      </c>
      <c r="G219" s="173">
        <f t="shared" si="12"/>
        <v>0</v>
      </c>
      <c r="O219" s="167">
        <v>2</v>
      </c>
      <c r="AA219" s="145">
        <v>1</v>
      </c>
      <c r="AB219" s="145">
        <v>7</v>
      </c>
      <c r="AC219" s="145">
        <v>7</v>
      </c>
      <c r="AZ219" s="145">
        <v>2</v>
      </c>
      <c r="BA219" s="145">
        <f t="shared" si="13"/>
        <v>0</v>
      </c>
      <c r="BB219" s="145">
        <f t="shared" si="14"/>
        <v>0</v>
      </c>
      <c r="BC219" s="145">
        <f t="shared" si="15"/>
        <v>0</v>
      </c>
      <c r="BD219" s="145">
        <f t="shared" si="16"/>
        <v>0</v>
      </c>
      <c r="BE219" s="145">
        <f t="shared" si="17"/>
        <v>0</v>
      </c>
      <c r="CA219" s="174">
        <v>1</v>
      </c>
      <c r="CB219" s="174">
        <v>7</v>
      </c>
      <c r="CZ219" s="145">
        <v>0</v>
      </c>
    </row>
    <row r="220" spans="1:104">
      <c r="A220" s="168">
        <v>94</v>
      </c>
      <c r="B220" s="169" t="s">
        <v>368</v>
      </c>
      <c r="C220" s="170" t="s">
        <v>369</v>
      </c>
      <c r="D220" s="171" t="s">
        <v>308</v>
      </c>
      <c r="E220" s="172">
        <v>4</v>
      </c>
      <c r="F220" s="172">
        <v>0</v>
      </c>
      <c r="G220" s="173">
        <f t="shared" si="12"/>
        <v>0</v>
      </c>
      <c r="O220" s="167">
        <v>2</v>
      </c>
      <c r="AA220" s="145">
        <v>1</v>
      </c>
      <c r="AB220" s="145">
        <v>7</v>
      </c>
      <c r="AC220" s="145">
        <v>7</v>
      </c>
      <c r="AZ220" s="145">
        <v>2</v>
      </c>
      <c r="BA220" s="145">
        <f t="shared" si="13"/>
        <v>0</v>
      </c>
      <c r="BB220" s="145">
        <f t="shared" si="14"/>
        <v>0</v>
      </c>
      <c r="BC220" s="145">
        <f t="shared" si="15"/>
        <v>0</v>
      </c>
      <c r="BD220" s="145">
        <f t="shared" si="16"/>
        <v>0</v>
      </c>
      <c r="BE220" s="145">
        <f t="shared" si="17"/>
        <v>0</v>
      </c>
      <c r="CA220" s="174">
        <v>1</v>
      </c>
      <c r="CB220" s="174">
        <v>7</v>
      </c>
      <c r="CZ220" s="145">
        <v>0</v>
      </c>
    </row>
    <row r="221" spans="1:104">
      <c r="A221" s="168">
        <v>95</v>
      </c>
      <c r="B221" s="169" t="s">
        <v>370</v>
      </c>
      <c r="C221" s="170" t="s">
        <v>371</v>
      </c>
      <c r="D221" s="171" t="s">
        <v>308</v>
      </c>
      <c r="E221" s="172">
        <v>4</v>
      </c>
      <c r="F221" s="172">
        <v>0</v>
      </c>
      <c r="G221" s="173">
        <f t="shared" si="12"/>
        <v>0</v>
      </c>
      <c r="O221" s="167">
        <v>2</v>
      </c>
      <c r="AA221" s="145">
        <v>1</v>
      </c>
      <c r="AB221" s="145">
        <v>7</v>
      </c>
      <c r="AC221" s="145">
        <v>7</v>
      </c>
      <c r="AZ221" s="145">
        <v>2</v>
      </c>
      <c r="BA221" s="145">
        <f t="shared" si="13"/>
        <v>0</v>
      </c>
      <c r="BB221" s="145">
        <f t="shared" si="14"/>
        <v>0</v>
      </c>
      <c r="BC221" s="145">
        <f t="shared" si="15"/>
        <v>0</v>
      </c>
      <c r="BD221" s="145">
        <f t="shared" si="16"/>
        <v>0</v>
      </c>
      <c r="BE221" s="145">
        <f t="shared" si="17"/>
        <v>0</v>
      </c>
      <c r="CA221" s="174">
        <v>1</v>
      </c>
      <c r="CB221" s="174">
        <v>7</v>
      </c>
      <c r="CZ221" s="145">
        <v>0</v>
      </c>
    </row>
    <row r="222" spans="1:104">
      <c r="A222" s="168">
        <v>96</v>
      </c>
      <c r="B222" s="169" t="s">
        <v>372</v>
      </c>
      <c r="C222" s="170" t="s">
        <v>373</v>
      </c>
      <c r="D222" s="171" t="s">
        <v>308</v>
      </c>
      <c r="E222" s="172">
        <v>35</v>
      </c>
      <c r="F222" s="172">
        <v>0</v>
      </c>
      <c r="G222" s="173">
        <f t="shared" si="12"/>
        <v>0</v>
      </c>
      <c r="O222" s="167">
        <v>2</v>
      </c>
      <c r="AA222" s="145">
        <v>1</v>
      </c>
      <c r="AB222" s="145">
        <v>7</v>
      </c>
      <c r="AC222" s="145">
        <v>7</v>
      </c>
      <c r="AZ222" s="145">
        <v>2</v>
      </c>
      <c r="BA222" s="145">
        <f t="shared" si="13"/>
        <v>0</v>
      </c>
      <c r="BB222" s="145">
        <f t="shared" si="14"/>
        <v>0</v>
      </c>
      <c r="BC222" s="145">
        <f t="shared" si="15"/>
        <v>0</v>
      </c>
      <c r="BD222" s="145">
        <f t="shared" si="16"/>
        <v>0</v>
      </c>
      <c r="BE222" s="145">
        <f t="shared" si="17"/>
        <v>0</v>
      </c>
      <c r="CA222" s="174">
        <v>1</v>
      </c>
      <c r="CB222" s="174">
        <v>7</v>
      </c>
      <c r="CZ222" s="145">
        <v>0</v>
      </c>
    </row>
    <row r="223" spans="1:104">
      <c r="A223" s="168">
        <v>97</v>
      </c>
      <c r="B223" s="169" t="s">
        <v>374</v>
      </c>
      <c r="C223" s="170" t="s">
        <v>375</v>
      </c>
      <c r="D223" s="171" t="s">
        <v>95</v>
      </c>
      <c r="E223" s="172">
        <v>8</v>
      </c>
      <c r="F223" s="172">
        <v>0</v>
      </c>
      <c r="G223" s="173">
        <f t="shared" si="12"/>
        <v>0</v>
      </c>
      <c r="O223" s="167">
        <v>2</v>
      </c>
      <c r="AA223" s="145">
        <v>1</v>
      </c>
      <c r="AB223" s="145">
        <v>7</v>
      </c>
      <c r="AC223" s="145">
        <v>7</v>
      </c>
      <c r="AZ223" s="145">
        <v>2</v>
      </c>
      <c r="BA223" s="145">
        <f t="shared" si="13"/>
        <v>0</v>
      </c>
      <c r="BB223" s="145">
        <f t="shared" si="14"/>
        <v>0</v>
      </c>
      <c r="BC223" s="145">
        <f t="shared" si="15"/>
        <v>0</v>
      </c>
      <c r="BD223" s="145">
        <f t="shared" si="16"/>
        <v>0</v>
      </c>
      <c r="BE223" s="145">
        <f t="shared" si="17"/>
        <v>0</v>
      </c>
      <c r="CA223" s="174">
        <v>1</v>
      </c>
      <c r="CB223" s="174">
        <v>7</v>
      </c>
      <c r="CZ223" s="145">
        <v>1.64000000000009E-3</v>
      </c>
    </row>
    <row r="224" spans="1:104" ht="22.5">
      <c r="A224" s="168">
        <v>98</v>
      </c>
      <c r="B224" s="169" t="s">
        <v>376</v>
      </c>
      <c r="C224" s="170" t="s">
        <v>377</v>
      </c>
      <c r="D224" s="171" t="s">
        <v>95</v>
      </c>
      <c r="E224" s="172">
        <v>8</v>
      </c>
      <c r="F224" s="172">
        <v>0</v>
      </c>
      <c r="G224" s="173">
        <f t="shared" si="12"/>
        <v>0</v>
      </c>
      <c r="O224" s="167">
        <v>2</v>
      </c>
      <c r="AA224" s="145">
        <v>1</v>
      </c>
      <c r="AB224" s="145">
        <v>7</v>
      </c>
      <c r="AC224" s="145">
        <v>7</v>
      </c>
      <c r="AZ224" s="145">
        <v>2</v>
      </c>
      <c r="BA224" s="145">
        <f t="shared" si="13"/>
        <v>0</v>
      </c>
      <c r="BB224" s="145">
        <f t="shared" si="14"/>
        <v>0</v>
      </c>
      <c r="BC224" s="145">
        <f t="shared" si="15"/>
        <v>0</v>
      </c>
      <c r="BD224" s="145">
        <f t="shared" si="16"/>
        <v>0</v>
      </c>
      <c r="BE224" s="145">
        <f t="shared" si="17"/>
        <v>0</v>
      </c>
      <c r="CA224" s="174">
        <v>1</v>
      </c>
      <c r="CB224" s="174">
        <v>7</v>
      </c>
      <c r="CZ224" s="145">
        <v>1.7200000000006099E-3</v>
      </c>
    </row>
    <row r="225" spans="1:104">
      <c r="A225" s="168">
        <v>99</v>
      </c>
      <c r="B225" s="169" t="s">
        <v>378</v>
      </c>
      <c r="C225" s="170" t="s">
        <v>379</v>
      </c>
      <c r="D225" s="171" t="s">
        <v>95</v>
      </c>
      <c r="E225" s="172">
        <v>8</v>
      </c>
      <c r="F225" s="172">
        <v>0</v>
      </c>
      <c r="G225" s="173">
        <f t="shared" si="12"/>
        <v>0</v>
      </c>
      <c r="O225" s="167">
        <v>2</v>
      </c>
      <c r="AA225" s="145">
        <v>1</v>
      </c>
      <c r="AB225" s="145">
        <v>7</v>
      </c>
      <c r="AC225" s="145">
        <v>7</v>
      </c>
      <c r="AZ225" s="145">
        <v>2</v>
      </c>
      <c r="BA225" s="145">
        <f t="shared" si="13"/>
        <v>0</v>
      </c>
      <c r="BB225" s="145">
        <f t="shared" si="14"/>
        <v>0</v>
      </c>
      <c r="BC225" s="145">
        <f t="shared" si="15"/>
        <v>0</v>
      </c>
      <c r="BD225" s="145">
        <f t="shared" si="16"/>
        <v>0</v>
      </c>
      <c r="BE225" s="145">
        <f t="shared" si="17"/>
        <v>0</v>
      </c>
      <c r="CA225" s="174">
        <v>1</v>
      </c>
      <c r="CB225" s="174">
        <v>7</v>
      </c>
      <c r="CZ225" s="145">
        <v>1.7200000000006099E-3</v>
      </c>
    </row>
    <row r="226" spans="1:104">
      <c r="A226" s="168">
        <v>100</v>
      </c>
      <c r="B226" s="169" t="s">
        <v>380</v>
      </c>
      <c r="C226" s="170" t="s">
        <v>381</v>
      </c>
      <c r="D226" s="171" t="s">
        <v>95</v>
      </c>
      <c r="E226" s="172">
        <v>8</v>
      </c>
      <c r="F226" s="172">
        <v>0</v>
      </c>
      <c r="G226" s="173">
        <f t="shared" si="12"/>
        <v>0</v>
      </c>
      <c r="O226" s="167">
        <v>2</v>
      </c>
      <c r="AA226" s="145">
        <v>1</v>
      </c>
      <c r="AB226" s="145">
        <v>7</v>
      </c>
      <c r="AC226" s="145">
        <v>7</v>
      </c>
      <c r="AZ226" s="145">
        <v>2</v>
      </c>
      <c r="BA226" s="145">
        <f t="shared" si="13"/>
        <v>0</v>
      </c>
      <c r="BB226" s="145">
        <f t="shared" si="14"/>
        <v>0</v>
      </c>
      <c r="BC226" s="145">
        <f t="shared" si="15"/>
        <v>0</v>
      </c>
      <c r="BD226" s="145">
        <f t="shared" si="16"/>
        <v>0</v>
      </c>
      <c r="BE226" s="145">
        <f t="shared" si="17"/>
        <v>0</v>
      </c>
      <c r="CA226" s="174">
        <v>1</v>
      </c>
      <c r="CB226" s="174">
        <v>7</v>
      </c>
      <c r="CZ226" s="145">
        <v>7.99999999999912E-4</v>
      </c>
    </row>
    <row r="227" spans="1:104">
      <c r="A227" s="168">
        <v>101</v>
      </c>
      <c r="B227" s="169" t="s">
        <v>382</v>
      </c>
      <c r="C227" s="170" t="s">
        <v>383</v>
      </c>
      <c r="D227" s="171" t="s">
        <v>95</v>
      </c>
      <c r="E227" s="172">
        <v>4</v>
      </c>
      <c r="F227" s="172">
        <v>0</v>
      </c>
      <c r="G227" s="173">
        <f t="shared" si="12"/>
        <v>0</v>
      </c>
      <c r="O227" s="167">
        <v>2</v>
      </c>
      <c r="AA227" s="145">
        <v>1</v>
      </c>
      <c r="AB227" s="145">
        <v>7</v>
      </c>
      <c r="AC227" s="145">
        <v>7</v>
      </c>
      <c r="AZ227" s="145">
        <v>2</v>
      </c>
      <c r="BA227" s="145">
        <f t="shared" si="13"/>
        <v>0</v>
      </c>
      <c r="BB227" s="145">
        <f t="shared" si="14"/>
        <v>0</v>
      </c>
      <c r="BC227" s="145">
        <f t="shared" si="15"/>
        <v>0</v>
      </c>
      <c r="BD227" s="145">
        <f t="shared" si="16"/>
        <v>0</v>
      </c>
      <c r="BE227" s="145">
        <f t="shared" si="17"/>
        <v>0</v>
      </c>
      <c r="CA227" s="174">
        <v>1</v>
      </c>
      <c r="CB227" s="174">
        <v>7</v>
      </c>
      <c r="CZ227" s="145">
        <v>3.78999999999863E-3</v>
      </c>
    </row>
    <row r="228" spans="1:104" ht="22.5">
      <c r="A228" s="168">
        <v>102</v>
      </c>
      <c r="B228" s="169" t="s">
        <v>384</v>
      </c>
      <c r="C228" s="170" t="s">
        <v>385</v>
      </c>
      <c r="D228" s="171" t="s">
        <v>95</v>
      </c>
      <c r="E228" s="172">
        <v>4</v>
      </c>
      <c r="F228" s="172">
        <v>0</v>
      </c>
      <c r="G228" s="173">
        <f t="shared" si="12"/>
        <v>0</v>
      </c>
      <c r="O228" s="167">
        <v>2</v>
      </c>
      <c r="AA228" s="145">
        <v>1</v>
      </c>
      <c r="AB228" s="145">
        <v>7</v>
      </c>
      <c r="AC228" s="145">
        <v>7</v>
      </c>
      <c r="AZ228" s="145">
        <v>2</v>
      </c>
      <c r="BA228" s="145">
        <f t="shared" si="13"/>
        <v>0</v>
      </c>
      <c r="BB228" s="145">
        <f t="shared" si="14"/>
        <v>0</v>
      </c>
      <c r="BC228" s="145">
        <f t="shared" si="15"/>
        <v>0</v>
      </c>
      <c r="BD228" s="145">
        <f t="shared" si="16"/>
        <v>0</v>
      </c>
      <c r="BE228" s="145">
        <f t="shared" si="17"/>
        <v>0</v>
      </c>
      <c r="CA228" s="174">
        <v>1</v>
      </c>
      <c r="CB228" s="174">
        <v>7</v>
      </c>
      <c r="CZ228" s="145">
        <v>1.7200000000006099E-3</v>
      </c>
    </row>
    <row r="229" spans="1:104">
      <c r="A229" s="168">
        <v>103</v>
      </c>
      <c r="B229" s="169" t="s">
        <v>386</v>
      </c>
      <c r="C229" s="170" t="s">
        <v>387</v>
      </c>
      <c r="D229" s="171" t="s">
        <v>308</v>
      </c>
      <c r="E229" s="172">
        <v>4</v>
      </c>
      <c r="F229" s="172">
        <v>0</v>
      </c>
      <c r="G229" s="173">
        <f t="shared" si="12"/>
        <v>0</v>
      </c>
      <c r="O229" s="167">
        <v>2</v>
      </c>
      <c r="AA229" s="145">
        <v>1</v>
      </c>
      <c r="AB229" s="145">
        <v>7</v>
      </c>
      <c r="AC229" s="145">
        <v>7</v>
      </c>
      <c r="AZ229" s="145">
        <v>2</v>
      </c>
      <c r="BA229" s="145">
        <f t="shared" si="13"/>
        <v>0</v>
      </c>
      <c r="BB229" s="145">
        <f t="shared" si="14"/>
        <v>0</v>
      </c>
      <c r="BC229" s="145">
        <f t="shared" si="15"/>
        <v>0</v>
      </c>
      <c r="BD229" s="145">
        <f t="shared" si="16"/>
        <v>0</v>
      </c>
      <c r="BE229" s="145">
        <f t="shared" si="17"/>
        <v>0</v>
      </c>
      <c r="CA229" s="174">
        <v>1</v>
      </c>
      <c r="CB229" s="174">
        <v>7</v>
      </c>
      <c r="CZ229" s="145">
        <v>1.31599999999992E-2</v>
      </c>
    </row>
    <row r="230" spans="1:104" ht="22.5">
      <c r="A230" s="168">
        <v>104</v>
      </c>
      <c r="B230" s="169" t="s">
        <v>388</v>
      </c>
      <c r="C230" s="170" t="s">
        <v>389</v>
      </c>
      <c r="D230" s="171" t="s">
        <v>308</v>
      </c>
      <c r="E230" s="172">
        <v>32</v>
      </c>
      <c r="F230" s="172">
        <v>0</v>
      </c>
      <c r="G230" s="173">
        <f t="shared" si="12"/>
        <v>0</v>
      </c>
      <c r="O230" s="167">
        <v>2</v>
      </c>
      <c r="AA230" s="145">
        <v>1</v>
      </c>
      <c r="AB230" s="145">
        <v>7</v>
      </c>
      <c r="AC230" s="145">
        <v>7</v>
      </c>
      <c r="AZ230" s="145">
        <v>2</v>
      </c>
      <c r="BA230" s="145">
        <f t="shared" si="13"/>
        <v>0</v>
      </c>
      <c r="BB230" s="145">
        <f t="shared" si="14"/>
        <v>0</v>
      </c>
      <c r="BC230" s="145">
        <f t="shared" si="15"/>
        <v>0</v>
      </c>
      <c r="BD230" s="145">
        <f t="shared" si="16"/>
        <v>0</v>
      </c>
      <c r="BE230" s="145">
        <f t="shared" si="17"/>
        <v>0</v>
      </c>
      <c r="CA230" s="174">
        <v>1</v>
      </c>
      <c r="CB230" s="174">
        <v>7</v>
      </c>
      <c r="CZ230" s="145">
        <v>8.9000000000005698E-4</v>
      </c>
    </row>
    <row r="231" spans="1:104" ht="22.5">
      <c r="A231" s="168">
        <v>105</v>
      </c>
      <c r="B231" s="169" t="s">
        <v>390</v>
      </c>
      <c r="C231" s="170" t="s">
        <v>391</v>
      </c>
      <c r="D231" s="171" t="s">
        <v>308</v>
      </c>
      <c r="E231" s="172">
        <v>1</v>
      </c>
      <c r="F231" s="172">
        <v>0</v>
      </c>
      <c r="G231" s="173">
        <f t="shared" si="12"/>
        <v>0</v>
      </c>
      <c r="O231" s="167">
        <v>2</v>
      </c>
      <c r="AA231" s="145">
        <v>1</v>
      </c>
      <c r="AB231" s="145">
        <v>7</v>
      </c>
      <c r="AC231" s="145">
        <v>7</v>
      </c>
      <c r="AZ231" s="145">
        <v>2</v>
      </c>
      <c r="BA231" s="145">
        <f t="shared" si="13"/>
        <v>0</v>
      </c>
      <c r="BB231" s="145">
        <f t="shared" si="14"/>
        <v>0</v>
      </c>
      <c r="BC231" s="145">
        <f t="shared" si="15"/>
        <v>0</v>
      </c>
      <c r="BD231" s="145">
        <f t="shared" si="16"/>
        <v>0</v>
      </c>
      <c r="BE231" s="145">
        <f t="shared" si="17"/>
        <v>0</v>
      </c>
      <c r="CA231" s="174">
        <v>1</v>
      </c>
      <c r="CB231" s="174">
        <v>7</v>
      </c>
      <c r="CZ231" s="145">
        <v>8.9000000000005698E-4</v>
      </c>
    </row>
    <row r="232" spans="1:104">
      <c r="A232" s="168">
        <v>106</v>
      </c>
      <c r="B232" s="169" t="s">
        <v>392</v>
      </c>
      <c r="C232" s="170" t="s">
        <v>393</v>
      </c>
      <c r="D232" s="171" t="s">
        <v>394</v>
      </c>
      <c r="E232" s="172">
        <v>1</v>
      </c>
      <c r="F232" s="172">
        <v>0</v>
      </c>
      <c r="G232" s="173">
        <f t="shared" si="12"/>
        <v>0</v>
      </c>
      <c r="O232" s="167">
        <v>2</v>
      </c>
      <c r="AA232" s="145">
        <v>1</v>
      </c>
      <c r="AB232" s="145">
        <v>7</v>
      </c>
      <c r="AC232" s="145">
        <v>7</v>
      </c>
      <c r="AZ232" s="145">
        <v>2</v>
      </c>
      <c r="BA232" s="145">
        <f t="shared" si="13"/>
        <v>0</v>
      </c>
      <c r="BB232" s="145">
        <f t="shared" si="14"/>
        <v>0</v>
      </c>
      <c r="BC232" s="145">
        <f t="shared" si="15"/>
        <v>0</v>
      </c>
      <c r="BD232" s="145">
        <f t="shared" si="16"/>
        <v>0</v>
      </c>
      <c r="BE232" s="145">
        <f t="shared" si="17"/>
        <v>0</v>
      </c>
      <c r="CA232" s="174">
        <v>1</v>
      </c>
      <c r="CB232" s="174">
        <v>7</v>
      </c>
      <c r="CZ232" s="145">
        <v>7.99999999999912E-4</v>
      </c>
    </row>
    <row r="233" spans="1:104">
      <c r="A233" s="168">
        <v>107</v>
      </c>
      <c r="B233" s="169" t="s">
        <v>395</v>
      </c>
      <c r="C233" s="170" t="s">
        <v>396</v>
      </c>
      <c r="D233" s="171" t="s">
        <v>308</v>
      </c>
      <c r="E233" s="172">
        <v>1</v>
      </c>
      <c r="F233" s="172">
        <v>0</v>
      </c>
      <c r="G233" s="173">
        <f t="shared" si="12"/>
        <v>0</v>
      </c>
      <c r="O233" s="167">
        <v>2</v>
      </c>
      <c r="AA233" s="145">
        <v>1</v>
      </c>
      <c r="AB233" s="145">
        <v>7</v>
      </c>
      <c r="AC233" s="145">
        <v>7</v>
      </c>
      <c r="AZ233" s="145">
        <v>2</v>
      </c>
      <c r="BA233" s="145">
        <f t="shared" si="13"/>
        <v>0</v>
      </c>
      <c r="BB233" s="145">
        <f t="shared" si="14"/>
        <v>0</v>
      </c>
      <c r="BC233" s="145">
        <f t="shared" si="15"/>
        <v>0</v>
      </c>
      <c r="BD233" s="145">
        <f t="shared" si="16"/>
        <v>0</v>
      </c>
      <c r="BE233" s="145">
        <f t="shared" si="17"/>
        <v>0</v>
      </c>
      <c r="CA233" s="174">
        <v>1</v>
      </c>
      <c r="CB233" s="174">
        <v>7</v>
      </c>
      <c r="CZ233" s="145">
        <v>1.3000000000005199E-3</v>
      </c>
    </row>
    <row r="234" spans="1:104">
      <c r="A234" s="168">
        <v>108</v>
      </c>
      <c r="B234" s="169" t="s">
        <v>397</v>
      </c>
      <c r="C234" s="170" t="s">
        <v>398</v>
      </c>
      <c r="D234" s="171" t="s">
        <v>308</v>
      </c>
      <c r="E234" s="172">
        <v>1</v>
      </c>
      <c r="F234" s="172">
        <v>0</v>
      </c>
      <c r="G234" s="173">
        <f t="shared" si="12"/>
        <v>0</v>
      </c>
      <c r="O234" s="167">
        <v>2</v>
      </c>
      <c r="AA234" s="145">
        <v>1</v>
      </c>
      <c r="AB234" s="145">
        <v>7</v>
      </c>
      <c r="AC234" s="145">
        <v>7</v>
      </c>
      <c r="AZ234" s="145">
        <v>2</v>
      </c>
      <c r="BA234" s="145">
        <f t="shared" si="13"/>
        <v>0</v>
      </c>
      <c r="BB234" s="145">
        <f t="shared" si="14"/>
        <v>0</v>
      </c>
      <c r="BC234" s="145">
        <f t="shared" si="15"/>
        <v>0</v>
      </c>
      <c r="BD234" s="145">
        <f t="shared" si="16"/>
        <v>0</v>
      </c>
      <c r="BE234" s="145">
        <f t="shared" si="17"/>
        <v>0</v>
      </c>
      <c r="CA234" s="174">
        <v>1</v>
      </c>
      <c r="CB234" s="174">
        <v>7</v>
      </c>
      <c r="CZ234" s="145">
        <v>1.5000000000000601E-3</v>
      </c>
    </row>
    <row r="235" spans="1:104">
      <c r="A235" s="168">
        <v>109</v>
      </c>
      <c r="B235" s="169" t="s">
        <v>399</v>
      </c>
      <c r="C235" s="170" t="s">
        <v>400</v>
      </c>
      <c r="D235" s="171" t="s">
        <v>308</v>
      </c>
      <c r="E235" s="172">
        <v>2</v>
      </c>
      <c r="F235" s="172">
        <v>0</v>
      </c>
      <c r="G235" s="173">
        <f t="shared" si="12"/>
        <v>0</v>
      </c>
      <c r="O235" s="167">
        <v>2</v>
      </c>
      <c r="AA235" s="145">
        <v>1</v>
      </c>
      <c r="AB235" s="145">
        <v>7</v>
      </c>
      <c r="AC235" s="145">
        <v>7</v>
      </c>
      <c r="AZ235" s="145">
        <v>2</v>
      </c>
      <c r="BA235" s="145">
        <f t="shared" si="13"/>
        <v>0</v>
      </c>
      <c r="BB235" s="145">
        <f t="shared" si="14"/>
        <v>0</v>
      </c>
      <c r="BC235" s="145">
        <f t="shared" si="15"/>
        <v>0</v>
      </c>
      <c r="BD235" s="145">
        <f t="shared" si="16"/>
        <v>0</v>
      </c>
      <c r="BE235" s="145">
        <f t="shared" si="17"/>
        <v>0</v>
      </c>
      <c r="CA235" s="174">
        <v>1</v>
      </c>
      <c r="CB235" s="174">
        <v>7</v>
      </c>
      <c r="CZ235" s="145">
        <v>1.5000000000000601E-3</v>
      </c>
    </row>
    <row r="236" spans="1:104">
      <c r="A236" s="168">
        <v>110</v>
      </c>
      <c r="B236" s="169" t="s">
        <v>401</v>
      </c>
      <c r="C236" s="170" t="s">
        <v>402</v>
      </c>
      <c r="D236" s="171" t="s">
        <v>108</v>
      </c>
      <c r="E236" s="172">
        <v>0.27557000000001403</v>
      </c>
      <c r="F236" s="172">
        <v>0</v>
      </c>
      <c r="G236" s="173">
        <f t="shared" si="12"/>
        <v>0</v>
      </c>
      <c r="O236" s="167">
        <v>2</v>
      </c>
      <c r="AA236" s="145">
        <v>7</v>
      </c>
      <c r="AB236" s="145">
        <v>1001</v>
      </c>
      <c r="AC236" s="145">
        <v>5</v>
      </c>
      <c r="AZ236" s="145">
        <v>2</v>
      </c>
      <c r="BA236" s="145">
        <f t="shared" si="13"/>
        <v>0</v>
      </c>
      <c r="BB236" s="145">
        <f t="shared" si="14"/>
        <v>0</v>
      </c>
      <c r="BC236" s="145">
        <f t="shared" si="15"/>
        <v>0</v>
      </c>
      <c r="BD236" s="145">
        <f t="shared" si="16"/>
        <v>0</v>
      </c>
      <c r="BE236" s="145">
        <f t="shared" si="17"/>
        <v>0</v>
      </c>
      <c r="CA236" s="174">
        <v>7</v>
      </c>
      <c r="CB236" s="174">
        <v>1001</v>
      </c>
      <c r="CZ236" s="145">
        <v>0</v>
      </c>
    </row>
    <row r="237" spans="1:104">
      <c r="A237" s="181"/>
      <c r="B237" s="182" t="s">
        <v>75</v>
      </c>
      <c r="C237" s="183" t="str">
        <f>CONCATENATE(B206," ",C206)</f>
        <v>725 Zařizovací předměty</v>
      </c>
      <c r="D237" s="184"/>
      <c r="E237" s="185"/>
      <c r="F237" s="186"/>
      <c r="G237" s="187">
        <f>SUM(G206:G236)</f>
        <v>0</v>
      </c>
      <c r="O237" s="167">
        <v>4</v>
      </c>
      <c r="BA237" s="188">
        <f>SUM(BA206:BA236)</f>
        <v>0</v>
      </c>
      <c r="BB237" s="188">
        <f>SUM(BB206:BB236)</f>
        <v>0</v>
      </c>
      <c r="BC237" s="188">
        <f>SUM(BC206:BC236)</f>
        <v>0</v>
      </c>
      <c r="BD237" s="188">
        <f>SUM(BD206:BD236)</f>
        <v>0</v>
      </c>
      <c r="BE237" s="188">
        <f>SUM(BE206:BE236)</f>
        <v>0</v>
      </c>
    </row>
    <row r="238" spans="1:104">
      <c r="A238" s="160" t="s">
        <v>72</v>
      </c>
      <c r="B238" s="161" t="s">
        <v>403</v>
      </c>
      <c r="C238" s="162" t="s">
        <v>404</v>
      </c>
      <c r="D238" s="163"/>
      <c r="E238" s="164"/>
      <c r="F238" s="164"/>
      <c r="G238" s="165"/>
      <c r="H238" s="166"/>
      <c r="I238" s="166"/>
      <c r="O238" s="167">
        <v>1</v>
      </c>
    </row>
    <row r="239" spans="1:104">
      <c r="A239" s="168">
        <v>111</v>
      </c>
      <c r="B239" s="169" t="s">
        <v>405</v>
      </c>
      <c r="C239" s="170" t="s">
        <v>406</v>
      </c>
      <c r="D239" s="171" t="s">
        <v>95</v>
      </c>
      <c r="E239" s="172">
        <v>12</v>
      </c>
      <c r="F239" s="172">
        <v>0</v>
      </c>
      <c r="G239" s="173">
        <f>E239*F239</f>
        <v>0</v>
      </c>
      <c r="O239" s="167">
        <v>2</v>
      </c>
      <c r="AA239" s="145">
        <v>1</v>
      </c>
      <c r="AB239" s="145">
        <v>7</v>
      </c>
      <c r="AC239" s="145">
        <v>7</v>
      </c>
      <c r="AZ239" s="145">
        <v>2</v>
      </c>
      <c r="BA239" s="145">
        <f>IF(AZ239=1,G239,0)</f>
        <v>0</v>
      </c>
      <c r="BB239" s="145">
        <f>IF(AZ239=2,G239,0)</f>
        <v>0</v>
      </c>
      <c r="BC239" s="145">
        <f>IF(AZ239=3,G239,0)</f>
        <v>0</v>
      </c>
      <c r="BD239" s="145">
        <f>IF(AZ239=4,G239,0)</f>
        <v>0</v>
      </c>
      <c r="BE239" s="145">
        <f>IF(AZ239=5,G239,0)</f>
        <v>0</v>
      </c>
      <c r="CA239" s="174">
        <v>1</v>
      </c>
      <c r="CB239" s="174">
        <v>7</v>
      </c>
      <c r="CZ239" s="145">
        <v>9.3000000000031903E-4</v>
      </c>
    </row>
    <row r="240" spans="1:104">
      <c r="A240" s="168">
        <v>112</v>
      </c>
      <c r="B240" s="169" t="s">
        <v>407</v>
      </c>
      <c r="C240" s="170" t="s">
        <v>408</v>
      </c>
      <c r="D240" s="171" t="s">
        <v>95</v>
      </c>
      <c r="E240" s="172">
        <v>18</v>
      </c>
      <c r="F240" s="172">
        <v>0</v>
      </c>
      <c r="G240" s="173">
        <f>E240*F240</f>
        <v>0</v>
      </c>
      <c r="O240" s="167">
        <v>2</v>
      </c>
      <c r="AA240" s="145">
        <v>1</v>
      </c>
      <c r="AB240" s="145">
        <v>7</v>
      </c>
      <c r="AC240" s="145">
        <v>7</v>
      </c>
      <c r="AZ240" s="145">
        <v>2</v>
      </c>
      <c r="BA240" s="145">
        <f>IF(AZ240=1,G240,0)</f>
        <v>0</v>
      </c>
      <c r="BB240" s="145">
        <f>IF(AZ240=2,G240,0)</f>
        <v>0</v>
      </c>
      <c r="BC240" s="145">
        <f>IF(AZ240=3,G240,0)</f>
        <v>0</v>
      </c>
      <c r="BD240" s="145">
        <f>IF(AZ240=4,G240,0)</f>
        <v>0</v>
      </c>
      <c r="BE240" s="145">
        <f>IF(AZ240=5,G240,0)</f>
        <v>0</v>
      </c>
      <c r="CA240" s="174">
        <v>1</v>
      </c>
      <c r="CB240" s="174">
        <v>7</v>
      </c>
      <c r="CZ240" s="145">
        <v>1.02000000000046E-3</v>
      </c>
    </row>
    <row r="241" spans="1:104">
      <c r="A241" s="168">
        <v>113</v>
      </c>
      <c r="B241" s="169" t="s">
        <v>409</v>
      </c>
      <c r="C241" s="170" t="s">
        <v>410</v>
      </c>
      <c r="D241" s="171" t="s">
        <v>95</v>
      </c>
      <c r="E241" s="172">
        <v>35</v>
      </c>
      <c r="F241" s="172">
        <v>0</v>
      </c>
      <c r="G241" s="173">
        <f>E241*F241</f>
        <v>0</v>
      </c>
      <c r="O241" s="167">
        <v>2</v>
      </c>
      <c r="AA241" s="145">
        <v>1</v>
      </c>
      <c r="AB241" s="145">
        <v>7</v>
      </c>
      <c r="AC241" s="145">
        <v>7</v>
      </c>
      <c r="AZ241" s="145">
        <v>2</v>
      </c>
      <c r="BA241" s="145">
        <f>IF(AZ241=1,G241,0)</f>
        <v>0</v>
      </c>
      <c r="BB241" s="145">
        <f>IF(AZ241=2,G241,0)</f>
        <v>0</v>
      </c>
      <c r="BC241" s="145">
        <f>IF(AZ241=3,G241,0)</f>
        <v>0</v>
      </c>
      <c r="BD241" s="145">
        <f>IF(AZ241=4,G241,0)</f>
        <v>0</v>
      </c>
      <c r="BE241" s="145">
        <f>IF(AZ241=5,G241,0)</f>
        <v>0</v>
      </c>
      <c r="CA241" s="174">
        <v>1</v>
      </c>
      <c r="CB241" s="174">
        <v>7</v>
      </c>
      <c r="CZ241" s="145">
        <v>1.1799999999997401E-3</v>
      </c>
    </row>
    <row r="242" spans="1:104">
      <c r="A242" s="168">
        <v>114</v>
      </c>
      <c r="B242" s="169" t="s">
        <v>411</v>
      </c>
      <c r="C242" s="170" t="s">
        <v>412</v>
      </c>
      <c r="D242" s="171" t="s">
        <v>108</v>
      </c>
      <c r="E242" s="172">
        <v>7.0820000000003006E-2</v>
      </c>
      <c r="F242" s="172">
        <v>0</v>
      </c>
      <c r="G242" s="173">
        <f>E242*F242</f>
        <v>0</v>
      </c>
      <c r="O242" s="167">
        <v>2</v>
      </c>
      <c r="AA242" s="145">
        <v>7</v>
      </c>
      <c r="AB242" s="145">
        <v>1001</v>
      </c>
      <c r="AC242" s="145">
        <v>5</v>
      </c>
      <c r="AZ242" s="145">
        <v>2</v>
      </c>
      <c r="BA242" s="145">
        <f>IF(AZ242=1,G242,0)</f>
        <v>0</v>
      </c>
      <c r="BB242" s="145">
        <f>IF(AZ242=2,G242,0)</f>
        <v>0</v>
      </c>
      <c r="BC242" s="145">
        <f>IF(AZ242=3,G242,0)</f>
        <v>0</v>
      </c>
      <c r="BD242" s="145">
        <f>IF(AZ242=4,G242,0)</f>
        <v>0</v>
      </c>
      <c r="BE242" s="145">
        <f>IF(AZ242=5,G242,0)</f>
        <v>0</v>
      </c>
      <c r="CA242" s="174">
        <v>7</v>
      </c>
      <c r="CB242" s="174">
        <v>1001</v>
      </c>
      <c r="CZ242" s="145">
        <v>0</v>
      </c>
    </row>
    <row r="243" spans="1:104">
      <c r="A243" s="181"/>
      <c r="B243" s="182" t="s">
        <v>75</v>
      </c>
      <c r="C243" s="183" t="str">
        <f>CONCATENATE(B238," ",C238)</f>
        <v>767 Konstrukce zámečnické</v>
      </c>
      <c r="D243" s="184"/>
      <c r="E243" s="185"/>
      <c r="F243" s="186"/>
      <c r="G243" s="187">
        <f>SUM(G238:G242)</f>
        <v>0</v>
      </c>
      <c r="O243" s="167">
        <v>4</v>
      </c>
      <c r="BA243" s="188">
        <f>SUM(BA238:BA242)</f>
        <v>0</v>
      </c>
      <c r="BB243" s="188">
        <f>SUM(BB238:BB242)</f>
        <v>0</v>
      </c>
      <c r="BC243" s="188">
        <f>SUM(BC238:BC242)</f>
        <v>0</v>
      </c>
      <c r="BD243" s="188">
        <f>SUM(BD238:BD242)</f>
        <v>0</v>
      </c>
      <c r="BE243" s="188">
        <f>SUM(BE238:BE242)</f>
        <v>0</v>
      </c>
    </row>
    <row r="244" spans="1:104">
      <c r="A244" s="160" t="s">
        <v>72</v>
      </c>
      <c r="B244" s="161" t="s">
        <v>117</v>
      </c>
      <c r="C244" s="162" t="s">
        <v>118</v>
      </c>
      <c r="D244" s="163"/>
      <c r="E244" s="164"/>
      <c r="F244" s="164"/>
      <c r="G244" s="165"/>
      <c r="H244" s="166"/>
      <c r="I244" s="166"/>
      <c r="O244" s="167">
        <v>1</v>
      </c>
    </row>
    <row r="245" spans="1:104">
      <c r="A245" s="168">
        <v>115</v>
      </c>
      <c r="B245" s="169" t="s">
        <v>413</v>
      </c>
      <c r="C245" s="170" t="s">
        <v>414</v>
      </c>
      <c r="D245" s="171" t="s">
        <v>108</v>
      </c>
      <c r="E245" s="172">
        <v>7.6388999999990004</v>
      </c>
      <c r="F245" s="172">
        <v>0</v>
      </c>
      <c r="G245" s="173">
        <f t="shared" ref="G245:G252" si="18">E245*F245</f>
        <v>0</v>
      </c>
      <c r="O245" s="167">
        <v>2</v>
      </c>
      <c r="AA245" s="145">
        <v>8</v>
      </c>
      <c r="AB245" s="145">
        <v>1</v>
      </c>
      <c r="AC245" s="145">
        <v>3</v>
      </c>
      <c r="AZ245" s="145">
        <v>1</v>
      </c>
      <c r="BA245" s="145">
        <f t="shared" ref="BA245:BA252" si="19">IF(AZ245=1,G245,0)</f>
        <v>0</v>
      </c>
      <c r="BB245" s="145">
        <f t="shared" ref="BB245:BB252" si="20">IF(AZ245=2,G245,0)</f>
        <v>0</v>
      </c>
      <c r="BC245" s="145">
        <f t="shared" ref="BC245:BC252" si="21">IF(AZ245=3,G245,0)</f>
        <v>0</v>
      </c>
      <c r="BD245" s="145">
        <f t="shared" ref="BD245:BD252" si="22">IF(AZ245=4,G245,0)</f>
        <v>0</v>
      </c>
      <c r="BE245" s="145">
        <f t="shared" ref="BE245:BE252" si="23">IF(AZ245=5,G245,0)</f>
        <v>0</v>
      </c>
      <c r="CA245" s="174">
        <v>8</v>
      </c>
      <c r="CB245" s="174">
        <v>1</v>
      </c>
      <c r="CZ245" s="145">
        <v>0</v>
      </c>
    </row>
    <row r="246" spans="1:104">
      <c r="A246" s="168">
        <v>116</v>
      </c>
      <c r="B246" s="169" t="s">
        <v>415</v>
      </c>
      <c r="C246" s="170" t="s">
        <v>416</v>
      </c>
      <c r="D246" s="171" t="s">
        <v>108</v>
      </c>
      <c r="E246" s="172">
        <v>7.6388999999990004</v>
      </c>
      <c r="F246" s="172">
        <v>0</v>
      </c>
      <c r="G246" s="173">
        <f t="shared" si="18"/>
        <v>0</v>
      </c>
      <c r="O246" s="167">
        <v>2</v>
      </c>
      <c r="AA246" s="145">
        <v>8</v>
      </c>
      <c r="AB246" s="145">
        <v>0</v>
      </c>
      <c r="AC246" s="145">
        <v>3</v>
      </c>
      <c r="AZ246" s="145">
        <v>1</v>
      </c>
      <c r="BA246" s="145">
        <f t="shared" si="19"/>
        <v>0</v>
      </c>
      <c r="BB246" s="145">
        <f t="shared" si="20"/>
        <v>0</v>
      </c>
      <c r="BC246" s="145">
        <f t="shared" si="21"/>
        <v>0</v>
      </c>
      <c r="BD246" s="145">
        <f t="shared" si="22"/>
        <v>0</v>
      </c>
      <c r="BE246" s="145">
        <f t="shared" si="23"/>
        <v>0</v>
      </c>
      <c r="CA246" s="174">
        <v>8</v>
      </c>
      <c r="CB246" s="174">
        <v>0</v>
      </c>
      <c r="CZ246" s="145">
        <v>0</v>
      </c>
    </row>
    <row r="247" spans="1:104">
      <c r="A247" s="168">
        <v>117</v>
      </c>
      <c r="B247" s="169" t="s">
        <v>417</v>
      </c>
      <c r="C247" s="170" t="s">
        <v>418</v>
      </c>
      <c r="D247" s="171" t="s">
        <v>108</v>
      </c>
      <c r="E247" s="172">
        <v>7.6388999999990004</v>
      </c>
      <c r="F247" s="172">
        <v>0</v>
      </c>
      <c r="G247" s="173">
        <f t="shared" si="18"/>
        <v>0</v>
      </c>
      <c r="O247" s="167">
        <v>2</v>
      </c>
      <c r="AA247" s="145">
        <v>8</v>
      </c>
      <c r="AB247" s="145">
        <v>0</v>
      </c>
      <c r="AC247" s="145">
        <v>3</v>
      </c>
      <c r="AZ247" s="145">
        <v>1</v>
      </c>
      <c r="BA247" s="145">
        <f t="shared" si="19"/>
        <v>0</v>
      </c>
      <c r="BB247" s="145">
        <f t="shared" si="20"/>
        <v>0</v>
      </c>
      <c r="BC247" s="145">
        <f t="shared" si="21"/>
        <v>0</v>
      </c>
      <c r="BD247" s="145">
        <f t="shared" si="22"/>
        <v>0</v>
      </c>
      <c r="BE247" s="145">
        <f t="shared" si="23"/>
        <v>0</v>
      </c>
      <c r="CA247" s="174">
        <v>8</v>
      </c>
      <c r="CB247" s="174">
        <v>0</v>
      </c>
      <c r="CZ247" s="145">
        <v>0</v>
      </c>
    </row>
    <row r="248" spans="1:104">
      <c r="A248" s="168">
        <v>118</v>
      </c>
      <c r="B248" s="169" t="s">
        <v>419</v>
      </c>
      <c r="C248" s="170" t="s">
        <v>420</v>
      </c>
      <c r="D248" s="171" t="s">
        <v>108</v>
      </c>
      <c r="E248" s="172">
        <v>7.6388999999990004</v>
      </c>
      <c r="F248" s="172">
        <v>0</v>
      </c>
      <c r="G248" s="173">
        <f t="shared" si="18"/>
        <v>0</v>
      </c>
      <c r="O248" s="167">
        <v>2</v>
      </c>
      <c r="AA248" s="145">
        <v>8</v>
      </c>
      <c r="AB248" s="145">
        <v>0</v>
      </c>
      <c r="AC248" s="145">
        <v>3</v>
      </c>
      <c r="AZ248" s="145">
        <v>1</v>
      </c>
      <c r="BA248" s="145">
        <f t="shared" si="19"/>
        <v>0</v>
      </c>
      <c r="BB248" s="145">
        <f t="shared" si="20"/>
        <v>0</v>
      </c>
      <c r="BC248" s="145">
        <f t="shared" si="21"/>
        <v>0</v>
      </c>
      <c r="BD248" s="145">
        <f t="shared" si="22"/>
        <v>0</v>
      </c>
      <c r="BE248" s="145">
        <f t="shared" si="23"/>
        <v>0</v>
      </c>
      <c r="CA248" s="174">
        <v>8</v>
      </c>
      <c r="CB248" s="174">
        <v>0</v>
      </c>
      <c r="CZ248" s="145">
        <v>0</v>
      </c>
    </row>
    <row r="249" spans="1:104">
      <c r="A249" s="168">
        <v>119</v>
      </c>
      <c r="B249" s="169" t="s">
        <v>421</v>
      </c>
      <c r="C249" s="170" t="s">
        <v>422</v>
      </c>
      <c r="D249" s="171" t="s">
        <v>108</v>
      </c>
      <c r="E249" s="172">
        <v>7.6388999999990004</v>
      </c>
      <c r="F249" s="172">
        <v>0</v>
      </c>
      <c r="G249" s="173">
        <f t="shared" si="18"/>
        <v>0</v>
      </c>
      <c r="O249" s="167">
        <v>2</v>
      </c>
      <c r="AA249" s="145">
        <v>8</v>
      </c>
      <c r="AB249" s="145">
        <v>0</v>
      </c>
      <c r="AC249" s="145">
        <v>3</v>
      </c>
      <c r="AZ249" s="145">
        <v>1</v>
      </c>
      <c r="BA249" s="145">
        <f t="shared" si="19"/>
        <v>0</v>
      </c>
      <c r="BB249" s="145">
        <f t="shared" si="20"/>
        <v>0</v>
      </c>
      <c r="BC249" s="145">
        <f t="shared" si="21"/>
        <v>0</v>
      </c>
      <c r="BD249" s="145">
        <f t="shared" si="22"/>
        <v>0</v>
      </c>
      <c r="BE249" s="145">
        <f t="shared" si="23"/>
        <v>0</v>
      </c>
      <c r="CA249" s="174">
        <v>8</v>
      </c>
      <c r="CB249" s="174">
        <v>0</v>
      </c>
      <c r="CZ249" s="145">
        <v>0</v>
      </c>
    </row>
    <row r="250" spans="1:104">
      <c r="A250" s="168">
        <v>120</v>
      </c>
      <c r="B250" s="169" t="s">
        <v>423</v>
      </c>
      <c r="C250" s="170" t="s">
        <v>424</v>
      </c>
      <c r="D250" s="171" t="s">
        <v>108</v>
      </c>
      <c r="E250" s="172">
        <v>7.6388999999990004</v>
      </c>
      <c r="F250" s="172">
        <v>0</v>
      </c>
      <c r="G250" s="173">
        <f t="shared" si="18"/>
        <v>0</v>
      </c>
      <c r="O250" s="167">
        <v>2</v>
      </c>
      <c r="AA250" s="145">
        <v>8</v>
      </c>
      <c r="AB250" s="145">
        <v>0</v>
      </c>
      <c r="AC250" s="145">
        <v>3</v>
      </c>
      <c r="AZ250" s="145">
        <v>1</v>
      </c>
      <c r="BA250" s="145">
        <f t="shared" si="19"/>
        <v>0</v>
      </c>
      <c r="BB250" s="145">
        <f t="shared" si="20"/>
        <v>0</v>
      </c>
      <c r="BC250" s="145">
        <f t="shared" si="21"/>
        <v>0</v>
      </c>
      <c r="BD250" s="145">
        <f t="shared" si="22"/>
        <v>0</v>
      </c>
      <c r="BE250" s="145">
        <f t="shared" si="23"/>
        <v>0</v>
      </c>
      <c r="CA250" s="174">
        <v>8</v>
      </c>
      <c r="CB250" s="174">
        <v>0</v>
      </c>
      <c r="CZ250" s="145">
        <v>0</v>
      </c>
    </row>
    <row r="251" spans="1:104">
      <c r="A251" s="168">
        <v>121</v>
      </c>
      <c r="B251" s="169" t="s">
        <v>425</v>
      </c>
      <c r="C251" s="170" t="s">
        <v>426</v>
      </c>
      <c r="D251" s="171" t="s">
        <v>108</v>
      </c>
      <c r="E251" s="172">
        <v>7.6388999999990004</v>
      </c>
      <c r="F251" s="172">
        <v>0</v>
      </c>
      <c r="G251" s="173">
        <f t="shared" si="18"/>
        <v>0</v>
      </c>
      <c r="O251" s="167">
        <v>2</v>
      </c>
      <c r="AA251" s="145">
        <v>8</v>
      </c>
      <c r="AB251" s="145">
        <v>0</v>
      </c>
      <c r="AC251" s="145">
        <v>3</v>
      </c>
      <c r="AZ251" s="145">
        <v>1</v>
      </c>
      <c r="BA251" s="145">
        <f t="shared" si="19"/>
        <v>0</v>
      </c>
      <c r="BB251" s="145">
        <f t="shared" si="20"/>
        <v>0</v>
      </c>
      <c r="BC251" s="145">
        <f t="shared" si="21"/>
        <v>0</v>
      </c>
      <c r="BD251" s="145">
        <f t="shared" si="22"/>
        <v>0</v>
      </c>
      <c r="BE251" s="145">
        <f t="shared" si="23"/>
        <v>0</v>
      </c>
      <c r="CA251" s="174">
        <v>8</v>
      </c>
      <c r="CB251" s="174">
        <v>0</v>
      </c>
      <c r="CZ251" s="145">
        <v>0</v>
      </c>
    </row>
    <row r="252" spans="1:104">
      <c r="A252" s="168">
        <v>122</v>
      </c>
      <c r="B252" s="169" t="s">
        <v>427</v>
      </c>
      <c r="C252" s="170" t="s">
        <v>428</v>
      </c>
      <c r="D252" s="171" t="s">
        <v>108</v>
      </c>
      <c r="E252" s="172">
        <v>7.6388999999990004</v>
      </c>
      <c r="F252" s="172">
        <v>0</v>
      </c>
      <c r="G252" s="173">
        <f t="shared" si="18"/>
        <v>0</v>
      </c>
      <c r="O252" s="167">
        <v>2</v>
      </c>
      <c r="AA252" s="145">
        <v>8</v>
      </c>
      <c r="AB252" s="145">
        <v>1</v>
      </c>
      <c r="AC252" s="145">
        <v>3</v>
      </c>
      <c r="AZ252" s="145">
        <v>1</v>
      </c>
      <c r="BA252" s="145">
        <f t="shared" si="19"/>
        <v>0</v>
      </c>
      <c r="BB252" s="145">
        <f t="shared" si="20"/>
        <v>0</v>
      </c>
      <c r="BC252" s="145">
        <f t="shared" si="21"/>
        <v>0</v>
      </c>
      <c r="BD252" s="145">
        <f t="shared" si="22"/>
        <v>0</v>
      </c>
      <c r="BE252" s="145">
        <f t="shared" si="23"/>
        <v>0</v>
      </c>
      <c r="CA252" s="174">
        <v>8</v>
      </c>
      <c r="CB252" s="174">
        <v>1</v>
      </c>
      <c r="CZ252" s="145">
        <v>0</v>
      </c>
    </row>
    <row r="253" spans="1:104">
      <c r="A253" s="181"/>
      <c r="B253" s="182" t="s">
        <v>75</v>
      </c>
      <c r="C253" s="183" t="str">
        <f>CONCATENATE(B244," ",C244)</f>
        <v>97 Prorážení otvorů</v>
      </c>
      <c r="D253" s="184"/>
      <c r="E253" s="185"/>
      <c r="F253" s="186"/>
      <c r="G253" s="187">
        <f>SUM(G244:G252)</f>
        <v>0</v>
      </c>
      <c r="O253" s="167">
        <v>4</v>
      </c>
      <c r="BA253" s="188">
        <f>SUM(BA244:BA252)</f>
        <v>0</v>
      </c>
      <c r="BB253" s="188">
        <f>SUM(BB244:BB252)</f>
        <v>0</v>
      </c>
      <c r="BC253" s="188">
        <f>SUM(BC244:BC252)</f>
        <v>0</v>
      </c>
      <c r="BD253" s="188">
        <f>SUM(BD244:BD252)</f>
        <v>0</v>
      </c>
      <c r="BE253" s="188">
        <f>SUM(BE244:BE252)</f>
        <v>0</v>
      </c>
    </row>
    <row r="254" spans="1:104">
      <c r="E254" s="145"/>
    </row>
    <row r="255" spans="1:104">
      <c r="E255" s="145"/>
    </row>
    <row r="256" spans="1:104">
      <c r="E256" s="145"/>
    </row>
    <row r="257" spans="5:5">
      <c r="E257" s="145"/>
    </row>
    <row r="258" spans="5:5">
      <c r="E258" s="145"/>
    </row>
    <row r="259" spans="5:5">
      <c r="E259" s="145"/>
    </row>
    <row r="260" spans="5:5">
      <c r="E260" s="145"/>
    </row>
    <row r="261" spans="5:5">
      <c r="E261" s="145"/>
    </row>
    <row r="262" spans="5:5">
      <c r="E262" s="145"/>
    </row>
    <row r="263" spans="5:5">
      <c r="E263" s="145"/>
    </row>
    <row r="264" spans="5:5">
      <c r="E264" s="145"/>
    </row>
    <row r="265" spans="5:5">
      <c r="E265" s="145"/>
    </row>
    <row r="266" spans="5:5">
      <c r="E266" s="145"/>
    </row>
    <row r="267" spans="5:5">
      <c r="E267" s="145"/>
    </row>
    <row r="268" spans="5:5">
      <c r="E268" s="145"/>
    </row>
    <row r="269" spans="5:5">
      <c r="E269" s="145"/>
    </row>
    <row r="270" spans="5:5">
      <c r="E270" s="145"/>
    </row>
    <row r="271" spans="5:5">
      <c r="E271" s="145"/>
    </row>
    <row r="272" spans="5:5">
      <c r="E272" s="145"/>
    </row>
    <row r="273" spans="1:7">
      <c r="E273" s="145"/>
    </row>
    <row r="274" spans="1:7">
      <c r="E274" s="145"/>
    </row>
    <row r="275" spans="1:7">
      <c r="E275" s="145"/>
    </row>
    <row r="276" spans="1:7">
      <c r="E276" s="145"/>
    </row>
    <row r="277" spans="1:7">
      <c r="A277" s="189"/>
      <c r="B277" s="189"/>
      <c r="C277" s="189"/>
      <c r="D277" s="189"/>
      <c r="E277" s="189"/>
      <c r="F277" s="189"/>
      <c r="G277" s="189"/>
    </row>
    <row r="278" spans="1:7">
      <c r="A278" s="189"/>
      <c r="B278" s="189"/>
      <c r="C278" s="189"/>
      <c r="D278" s="189"/>
      <c r="E278" s="189"/>
      <c r="F278" s="189"/>
      <c r="G278" s="189"/>
    </row>
    <row r="279" spans="1:7">
      <c r="A279" s="189"/>
      <c r="B279" s="189"/>
      <c r="C279" s="189"/>
      <c r="D279" s="189"/>
      <c r="E279" s="189"/>
      <c r="F279" s="189"/>
      <c r="G279" s="189"/>
    </row>
    <row r="280" spans="1:7">
      <c r="A280" s="189"/>
      <c r="B280" s="189"/>
      <c r="C280" s="189"/>
      <c r="D280" s="189"/>
      <c r="E280" s="189"/>
      <c r="F280" s="189"/>
      <c r="G280" s="189"/>
    </row>
    <row r="281" spans="1:7">
      <c r="E281" s="145"/>
    </row>
    <row r="282" spans="1:7">
      <c r="E282" s="145"/>
    </row>
    <row r="283" spans="1:7">
      <c r="E283" s="145"/>
    </row>
    <row r="284" spans="1:7">
      <c r="E284" s="145"/>
    </row>
    <row r="285" spans="1:7">
      <c r="E285" s="145"/>
    </row>
    <row r="286" spans="1:7">
      <c r="E286" s="145"/>
    </row>
    <row r="287" spans="1:7">
      <c r="E287" s="145"/>
    </row>
    <row r="288" spans="1:7">
      <c r="E288" s="145"/>
    </row>
    <row r="289" spans="5:5">
      <c r="E289" s="145"/>
    </row>
    <row r="290" spans="5:5">
      <c r="E290" s="145"/>
    </row>
    <row r="291" spans="5:5">
      <c r="E291" s="145"/>
    </row>
    <row r="292" spans="5:5">
      <c r="E292" s="145"/>
    </row>
    <row r="293" spans="5:5">
      <c r="E293" s="145"/>
    </row>
    <row r="294" spans="5:5">
      <c r="E294" s="145"/>
    </row>
    <row r="295" spans="5:5">
      <c r="E295" s="145"/>
    </row>
    <row r="296" spans="5:5">
      <c r="E296" s="145"/>
    </row>
    <row r="297" spans="5:5">
      <c r="E297" s="145"/>
    </row>
    <row r="298" spans="5:5">
      <c r="E298" s="145"/>
    </row>
    <row r="299" spans="5:5">
      <c r="E299" s="145"/>
    </row>
    <row r="300" spans="5:5">
      <c r="E300" s="145"/>
    </row>
    <row r="301" spans="5:5">
      <c r="E301" s="145"/>
    </row>
    <row r="302" spans="5:5">
      <c r="E302" s="145"/>
    </row>
    <row r="303" spans="5:5">
      <c r="E303" s="145"/>
    </row>
    <row r="304" spans="5:5">
      <c r="E304" s="145"/>
    </row>
    <row r="305" spans="1:7">
      <c r="E305" s="145"/>
    </row>
    <row r="306" spans="1:7">
      <c r="E306" s="145"/>
    </row>
    <row r="307" spans="1:7">
      <c r="E307" s="145"/>
    </row>
    <row r="308" spans="1:7">
      <c r="E308" s="145"/>
    </row>
    <row r="309" spans="1:7">
      <c r="E309" s="145"/>
    </row>
    <row r="310" spans="1:7">
      <c r="E310" s="145"/>
    </row>
    <row r="311" spans="1:7">
      <c r="E311" s="145"/>
    </row>
    <row r="312" spans="1:7">
      <c r="A312" s="190"/>
      <c r="B312" s="190"/>
    </row>
    <row r="313" spans="1:7">
      <c r="A313" s="189"/>
      <c r="B313" s="189"/>
      <c r="C313" s="192"/>
      <c r="D313" s="192"/>
      <c r="E313" s="193"/>
      <c r="F313" s="192"/>
      <c r="G313" s="194"/>
    </row>
    <row r="314" spans="1:7">
      <c r="A314" s="195"/>
      <c r="B314" s="195"/>
      <c r="C314" s="189"/>
      <c r="D314" s="189"/>
      <c r="E314" s="196"/>
      <c r="F314" s="189"/>
      <c r="G314" s="189"/>
    </row>
    <row r="315" spans="1:7">
      <c r="A315" s="189"/>
      <c r="B315" s="189"/>
      <c r="C315" s="189"/>
      <c r="D315" s="189"/>
      <c r="E315" s="196"/>
      <c r="F315" s="189"/>
      <c r="G315" s="189"/>
    </row>
    <row r="316" spans="1:7">
      <c r="A316" s="189"/>
      <c r="B316" s="189"/>
      <c r="C316" s="189"/>
      <c r="D316" s="189"/>
      <c r="E316" s="196"/>
      <c r="F316" s="189"/>
      <c r="G316" s="189"/>
    </row>
    <row r="317" spans="1:7">
      <c r="A317" s="189"/>
      <c r="B317" s="189"/>
      <c r="C317" s="189"/>
      <c r="D317" s="189"/>
      <c r="E317" s="196"/>
      <c r="F317" s="189"/>
      <c r="G317" s="189"/>
    </row>
    <row r="318" spans="1:7">
      <c r="A318" s="189"/>
      <c r="B318" s="189"/>
      <c r="C318" s="189"/>
      <c r="D318" s="189"/>
      <c r="E318" s="196"/>
      <c r="F318" s="189"/>
      <c r="G318" s="189"/>
    </row>
    <row r="319" spans="1:7">
      <c r="A319" s="189"/>
      <c r="B319" s="189"/>
      <c r="C319" s="189"/>
      <c r="D319" s="189"/>
      <c r="E319" s="196"/>
      <c r="F319" s="189"/>
      <c r="G319" s="189"/>
    </row>
    <row r="320" spans="1:7">
      <c r="A320" s="189"/>
      <c r="B320" s="189"/>
      <c r="C320" s="189"/>
      <c r="D320" s="189"/>
      <c r="E320" s="196"/>
      <c r="F320" s="189"/>
      <c r="G320" s="189"/>
    </row>
    <row r="321" spans="1:7">
      <c r="A321" s="189"/>
      <c r="B321" s="189"/>
      <c r="C321" s="189"/>
      <c r="D321" s="189"/>
      <c r="E321" s="196"/>
      <c r="F321" s="189"/>
      <c r="G321" s="189"/>
    </row>
    <row r="322" spans="1:7">
      <c r="A322" s="189"/>
      <c r="B322" s="189"/>
      <c r="C322" s="189"/>
      <c r="D322" s="189"/>
      <c r="E322" s="196"/>
      <c r="F322" s="189"/>
      <c r="G322" s="189"/>
    </row>
    <row r="323" spans="1:7">
      <c r="A323" s="189"/>
      <c r="B323" s="189"/>
      <c r="C323" s="189"/>
      <c r="D323" s="189"/>
      <c r="E323" s="196"/>
      <c r="F323" s="189"/>
      <c r="G323" s="189"/>
    </row>
    <row r="324" spans="1:7">
      <c r="A324" s="189"/>
      <c r="B324" s="189"/>
      <c r="C324" s="189"/>
      <c r="D324" s="189"/>
      <c r="E324" s="196"/>
      <c r="F324" s="189"/>
      <c r="G324" s="189"/>
    </row>
    <row r="325" spans="1:7">
      <c r="A325" s="189"/>
      <c r="B325" s="189"/>
      <c r="C325" s="189"/>
      <c r="D325" s="189"/>
      <c r="E325" s="196"/>
      <c r="F325" s="189"/>
      <c r="G325" s="189"/>
    </row>
    <row r="326" spans="1:7">
      <c r="A326" s="189"/>
      <c r="B326" s="189"/>
      <c r="C326" s="189"/>
      <c r="D326" s="189"/>
      <c r="E326" s="196"/>
      <c r="F326" s="189"/>
      <c r="G326" s="189"/>
    </row>
  </sheetData>
  <mergeCells count="103">
    <mergeCell ref="C209:D209"/>
    <mergeCell ref="C211:D211"/>
    <mergeCell ref="C215:D215"/>
    <mergeCell ref="C217:D217"/>
    <mergeCell ref="C197:D197"/>
    <mergeCell ref="C199:D199"/>
    <mergeCell ref="C201:D201"/>
    <mergeCell ref="C202:D202"/>
    <mergeCell ref="C203:D203"/>
    <mergeCell ref="C174:D174"/>
    <mergeCell ref="C176:D176"/>
    <mergeCell ref="C177:D177"/>
    <mergeCell ref="C180:D180"/>
    <mergeCell ref="C181:D181"/>
    <mergeCell ref="C195:D195"/>
    <mergeCell ref="C150:D150"/>
    <mergeCell ref="C151:D151"/>
    <mergeCell ref="C160:D160"/>
    <mergeCell ref="C161:D161"/>
    <mergeCell ref="C169:D169"/>
    <mergeCell ref="C170:D170"/>
    <mergeCell ref="C171:D171"/>
    <mergeCell ref="C173:D173"/>
    <mergeCell ref="C142:D142"/>
    <mergeCell ref="C143:D143"/>
    <mergeCell ref="C145:D145"/>
    <mergeCell ref="C146:D146"/>
    <mergeCell ref="C148:D148"/>
    <mergeCell ref="C149:D149"/>
    <mergeCell ref="C130:D130"/>
    <mergeCell ref="C132:D132"/>
    <mergeCell ref="C134:D134"/>
    <mergeCell ref="C136:D136"/>
    <mergeCell ref="C138:D138"/>
    <mergeCell ref="C140:D140"/>
    <mergeCell ref="C122:D122"/>
    <mergeCell ref="C123:D123"/>
    <mergeCell ref="C125:D125"/>
    <mergeCell ref="C126:D126"/>
    <mergeCell ref="C127:D127"/>
    <mergeCell ref="C128:D128"/>
    <mergeCell ref="C113:D113"/>
    <mergeCell ref="C114:D114"/>
    <mergeCell ref="C115:D115"/>
    <mergeCell ref="C117:D117"/>
    <mergeCell ref="C119:D119"/>
    <mergeCell ref="C121:D121"/>
    <mergeCell ref="C105:D105"/>
    <mergeCell ref="C107:D107"/>
    <mergeCell ref="C108:D108"/>
    <mergeCell ref="C109:D109"/>
    <mergeCell ref="C111:D111"/>
    <mergeCell ref="C112:D112"/>
    <mergeCell ref="C97:D97"/>
    <mergeCell ref="C98:D98"/>
    <mergeCell ref="C100:D100"/>
    <mergeCell ref="C102:D102"/>
    <mergeCell ref="C103:D103"/>
    <mergeCell ref="C104:D104"/>
    <mergeCell ref="C90:D90"/>
    <mergeCell ref="C91:D91"/>
    <mergeCell ref="C92:D92"/>
    <mergeCell ref="C93:D93"/>
    <mergeCell ref="C95:D95"/>
    <mergeCell ref="C96:D96"/>
    <mergeCell ref="C73:D73"/>
    <mergeCell ref="C75:D75"/>
    <mergeCell ref="C76:D76"/>
    <mergeCell ref="C81:D81"/>
    <mergeCell ref="C82:D82"/>
    <mergeCell ref="C84:D84"/>
    <mergeCell ref="C86:D86"/>
    <mergeCell ref="C88:D88"/>
    <mergeCell ref="C65:D65"/>
    <mergeCell ref="C67:D67"/>
    <mergeCell ref="C69:D69"/>
    <mergeCell ref="C70:D70"/>
    <mergeCell ref="C71:D71"/>
    <mergeCell ref="C72:D72"/>
    <mergeCell ref="C54:D54"/>
    <mergeCell ref="C56:D56"/>
    <mergeCell ref="C57:D57"/>
    <mergeCell ref="C59:D59"/>
    <mergeCell ref="C61:D61"/>
    <mergeCell ref="C63:D63"/>
    <mergeCell ref="C44:D44"/>
    <mergeCell ref="C46:D46"/>
    <mergeCell ref="C47:D47"/>
    <mergeCell ref="C27:D27"/>
    <mergeCell ref="C28:D28"/>
    <mergeCell ref="C32:D32"/>
    <mergeCell ref="C33:D33"/>
    <mergeCell ref="C35:D35"/>
    <mergeCell ref="C37:D37"/>
    <mergeCell ref="A1:G1"/>
    <mergeCell ref="A3:B3"/>
    <mergeCell ref="A4:B4"/>
    <mergeCell ref="E4:G4"/>
    <mergeCell ref="C9:D9"/>
    <mergeCell ref="C11:D11"/>
    <mergeCell ref="C38:D38"/>
    <mergeCell ref="C40:D40"/>
    <mergeCell ref="C42:D4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kalkulacka</dc:creator>
  <cp:lastModifiedBy>budzak</cp:lastModifiedBy>
  <dcterms:created xsi:type="dcterms:W3CDTF">2015-08-18T13:44:02Z</dcterms:created>
  <dcterms:modified xsi:type="dcterms:W3CDTF">2015-10-16T08:39:14Z</dcterms:modified>
</cp:coreProperties>
</file>