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9440" windowHeight="11760" tabRatio="652" firstSheet="10" activeTab="18"/>
  </bookViews>
  <sheets>
    <sheet name="STAVBA CELKEM" sheetId="1" r:id="rId1"/>
    <sheet name="Stavba 4NP" sheetId="2" r:id="rId2"/>
    <sheet name="VRN 4NP KL" sheetId="3" r:id="rId3"/>
    <sheet name="VRN 4NP Rek" sheetId="4" r:id="rId4"/>
    <sheet name="VRN 4NP Pol" sheetId="5" r:id="rId5"/>
    <sheet name="St 4NP KL" sheetId="6" r:id="rId6"/>
    <sheet name="St 4NP Rek" sheetId="7" r:id="rId7"/>
    <sheet name="St 4NP Pol" sheetId="8" r:id="rId8"/>
    <sheet name="Stavba 5NP" sheetId="9" r:id="rId9"/>
    <sheet name="VRN 5NP KL" sheetId="10" r:id="rId10"/>
    <sheet name="VRN 5NP Rek" sheetId="11" r:id="rId11"/>
    <sheet name="VRN 5NP Pol" sheetId="12" r:id="rId12"/>
    <sheet name="St 5NP KL" sheetId="13" r:id="rId13"/>
    <sheet name="St 5NP Rek" sheetId="14" r:id="rId14"/>
    <sheet name="St 5NP Pol" sheetId="15" r:id="rId15"/>
    <sheet name="VZT 4NP KL" sheetId="16" r:id="rId16"/>
    <sheet name="VZT 4NP Pol " sheetId="17" r:id="rId17"/>
    <sheet name="VZT 5NP KL" sheetId="18" r:id="rId18"/>
    <sheet name="VZT 5NP Pol" sheetId="19" r:id="rId19"/>
    <sheet name="TZB 4NP KL" sheetId="20" r:id="rId20"/>
    <sheet name="TZB 4NP Pol" sheetId="21" r:id="rId21"/>
    <sheet name="TZB 5NP KL" sheetId="22" r:id="rId22"/>
    <sheet name="TZB 5NP Pol" sheetId="23" r:id="rId23"/>
    <sheet name="El. 4NP KL" sheetId="24" r:id="rId24"/>
    <sheet name="El. 4NP pol" sheetId="25" r:id="rId25"/>
    <sheet name="El. 5NP KL" sheetId="26" r:id="rId26"/>
    <sheet name="El. 5NP pol" sheetId="27" r:id="rId27"/>
  </sheets>
  <externalReferences>
    <externalReference r:id="rId30"/>
  </externalReferences>
  <definedNames>
    <definedName name="CelkemDPHVypocet" localSheetId="19">'TZB 4NP KL'!#REF!</definedName>
    <definedName name="CelkemDPHVypocet" localSheetId="21">'TZB 5NP KL'!#REF!</definedName>
    <definedName name="CelkemObjekty" localSheetId="1">'Stavba 4NP'!$F$31</definedName>
    <definedName name="CelkemObjekty" localSheetId="8">'Stavba 5NP'!$F$31</definedName>
    <definedName name="CelkemObjekty" localSheetId="0">'STAVBA CELKEM'!$F$31</definedName>
    <definedName name="CenaCelkem">'TZB 4NP KL'!$G$29</definedName>
    <definedName name="CenaCelkemBezDPH">'TZB 4NP KL'!$G$28</definedName>
    <definedName name="CenaCelkemVypocet" localSheetId="19">'TZB 4NP KL'!#REF!</definedName>
    <definedName name="CenaCelkemVypocet" localSheetId="21">'TZB 5NP KL'!#REF!</definedName>
    <definedName name="cisloobjektu">'TZB 4NP KL'!$D$3</definedName>
    <definedName name="CisloRozpoctu">'[1]Krycí list'!$C$2</definedName>
    <definedName name="CisloStavby" localSheetId="1">'Stavba 4NP'!$D$5</definedName>
    <definedName name="CisloStavby" localSheetId="8">'Stavba 5NP'!$D$5</definedName>
    <definedName name="CisloStavby" localSheetId="19">'TZB 4NP KL'!$D$2</definedName>
    <definedName name="CisloStavby" localSheetId="21">'TZB 5NP KL'!$D$2</definedName>
    <definedName name="cislostavby">'[1]Krycí list'!$A$7</definedName>
    <definedName name="CisloStavebnihoRozpoctu">'TZB 4NP KL'!$D$4</definedName>
    <definedName name="dadresa" localSheetId="1">'Stavba 4NP'!$D$8</definedName>
    <definedName name="dadresa" localSheetId="8">'Stavba 5NP'!$D$8</definedName>
    <definedName name="dadresa">'TZB 4NP KL'!$D$12:$G$12</definedName>
    <definedName name="DIČ" localSheetId="1">'Stavba 4NP'!$K$8</definedName>
    <definedName name="DIČ" localSheetId="8">'Stavba 5NP'!$K$8</definedName>
    <definedName name="DIČ" localSheetId="19">'TZB 4NP KL'!$I$12</definedName>
    <definedName name="DIČ" localSheetId="21">'TZB 5NP KL'!$I$12</definedName>
    <definedName name="dmisto" localSheetId="1">'Stavba 4NP'!$D$9</definedName>
    <definedName name="dmisto" localSheetId="8">'Stavba 5NP'!$D$9</definedName>
    <definedName name="dmisto">'TZB 4NP KL'!$D$13:$G$13</definedName>
    <definedName name="DPHSni">'TZB 4NP KL'!$G$24</definedName>
    <definedName name="DPHZakl">'TZB 4NP KL'!$G$26</definedName>
    <definedName name="dpsc" localSheetId="1">'Stavba 4NP'!$C$9</definedName>
    <definedName name="dpsc" localSheetId="8">'Stavba 5NP'!$C$9</definedName>
    <definedName name="dpsc" localSheetId="19">'TZB 4NP KL'!$C$13</definedName>
    <definedName name="dpsc" localSheetId="21">'TZB 5NP KL'!$C$13</definedName>
    <definedName name="IČO" localSheetId="1">'Stavba 4NP'!$K$7</definedName>
    <definedName name="IČO" localSheetId="8">'Stavba 5NP'!$K$7</definedName>
    <definedName name="IČO" localSheetId="19">'TZB 4NP KL'!$I$11</definedName>
    <definedName name="IČO" localSheetId="21">'TZB 5NP KL'!$I$11</definedName>
    <definedName name="Mena">'TZB 4NP KL'!$J$29</definedName>
    <definedName name="MistoStavby">'TZB 4NP KL'!$D$4</definedName>
    <definedName name="NazevObjektu" localSheetId="1">'Stavba 4NP'!$C$29</definedName>
    <definedName name="NazevObjektu" localSheetId="8">'Stavba 5NP'!$C$29</definedName>
    <definedName name="nazevobjektu">'TZB 4NP KL'!$E$3</definedName>
    <definedName name="NazevRozpoctu">'[1]Krycí list'!$D$2</definedName>
    <definedName name="NazevStavby" localSheetId="1">'Stavba 4NP'!$E$5</definedName>
    <definedName name="NazevStavby" localSheetId="8">'Stavba 5NP'!$E$5</definedName>
    <definedName name="NazevStavby" localSheetId="19">'TZB 4NP KL'!$E$2</definedName>
    <definedName name="NazevStavby" localSheetId="21">'TZB 5NP KL'!$E$2</definedName>
    <definedName name="nazevstavby">'[1]Krycí list'!$C$7</definedName>
    <definedName name="NazevStavebnihoRozpoctu">'TZB 4NP KL'!$E$4</definedName>
    <definedName name="_xlnm.Print_Titles" localSheetId="23">'El. 4NP KL'!1:6</definedName>
    <definedName name="_xlnm.Print_Titles" localSheetId="24">'El. 4NP pol'!1:6</definedName>
    <definedName name="_xlnm.Print_Titles" localSheetId="25">'El. 5NP KL'!1:6</definedName>
    <definedName name="_xlnm.Print_Titles" localSheetId="26">'El. 5NP pol'!1:6</definedName>
    <definedName name="_xlnm.Print_Titles" localSheetId="7">'St 4NP Pol'!$1:$6</definedName>
    <definedName name="_xlnm.Print_Titles" localSheetId="6">'St 4NP Rek'!$1:$6</definedName>
    <definedName name="_xlnm.Print_Titles" localSheetId="14">'St 5NP Pol'!$1:$6</definedName>
    <definedName name="_xlnm.Print_Titles" localSheetId="13">'St 5NP Rek'!$1:$6</definedName>
    <definedName name="_xlnm.Print_Titles" localSheetId="4">'VRN 4NP Pol'!$1:$6</definedName>
    <definedName name="_xlnm.Print_Titles" localSheetId="3">'VRN 4NP Rek'!$1:$6</definedName>
    <definedName name="_xlnm.Print_Titles" localSheetId="11">'VRN 5NP Pol'!$1:$6</definedName>
    <definedName name="_xlnm.Print_Titles" localSheetId="10">'VRN 5NP Rek'!$1:$6</definedName>
    <definedName name="_xlnm.Print_Titles" localSheetId="16">'VZT 4NP Pol '!$2:$3</definedName>
    <definedName name="_xlnm.Print_Titles" localSheetId="18">'VZT 5NP Pol'!$2:$3</definedName>
    <definedName name="oadresa">'TZB 4NP KL'!$D$6</definedName>
    <definedName name="Objednatel" localSheetId="1">'Stavba 4NP'!$D$11</definedName>
    <definedName name="Objednatel" localSheetId="8">'Stavba 5NP'!$D$11</definedName>
    <definedName name="Objednatel" localSheetId="19">'TZB 4NP KL'!$D$5</definedName>
    <definedName name="Objednatel" localSheetId="21">'TZB 5NP KL'!$D$5</definedName>
    <definedName name="Objekt" localSheetId="1">'Stavba 4NP'!$B$29</definedName>
    <definedName name="Objekt" localSheetId="8">'Stavba 5NP'!$B$29</definedName>
    <definedName name="Objekt" localSheetId="19">'TZB 4NP KL'!#REF!</definedName>
    <definedName name="Objekt" localSheetId="21">'TZB 5NP KL'!#REF!</definedName>
    <definedName name="_xlnm.Print_Area" localSheetId="5">'St 4NP KL'!$A$1:$G$45</definedName>
    <definedName name="_xlnm.Print_Area" localSheetId="7">'St 4NP Pol'!$A$1:$K$360</definedName>
    <definedName name="_xlnm.Print_Area" localSheetId="6">'St 4NP Rek'!$A$1:$I$28</definedName>
    <definedName name="_xlnm.Print_Area" localSheetId="12">'St 5NP KL'!$A$1:$G$45</definedName>
    <definedName name="_xlnm.Print_Area" localSheetId="14">'St 5NP Pol'!$A$1:$K$325</definedName>
    <definedName name="_xlnm.Print_Area" localSheetId="13">'St 5NP Rek'!$A$1:$I$29</definedName>
    <definedName name="_xlnm.Print_Area" localSheetId="1">'Stavba 4NP'!$B$1:$J$45</definedName>
    <definedName name="_xlnm.Print_Area" localSheetId="8">'Stavba 5NP'!$B$1:$J$45</definedName>
    <definedName name="_xlnm.Print_Area" localSheetId="0">'STAVBA CELKEM'!$B$1:$J$49</definedName>
    <definedName name="_xlnm.Print_Area" localSheetId="19">'TZB 4NP KL'!$A$1:$J$47</definedName>
    <definedName name="_xlnm.Print_Area" localSheetId="20">'TZB 4NP Pol'!$A$1:$U$72</definedName>
    <definedName name="_xlnm.Print_Area" localSheetId="21">'TZB 5NP KL'!$A$1:$J$45</definedName>
    <definedName name="_xlnm.Print_Area" localSheetId="22">'TZB 5NP Pol'!$A$1:$U$71</definedName>
    <definedName name="_xlnm.Print_Area" localSheetId="2">'VRN 4NP KL'!$A$1:$G$45</definedName>
    <definedName name="_xlnm.Print_Area" localSheetId="4">'VRN 4NP Pol'!$A$1:$K$15</definedName>
    <definedName name="_xlnm.Print_Area" localSheetId="3">'VRN 4NP Rek'!$A$1:$I$22</definedName>
    <definedName name="_xlnm.Print_Area" localSheetId="9">'VRN 5NP KL'!$A$1:$G$45</definedName>
    <definedName name="_xlnm.Print_Area" localSheetId="11">'VRN 5NP Pol'!$A$1:$K$15</definedName>
    <definedName name="_xlnm.Print_Area" localSheetId="10">'VRN 5NP Rek'!$A$1:$I$22</definedName>
    <definedName name="_xlnm.Print_Area" localSheetId="15">'VZT 4NP KL'!$A$4:$F$31</definedName>
    <definedName name="_xlnm.Print_Area" localSheetId="16">'VZT 4NP Pol '!$A$1:$H$36</definedName>
    <definedName name="_xlnm.Print_Area" localSheetId="17">'VZT 5NP KL'!$A$4:$F$32</definedName>
    <definedName name="_xlnm.Print_Area" localSheetId="18">'VZT 5NP Pol'!$A$1:$H$32</definedName>
    <definedName name="odic" localSheetId="1">'Stavba 4NP'!$K$12</definedName>
    <definedName name="odic" localSheetId="8">'Stavba 5NP'!$K$12</definedName>
    <definedName name="odic" localSheetId="19">'TZB 4NP KL'!$I$6</definedName>
    <definedName name="odic" localSheetId="21">'TZB 5NP KL'!$I$6</definedName>
    <definedName name="oico" localSheetId="1">'Stavba 4NP'!$K$11</definedName>
    <definedName name="oico" localSheetId="8">'Stavba 5NP'!$K$11</definedName>
    <definedName name="oico" localSheetId="19">'TZB 4NP KL'!$I$5</definedName>
    <definedName name="oico" localSheetId="21">'TZB 5NP KL'!$I$5</definedName>
    <definedName name="omisto" localSheetId="1">'Stavba 4NP'!$D$13</definedName>
    <definedName name="omisto" localSheetId="8">'Stavba 5NP'!$D$13</definedName>
    <definedName name="omisto" localSheetId="19">'TZB 4NP KL'!$D$7</definedName>
    <definedName name="omisto" localSheetId="21">'TZB 5NP KL'!$D$7</definedName>
    <definedName name="onazev" localSheetId="1">'Stavba 4NP'!$D$12</definedName>
    <definedName name="onazev" localSheetId="8">'Stavba 5NP'!$D$12</definedName>
    <definedName name="onazev" localSheetId="19">'TZB 4NP KL'!$D$6</definedName>
    <definedName name="onazev" localSheetId="21">'TZB 5NP KL'!$D$6</definedName>
    <definedName name="opsc" localSheetId="1">'Stavba 4NP'!$C$13</definedName>
    <definedName name="opsc" localSheetId="8">'Stavba 5NP'!$C$13</definedName>
    <definedName name="opsc" localSheetId="19">'TZB 4NP KL'!$C$7</definedName>
    <definedName name="opsc" localSheetId="21">'TZB 5NP KL'!$C$7</definedName>
    <definedName name="padresa">'TZB 4NP KL'!$D$9</definedName>
    <definedName name="pdic">'TZB 4NP KL'!$I$9</definedName>
    <definedName name="pico">'TZB 4NP KL'!$I$8</definedName>
    <definedName name="pmisto">'TZB 4NP KL'!$D$10</definedName>
    <definedName name="PocetMJ">#REF!</definedName>
    <definedName name="PoptavkaID">'TZB 4NP KL'!$A$1</definedName>
    <definedName name="pPSC">'TZB 4NP KL'!$C$10</definedName>
    <definedName name="Projektant">'TZB 4NP KL'!$D$8</definedName>
    <definedName name="SazbaDPH1" localSheetId="1">'Stavba 4NP'!$D$19</definedName>
    <definedName name="SazbaDPH1" localSheetId="8">'Stavba 5NP'!$D$19</definedName>
    <definedName name="SazbaDPH1" localSheetId="0">'STAVBA CELKEM'!$D$19</definedName>
    <definedName name="SazbaDPH1" localSheetId="19">'TZB 4NP KL'!$E$23</definedName>
    <definedName name="SazbaDPH1" localSheetId="21">'TZB 5NP KL'!$E$23</definedName>
    <definedName name="SazbaDPH1">'[1]Krycí list'!$C$30</definedName>
    <definedName name="SazbaDPH2" localSheetId="1">'Stavba 4NP'!$D$21</definedName>
    <definedName name="SazbaDPH2" localSheetId="8">'Stavba 5NP'!$D$21</definedName>
    <definedName name="SazbaDPH2" localSheetId="0">'STAVBA CELKEM'!$D$21</definedName>
    <definedName name="SazbaDPH2" localSheetId="19">'TZB 4NP KL'!$E$25</definedName>
    <definedName name="SazbaDPH2" localSheetId="21">'TZB 5NP KL'!$E$25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lver_lin" localSheetId="7" hidden="1">0</definedName>
    <definedName name="solver_lin" localSheetId="14" hidden="1">0</definedName>
    <definedName name="solver_lin" localSheetId="4" hidden="1">0</definedName>
    <definedName name="solver_lin" localSheetId="11" hidden="1">0</definedName>
    <definedName name="solver_num" localSheetId="7" hidden="1">0</definedName>
    <definedName name="solver_num" localSheetId="14" hidden="1">0</definedName>
    <definedName name="solver_num" localSheetId="4" hidden="1">0</definedName>
    <definedName name="solver_num" localSheetId="11" hidden="1">0</definedName>
    <definedName name="solver_opt" localSheetId="7" hidden="1">'St 4NP Pol'!#REF!</definedName>
    <definedName name="solver_opt" localSheetId="14" hidden="1">'St 5NP Pol'!#REF!</definedName>
    <definedName name="solver_opt" localSheetId="4" hidden="1">'VRN 4NP Pol'!#REF!</definedName>
    <definedName name="solver_opt" localSheetId="11" hidden="1">'VRN 5NP Pol'!#REF!</definedName>
    <definedName name="solver_typ" localSheetId="7" hidden="1">1</definedName>
    <definedName name="solver_typ" localSheetId="14" hidden="1">1</definedName>
    <definedName name="solver_typ" localSheetId="4" hidden="1">1</definedName>
    <definedName name="solver_typ" localSheetId="11" hidden="1">1</definedName>
    <definedName name="solver_val" localSheetId="7" hidden="1">0</definedName>
    <definedName name="solver_val" localSheetId="14" hidden="1">0</definedName>
    <definedName name="solver_val" localSheetId="4" hidden="1">0</definedName>
    <definedName name="solver_val" localSheetId="11" hidden="1">0</definedName>
    <definedName name="SoucetDilu" localSheetId="1">'Stavba 4NP'!#REF!</definedName>
    <definedName name="SoucetDilu" localSheetId="8">'Stavba 5NP'!#REF!</definedName>
    <definedName name="SoucetDilu" localSheetId="0">'STAVBA CELKEM'!#REF!</definedName>
    <definedName name="StavbaCelkem" localSheetId="1">'Stavba 4NP'!$H$31</definedName>
    <definedName name="StavbaCelkem" localSheetId="8">'Stavba 5NP'!$H$31</definedName>
    <definedName name="Vypracoval">'TZB 4NP KL'!$D$14</definedName>
    <definedName name="Z_B7E7C763_C459_487D_8ABA_5CFDDFBD5A84_.wvu.Cols" localSheetId="19" hidden="1">'TZB 4NP KL'!$A:$A</definedName>
    <definedName name="Z_B7E7C763_C459_487D_8ABA_5CFDDFBD5A84_.wvu.Cols" localSheetId="21" hidden="1">'TZB 5NP KL'!$A:$A</definedName>
    <definedName name="Z_B7E7C763_C459_487D_8ABA_5CFDDFBD5A84_.wvu.PrintArea" localSheetId="19" hidden="1">'TZB 4NP KL'!$B$1:$J$36</definedName>
    <definedName name="Z_B7E7C763_C459_487D_8ABA_5CFDDFBD5A84_.wvu.PrintArea" localSheetId="21" hidden="1">'TZB 5NP KL'!$B$1:$J$36</definedName>
    <definedName name="ZakladDPHSni">'TZB 4NP KL'!$G$23</definedName>
    <definedName name="ZakladDPHSniVypocet" localSheetId="19">'TZB 4NP KL'!#REF!</definedName>
    <definedName name="ZakladDPHSniVypocet" localSheetId="21">'TZB 5NP KL'!#REF!</definedName>
    <definedName name="ZakladDPHZakl">'TZB 4NP KL'!$G$25</definedName>
    <definedName name="ZakladDPHZaklVypocet" localSheetId="19">'TZB 4NP KL'!#REF!</definedName>
    <definedName name="ZakladDPHZaklVypocet" localSheetId="21">'TZB 5NP KL'!#REF!</definedName>
    <definedName name="Zaokrouhleni">'TZB 4NP KL'!$G$27</definedName>
    <definedName name="Zhotovitel" localSheetId="1">'Stavba 4NP'!$D$7</definedName>
    <definedName name="Zhotovitel" localSheetId="8">'Stavba 5NP'!$D$7</definedName>
    <definedName name="Zhotovitel">'TZB 4NP KL'!$D$11:$G$11</definedName>
  </definedNames>
  <calcPr fullCalcOnLoad="1"/>
</workbook>
</file>

<file path=xl/comments20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comments2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<sst xmlns="http://schemas.openxmlformats.org/spreadsheetml/2006/main" count="3436" uniqueCount="844">
  <si>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</si>
  <si>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</si>
  <si>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</si>
  <si>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</si>
  <si>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</si>
  <si>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</si>
  <si>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</si>
  <si>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</si>
  <si>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</si>
  <si>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</si>
  <si>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</si>
  <si>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</si>
  <si>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</si>
  <si>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</si>
  <si>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</si>
  <si>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</si>
  <si>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</si>
  <si>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</si>
  <si>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</si>
  <si>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</si>
  <si>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</si>
  <si>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</si>
  <si>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</si>
  <si>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</si>
  <si>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</si>
  <si>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</si>
  <si>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</si>
  <si>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</si>
  <si>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</si>
  <si>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</si>
  <si>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</si>
  <si>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</si>
  <si>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</si>
  <si>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</si>
  <si>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</si>
  <si>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</si>
  <si>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</si>
  <si>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</si>
  <si>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</si>
  <si>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</si>
  <si>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</si>
  <si>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</si>
  <si>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</si>
  <si>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</si>
  <si>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</si>
  <si>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</si>
  <si>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</si>
  <si>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</si>
  <si>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</si>
  <si>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</si>
  <si>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</si>
  <si>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</si>
  <si>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</si>
  <si>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</si>
  <si>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</si>
  <si>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</si>
  <si>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</si>
  <si>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</si>
  <si>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</si>
  <si>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</si>
  <si>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</si>
  <si>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</si>
  <si>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</si>
  <si>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</si>
  <si>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</si>
  <si>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</si>
  <si>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</si>
  <si>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</si>
  <si>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</si>
  <si>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</si>
  <si>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</si>
  <si>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</si>
  <si>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</si>
  <si>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</si>
  <si>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</si>
  <si>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</si>
  <si>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</si>
  <si>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</si>
  <si>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</si>
  <si>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</si>
  <si>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</si>
  <si>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</si>
  <si>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</si>
  <si>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</si>
  <si>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</si>
  <si>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</si>
  <si>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</si>
  <si>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</si>
  <si>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</si>
  <si>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</si>
  <si>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</si>
  <si>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</si>
  <si>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</si>
  <si>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</si>
  <si>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Celkem za</t>
  </si>
  <si>
    <t>SLEPÝ ROZPOČET</t>
  </si>
  <si>
    <t>Slepý rozpočet</t>
  </si>
  <si>
    <t>150606</t>
  </si>
  <si>
    <t>Nemocnice Vyškov</t>
  </si>
  <si>
    <t>150606 Nemocnice Vyškov</t>
  </si>
  <si>
    <t>01</t>
  </si>
  <si>
    <t>Rekonstrukce soc.zařízení polikliniky</t>
  </si>
  <si>
    <t>01 Rekonstrukce soc.zařízení polikliniky</t>
  </si>
  <si>
    <t>95</t>
  </si>
  <si>
    <t>Dokončovací konstrukce na pozemních stavbách</t>
  </si>
  <si>
    <t>95 Dokončovací konstrukce na pozemních stavbách</t>
  </si>
  <si>
    <t xml:space="preserve">Zařízení staveniště </t>
  </si>
  <si>
    <t>soubor</t>
  </si>
  <si>
    <t>02</t>
  </si>
  <si>
    <t xml:space="preserve">Kompletační činnost </t>
  </si>
  <si>
    <t>03</t>
  </si>
  <si>
    <t xml:space="preserve">Provoz investora </t>
  </si>
  <si>
    <t>04</t>
  </si>
  <si>
    <t xml:space="preserve">Revize zkoušky a zaškolení </t>
  </si>
  <si>
    <t>05</t>
  </si>
  <si>
    <t xml:space="preserve">Dokumentace skutečného provedení </t>
  </si>
  <si>
    <t>06</t>
  </si>
  <si>
    <t xml:space="preserve">Protipožární opatření -ucpávky </t>
  </si>
  <si>
    <t>07</t>
  </si>
  <si>
    <t>Protiprašná opatření při bouracích pracech zástěný fólií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</si>
  <si>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</si>
  <si>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</si>
  <si>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</si>
  <si>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</si>
  <si>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</si>
  <si>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</si>
  <si>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</si>
  <si>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</si>
  <si>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01 VRN a ostatní náklady</t>
  </si>
  <si>
    <t>4NP</t>
  </si>
  <si>
    <t>Stavební část 4NP</t>
  </si>
  <si>
    <t>3</t>
  </si>
  <si>
    <t>Svislé a kompletní konstrukce</t>
  </si>
  <si>
    <t>3 Svislé a kompletní konstrukce</t>
  </si>
  <si>
    <t>317168112R00</t>
  </si>
  <si>
    <t>kus</t>
  </si>
  <si>
    <t>317941121KS1</t>
  </si>
  <si>
    <t>Osazení ocelového pásku v příčkách 8 P+D včetně dodávky pásku P5/100 mm</t>
  </si>
  <si>
    <t>t</t>
  </si>
  <si>
    <t>0,005*0,9*5</t>
  </si>
  <si>
    <t>317941121RT2</t>
  </si>
  <si>
    <t>Osazení ocelových válcovaných nosníků do č.12 včetně dodávky profilu I č.10</t>
  </si>
  <si>
    <t>4np:</t>
  </si>
  <si>
    <t>0,00834*(1,1*3+2,1)*2</t>
  </si>
  <si>
    <t>342248140R00</t>
  </si>
  <si>
    <t>m2</t>
  </si>
  <si>
    <t>2,25*(1,65+1,05+0,8+0,55+1,005+2+1,48)</t>
  </si>
  <si>
    <t>-0,7*1,97*3</t>
  </si>
  <si>
    <t>342248141R00</t>
  </si>
  <si>
    <t>3,3*(1,6+1,55+3,05*2+3,85+0,3+1,4+2,78)</t>
  </si>
  <si>
    <t>-0,7*1,97</t>
  </si>
  <si>
    <t>342248144R00</t>
  </si>
  <si>
    <t>0,7*2,1</t>
  </si>
  <si>
    <t>342948111R00</t>
  </si>
  <si>
    <t xml:space="preserve">Ukotvení příček k cihel.konstr. kotvami na hmožd. </t>
  </si>
  <si>
    <t>m</t>
  </si>
  <si>
    <t>3,25*15</t>
  </si>
  <si>
    <t>346481121RT2</t>
  </si>
  <si>
    <t>Zaplentování rýh pod stropy rabicovým pletivem s použitím suché maltové směsi</t>
  </si>
  <si>
    <t>0,15*2*(1,1*3+2,1)</t>
  </si>
  <si>
    <t>347015133R00</t>
  </si>
  <si>
    <t xml:space="preserve">Předstěna SDK,tl.115mm, ocel.kce CW, 1x RBI 12,5mm </t>
  </si>
  <si>
    <t>1,3*(0,98+0,975+0,925*2+1,005+1,4)</t>
  </si>
  <si>
    <t>347015139</t>
  </si>
  <si>
    <t xml:space="preserve">Předstěna SDK,tl.200mm, ocel.kce CW, 1x RBI 12,5mm </t>
  </si>
  <si>
    <t>1,3*0,6</t>
  </si>
  <si>
    <t>342</t>
  </si>
  <si>
    <t>Sádrokartonové konstrukce</t>
  </si>
  <si>
    <t>342 Sádrokartonové konstrukce</t>
  </si>
  <si>
    <t>342264051RT3</t>
  </si>
  <si>
    <t>Podhled sádrokartonový na zavěšenou ocel. konstr. desky standard impreg. tl. 12,5 mm, bez izolace</t>
  </si>
  <si>
    <t>1,41+1,55+3,44+1,46+3,88+1,23+1,23+3,5</t>
  </si>
  <si>
    <t>342264098RT1</t>
  </si>
  <si>
    <t>Příplatek k podhledu sádrokart. za plochu do 10 m2 pro plochy do 2 m2</t>
  </si>
  <si>
    <t>1,41+1,55+1,46+1,23+1,23</t>
  </si>
  <si>
    <t>342264098RT2</t>
  </si>
  <si>
    <t>Příplatek k podhledu sádrokart. za plochu do 10 m2 pro plochy 2 - 5 m2</t>
  </si>
  <si>
    <t>3,44+3,88+3,5</t>
  </si>
  <si>
    <t>342264515R00</t>
  </si>
  <si>
    <t>Revizní dvířka do SDK podhledu, 500x500 mm D+M dle PD</t>
  </si>
  <si>
    <t>34227</t>
  </si>
  <si>
    <t xml:space="preserve">Ukončení podhledu v místnostech s okny svislicí </t>
  </si>
  <si>
    <t>0,55*(2,785+1,985)</t>
  </si>
  <si>
    <t>4</t>
  </si>
  <si>
    <t>Vodorovné konstrukce</t>
  </si>
  <si>
    <t>4 Vodorovné konstrukce</t>
  </si>
  <si>
    <t>411388531R00</t>
  </si>
  <si>
    <t xml:space="preserve">Zabetonování otvorů o ploše do 1 m2 ve stropech </t>
  </si>
  <si>
    <t>m3</t>
  </si>
  <si>
    <t>0,4*0,5*0,35</t>
  </si>
  <si>
    <t>413200011RAA</t>
  </si>
  <si>
    <t>D+M podchycení velkých otvorů ve stropě pro VZT 2x Uč.160 dl. 1500 mm prošroubováno do panelů</t>
  </si>
  <si>
    <t>kg</t>
  </si>
  <si>
    <t>18,8*2*1,5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</si>
  <si>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</si>
  <si>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</si>
  <si>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</si>
  <si>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</si>
  <si>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</si>
  <si>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2*0,6*1,97*2</t>
  </si>
  <si>
    <t>8*0,7*1,97*2</t>
  </si>
  <si>
    <t>1*0,8*1,97*2</t>
  </si>
  <si>
    <t>611421231RT2</t>
  </si>
  <si>
    <t>Oprava váp.omítek stropů do 10% plochy - štukových s použitím suché maltové směsi</t>
  </si>
  <si>
    <t>5,13+1,87</t>
  </si>
  <si>
    <t>611471411R00</t>
  </si>
  <si>
    <t xml:space="preserve">Úprava stropů aktivovaným štukem tl. 2 - 3 mm </t>
  </si>
  <si>
    <t>612409991RT2</t>
  </si>
  <si>
    <t>Začištění omítek kolem oken,dveří apod. s použitím suché maltové směsi</t>
  </si>
  <si>
    <t>(0,7+1,97*2)*2*4</t>
  </si>
  <si>
    <t>(0,8+1,97*2)*2</t>
  </si>
  <si>
    <t>612473181R00</t>
  </si>
  <si>
    <t xml:space="preserve">Omítka vnitřního zdiva ze suché směsi, hladká </t>
  </si>
  <si>
    <t>3.06:</t>
  </si>
  <si>
    <t>1,2*1,5</t>
  </si>
  <si>
    <t>3.07:</t>
  </si>
  <si>
    <t>1,8*(2,2*2+0,98*2)</t>
  </si>
  <si>
    <t>-0,6*1,8</t>
  </si>
  <si>
    <t>-1,75*2,2</t>
  </si>
  <si>
    <t>3.08:</t>
  </si>
  <si>
    <t>1,8*(1,595*2+0,975*2)</t>
  </si>
  <si>
    <t>-0,6*1,9</t>
  </si>
  <si>
    <t>3.09:</t>
  </si>
  <si>
    <t>1,5*(1*2+1,55*2)</t>
  </si>
  <si>
    <t>-0,7*1,5</t>
  </si>
  <si>
    <t>3.10:</t>
  </si>
  <si>
    <t>1,5*(1,075+0,77)</t>
  </si>
  <si>
    <t>1,8*(0,9+0,4*2)</t>
  </si>
  <si>
    <t>3.11:</t>
  </si>
  <si>
    <t>1,8*(1,6*2+1*2)</t>
  </si>
  <si>
    <t>-0,7*1,8</t>
  </si>
  <si>
    <t>3.12:</t>
  </si>
  <si>
    <t>3.13a3.14:</t>
  </si>
  <si>
    <t>1,8*(0,925*2+1,48*2)*2</t>
  </si>
  <si>
    <t>-0,7*1,8*2</t>
  </si>
  <si>
    <t>4.15:</t>
  </si>
  <si>
    <t>1,8*(2,65*2+1,4*2)</t>
  </si>
  <si>
    <t>-0,8*1,8</t>
  </si>
  <si>
    <t>612473182R00</t>
  </si>
  <si>
    <t xml:space="preserve">Omítka vnitřního zdiva ze suché směsi, štuková </t>
  </si>
  <si>
    <t>5,291</t>
  </si>
  <si>
    <t>3,25*(1,515+2,65+1,8)</t>
  </si>
  <si>
    <t>-0,8*1,97</t>
  </si>
  <si>
    <t>vodorovné ukončení příček t. 8 cm omítkou:</t>
  </si>
  <si>
    <t>0,1*(1,65+1,05+0,8+0,55+1,005+2+1,48)</t>
  </si>
  <si>
    <t>omítka v sociálkách mimi obklady:</t>
  </si>
  <si>
    <t>2,7*(2,2*2+0,98*2)</t>
  </si>
  <si>
    <t>-(2,7-2,25)*(0,8+1,1)</t>
  </si>
  <si>
    <t>-0,6*1,97</t>
  </si>
  <si>
    <t>2,7*(1,595*2+0,975*2)</t>
  </si>
  <si>
    <t>-(2,7-2,25)*(0,975+1,395)</t>
  </si>
  <si>
    <t>2,7*(1*2+1,55*2)</t>
  </si>
  <si>
    <t>2,7*(2,15*2+2,2*2)</t>
  </si>
  <si>
    <t>-0,7*1,97*2</t>
  </si>
  <si>
    <t>2,7*(1,6*2+1*2)</t>
  </si>
  <si>
    <t>2,7*(1,95*2+2,325*2)</t>
  </si>
  <si>
    <t>2,7*(0,925*2+1,48*2)*2</t>
  </si>
  <si>
    <t>-(2,7-2,25)*(1,48+0,95)*2</t>
  </si>
  <si>
    <t>odpočet obkladů:-53,55</t>
  </si>
  <si>
    <t>2,7*(2,65*2+1,4*2)</t>
  </si>
  <si>
    <t>(2,7-1,8)*(2,65*2+1,4*2)</t>
  </si>
  <si>
    <t>612473185R00</t>
  </si>
  <si>
    <t xml:space="preserve">Příplatek za zabudované omítníky v ploše stěn </t>
  </si>
  <si>
    <t>63</t>
  </si>
  <si>
    <t>Podlahy a podlahové konstrukce</t>
  </si>
  <si>
    <t>63 Podlahy a podlahové konstrukce</t>
  </si>
  <si>
    <t>632411115R00</t>
  </si>
  <si>
    <t>5,13+1,87+1,41+1,55+3,44+1,46+3,88+1,23+1,23+3,5</t>
  </si>
  <si>
    <t>632411904R00</t>
  </si>
  <si>
    <t>63242</t>
  </si>
  <si>
    <t>Očištění podlahy před provedením penetrace a potěru</t>
  </si>
  <si>
    <t>64</t>
  </si>
  <si>
    <t>Výplně otvorů</t>
  </si>
  <si>
    <t>64 Výplně otvorů</t>
  </si>
  <si>
    <t>642942111RT2</t>
  </si>
  <si>
    <t>Osazení zárubní dveřních ocelových, pl. do 2,5 m2 včetně dodávky zárubně  60 x 197 x 11 cm</t>
  </si>
  <si>
    <t>2</t>
  </si>
  <si>
    <t>642942111RT3</t>
  </si>
  <si>
    <t>Osazení zárubní dveřních ocelových, pl. do 2,5 m2 včetně dodávky zárubně  70 x 197 x 11 cm</t>
  </si>
  <si>
    <t>8</t>
  </si>
  <si>
    <t>642942111RT4</t>
  </si>
  <si>
    <t>Osazení zárubní dveřních ocelových, pl. do 2,5 m2 včetně dodávky zárubně  80 x 197 x 11 cm</t>
  </si>
  <si>
    <t>94</t>
  </si>
  <si>
    <t>Lešení a stavební výtahy</t>
  </si>
  <si>
    <t>94 Lešení a stavební výtahy</t>
  </si>
  <si>
    <t>941955001R00</t>
  </si>
  <si>
    <t xml:space="preserve">Lešení lehké pomocné, výška podlahy do 1,2 m </t>
  </si>
  <si>
    <t>952901111R00</t>
  </si>
  <si>
    <t xml:space="preserve">Vyčištění budov o výšce podlaží do 4 m </t>
  </si>
  <si>
    <t>5,1*6,6</t>
  </si>
  <si>
    <t>96</t>
  </si>
  <si>
    <t>Bourání konstrukcí</t>
  </si>
  <si>
    <t>96 Bourání konstrukcí</t>
  </si>
  <si>
    <t>962031132R00</t>
  </si>
  <si>
    <t xml:space="preserve">Bourání příček cihelných tl. 10 cm </t>
  </si>
  <si>
    <t>3,25*(1,675*3+1,55*5+1,6*2+0,6+0,4+0,5+2,05*3+1*2+0,8+1,8)</t>
  </si>
  <si>
    <t>-0,6*1,97*11</t>
  </si>
  <si>
    <t>-0,8*1,97*1</t>
  </si>
  <si>
    <t>963051113R00</t>
  </si>
  <si>
    <t xml:space="preserve">Bourání ŽB stropů deskových tl. nad 8 cm </t>
  </si>
  <si>
    <t>0,3*0,35*3,05</t>
  </si>
  <si>
    <t>965081713RT1</t>
  </si>
  <si>
    <t>Bourání dlaždic keramických tl. 1 cm, nad 1 m2 ručně, dlaždice keramické</t>
  </si>
  <si>
    <t>968061126R00</t>
  </si>
  <si>
    <t xml:space="preserve">Vyvěšení dřevěných dveřních křídel </t>
  </si>
  <si>
    <t>13</t>
  </si>
  <si>
    <t>968072455R00</t>
  </si>
  <si>
    <t xml:space="preserve">Vybourání kovových dveřních zárubní </t>
  </si>
  <si>
    <t>0,6*1,97*12</t>
  </si>
  <si>
    <t>0,8*1,97*1</t>
  </si>
  <si>
    <t>97</t>
  </si>
  <si>
    <t>Prorážení otvorů</t>
  </si>
  <si>
    <t>97 Prorážení otvorů</t>
  </si>
  <si>
    <t>971038621R00</t>
  </si>
  <si>
    <t xml:space="preserve">Vybourání otvorů cihly duté pl. 4 m2, tl. 10 cm </t>
  </si>
  <si>
    <t>0,8*2,1</t>
  </si>
  <si>
    <t>973031334R00</t>
  </si>
  <si>
    <t xml:space="preserve">Vysekání kapes zeď cih, MVC pl. 0,16 m2, hl. 15 cm </t>
  </si>
  <si>
    <t>974031154R00</t>
  </si>
  <si>
    <t xml:space="preserve">Vysekání rýh ve zdi cihelné 10 x 15 cm </t>
  </si>
  <si>
    <t>975021211R00</t>
  </si>
  <si>
    <t xml:space="preserve">Podchycení zdiva pod stropem při tl.zdi do 45 cm </t>
  </si>
  <si>
    <t>4,5</t>
  </si>
  <si>
    <t>978011121R00</t>
  </si>
  <si>
    <t xml:space="preserve">Otlučení omítek vnitřních vápenných stropů do 10 % </t>
  </si>
  <si>
    <t>978013191R00</t>
  </si>
  <si>
    <t xml:space="preserve">Otlučení omítek vnitřních stěn v rozsahu do 100 % </t>
  </si>
  <si>
    <t>3,25*(1,55+2,1*2+3,35+2,25+0,5*3+2+6,5+0,5*2+4,95+2,65+0,115+1,5)</t>
  </si>
  <si>
    <t>-0,7*1,97*3-2,1*2,2*2-0,8*1,97</t>
  </si>
  <si>
    <t>978059531R00</t>
  </si>
  <si>
    <t xml:space="preserve">Odsekání vnitřních obkladů stěn nad 2 m2 </t>
  </si>
  <si>
    <t>na stávajícím zdivu:</t>
  </si>
  <si>
    <t>2*(2,1*2+3,35+1,05+3,2+1,85+1,35+1+0,3+0,2)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</si>
  <si>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</si>
  <si>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</si>
  <si>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</si>
  <si>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</si>
  <si>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</si>
  <si>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711</t>
  </si>
  <si>
    <t>Izolace proti vodě</t>
  </si>
  <si>
    <t>711 Izolace proti vodě</t>
  </si>
  <si>
    <t>711212002RT3</t>
  </si>
  <si>
    <t>podlahy:</t>
  </si>
  <si>
    <t>sokl:24,7*0,2</t>
  </si>
  <si>
    <t>stěny za umyvadla,pisoár:</t>
  </si>
  <si>
    <t>1,2*(0,8+1,885+1,55+0,4+0,8+0,8+1,515+0,9+0,4+0,6+0,4+2,65)</t>
  </si>
  <si>
    <t>998711203R00</t>
  </si>
  <si>
    <t xml:space="preserve">Přesun hmot pro izolace proti vodě, výšky do 60 m </t>
  </si>
  <si>
    <t>766</t>
  </si>
  <si>
    <t>Konstrukce truhlářské</t>
  </si>
  <si>
    <t>766 Konstrukce truhlářské</t>
  </si>
  <si>
    <t>766-1/T</t>
  </si>
  <si>
    <t>766-2/T</t>
  </si>
  <si>
    <t>766-3/T</t>
  </si>
  <si>
    <t>766-4/T</t>
  </si>
  <si>
    <t>998766203R00</t>
  </si>
  <si>
    <t xml:space="preserve">Přesun hmot pro truhlářské konstr., výšky do 24 m </t>
  </si>
  <si>
    <t>771</t>
  </si>
  <si>
    <t>Podlahy z dlaždic a obklady</t>
  </si>
  <si>
    <t>771 Podlahy z dlaždic a obklady</t>
  </si>
  <si>
    <t>771101210R00</t>
  </si>
  <si>
    <t xml:space="preserve">Penetrace podkladu pod dlažby </t>
  </si>
  <si>
    <t>sokl :</t>
  </si>
  <si>
    <t>8,8*0,1</t>
  </si>
  <si>
    <t>771475014RV4</t>
  </si>
  <si>
    <t>schodišťový prostor a chodby:</t>
  </si>
  <si>
    <t>(7,7+6,7+0,15*2-0,7*5-0,8*3)</t>
  </si>
  <si>
    <t>771479001R00</t>
  </si>
  <si>
    <t xml:space="preserve">Řezání dlaždic keramických pro soklíky </t>
  </si>
  <si>
    <t>771575109RT2</t>
  </si>
  <si>
    <t>771578011R00</t>
  </si>
  <si>
    <t xml:space="preserve">Spára podlaha - stěna, silikonem </t>
  </si>
  <si>
    <t>771579791R00</t>
  </si>
  <si>
    <t xml:space="preserve">Příplatek za plochu podlah keram. do 5 m2 jednotl. </t>
  </si>
  <si>
    <t>771001</t>
  </si>
  <si>
    <t>(5,13+1,87+1,41+1,55+3,44+1,46+3,88+1,23+1,23+3,5)*1,15</t>
  </si>
  <si>
    <t>sokl:</t>
  </si>
  <si>
    <t>8,8*0,1*1,15</t>
  </si>
  <si>
    <t>771002</t>
  </si>
  <si>
    <t xml:space="preserve">Příplatek za fabion u dlažby </t>
  </si>
  <si>
    <t>998771203R00</t>
  </si>
  <si>
    <t xml:space="preserve">Přesun hmot pro podlahy z dlaždic, výšky do 24 m </t>
  </si>
  <si>
    <t>781</t>
  </si>
  <si>
    <t>Obklady keramické</t>
  </si>
  <si>
    <t>781 Obklady keramické</t>
  </si>
  <si>
    <t>781415015RT2</t>
  </si>
  <si>
    <t>3np:</t>
  </si>
  <si>
    <t>781001</t>
  </si>
  <si>
    <t>Dodávka  obkladu cena dle výběru investora</t>
  </si>
  <si>
    <t>66,6935*1,15</t>
  </si>
  <si>
    <t>781002</t>
  </si>
  <si>
    <t xml:space="preserve">Příplatek za dodávku a montáž lišt obkladových </t>
  </si>
  <si>
    <t>1,8*7</t>
  </si>
  <si>
    <t>998781203R00</t>
  </si>
  <si>
    <t xml:space="preserve">Přesun hmot pro obklady keramické, výšky do 24 m </t>
  </si>
  <si>
    <t>783</t>
  </si>
  <si>
    <t>Nátěry</t>
  </si>
  <si>
    <t>783 Nátěry</t>
  </si>
  <si>
    <t>783-01</t>
  </si>
  <si>
    <t xml:space="preserve">Nátěr ocelových zárubní </t>
  </si>
  <si>
    <t>11</t>
  </si>
  <si>
    <t>784</t>
  </si>
  <si>
    <t>Malby</t>
  </si>
  <si>
    <t>784 Malby</t>
  </si>
  <si>
    <t>784191101R00</t>
  </si>
  <si>
    <t xml:space="preserve">Penetrace podkladu univerzální </t>
  </si>
  <si>
    <t>784195122R00</t>
  </si>
  <si>
    <t>784442021RT2</t>
  </si>
  <si>
    <t>předstěna tl. 200 mm:</t>
  </si>
  <si>
    <t>podhled:</t>
  </si>
  <si>
    <t>1,41+1,55+3,44+1,46+3,88+1,23+1,23</t>
  </si>
  <si>
    <t>5np:</t>
  </si>
  <si>
    <t>ukončení svislicí:</t>
  </si>
  <si>
    <t>799</t>
  </si>
  <si>
    <t>Ostatní</t>
  </si>
  <si>
    <t>799 Ostatní</t>
  </si>
  <si>
    <t>799-06</t>
  </si>
  <si>
    <t xml:space="preserve">D+M zařízení pro invalidy madla 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</si>
  <si>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</si>
  <si>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</si>
  <si>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</si>
  <si>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</si>
  <si>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</si>
  <si>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</si>
  <si>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</si>
  <si>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</si>
  <si>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</si>
  <si>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</si>
  <si>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</si>
  <si>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</si>
  <si>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</si>
  <si>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</si>
  <si>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</si>
  <si>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</si>
  <si>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</si>
  <si>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4NP Stavební část 4NP</t>
  </si>
  <si>
    <t>Slepý rozpočet stavby</t>
  </si>
  <si>
    <t>Rekonstrukce sociálních zařízení polikliniky</t>
  </si>
  <si>
    <t>Nemocnice Vyškov 4 a 5 NP</t>
  </si>
  <si>
    <t>4NP stavební část</t>
  </si>
  <si>
    <t>5NP Stavební část 5NP</t>
  </si>
  <si>
    <t>5NP</t>
  </si>
  <si>
    <t>Stavební část 5NP</t>
  </si>
  <si>
    <t>0,00834*(1,1*3)*2</t>
  </si>
  <si>
    <t>3,3*(1,6+1,55+3,05*2+3,85+0,3)</t>
  </si>
  <si>
    <t>3,25*12</t>
  </si>
  <si>
    <t>0,15*2*(1,1*3)</t>
  </si>
  <si>
    <t>1,3*(0,98+0,975+0,925*2+1,005)</t>
  </si>
  <si>
    <t>3,44+3,88</t>
  </si>
  <si>
    <t>7*0,7*1,97*2</t>
  </si>
  <si>
    <t>2,7*(3,25*2+2,05*2)</t>
  </si>
  <si>
    <t>-0,6*1,97*2</t>
  </si>
  <si>
    <t>5,13+1,87+1,41+1,55+3,44+1,46+3,88+1,23+1,23</t>
  </si>
  <si>
    <t>7</t>
  </si>
  <si>
    <t>95-02</t>
  </si>
  <si>
    <t>Vybourání otvoru pro prostup střechou pro ZTI včetně následného zapravení střechy izolace atd.</t>
  </si>
  <si>
    <t>3,25*(1,675*3+1,55*5+1,6*2+0,6+0,4+0,5+2,05*3+1*2+0,8)</t>
  </si>
  <si>
    <t>12</t>
  </si>
  <si>
    <t>3,25*(1,55+2,1*2+3,35+2,25+0,5*3+2+6,5+0,5*2+4,95)</t>
  </si>
  <si>
    <t>-0,7*1,97*3-2,1*2,2*2</t>
  </si>
  <si>
    <t>sokl:21,2*0,2</t>
  </si>
  <si>
    <t>14,475</t>
  </si>
  <si>
    <t>7,7*0,1</t>
  </si>
  <si>
    <t>(5,1+6,7+0,15*2-0,7*4-0,8*2)</t>
  </si>
  <si>
    <t>(5,13+1,87+1,41+1,55+3,44+1,46+3,88+1,23+1,23)*1,15</t>
  </si>
  <si>
    <t>7,7*0,1*1,15</t>
  </si>
  <si>
    <t>53,5535*1,15</t>
  </si>
  <si>
    <t>1,8*6</t>
  </si>
  <si>
    <t>9</t>
  </si>
  <si>
    <t>02 Rekonstrukce soc.zařízení polikliniky</t>
  </si>
  <si>
    <t>VRN a ostatní náklady 5 NP</t>
  </si>
  <si>
    <t>VRN a ostatní náklady 4 NP</t>
  </si>
  <si>
    <t>5NP stavební část</t>
  </si>
  <si>
    <t>Poz. číslo</t>
  </si>
  <si>
    <t>Název</t>
  </si>
  <si>
    <t xml:space="preserve">Počet </t>
  </si>
  <si>
    <t>Cena dodávky jednotková</t>
  </si>
  <si>
    <t>Cena montáže jednotková</t>
  </si>
  <si>
    <t>Cena dodávky celkem</t>
  </si>
  <si>
    <t>Cena montáže celkem</t>
  </si>
  <si>
    <t>Zařízení č. 1 - Větrání sociálních zařízení 4.NP</t>
  </si>
  <si>
    <t>1.01</t>
  </si>
  <si>
    <t>Odvodní ventilátor diagonální potrubní DN200</t>
  </si>
  <si>
    <t>ks</t>
  </si>
  <si>
    <t>Qv=415m3/h, pe=250Pa</t>
  </si>
  <si>
    <t>P=0,12kW/230V</t>
  </si>
  <si>
    <t>včetně připojovacích manžet</t>
  </si>
  <si>
    <t>1.15</t>
  </si>
  <si>
    <t>Tlumič hluku kruhový</t>
  </si>
  <si>
    <t>DN200, l=900mm</t>
  </si>
  <si>
    <t>1.20</t>
  </si>
  <si>
    <t>Samočinná zpětná klapka</t>
  </si>
  <si>
    <t>DN200</t>
  </si>
  <si>
    <t>1.40</t>
  </si>
  <si>
    <t>Talířový ventil kovový odvodní se zděří</t>
  </si>
  <si>
    <t>DN100</t>
  </si>
  <si>
    <t>1.41</t>
  </si>
  <si>
    <t>DN160</t>
  </si>
  <si>
    <t>1.42</t>
  </si>
  <si>
    <t>Stěnová mřížka uzavřená</t>
  </si>
  <si>
    <t>525x75/12,5</t>
  </si>
  <si>
    <t>1.50</t>
  </si>
  <si>
    <t xml:space="preserve">Ohebná hadice </t>
  </si>
  <si>
    <t>bm</t>
  </si>
  <si>
    <t>1.51</t>
  </si>
  <si>
    <t>1.60</t>
  </si>
  <si>
    <t>Potrubí čtyřhranné sk.I - pozinkované</t>
  </si>
  <si>
    <t>vč. tvarovek a příslušenství</t>
  </si>
  <si>
    <t>1.70</t>
  </si>
  <si>
    <t>Kruhové SPIRO potrubí DN100</t>
  </si>
  <si>
    <t>1.71</t>
  </si>
  <si>
    <t>Kruhové SPIRO potrubí DN160</t>
  </si>
  <si>
    <t>1.72</t>
  </si>
  <si>
    <t>Kruhové SPIRO potrubí DN200</t>
  </si>
  <si>
    <t>1.73</t>
  </si>
  <si>
    <t>Kruhové SPIRO potrubí DN280</t>
  </si>
  <si>
    <t>1.80</t>
  </si>
  <si>
    <t>Protipožární izolace tl. 40mm</t>
  </si>
  <si>
    <t>1.90</t>
  </si>
  <si>
    <t>Montážní, spojovací, těsnící a závěsný materiál</t>
  </si>
  <si>
    <t>Celkem bez DPH:</t>
  </si>
  <si>
    <t>VZDUCHOTECHNIKA Větrání sociálních zařízení 4.NP</t>
  </si>
  <si>
    <t>REKAPITULACE NÁKLADŮ</t>
  </si>
  <si>
    <t>PROJEKT</t>
  </si>
  <si>
    <t>ZÁKLADNÍ ROZPOČTOVÉ NÁKLADY CELKEM</t>
  </si>
  <si>
    <t>m.j.</t>
  </si>
  <si>
    <t>j.c.</t>
  </si>
  <si>
    <t>celkem</t>
  </si>
  <si>
    <t>Komplexní vyzkoušení</t>
  </si>
  <si>
    <t>Zaregulování zařízení</t>
  </si>
  <si>
    <t>Zaškolení obsluhy</t>
  </si>
  <si>
    <t>DOPLŇKOVÉ ROZPOČTOVÉ NÁKLADY</t>
  </si>
  <si>
    <t>MEZISOUČET</t>
  </si>
  <si>
    <t>Základ pro DPH 15 %</t>
  </si>
  <si>
    <t>Základ pro DPH 21 %</t>
  </si>
  <si>
    <t>DPH 15 %</t>
  </si>
  <si>
    <t>DPH 21 %</t>
  </si>
  <si>
    <t>C E L K E M včetně DPH</t>
  </si>
  <si>
    <t>4NP VZT</t>
  </si>
  <si>
    <t>5NP VZT</t>
  </si>
  <si>
    <t>4NP TZB</t>
  </si>
  <si>
    <t>5NP TZB</t>
  </si>
  <si>
    <t>4NP El.</t>
  </si>
  <si>
    <t>5NP El.</t>
  </si>
  <si>
    <t>Zařízení č. 1 - Větrání sociálních zařízení 5.NP</t>
  </si>
  <si>
    <t>Celkem:</t>
  </si>
  <si>
    <t>VZDUCHOTECHNIKA Větrání sociálních zařízení 5.NP</t>
  </si>
  <si>
    <t>#RTSROZP#</t>
  </si>
  <si>
    <t>Položkový rozpočet</t>
  </si>
  <si>
    <t>Zakázka:</t>
  </si>
  <si>
    <t>Poliklinika - nemocnice Vyškov _17_07</t>
  </si>
  <si>
    <t>Objekt:</t>
  </si>
  <si>
    <t>Objednatel:</t>
  </si>
  <si>
    <t>Poliklinika - nemocnice Vyškov - 4.NP</t>
  </si>
  <si>
    <t>IČ:</t>
  </si>
  <si>
    <t>00839205</t>
  </si>
  <si>
    <t>Vyškov - Nosálovice</t>
  </si>
  <si>
    <t>DIČ:</t>
  </si>
  <si>
    <t>68201</t>
  </si>
  <si>
    <t>Purkyňova 235/36</t>
  </si>
  <si>
    <t>Projektant:</t>
  </si>
  <si>
    <t>Zhotovitel:</t>
  </si>
  <si>
    <t>15547337</t>
  </si>
  <si>
    <t>CZ15547337</t>
  </si>
  <si>
    <t>Vypracoval:</t>
  </si>
  <si>
    <t>Rozpis ceny</t>
  </si>
  <si>
    <t>Celkem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</si>
  <si>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</si>
  <si>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</si>
  <si>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</si>
  <si>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</si>
  <si>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</si>
  <si>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</si>
  <si>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</si>
  <si>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</si>
  <si>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</si>
  <si>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</si>
  <si>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</si>
  <si>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</si>
  <si>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</si>
  <si>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</si>
  <si>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</si>
  <si>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</si>
  <si>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Číslo</t>
  </si>
  <si>
    <t>Rekapitulace dílů</t>
  </si>
  <si>
    <t>Typ dílu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</si>
  <si>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</si>
  <si>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</si>
  <si>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</si>
  <si>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</si>
  <si>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</si>
  <si>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</si>
  <si>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</si>
  <si>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</si>
  <si>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 xml:space="preserve">Položkový rozpočet </t>
  </si>
  <si>
    <t>#TypZaznamu#</t>
  </si>
  <si>
    <t>S:</t>
  </si>
  <si>
    <t>STA</t>
  </si>
  <si>
    <t>O:</t>
  </si>
  <si>
    <t>OBJ</t>
  </si>
  <si>
    <t>R:</t>
  </si>
  <si>
    <t>ROZ</t>
  </si>
  <si>
    <t>C:</t>
  </si>
  <si>
    <t>CAS_STR</t>
  </si>
  <si>
    <t>Dodávka celk.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</si>
  <si>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</si>
  <si>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</si>
  <si>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</si>
  <si>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</si>
  <si>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</si>
  <si>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</si>
  <si>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</si>
  <si>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</si>
  <si>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</si>
  <si>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</si>
  <si>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DIL</t>
  </si>
  <si>
    <t>713571113R00</t>
  </si>
  <si>
    <t>Požárně ochranná manžeta hl. 60 mm, EI 90, D 75 mm</t>
  </si>
  <si>
    <t>POL1_0</t>
  </si>
  <si>
    <t>713571115R00</t>
  </si>
  <si>
    <t>Požárně ochranná manžeta hl. 60mm, EI 90, D 110 mm</t>
  </si>
  <si>
    <t>713541201R00</t>
  </si>
  <si>
    <t>Tmelení spár 2 x 15 mm protipožárním tmelem , vodovodní potrubí v jídře a průchod přes zeď</t>
  </si>
  <si>
    <t>998713103R00</t>
  </si>
  <si>
    <t>Přesun hmot pro izolace tepelné, výšky do 24 m</t>
  </si>
  <si>
    <t>721152206R00</t>
  </si>
  <si>
    <t>Potrubí svař. PE odpadní - svislé, D 75 x 3,0 mm</t>
  </si>
  <si>
    <t>721152208R00</t>
  </si>
  <si>
    <t>Potrubí svař.t PE odpadní - svislé,D 110 x 4,3 mm</t>
  </si>
  <si>
    <t>721153205R00</t>
  </si>
  <si>
    <t>Potrubí svař. PE připojovací, D 50 x 3,0 mm</t>
  </si>
  <si>
    <t>721153206R00</t>
  </si>
  <si>
    <t>Potrubí svař. PE připojovací, D 56 x 3,0 mm</t>
  </si>
  <si>
    <t>721153210R00</t>
  </si>
  <si>
    <t>Potrubí svařované  PE připojovací, D 110 x 4,3 mm</t>
  </si>
  <si>
    <t>721154228R00</t>
  </si>
  <si>
    <t>Potrubí Geberit PE ležaté zavěšené D 110 x 4,3 mm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</si>
  <si>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</si>
  <si>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</si>
  <si>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</si>
  <si>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</si>
  <si>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</si>
  <si>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</si>
  <si>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721273150RT1</t>
  </si>
  <si>
    <t>Hlavice ventilační přivětrávací , přivzdušňovací ventil , D 50/75/110 mm</t>
  </si>
  <si>
    <t>PC</t>
  </si>
  <si>
    <t>Mřížka k přiv. hlavici +m</t>
  </si>
  <si>
    <t>721290123R00</t>
  </si>
  <si>
    <t>Zkouška těsnosti kanalizace kouřem DN 300</t>
  </si>
  <si>
    <t>998721103R00</t>
  </si>
  <si>
    <t>Přesun hmot pro vnitřní kanalizaci, výšky do 24 m</t>
  </si>
  <si>
    <t>721140802R00</t>
  </si>
  <si>
    <t>Demontáž potrubí litinového DN 100</t>
  </si>
  <si>
    <t>721171803R00</t>
  </si>
  <si>
    <t>Demontáž potrubí z PVC do D 75 mm</t>
  </si>
  <si>
    <t>721171808R00</t>
  </si>
  <si>
    <t>Demontáž potrubí z PVC do D 114 mm</t>
  </si>
  <si>
    <t>721290823R00</t>
  </si>
  <si>
    <t>Přesun vybouraných hmot - kanalizace, H 12 - 24 m</t>
  </si>
  <si>
    <t>722163103R00</t>
  </si>
  <si>
    <t>Potrubí z měděných trubek D 18 x 1,0 mm</t>
  </si>
  <si>
    <t>722163104R00</t>
  </si>
  <si>
    <t>Potrubí z měděných trubek D 22 x 1,0 mm</t>
  </si>
  <si>
    <t>722163105R00</t>
  </si>
  <si>
    <t>Potrubí z měděných trubek D 28 x 1,5 mm</t>
  </si>
  <si>
    <t>722181241RT7</t>
  </si>
  <si>
    <t>Izolace návleková  tl. stěny 6 mm, vnitřní průměr 22 mm</t>
  </si>
  <si>
    <t>722181241RT9</t>
  </si>
  <si>
    <t>Izolace návleková tl. stěny 6 mm, vnitřní průměr 28 mm</t>
  </si>
  <si>
    <t>722181241RU2</t>
  </si>
  <si>
    <t>Izolace návleková tl. stěny 6 mm, vnitřní průměr 35 mm</t>
  </si>
  <si>
    <t>722181243RT7</t>
  </si>
  <si>
    <t>Izolace návleková  tl. stěny 13 mm, vnitřní průměr 22 mm</t>
  </si>
  <si>
    <t>722181243RT9</t>
  </si>
  <si>
    <t>Izolace návlekováL tl. stěny 13 mm, vnitřní průměr 28 mm</t>
  </si>
  <si>
    <t>722190401R00</t>
  </si>
  <si>
    <t>Vyvedení a upevnění výpustek DN 15</t>
  </si>
  <si>
    <t>722220121R00</t>
  </si>
  <si>
    <t>Nástěnka K 247, pro baterii G 1/2</t>
  </si>
  <si>
    <t>pár</t>
  </si>
  <si>
    <t>722280106R00</t>
  </si>
  <si>
    <t>Tlaková zkouška vodovodního potrubí DN 32</t>
  </si>
  <si>
    <t>722290234R00</t>
  </si>
  <si>
    <t>Proplach a dezinfekce vodovod.potrubí DN 80</t>
  </si>
  <si>
    <t>998722103R00</t>
  </si>
  <si>
    <t>Přesun hmot pro vnitřní vodovod, výšky do 24 m</t>
  </si>
  <si>
    <t>722130801R00</t>
  </si>
  <si>
    <t>Demontáž potrubí ocelových závitových DN 25</t>
  </si>
  <si>
    <t>722220861R00</t>
  </si>
  <si>
    <t>Demontáž armatur s dvěma závity G 3/4</t>
  </si>
  <si>
    <t>722290823R00</t>
  </si>
  <si>
    <t>Přesun vybouraných hmot - vodovody, H 12 - 24 m</t>
  </si>
  <si>
    <t>722190901R00</t>
  </si>
  <si>
    <t>Uzavření/otevření vodovodního potrubí při opravě</t>
  </si>
  <si>
    <t>725014131R00</t>
  </si>
  <si>
    <t>Klozet závěsný + sedátko, bílý</t>
  </si>
  <si>
    <t>286967562R</t>
  </si>
  <si>
    <t>Modul-WC Kombifix ovl.zepředu,, s odsáváním, pro mokrý proces, do zděné předstěnové instalace. 2 objemy splachování</t>
  </si>
  <si>
    <t>POL3_0</t>
  </si>
  <si>
    <t>725016105R00</t>
  </si>
  <si>
    <t>Pisoár  ovládání automatické, bílý</t>
  </si>
  <si>
    <t>725017130R00</t>
  </si>
  <si>
    <t>Umyvadlo na šrouby 50 x 41 cm, bílé</t>
  </si>
  <si>
    <t>725017138R00</t>
  </si>
  <si>
    <t>Kryt sifonu umyvadel , bílý</t>
  </si>
  <si>
    <t>725017151R00</t>
  </si>
  <si>
    <t>Umyvadlo invalidní  64 x 50,5 cm, bílé</t>
  </si>
  <si>
    <t>725019101R00</t>
  </si>
  <si>
    <t>Výlevka stojící  s plastovou mřížkou</t>
  </si>
  <si>
    <t>725119105R00</t>
  </si>
  <si>
    <t>Montáž splachovacích nádrží vysokopoložených</t>
  </si>
  <si>
    <t>725119306R00</t>
  </si>
  <si>
    <t>Montáž klozetu závěsného</t>
  </si>
  <si>
    <t>725119402R00</t>
  </si>
  <si>
    <t>Montáž předstěnových systémů do sádrokartonu</t>
  </si>
  <si>
    <t>725829201RT1</t>
  </si>
  <si>
    <t>Montáž baterie umyv.a dřezové nástěnné chromové, včetně dodávky pákové baterie</t>
  </si>
  <si>
    <t>998725103R00</t>
  </si>
  <si>
    <t>Přesun hmot pro zařizovací předměty, výšky do 24 m</t>
  </si>
  <si>
    <t>725110811R00</t>
  </si>
  <si>
    <t>Demontáž klozetů splachovacích</t>
  </si>
  <si>
    <t>725122813R00</t>
  </si>
  <si>
    <t>Demontáž pisoárů s nádrží + 1 záchodkem</t>
  </si>
  <si>
    <t>725210821R00</t>
  </si>
  <si>
    <t>Demontáž umyvadel bez výtokových armatur</t>
  </si>
  <si>
    <t>725330820R00</t>
  </si>
  <si>
    <t>Demontáž výlevky diturvitové</t>
  </si>
  <si>
    <t>725810811R00</t>
  </si>
  <si>
    <t>Demontáž ventilu výtokového nástěnného</t>
  </si>
  <si>
    <t>725590813R00</t>
  </si>
  <si>
    <t>Přesun vybour.hmot, zařizovací předměty H 24 m</t>
  </si>
  <si>
    <t>Práce nepředvídané při rekonstrukci, , Propojení potrubí + materiál</t>
  </si>
  <si>
    <t/>
  </si>
  <si>
    <t>END</t>
  </si>
  <si>
    <t>Poliklinika - nemocnice Vyškov - 5.NP</t>
  </si>
  <si>
    <t>722181244RU2</t>
  </si>
  <si>
    <t>Izolace návleková MIRELON STABIL tl. stěny 20 mm, vnitřní průměr 35 mm</t>
  </si>
  <si>
    <t>722220862R00</t>
  </si>
  <si>
    <t>Demontáž armatur s dvěma závity G 5/4</t>
  </si>
  <si>
    <t>Práce nepředvídané při rekonstrukci, , propojení potrubí  - práce + materiál</t>
  </si>
  <si>
    <t>STAVBA:</t>
  </si>
  <si>
    <t>REKONSTRUKCE SOCIÁLNÍCH ZAŘÍZENÍ POLIKLINIKY - NEMOCNICE VYŠKOV</t>
  </si>
  <si>
    <t>OBJEKT:</t>
  </si>
  <si>
    <t>ČÁST:</t>
  </si>
  <si>
    <t>D.1.4.4  SILNOPROUDÁ ELEKTROINSTALACE</t>
  </si>
  <si>
    <t>Č. P.</t>
  </si>
  <si>
    <t>ZKRÁCENÝ POPIS</t>
  </si>
  <si>
    <t>CELKEM</t>
  </si>
  <si>
    <t>CELKOVÁ REKAPITULACE NÁKLADŮ</t>
  </si>
  <si>
    <t>1.</t>
  </si>
  <si>
    <t>ELEKTROMONTÁŽE - MATERIÁL NOSNÝ</t>
  </si>
  <si>
    <t>2.</t>
  </si>
  <si>
    <t>SVÍTIDLA VČ. ZDROJŮ</t>
  </si>
  <si>
    <t>3.</t>
  </si>
  <si>
    <t>ELEKTROMONTÁŽE - MONTÁŽNÍ PRÁCE</t>
  </si>
  <si>
    <t>4.</t>
  </si>
  <si>
    <t>HZS - PRÁCE NEZAHRNUTNÉ DO MONTÁŽNÍHO CENÍKU</t>
  </si>
  <si>
    <t>5.</t>
  </si>
  <si>
    <t>HZS - REVIZE</t>
  </si>
  <si>
    <t>CELKOVÝ NÁKLAD KČ:</t>
  </si>
  <si>
    <t>M.J.</t>
  </si>
  <si>
    <t>MNOŽSTVÍ</t>
  </si>
  <si>
    <t>JEDN. CENA</t>
  </si>
  <si>
    <t>KRABICE PŘÍSTROJOVÁ KP 67 - SDK</t>
  </si>
  <si>
    <t>KS</t>
  </si>
  <si>
    <t>KRABICE S PRŮCHODKAMI A SVORKOVNICÍ 8102, IP 54, ACD</t>
  </si>
  <si>
    <t>KRABICE S PRŮCHODKAMI 8101, IP 54, ACD</t>
  </si>
  <si>
    <t>KABEL CYKYJ 3x1,5</t>
  </si>
  <si>
    <t>M</t>
  </si>
  <si>
    <t>KABEL CYKYJ 5x1,5</t>
  </si>
  <si>
    <t>6.</t>
  </si>
  <si>
    <t>KABEL CYKYJ 3x2,5</t>
  </si>
  <si>
    <t>7.</t>
  </si>
  <si>
    <t>KABEL CYKYO 3x1,5</t>
  </si>
  <si>
    <t>8.</t>
  </si>
  <si>
    <t>KABEL CYKYO 5x1,5</t>
  </si>
  <si>
    <t>9.</t>
  </si>
  <si>
    <t>ŠŇŮRA H07RN-F 3x2,5</t>
  </si>
  <si>
    <t>10.</t>
  </si>
  <si>
    <t>VODIČ CY 1,5</t>
  </si>
  <si>
    <t>11.</t>
  </si>
  <si>
    <t>SNÍMAČ POHYBU STROPNÍ, VESTAVNÝ, 360°, 
JEDNOKANÁLOVÝ, IR BEZDRÁTOVÉ NASTAVENÍ</t>
  </si>
  <si>
    <t>12.</t>
  </si>
  <si>
    <t>SNÍMAČ POHYBU STROPNÍ, VESTAVNÝ, 360°, 
DVOUKANÁLOVÝ, IR BEZDRÁTOVÉ NASTAVENÍ</t>
  </si>
  <si>
    <t>13.</t>
  </si>
  <si>
    <t>IR OVLADAČ PRO NASTAVENÍ POHYBOVÝCH ČIDEL</t>
  </si>
  <si>
    <t>14.</t>
  </si>
  <si>
    <t>EL. OSOUŠEČ RUKOU, 1800 W, 230 V, PLAST</t>
  </si>
  <si>
    <t>15.</t>
  </si>
  <si>
    <t>JISTIČ LSN 10B/1</t>
  </si>
  <si>
    <t>16.</t>
  </si>
  <si>
    <t>JISTIČ LSN 16B/1</t>
  </si>
  <si>
    <t>17.</t>
  </si>
  <si>
    <t>SVORKA ŘADOVÁ RSA 4</t>
  </si>
  <si>
    <t>18.</t>
  </si>
  <si>
    <t>ŠTÍTEK OZNAČOVACÍ</t>
  </si>
  <si>
    <t>19.</t>
  </si>
  <si>
    <t>PODRUŽNÝ MATERIÁL</t>
  </si>
  <si>
    <t>CELKEM KČ:</t>
  </si>
  <si>
    <t>A - SVÍTIDLO STROPNÍ, VESTAVNÉ, PLASTOVÝ VÝLISEK S Al
CHLADIČEM, JEDNO-OKRUHOVÉ, ZDROJ LED 19 W,
min. 1800 lm ZE SVÍTIDLA, 4000 K, OPÁLOVÝ DIFUSOR</t>
  </si>
  <si>
    <t>Návrh a výpočet osvětlení provedl Ing. Jiří Dvořáček, ADG Group, 
s. r. o., Rybkova 4, 602 00 Brno, tel.: 776 887 380</t>
  </si>
  <si>
    <t>MONTÁŽNÍ PRÁCE DLE KAPITOLY "MATERIÁL NOSNÝ"</t>
  </si>
  <si>
    <t>MONTÁŽ SVÍTIDLA</t>
  </si>
  <si>
    <t>PŘIDRUŽENÉ PRACOVNÍ VÝKONY</t>
  </si>
  <si>
    <t>UKONČENÍ VODIČŮ V ROZVADĚČI
DLE KAPITOLY "DODÁVKA ROZVADĚČŮ"</t>
  </si>
  <si>
    <t>STAVEBNÍ PŘÍPOMOCE</t>
  </si>
  <si>
    <t>VYSEKÁNÍ RÝH VE ZDI CIHELNÉM 3x7 CM</t>
  </si>
  <si>
    <t>PŘESUN HMOT PRO OPRAVY A ÚDRŽBU DO VÝŠKY 12 M</t>
  </si>
  <si>
    <t>T</t>
  </si>
  <si>
    <t>OPRAVA OMÍTKY HRUBOU MALTOU DO 0,09 m2</t>
  </si>
  <si>
    <t>M2</t>
  </si>
  <si>
    <t>OPRAVA OMÍTKY ŠTUKOVOU MALTOU DO 0,09 m2</t>
  </si>
  <si>
    <t>MALBA STROPŮ A STĚN, BARVOU BÍLOU</t>
  </si>
  <si>
    <t>PRÁCE SPOJENÉ S DEMONTÁŽNÍ STÁV. ZAŘÍZENÍ</t>
  </si>
  <si>
    <t>HOD</t>
  </si>
  <si>
    <t>PRÁCE SPOJENÉ S NAPOJENÍM NA STÁV. ZAŘÍZENÍ</t>
  </si>
  <si>
    <t>PRÁCE SPOJENÉ S ÚPRAVOU A DOPLNĚNÍM STÁV. ROZV.</t>
  </si>
  <si>
    <t>DOKUMENTACE SKUTEČNÉHO PROVEDENÍ</t>
  </si>
  <si>
    <t>PROVEDENÍ VÝCHOZÍ REVIZE A VYPRACOVÁNÍ REVIZNÍ ZPRÁVY</t>
  </si>
  <si>
    <t>Rozpočet nabídky</t>
  </si>
  <si>
    <t xml:space="preserve">Montáž obkladů stěn, porovin.,tmel, 20x20,30x15 cm lepidlo </t>
  </si>
  <si>
    <t>Montáž podlah keram.,hladké, tmel, 30x30 cm</t>
  </si>
  <si>
    <t xml:space="preserve">Obklad soklíků keram.rovných, tmel,výška 10 cm </t>
  </si>
  <si>
    <t>Stěrka hydroizolační těsnicí hmotou, pružná hydroizolace</t>
  </si>
  <si>
    <t xml:space="preserve">Překlad  plochý 115x71x1250 mm </t>
  </si>
  <si>
    <t xml:space="preserve">Příčky na DBM, tl. 80 mm </t>
  </si>
  <si>
    <t xml:space="preserve">Příčky  na DBM, tl. 115 mm </t>
  </si>
  <si>
    <t xml:space="preserve">Příčky na DBM, tl. 140 mm </t>
  </si>
  <si>
    <t xml:space="preserve">Potěr ze SMS , ruční zpracování, tl. 15 mm </t>
  </si>
  <si>
    <t xml:space="preserve">Penetrace savých podkladů  0,25 l/m2 </t>
  </si>
  <si>
    <t xml:space="preserve">Malba tekutá Standard, barva, 2 x </t>
  </si>
  <si>
    <t>Malba disperzní interiérová , výška do 3,8 m  pro SDK 2 x nátěr, 1 x penetrace</t>
  </si>
  <si>
    <t xml:space="preserve">Překlad plochý 115x71x1250 mm </t>
  </si>
  <si>
    <t xml:space="preserve">Příčky  na DBM, tl. 80 mm </t>
  </si>
  <si>
    <t xml:space="preserve">Příčky na DBM, tl. 115 mm </t>
  </si>
  <si>
    <t>Obklad soklíků keram.rovných, tmel,výška 10 cm , (spár.hmota)</t>
  </si>
  <si>
    <t xml:space="preserve">Malba tekutá  Standard, barva, 2 x </t>
  </si>
  <si>
    <t>Malba disperzní interiérová, výška do 3,8 m  pro SDK 2 x nátěr, 1 x penetrace</t>
  </si>
  <si>
    <t>Dodávka keramické dlažby cena dle výběru investora ve výši min. 350 Kč bez DPH</t>
  </si>
  <si>
    <t>Dveře vnitřní 700/1970 včetně kování dodávka, montáž, provedení, dřevěný rám výplň odlehčená dřevotříska RST, povrchová úprava  lakovaná světlá - lomená bíla.</t>
  </si>
  <si>
    <t>Dveře vnitřní 800/1970 včetně kování dodávka, montáž, provedení, dřevěný rám výplň odlehčená dřevotříska RST, povrchová úprava  lakovaná světlá - lomená bíla</t>
  </si>
  <si>
    <t>Dveře vnitřní 600/1970 včetně kování dodávka, montáž, provedení, dřevěný rám výplň odlehčená dřevotříska RST, povrchová úprava  lakovaná světlá - lomená bíla</t>
  </si>
  <si>
    <t>Dveře vnitřní 700/1970 včetně kování dodávka, montáž, provedení, dřevěný rám výplň odlehčená dřevotříska RST, povrchová úprava  lakovaná světlá - lomená bíla</t>
  </si>
  <si>
    <t xml:space="preserve">Část č. 4.2 zadávacích úpdmínek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</si>
</sst>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&quot;Kč&quot;#,##0_);\(&quot;Kč&quot;#,##0\)"/>
    <numFmt numFmtId="170" formatCode="&quot;Kč&quot;#,##0_);[Red]\(&quot;Kč&quot;#,##0\)"/>
    <numFmt numFmtId="171" formatCode="&quot;Kč&quot;#,##0.00_);\(&quot;Kč&quot;#,##0.00\)"/>
    <numFmt numFmtId="172" formatCode="&quot;Kč&quot;#,##0.00_);[Red]\(&quot;Kč&quot;#,##0.00\)"/>
    <numFmt numFmtId="173" formatCode="_(&quot;Kč&quot;* #,##0_);_(&quot;Kč&quot;* \(#,##0\);_(&quot;Kč&quot;* &quot;-&quot;_);_(@_)"/>
    <numFmt numFmtId="174" formatCode="_(* #,##0_);_(* \(#,##0\);_(* &quot;-&quot;_);_(@_)"/>
    <numFmt numFmtId="175" formatCode="_(&quot;Kč&quot;* #,##0.00_);_(&quot;Kč&quot;* \(#,##0.00\);_(&quot;Kč&quot;* &quot;-&quot;??_);_(@_)"/>
    <numFmt numFmtId="176" formatCode="_(* #,##0.00_);_(* \(#,##0.00\);_(* &quot;-&quot;??_);_(@_)"/>
    <numFmt numFmtId="177" formatCode="#,##0.00\ _K_č"/>
    <numFmt numFmtId="178" formatCode="#,##0\ _K_č"/>
    <numFmt numFmtId="179" formatCode="#,##0.00\ &quot;Kč&quot;"/>
    <numFmt numFmtId="180" formatCode="#,##0.00\ "/>
    <numFmt numFmtId="181" formatCode="0.000"/>
    <numFmt numFmtId="182" formatCode="_-* #,##0.0\ _K_č_-;\-* #,##0.0\ _K_č_-;_-* &quot;-&quot;??\ _K_č_-;_-@_-"/>
    <numFmt numFmtId="183" formatCode="_-* #,##0\ _K_č_-;\-* #,##0\ _K_č_-;_-* &quot;-&quot;??\ _K_č_-;_-@_-"/>
    <numFmt numFmtId="184" formatCode="#,##0.00000"/>
  </numFmts>
  <fonts count="76">
    <font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2"/>
    </font>
    <font>
      <sz val="8"/>
      <color indexed="10"/>
      <name val="Arial CE"/>
      <family val="0"/>
    </font>
    <font>
      <sz val="8"/>
      <name val="Tahoma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b/>
      <sz val="9"/>
      <name val="Arial CE"/>
      <family val="0"/>
    </font>
    <font>
      <sz val="9"/>
      <name val="Tahoma"/>
      <family val="2"/>
    </font>
    <font>
      <sz val="11"/>
      <name val="Calibri"/>
      <family val="2"/>
    </font>
    <font>
      <sz val="14"/>
      <name val="Arial CE"/>
      <family val="0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</cellStyleXfs>
  <cellXfs count="7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2" borderId="11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6" fillId="32" borderId="10" xfId="0" applyFont="1" applyFill="1" applyBorder="1" applyAlignment="1">
      <alignment horizontal="right" wrapText="1"/>
    </xf>
    <xf numFmtId="0" fontId="3" fillId="32" borderId="11" xfId="0" applyFont="1" applyFill="1" applyBorder="1" applyAlignment="1">
      <alignment/>
    </xf>
    <xf numFmtId="0" fontId="6" fillId="32" borderId="11" xfId="0" applyFont="1" applyFill="1" applyBorder="1" applyAlignment="1">
      <alignment horizontal="right" wrapText="1"/>
    </xf>
    <xf numFmtId="0" fontId="6" fillId="32" borderId="1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33" borderId="0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9" fillId="33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6" fillId="32" borderId="10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9" fillId="32" borderId="12" xfId="0" applyFont="1" applyFill="1" applyBorder="1" applyAlignment="1">
      <alignment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164" fontId="5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6" fillId="32" borderId="19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vertical="center"/>
    </xf>
    <xf numFmtId="49" fontId="5" fillId="0" borderId="21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8" xfId="0" applyFont="1" applyBorder="1" applyAlignment="1">
      <alignment horizontal="centerContinuous" vertical="top"/>
    </xf>
    <xf numFmtId="0" fontId="3" fillId="0" borderId="18" xfId="0" applyFont="1" applyBorder="1" applyAlignment="1">
      <alignment horizontal="centerContinuous"/>
    </xf>
    <xf numFmtId="0" fontId="9" fillId="32" borderId="23" xfId="0" applyFont="1" applyFill="1" applyBorder="1" applyAlignment="1">
      <alignment horizontal="left"/>
    </xf>
    <xf numFmtId="0" fontId="5" fillId="32" borderId="24" xfId="0" applyFont="1" applyFill="1" applyBorder="1" applyAlignment="1">
      <alignment horizontal="centerContinuous"/>
    </xf>
    <xf numFmtId="49" fontId="6" fillId="32" borderId="25" xfId="0" applyNumberFormat="1" applyFont="1" applyFill="1" applyBorder="1" applyAlignment="1">
      <alignment horizontal="left"/>
    </xf>
    <xf numFmtId="49" fontId="5" fillId="32" borderId="24" xfId="0" applyNumberFormat="1" applyFont="1" applyFill="1" applyBorder="1" applyAlignment="1">
      <alignment horizontal="centerContinuous"/>
    </xf>
    <xf numFmtId="0" fontId="5" fillId="0" borderId="26" xfId="0" applyFont="1" applyBorder="1" applyAlignment="1">
      <alignment/>
    </xf>
    <xf numFmtId="49" fontId="5" fillId="0" borderId="27" xfId="0" applyNumberFormat="1" applyFont="1" applyBorder="1" applyAlignment="1">
      <alignment horizontal="left"/>
    </xf>
    <xf numFmtId="0" fontId="3" fillId="0" borderId="28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9" fillId="0" borderId="28" xfId="0" applyFont="1" applyBorder="1" applyAlignment="1">
      <alignment/>
    </xf>
    <xf numFmtId="49" fontId="5" fillId="0" borderId="29" xfId="0" applyNumberFormat="1" applyFont="1" applyBorder="1" applyAlignment="1">
      <alignment horizontal="left"/>
    </xf>
    <xf numFmtId="49" fontId="9" fillId="32" borderId="28" xfId="0" applyNumberFormat="1" applyFont="1" applyFill="1" applyBorder="1" applyAlignment="1">
      <alignment/>
    </xf>
    <xf numFmtId="49" fontId="3" fillId="32" borderId="12" xfId="0" applyNumberFormat="1" applyFont="1" applyFill="1" applyBorder="1" applyAlignment="1">
      <alignment/>
    </xf>
    <xf numFmtId="49" fontId="9" fillId="32" borderId="11" xfId="0" applyNumberFormat="1" applyFont="1" applyFill="1" applyBorder="1" applyAlignment="1">
      <alignment/>
    </xf>
    <xf numFmtId="49" fontId="3" fillId="32" borderId="11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9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49" fontId="9" fillId="32" borderId="30" xfId="0" applyNumberFormat="1" applyFont="1" applyFill="1" applyBorder="1" applyAlignment="1">
      <alignment/>
    </xf>
    <xf numFmtId="49" fontId="3" fillId="32" borderId="14" xfId="0" applyNumberFormat="1" applyFont="1" applyFill="1" applyBorder="1" applyAlignment="1">
      <alignment/>
    </xf>
    <xf numFmtId="49" fontId="9" fillId="32" borderId="0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3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3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32" xfId="0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28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9" fillId="32" borderId="37" xfId="0" applyFont="1" applyFill="1" applyBorder="1" applyAlignment="1">
      <alignment horizontal="left"/>
    </xf>
    <xf numFmtId="0" fontId="3" fillId="32" borderId="38" xfId="0" applyFont="1" applyFill="1" applyBorder="1" applyAlignment="1">
      <alignment horizontal="left"/>
    </xf>
    <xf numFmtId="0" fontId="3" fillId="32" borderId="39" xfId="0" applyFont="1" applyFill="1" applyBorder="1" applyAlignment="1">
      <alignment horizontal="centerContinuous"/>
    </xf>
    <xf numFmtId="0" fontId="9" fillId="32" borderId="38" xfId="0" applyFont="1" applyFill="1" applyBorder="1" applyAlignment="1">
      <alignment horizontal="centerContinuous"/>
    </xf>
    <xf numFmtId="0" fontId="3" fillId="32" borderId="38" xfId="0" applyFont="1" applyFill="1" applyBorder="1" applyAlignment="1">
      <alignment horizontal="centerContinuous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 shrinkToFit="1"/>
    </xf>
    <xf numFmtId="0" fontId="3" fillId="0" borderId="43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3" fontId="3" fillId="0" borderId="46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9" fillId="32" borderId="23" xfId="0" applyFont="1" applyFill="1" applyBorder="1" applyAlignment="1">
      <alignment/>
    </xf>
    <xf numFmtId="0" fontId="9" fillId="32" borderId="25" xfId="0" applyFont="1" applyFill="1" applyBorder="1" applyAlignment="1">
      <alignment/>
    </xf>
    <xf numFmtId="0" fontId="9" fillId="32" borderId="24" xfId="0" applyFont="1" applyFill="1" applyBorder="1" applyAlignment="1">
      <alignment/>
    </xf>
    <xf numFmtId="0" fontId="9" fillId="32" borderId="48" xfId="0" applyFont="1" applyFill="1" applyBorder="1" applyAlignment="1">
      <alignment/>
    </xf>
    <xf numFmtId="0" fontId="9" fillId="32" borderId="49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2" xfId="0" applyNumberFormat="1" applyFont="1" applyBorder="1" applyAlignment="1">
      <alignment horizontal="right"/>
    </xf>
    <xf numFmtId="0" fontId="8" fillId="32" borderId="45" xfId="0" applyFont="1" applyFill="1" applyBorder="1" applyAlignment="1">
      <alignment/>
    </xf>
    <xf numFmtId="0" fontId="8" fillId="32" borderId="46" xfId="0" applyFont="1" applyFill="1" applyBorder="1" applyAlignment="1">
      <alignment/>
    </xf>
    <xf numFmtId="0" fontId="8" fillId="32" borderId="47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justify"/>
    </xf>
    <xf numFmtId="49" fontId="9" fillId="0" borderId="54" xfId="48" applyNumberFormat="1" applyFont="1" applyBorder="1">
      <alignment/>
      <protection/>
    </xf>
    <xf numFmtId="49" fontId="3" fillId="0" borderId="54" xfId="48" applyNumberFormat="1" applyFont="1" applyBorder="1">
      <alignment/>
      <protection/>
    </xf>
    <xf numFmtId="49" fontId="3" fillId="0" borderId="54" xfId="48" applyNumberFormat="1" applyFont="1" applyBorder="1" applyAlignment="1">
      <alignment horizontal="right"/>
      <protection/>
    </xf>
    <xf numFmtId="0" fontId="3" fillId="0" borderId="55" xfId="48" applyFont="1" applyBorder="1">
      <alignment/>
      <protection/>
    </xf>
    <xf numFmtId="49" fontId="3" fillId="0" borderId="54" xfId="0" applyNumberFormat="1" applyFont="1" applyBorder="1" applyAlignment="1">
      <alignment horizontal="left"/>
    </xf>
    <xf numFmtId="0" fontId="3" fillId="0" borderId="56" xfId="0" applyNumberFormat="1" applyFont="1" applyBorder="1" applyAlignment="1">
      <alignment/>
    </xf>
    <xf numFmtId="49" fontId="9" fillId="0" borderId="57" xfId="48" applyNumberFormat="1" applyFont="1" applyBorder="1">
      <alignment/>
      <protection/>
    </xf>
    <xf numFmtId="49" fontId="3" fillId="0" borderId="57" xfId="48" applyNumberFormat="1" applyFont="1" applyBorder="1">
      <alignment/>
      <protection/>
    </xf>
    <xf numFmtId="49" fontId="3" fillId="0" borderId="57" xfId="48" applyNumberFormat="1" applyFont="1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9" fillId="32" borderId="37" xfId="0" applyNumberFormat="1" applyFont="1" applyFill="1" applyBorder="1" applyAlignment="1">
      <alignment horizontal="center"/>
    </xf>
    <xf numFmtId="0" fontId="9" fillId="32" borderId="38" xfId="0" applyFont="1" applyFill="1" applyBorder="1" applyAlignment="1">
      <alignment horizontal="center"/>
    </xf>
    <xf numFmtId="0" fontId="9" fillId="32" borderId="39" xfId="0" applyFont="1" applyFill="1" applyBorder="1" applyAlignment="1">
      <alignment horizontal="center"/>
    </xf>
    <xf numFmtId="0" fontId="9" fillId="32" borderId="58" xfId="0" applyFont="1" applyFill="1" applyBorder="1" applyAlignment="1">
      <alignment horizontal="center"/>
    </xf>
    <xf numFmtId="0" fontId="9" fillId="32" borderId="59" xfId="0" applyFont="1" applyFill="1" applyBorder="1" applyAlignment="1">
      <alignment horizontal="center"/>
    </xf>
    <xf numFmtId="0" fontId="9" fillId="32" borderId="60" xfId="0" applyFont="1" applyFill="1" applyBorder="1" applyAlignment="1">
      <alignment horizontal="center"/>
    </xf>
    <xf numFmtId="3" fontId="3" fillId="0" borderId="50" xfId="0" applyNumberFormat="1" applyFont="1" applyBorder="1" applyAlignment="1">
      <alignment/>
    </xf>
    <xf numFmtId="0" fontId="9" fillId="32" borderId="37" xfId="0" applyFont="1" applyFill="1" applyBorder="1" applyAlignment="1">
      <alignment/>
    </xf>
    <xf numFmtId="0" fontId="9" fillId="32" borderId="38" xfId="0" applyFont="1" applyFill="1" applyBorder="1" applyAlignment="1">
      <alignment/>
    </xf>
    <xf numFmtId="3" fontId="9" fillId="32" borderId="39" xfId="0" applyNumberFormat="1" applyFont="1" applyFill="1" applyBorder="1" applyAlignment="1">
      <alignment/>
    </xf>
    <xf numFmtId="3" fontId="9" fillId="32" borderId="58" xfId="0" applyNumberFormat="1" applyFont="1" applyFill="1" applyBorder="1" applyAlignment="1">
      <alignment/>
    </xf>
    <xf numFmtId="3" fontId="9" fillId="32" borderId="59" xfId="0" applyNumberFormat="1" applyFont="1" applyFill="1" applyBorder="1" applyAlignment="1">
      <alignment/>
    </xf>
    <xf numFmtId="3" fontId="9" fillId="32" borderId="60" xfId="0" applyNumberFormat="1" applyFont="1" applyFill="1" applyBorder="1" applyAlignment="1">
      <alignment/>
    </xf>
    <xf numFmtId="3" fontId="4" fillId="0" borderId="0" xfId="0" applyNumberFormat="1" applyFont="1" applyAlignment="1">
      <alignment horizontal="centerContinuous"/>
    </xf>
    <xf numFmtId="0" fontId="3" fillId="32" borderId="49" xfId="0" applyFont="1" applyFill="1" applyBorder="1" applyAlignment="1">
      <alignment/>
    </xf>
    <xf numFmtId="0" fontId="9" fillId="32" borderId="61" xfId="0" applyFont="1" applyFill="1" applyBorder="1" applyAlignment="1">
      <alignment horizontal="right"/>
    </xf>
    <xf numFmtId="0" fontId="9" fillId="32" borderId="25" xfId="0" applyFont="1" applyFill="1" applyBorder="1" applyAlignment="1">
      <alignment horizontal="right"/>
    </xf>
    <xf numFmtId="0" fontId="9" fillId="32" borderId="24" xfId="0" applyFont="1" applyFill="1" applyBorder="1" applyAlignment="1">
      <alignment horizontal="center"/>
    </xf>
    <xf numFmtId="4" fontId="6" fillId="32" borderId="25" xfId="0" applyNumberFormat="1" applyFont="1" applyFill="1" applyBorder="1" applyAlignment="1">
      <alignment horizontal="right"/>
    </xf>
    <xf numFmtId="4" fontId="6" fillId="32" borderId="49" xfId="0" applyNumberFormat="1" applyFont="1" applyFill="1" applyBorder="1" applyAlignment="1">
      <alignment horizontal="right"/>
    </xf>
    <xf numFmtId="0" fontId="3" fillId="0" borderId="33" xfId="0" applyFont="1" applyBorder="1" applyAlignment="1">
      <alignment/>
    </xf>
    <xf numFmtId="3" fontId="3" fillId="0" borderId="42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/>
    </xf>
    <xf numFmtId="4" fontId="3" fillId="0" borderId="41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0" fontId="3" fillId="32" borderId="45" xfId="0" applyFont="1" applyFill="1" applyBorder="1" applyAlignment="1">
      <alignment/>
    </xf>
    <xf numFmtId="0" fontId="9" fillId="32" borderId="46" xfId="0" applyFont="1" applyFill="1" applyBorder="1" applyAlignment="1">
      <alignment/>
    </xf>
    <xf numFmtId="0" fontId="3" fillId="32" borderId="46" xfId="0" applyFont="1" applyFill="1" applyBorder="1" applyAlignment="1">
      <alignment/>
    </xf>
    <xf numFmtId="4" fontId="3" fillId="32" borderId="62" xfId="0" applyNumberFormat="1" applyFont="1" applyFill="1" applyBorder="1" applyAlignment="1">
      <alignment/>
    </xf>
    <xf numFmtId="4" fontId="3" fillId="32" borderId="45" xfId="0" applyNumberFormat="1" applyFont="1" applyFill="1" applyBorder="1" applyAlignment="1">
      <alignment/>
    </xf>
    <xf numFmtId="4" fontId="3" fillId="32" borderId="46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3" fillId="0" borderId="0" xfId="48" applyFont="1">
      <alignment/>
      <protection/>
    </xf>
    <xf numFmtId="0" fontId="12" fillId="0" borderId="0" xfId="48" applyFont="1" applyAlignment="1">
      <alignment horizontal="centerContinuous"/>
      <protection/>
    </xf>
    <xf numFmtId="0" fontId="13" fillId="0" borderId="0" xfId="48" applyFont="1" applyAlignment="1">
      <alignment horizontal="centerContinuous"/>
      <protection/>
    </xf>
    <xf numFmtId="0" fontId="13" fillId="0" borderId="0" xfId="48" applyFont="1" applyAlignment="1">
      <alignment horizontal="right"/>
      <protection/>
    </xf>
    <xf numFmtId="0" fontId="3" fillId="0" borderId="54" xfId="48" applyFont="1" applyBorder="1">
      <alignment/>
      <protection/>
    </xf>
    <xf numFmtId="0" fontId="5" fillId="0" borderId="55" xfId="48" applyFont="1" applyBorder="1" applyAlignment="1">
      <alignment horizontal="right"/>
      <protection/>
    </xf>
    <xf numFmtId="49" fontId="3" fillId="0" borderId="54" xfId="48" applyNumberFormat="1" applyFont="1" applyBorder="1" applyAlignment="1">
      <alignment horizontal="left"/>
      <protection/>
    </xf>
    <xf numFmtId="0" fontId="3" fillId="0" borderId="56" xfId="48" applyFont="1" applyBorder="1">
      <alignment/>
      <protection/>
    </xf>
    <xf numFmtId="0" fontId="3" fillId="0" borderId="57" xfId="48" applyFont="1" applyBorder="1">
      <alignment/>
      <protection/>
    </xf>
    <xf numFmtId="0" fontId="5" fillId="0" borderId="0" xfId="48" applyFont="1">
      <alignment/>
      <protection/>
    </xf>
    <xf numFmtId="0" fontId="3" fillId="0" borderId="0" xfId="48" applyFont="1" applyAlignment="1">
      <alignment horizontal="right"/>
      <protection/>
    </xf>
    <xf numFmtId="0" fontId="3" fillId="0" borderId="0" xfId="48" applyFont="1" applyAlignment="1">
      <alignment/>
      <protection/>
    </xf>
    <xf numFmtId="49" fontId="5" fillId="32" borderId="19" xfId="48" applyNumberFormat="1" applyFont="1" applyFill="1" applyBorder="1">
      <alignment/>
      <protection/>
    </xf>
    <xf numFmtId="0" fontId="5" fillId="32" borderId="12" xfId="48" applyFont="1" applyFill="1" applyBorder="1" applyAlignment="1">
      <alignment horizontal="center"/>
      <protection/>
    </xf>
    <xf numFmtId="0" fontId="5" fillId="32" borderId="12" xfId="48" applyNumberFormat="1" applyFont="1" applyFill="1" applyBorder="1" applyAlignment="1">
      <alignment horizontal="center"/>
      <protection/>
    </xf>
    <xf numFmtId="0" fontId="5" fillId="32" borderId="19" xfId="48" applyFont="1" applyFill="1" applyBorder="1" applyAlignment="1">
      <alignment horizontal="center"/>
      <protection/>
    </xf>
    <xf numFmtId="0" fontId="5" fillId="32" borderId="19" xfId="48" applyFont="1" applyFill="1" applyBorder="1" applyAlignment="1">
      <alignment horizontal="center" wrapText="1"/>
      <protection/>
    </xf>
    <xf numFmtId="0" fontId="9" fillId="0" borderId="22" xfId="48" applyFont="1" applyBorder="1" applyAlignment="1">
      <alignment horizontal="center"/>
      <protection/>
    </xf>
    <xf numFmtId="49" fontId="9" fillId="0" borderId="22" xfId="48" applyNumberFormat="1" applyFont="1" applyBorder="1" applyAlignment="1">
      <alignment horizontal="left"/>
      <protection/>
    </xf>
    <xf numFmtId="0" fontId="9" fillId="0" borderId="10" xfId="48" applyFont="1" applyBorder="1">
      <alignment/>
      <protection/>
    </xf>
    <xf numFmtId="0" fontId="3" fillId="0" borderId="11" xfId="48" applyFont="1" applyBorder="1" applyAlignment="1">
      <alignment horizontal="center"/>
      <protection/>
    </xf>
    <xf numFmtId="0" fontId="3" fillId="0" borderId="11" xfId="48" applyNumberFormat="1" applyFont="1" applyBorder="1" applyAlignment="1">
      <alignment horizontal="right"/>
      <protection/>
    </xf>
    <xf numFmtId="0" fontId="3" fillId="0" borderId="12" xfId="48" applyNumberFormat="1" applyFont="1" applyBorder="1">
      <alignment/>
      <protection/>
    </xf>
    <xf numFmtId="0" fontId="3" fillId="0" borderId="15" xfId="48" applyNumberFormat="1" applyFont="1" applyFill="1" applyBorder="1">
      <alignment/>
      <protection/>
    </xf>
    <xf numFmtId="0" fontId="3" fillId="0" borderId="20" xfId="48" applyNumberFormat="1" applyFont="1" applyFill="1" applyBorder="1">
      <alignment/>
      <protection/>
    </xf>
    <xf numFmtId="0" fontId="3" fillId="0" borderId="15" xfId="48" applyFont="1" applyFill="1" applyBorder="1">
      <alignment/>
      <protection/>
    </xf>
    <xf numFmtId="0" fontId="3" fillId="0" borderId="20" xfId="48" applyFont="1" applyFill="1" applyBorder="1">
      <alignment/>
      <protection/>
    </xf>
    <xf numFmtId="0" fontId="2" fillId="0" borderId="0" xfId="48" applyFont="1">
      <alignment/>
      <protection/>
    </xf>
    <xf numFmtId="0" fontId="10" fillId="0" borderId="21" xfId="48" applyFont="1" applyBorder="1" applyAlignment="1">
      <alignment horizontal="center" vertical="top"/>
      <protection/>
    </xf>
    <xf numFmtId="49" fontId="10" fillId="0" borderId="21" xfId="48" applyNumberFormat="1" applyFont="1" applyBorder="1" applyAlignment="1">
      <alignment horizontal="left" vertical="top"/>
      <protection/>
    </xf>
    <xf numFmtId="0" fontId="10" fillId="0" borderId="21" xfId="48" applyFont="1" applyBorder="1" applyAlignment="1">
      <alignment vertical="top" wrapText="1"/>
      <protection/>
    </xf>
    <xf numFmtId="49" fontId="10" fillId="0" borderId="21" xfId="48" applyNumberFormat="1" applyFont="1" applyBorder="1" applyAlignment="1">
      <alignment horizontal="center" shrinkToFit="1"/>
      <protection/>
    </xf>
    <xf numFmtId="4" fontId="10" fillId="0" borderId="21" xfId="48" applyNumberFormat="1" applyFont="1" applyBorder="1" applyAlignment="1">
      <alignment horizontal="right"/>
      <protection/>
    </xf>
    <xf numFmtId="4" fontId="10" fillId="0" borderId="21" xfId="48" applyNumberFormat="1" applyFont="1" applyBorder="1">
      <alignment/>
      <protection/>
    </xf>
    <xf numFmtId="168" fontId="10" fillId="0" borderId="21" xfId="48" applyNumberFormat="1" applyFont="1" applyBorder="1">
      <alignment/>
      <protection/>
    </xf>
    <xf numFmtId="4" fontId="10" fillId="0" borderId="20" xfId="48" applyNumberFormat="1" applyFont="1" applyBorder="1">
      <alignment/>
      <protection/>
    </xf>
    <xf numFmtId="0" fontId="5" fillId="0" borderId="22" xfId="48" applyFont="1" applyBorder="1" applyAlignment="1">
      <alignment horizontal="center"/>
      <protection/>
    </xf>
    <xf numFmtId="4" fontId="3" fillId="0" borderId="14" xfId="48" applyNumberFormat="1" applyFont="1" applyBorder="1">
      <alignment/>
      <protection/>
    </xf>
    <xf numFmtId="0" fontId="14" fillId="0" borderId="0" xfId="48" applyFont="1" applyAlignment="1">
      <alignment wrapText="1"/>
      <protection/>
    </xf>
    <xf numFmtId="49" fontId="5" fillId="0" borderId="22" xfId="48" applyNumberFormat="1" applyFont="1" applyBorder="1" applyAlignment="1">
      <alignment horizontal="right"/>
      <protection/>
    </xf>
    <xf numFmtId="4" fontId="15" fillId="34" borderId="63" xfId="48" applyNumberFormat="1" applyFont="1" applyFill="1" applyBorder="1" applyAlignment="1">
      <alignment horizontal="right" wrapText="1"/>
      <protection/>
    </xf>
    <xf numFmtId="0" fontId="15" fillId="34" borderId="13" xfId="48" applyFont="1" applyFill="1" applyBorder="1" applyAlignment="1">
      <alignment horizontal="left" wrapText="1"/>
      <protection/>
    </xf>
    <xf numFmtId="0" fontId="15" fillId="0" borderId="14" xfId="0" applyFont="1" applyBorder="1" applyAlignment="1">
      <alignment horizontal="right"/>
    </xf>
    <xf numFmtId="0" fontId="3" fillId="0" borderId="13" xfId="48" applyFont="1" applyBorder="1">
      <alignment/>
      <protection/>
    </xf>
    <xf numFmtId="0" fontId="3" fillId="0" borderId="0" xfId="48" applyFont="1" applyBorder="1">
      <alignment/>
      <protection/>
    </xf>
    <xf numFmtId="0" fontId="3" fillId="32" borderId="19" xfId="48" applyFont="1" applyFill="1" applyBorder="1" applyAlignment="1">
      <alignment horizontal="center"/>
      <protection/>
    </xf>
    <xf numFmtId="49" fontId="17" fillId="32" borderId="19" xfId="48" applyNumberFormat="1" applyFont="1" applyFill="1" applyBorder="1" applyAlignment="1">
      <alignment horizontal="left"/>
      <protection/>
    </xf>
    <xf numFmtId="0" fontId="17" fillId="32" borderId="10" xfId="48" applyFont="1" applyFill="1" applyBorder="1">
      <alignment/>
      <protection/>
    </xf>
    <xf numFmtId="0" fontId="3" fillId="32" borderId="11" xfId="48" applyFont="1" applyFill="1" applyBorder="1" applyAlignment="1">
      <alignment horizontal="center"/>
      <protection/>
    </xf>
    <xf numFmtId="4" fontId="3" fillId="32" borderId="11" xfId="48" applyNumberFormat="1" applyFont="1" applyFill="1" applyBorder="1" applyAlignment="1">
      <alignment horizontal="right"/>
      <protection/>
    </xf>
    <xf numFmtId="4" fontId="3" fillId="32" borderId="12" xfId="48" applyNumberFormat="1" applyFont="1" applyFill="1" applyBorder="1" applyAlignment="1">
      <alignment horizontal="right"/>
      <protection/>
    </xf>
    <xf numFmtId="4" fontId="9" fillId="32" borderId="19" xfId="48" applyNumberFormat="1" applyFont="1" applyFill="1" applyBorder="1">
      <alignment/>
      <protection/>
    </xf>
    <xf numFmtId="0" fontId="3" fillId="32" borderId="11" xfId="48" applyFont="1" applyFill="1" applyBorder="1">
      <alignment/>
      <protection/>
    </xf>
    <xf numFmtId="4" fontId="9" fillId="32" borderId="12" xfId="48" applyNumberFormat="1" applyFont="1" applyFill="1" applyBorder="1">
      <alignment/>
      <protection/>
    </xf>
    <xf numFmtId="3" fontId="3" fillId="0" borderId="0" xfId="48" applyNumberFormat="1" applyFont="1">
      <alignment/>
      <protection/>
    </xf>
    <xf numFmtId="0" fontId="18" fillId="0" borderId="0" xfId="48" applyFont="1" applyAlignment="1">
      <alignment/>
      <protection/>
    </xf>
    <xf numFmtId="0" fontId="19" fillId="0" borderId="0" xfId="48" applyFont="1" applyBorder="1">
      <alignment/>
      <protection/>
    </xf>
    <xf numFmtId="3" fontId="19" fillId="0" borderId="0" xfId="48" applyNumberFormat="1" applyFont="1" applyBorder="1" applyAlignment="1">
      <alignment horizontal="right"/>
      <protection/>
    </xf>
    <xf numFmtId="4" fontId="19" fillId="0" borderId="0" xfId="48" applyNumberFormat="1" applyFont="1" applyBorder="1">
      <alignment/>
      <protection/>
    </xf>
    <xf numFmtId="0" fontId="18" fillId="0" borderId="0" xfId="48" applyFont="1" applyBorder="1" applyAlignment="1">
      <alignment/>
      <protection/>
    </xf>
    <xf numFmtId="0" fontId="3" fillId="0" borderId="0" xfId="48" applyFont="1" applyBorder="1" applyAlignment="1">
      <alignment horizontal="right"/>
      <protection/>
    </xf>
    <xf numFmtId="49" fontId="5" fillId="0" borderId="3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14" fillId="0" borderId="0" xfId="48" applyNumberFormat="1" applyFont="1" applyAlignment="1">
      <alignment wrapText="1"/>
      <protection/>
    </xf>
    <xf numFmtId="167" fontId="3" fillId="0" borderId="10" xfId="0" applyNumberFormat="1" applyFont="1" applyBorder="1" applyAlignment="1">
      <alignment horizontal="right" indent="2"/>
    </xf>
    <xf numFmtId="167" fontId="3" fillId="0" borderId="32" xfId="0" applyNumberFormat="1" applyFont="1" applyBorder="1" applyAlignment="1">
      <alignment horizontal="right" indent="2"/>
    </xf>
    <xf numFmtId="0" fontId="5" fillId="0" borderId="19" xfId="0" applyFont="1" applyBorder="1" applyAlignment="1">
      <alignment horizontal="left"/>
    </xf>
    <xf numFmtId="0" fontId="2" fillId="0" borderId="0" xfId="48" applyFont="1">
      <alignment/>
      <protection/>
    </xf>
    <xf numFmtId="164" fontId="5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3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20" fillId="0" borderId="65" xfId="0" applyNumberFormat="1" applyFont="1" applyBorder="1" applyAlignment="1">
      <alignment horizontal="center" vertical="center" wrapText="1"/>
    </xf>
    <xf numFmtId="0" fontId="0" fillId="0" borderId="57" xfId="0" applyFont="1" applyBorder="1" applyAlignment="1">
      <alignment vertical="center" wrapText="1"/>
    </xf>
    <xf numFmtId="49" fontId="24" fillId="0" borderId="31" xfId="0" applyNumberFormat="1" applyFont="1" applyFill="1" applyBorder="1" applyAlignment="1">
      <alignment/>
    </xf>
    <xf numFmtId="0" fontId="24" fillId="0" borderId="19" xfId="0" applyFont="1" applyFill="1" applyBorder="1" applyAlignment="1">
      <alignment/>
    </xf>
    <xf numFmtId="49" fontId="24" fillId="0" borderId="19" xfId="0" applyNumberFormat="1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177" fontId="20" fillId="0" borderId="19" xfId="0" applyNumberFormat="1" applyFont="1" applyFill="1" applyBorder="1" applyAlignment="1">
      <alignment horizontal="left" vertical="center" wrapText="1"/>
    </xf>
    <xf numFmtId="177" fontId="20" fillId="0" borderId="29" xfId="0" applyNumberFormat="1" applyFont="1" applyFill="1" applyBorder="1" applyAlignment="1">
      <alignment horizontal="left" vertical="center" wrapText="1"/>
    </xf>
    <xf numFmtId="177" fontId="20" fillId="0" borderId="0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center" vertical="top"/>
    </xf>
    <xf numFmtId="0" fontId="10" fillId="0" borderId="19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center" vertical="justify"/>
    </xf>
    <xf numFmtId="177" fontId="0" fillId="0" borderId="0" xfId="0" applyNumberFormat="1" applyFont="1" applyFill="1" applyBorder="1" applyAlignment="1" applyProtection="1">
      <alignment horizontal="center" wrapText="1"/>
      <protection hidden="1"/>
    </xf>
    <xf numFmtId="49" fontId="26" fillId="0" borderId="19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19" xfId="0" applyNumberFormat="1" applyFont="1" applyFill="1" applyBorder="1" applyAlignment="1">
      <alignment vertical="top" wrapText="1"/>
    </xf>
    <xf numFmtId="177" fontId="0" fillId="0" borderId="19" xfId="0" applyNumberFormat="1" applyFont="1" applyFill="1" applyBorder="1" applyAlignment="1" applyProtection="1">
      <alignment horizontal="center"/>
      <protection hidden="1"/>
    </xf>
    <xf numFmtId="177" fontId="0" fillId="0" borderId="29" xfId="0" applyNumberFormat="1" applyFont="1" applyFill="1" applyBorder="1" applyAlignment="1" applyProtection="1">
      <alignment horizontal="center"/>
      <protection hidden="1"/>
    </xf>
    <xf numFmtId="177" fontId="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19" xfId="0" applyNumberFormat="1" applyFont="1" applyBorder="1" applyAlignment="1">
      <alignment vertical="top"/>
    </xf>
    <xf numFmtId="49" fontId="20" fillId="0" borderId="19" xfId="0" applyNumberFormat="1" applyFont="1" applyBorder="1" applyAlignment="1">
      <alignment vertical="top" wrapText="1"/>
    </xf>
    <xf numFmtId="49" fontId="0" fillId="0" borderId="66" xfId="0" applyNumberFormat="1" applyFont="1" applyFill="1" applyBorder="1" applyAlignment="1">
      <alignment horizontal="center" vertical="top"/>
    </xf>
    <xf numFmtId="49" fontId="20" fillId="0" borderId="21" xfId="0" applyNumberFormat="1" applyFont="1" applyBorder="1" applyAlignment="1">
      <alignment vertical="top" wrapText="1"/>
    </xf>
    <xf numFmtId="0" fontId="0" fillId="0" borderId="21" xfId="0" applyFont="1" applyFill="1" applyBorder="1" applyAlignment="1">
      <alignment horizontal="center" vertical="justify"/>
    </xf>
    <xf numFmtId="177" fontId="0" fillId="0" borderId="21" xfId="0" applyNumberFormat="1" applyFont="1" applyFill="1" applyBorder="1" applyAlignment="1" applyProtection="1">
      <alignment horizontal="center"/>
      <protection hidden="1"/>
    </xf>
    <xf numFmtId="177" fontId="0" fillId="0" borderId="67" xfId="0" applyNumberFormat="1" applyFont="1" applyFill="1" applyBorder="1" applyAlignment="1" applyProtection="1">
      <alignment horizontal="center"/>
      <protection hidden="1"/>
    </xf>
    <xf numFmtId="49" fontId="0" fillId="0" borderId="37" xfId="0" applyNumberFormat="1" applyBorder="1" applyAlignment="1">
      <alignment horizontal="center" vertical="top"/>
    </xf>
    <xf numFmtId="49" fontId="20" fillId="0" borderId="38" xfId="0" applyNumberFormat="1" applyFont="1" applyBorder="1" applyAlignment="1">
      <alignment vertical="top"/>
    </xf>
    <xf numFmtId="0" fontId="0" fillId="0" borderId="38" xfId="0" applyBorder="1" applyAlignment="1">
      <alignment horizontal="center" vertical="top"/>
    </xf>
    <xf numFmtId="49" fontId="0" fillId="0" borderId="38" xfId="0" applyNumberFormat="1" applyBorder="1" applyAlignment="1">
      <alignment horizontal="center" vertical="top"/>
    </xf>
    <xf numFmtId="177" fontId="23" fillId="0" borderId="38" xfId="0" applyNumberFormat="1" applyFont="1" applyBorder="1" applyAlignment="1" applyProtection="1">
      <alignment vertical="top"/>
      <protection hidden="1"/>
    </xf>
    <xf numFmtId="177" fontId="0" fillId="0" borderId="38" xfId="0" applyNumberFormat="1" applyBorder="1" applyAlignment="1" applyProtection="1">
      <alignment vertical="top"/>
      <protection hidden="1"/>
    </xf>
    <xf numFmtId="177" fontId="0" fillId="0" borderId="39" xfId="0" applyNumberFormat="1" applyBorder="1" applyAlignment="1" applyProtection="1">
      <alignment vertical="top"/>
      <protection hidden="1"/>
    </xf>
    <xf numFmtId="177" fontId="0" fillId="0" borderId="68" xfId="0" applyNumberFormat="1" applyBorder="1" applyAlignment="1" applyProtection="1">
      <alignment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7" fontId="25" fillId="0" borderId="0" xfId="0" applyNumberFormat="1" applyFont="1" applyBorder="1" applyAlignment="1" applyProtection="1">
      <alignment horizontal="center" vertical="top"/>
      <protection hidden="1"/>
    </xf>
    <xf numFmtId="177" fontId="20" fillId="0" borderId="0" xfId="0" applyNumberFormat="1" applyFont="1" applyBorder="1" applyAlignment="1" applyProtection="1">
      <alignment horizontal="center"/>
      <protection hidden="1"/>
    </xf>
    <xf numFmtId="177" fontId="20" fillId="0" borderId="0" xfId="0" applyNumberFormat="1" applyFont="1" applyBorder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177" fontId="23" fillId="0" borderId="0" xfId="0" applyNumberFormat="1" applyFont="1" applyAlignment="1">
      <alignment/>
    </xf>
    <xf numFmtId="49" fontId="24" fillId="0" borderId="0" xfId="0" applyNumberFormat="1" applyFont="1" applyBorder="1" applyAlignment="1">
      <alignment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69" xfId="0" applyFont="1" applyFill="1" applyBorder="1" applyAlignment="1">
      <alignment horizontal="centerContinuous"/>
    </xf>
    <xf numFmtId="0" fontId="29" fillId="0" borderId="54" xfId="0" applyFont="1" applyFill="1" applyBorder="1" applyAlignment="1">
      <alignment horizontal="centerContinuous"/>
    </xf>
    <xf numFmtId="0" fontId="29" fillId="0" borderId="54" xfId="0" applyFont="1" applyFill="1" applyBorder="1" applyAlignment="1">
      <alignment/>
    </xf>
    <xf numFmtId="0" fontId="29" fillId="0" borderId="56" xfId="0" applyFont="1" applyFill="1" applyBorder="1" applyAlignment="1">
      <alignment/>
    </xf>
    <xf numFmtId="0" fontId="0" fillId="0" borderId="19" xfId="0" applyBorder="1" applyAlignment="1">
      <alignment/>
    </xf>
    <xf numFmtId="0" fontId="0" fillId="32" borderId="19" xfId="0" applyFill="1" applyBorder="1" applyAlignment="1">
      <alignment/>
    </xf>
    <xf numFmtId="0" fontId="0" fillId="0" borderId="19" xfId="0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24" fillId="32" borderId="19" xfId="0" applyFont="1" applyFill="1" applyBorder="1" applyAlignment="1">
      <alignment/>
    </xf>
    <xf numFmtId="0" fontId="20" fillId="0" borderId="19" xfId="0" applyFont="1" applyBorder="1" applyAlignment="1">
      <alignment/>
    </xf>
    <xf numFmtId="2" fontId="20" fillId="0" borderId="19" xfId="0" applyNumberFormat="1" applyFont="1" applyBorder="1" applyAlignment="1">
      <alignment/>
    </xf>
    <xf numFmtId="167" fontId="24" fillId="0" borderId="19" xfId="0" applyNumberFormat="1" applyFont="1" applyBorder="1" applyAlignment="1">
      <alignment horizontal="centerContinuous"/>
    </xf>
    <xf numFmtId="178" fontId="0" fillId="32" borderId="19" xfId="0" applyNumberFormat="1" applyFill="1" applyBorder="1" applyAlignment="1">
      <alignment/>
    </xf>
    <xf numFmtId="167" fontId="24" fillId="32" borderId="19" xfId="0" applyNumberFormat="1" applyFont="1" applyFill="1" applyBorder="1" applyAlignment="1">
      <alignment/>
    </xf>
    <xf numFmtId="0" fontId="27" fillId="0" borderId="19" xfId="0" applyFont="1" applyFill="1" applyBorder="1" applyAlignment="1">
      <alignment/>
    </xf>
    <xf numFmtId="49" fontId="0" fillId="0" borderId="19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24" fillId="32" borderId="19" xfId="0" applyFont="1" applyFill="1" applyBorder="1" applyAlignment="1">
      <alignment vertical="center"/>
    </xf>
    <xf numFmtId="167" fontId="24" fillId="32" borderId="19" xfId="0" applyNumberFormat="1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24" fillId="35" borderId="19" xfId="0" applyFont="1" applyFill="1" applyBorder="1" applyAlignment="1">
      <alignment horizontal="centerContinuous"/>
    </xf>
    <xf numFmtId="167" fontId="24" fillId="35" borderId="19" xfId="0" applyNumberFormat="1" applyFont="1" applyFill="1" applyBorder="1" applyAlignment="1">
      <alignment horizontal="centerContinuous"/>
    </xf>
    <xf numFmtId="178" fontId="0" fillId="35" borderId="19" xfId="0" applyNumberFormat="1" applyFill="1" applyBorder="1" applyAlignment="1">
      <alignment/>
    </xf>
    <xf numFmtId="177" fontId="0" fillId="35" borderId="19" xfId="0" applyNumberFormat="1" applyFont="1" applyFill="1" applyBorder="1" applyAlignment="1" applyProtection="1">
      <alignment horizontal="center" vertical="center" wrapText="1"/>
      <protection hidden="1"/>
    </xf>
    <xf numFmtId="177" fontId="0" fillId="35" borderId="19" xfId="0" applyNumberFormat="1" applyFont="1" applyFill="1" applyBorder="1" applyAlignment="1" applyProtection="1">
      <alignment horizontal="center" vertical="top"/>
      <protection hidden="1"/>
    </xf>
    <xf numFmtId="177" fontId="0" fillId="35" borderId="21" xfId="0" applyNumberFormat="1" applyFont="1" applyFill="1" applyBorder="1" applyAlignment="1" applyProtection="1">
      <alignment vertical="top"/>
      <protection hidden="1"/>
    </xf>
    <xf numFmtId="177" fontId="0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177" fontId="0" fillId="35" borderId="19" xfId="0" applyNumberFormat="1" applyFont="1" applyFill="1" applyBorder="1" applyAlignment="1" applyProtection="1">
      <alignment vertical="top"/>
      <protection hidden="1"/>
    </xf>
    <xf numFmtId="49" fontId="0" fillId="0" borderId="70" xfId="0" applyNumberFormat="1" applyBorder="1" applyAlignment="1">
      <alignment horizontal="center" vertical="top"/>
    </xf>
    <xf numFmtId="49" fontId="20" fillId="0" borderId="59" xfId="0" applyNumberFormat="1" applyFont="1" applyBorder="1" applyAlignment="1">
      <alignment vertical="top"/>
    </xf>
    <xf numFmtId="0" fontId="0" fillId="0" borderId="59" xfId="0" applyBorder="1" applyAlignment="1">
      <alignment horizontal="center" vertical="top"/>
    </xf>
    <xf numFmtId="49" fontId="0" fillId="0" borderId="59" xfId="0" applyNumberFormat="1" applyBorder="1" applyAlignment="1">
      <alignment horizontal="center" vertical="top"/>
    </xf>
    <xf numFmtId="177" fontId="23" fillId="0" borderId="59" xfId="0" applyNumberFormat="1" applyFont="1" applyBorder="1" applyAlignment="1" applyProtection="1">
      <alignment vertical="top"/>
      <protection hidden="1"/>
    </xf>
    <xf numFmtId="177" fontId="0" fillId="0" borderId="59" xfId="0" applyNumberFormat="1" applyBorder="1" applyAlignment="1" applyProtection="1">
      <alignment vertical="top"/>
      <protection hidden="1"/>
    </xf>
    <xf numFmtId="177" fontId="0" fillId="0" borderId="60" xfId="0" applyNumberFormat="1" applyBorder="1" applyAlignment="1" applyProtection="1">
      <alignment vertical="top"/>
      <protection hidden="1"/>
    </xf>
    <xf numFmtId="0" fontId="0" fillId="0" borderId="71" xfId="0" applyBorder="1" applyAlignment="1">
      <alignment/>
    </xf>
    <xf numFmtId="0" fontId="0" fillId="0" borderId="30" xfId="0" applyBorder="1" applyAlignment="1">
      <alignment/>
    </xf>
    <xf numFmtId="0" fontId="32" fillId="32" borderId="30" xfId="0" applyFont="1" applyFill="1" applyBorder="1" applyAlignment="1">
      <alignment horizontal="left" vertical="center" indent="1"/>
    </xf>
    <xf numFmtId="0" fontId="0" fillId="32" borderId="0" xfId="0" applyFill="1" applyBorder="1" applyAlignment="1">
      <alignment/>
    </xf>
    <xf numFmtId="49" fontId="30" fillId="32" borderId="0" xfId="0" applyNumberFormat="1" applyFont="1" applyFill="1" applyBorder="1" applyAlignment="1">
      <alignment horizontal="left" vertical="center"/>
    </xf>
    <xf numFmtId="0" fontId="24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4" fillId="32" borderId="50" xfId="0" applyFont="1" applyFill="1" applyBorder="1" applyAlignment="1">
      <alignment/>
    </xf>
    <xf numFmtId="14" fontId="33" fillId="0" borderId="0" xfId="0" applyNumberFormat="1" applyFont="1" applyAlignment="1">
      <alignment horizontal="left"/>
    </xf>
    <xf numFmtId="0" fontId="0" fillId="32" borderId="30" xfId="0" applyFont="1" applyFill="1" applyBorder="1" applyAlignment="1">
      <alignment horizontal="left" vertical="center" indent="1"/>
    </xf>
    <xf numFmtId="0" fontId="24" fillId="32" borderId="0" xfId="0" applyFont="1" applyFill="1" applyBorder="1" applyAlignment="1">
      <alignment horizontal="left" vertical="center"/>
    </xf>
    <xf numFmtId="0" fontId="24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right" vertical="center"/>
    </xf>
    <xf numFmtId="0" fontId="24" fillId="32" borderId="50" xfId="0" applyFont="1" applyFill="1" applyBorder="1" applyAlignment="1">
      <alignment vertical="center"/>
    </xf>
    <xf numFmtId="0" fontId="0" fillId="32" borderId="43" xfId="0" applyFont="1" applyFill="1" applyBorder="1" applyAlignment="1">
      <alignment horizontal="left" vertical="center" indent="1"/>
    </xf>
    <xf numFmtId="0" fontId="0" fillId="32" borderId="41" xfId="0" applyFont="1" applyFill="1" applyBorder="1" applyAlignment="1">
      <alignment/>
    </xf>
    <xf numFmtId="49" fontId="24" fillId="32" borderId="41" xfId="0" applyNumberFormat="1" applyFont="1" applyFill="1" applyBorder="1" applyAlignment="1">
      <alignment horizontal="left" vertical="center"/>
    </xf>
    <xf numFmtId="0" fontId="24" fillId="32" borderId="41" xfId="0" applyFont="1" applyFill="1" applyBorder="1" applyAlignment="1">
      <alignment/>
    </xf>
    <xf numFmtId="0" fontId="24" fillId="32" borderId="41" xfId="0" applyFont="1" applyFill="1" applyBorder="1" applyAlignment="1">
      <alignment/>
    </xf>
    <xf numFmtId="0" fontId="24" fillId="32" borderId="33" xfId="0" applyFont="1" applyFill="1" applyBorder="1" applyAlignment="1">
      <alignment/>
    </xf>
    <xf numFmtId="0" fontId="0" fillId="0" borderId="30" xfId="0" applyFont="1" applyBorder="1" applyAlignment="1">
      <alignment horizontal="left" vertical="center" indent="1"/>
    </xf>
    <xf numFmtId="49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50" xfId="0" applyBorder="1" applyAlignment="1">
      <alignment/>
    </xf>
    <xf numFmtId="0" fontId="24" fillId="0" borderId="30" xfId="0" applyFont="1" applyBorder="1" applyAlignment="1">
      <alignment horizontal="left" vertical="center" indent="1"/>
    </xf>
    <xf numFmtId="0" fontId="24" fillId="0" borderId="43" xfId="0" applyFont="1" applyBorder="1" applyAlignment="1">
      <alignment horizontal="left" vertical="center" indent="1"/>
    </xf>
    <xf numFmtId="49" fontId="24" fillId="0" borderId="41" xfId="0" applyNumberFormat="1" applyFont="1" applyBorder="1" applyAlignment="1">
      <alignment horizontal="right" vertical="center"/>
    </xf>
    <xf numFmtId="49" fontId="24" fillId="0" borderId="41" xfId="0" applyNumberFormat="1" applyFont="1" applyBorder="1" applyAlignment="1">
      <alignment horizontal="left" vertical="center"/>
    </xf>
    <xf numFmtId="0" fontId="24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3" xfId="0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43" xfId="0" applyBorder="1" applyAlignment="1">
      <alignment horizontal="left" indent="1"/>
    </xf>
    <xf numFmtId="0" fontId="24" fillId="0" borderId="41" xfId="0" applyFont="1" applyBorder="1" applyAlignment="1">
      <alignment horizontal="right" vertical="center"/>
    </xf>
    <xf numFmtId="0" fontId="24" fillId="0" borderId="41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/>
    </xf>
    <xf numFmtId="0" fontId="0" fillId="0" borderId="41" xfId="0" applyBorder="1" applyAlignment="1">
      <alignment horizontal="right"/>
    </xf>
    <xf numFmtId="49" fontId="24" fillId="36" borderId="0" xfId="0" applyNumberFormat="1" applyFont="1" applyFill="1" applyBorder="1" applyAlignment="1" applyProtection="1">
      <alignment horizontal="left" vertical="center"/>
      <protection locked="0"/>
    </xf>
    <xf numFmtId="49" fontId="24" fillId="3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 horizontal="right" vertical="center"/>
    </xf>
    <xf numFmtId="0" fontId="0" fillId="0" borderId="53" xfId="0" applyFont="1" applyBorder="1" applyAlignment="1">
      <alignment horizontal="left" vertical="top" indent="1"/>
    </xf>
    <xf numFmtId="0" fontId="0" fillId="0" borderId="16" xfId="0" applyBorder="1" applyAlignment="1">
      <alignment vertical="top"/>
    </xf>
    <xf numFmtId="0" fontId="24" fillId="0" borderId="16" xfId="0" applyFont="1" applyFill="1" applyBorder="1" applyAlignment="1">
      <alignment horizontal="left" vertical="top"/>
    </xf>
    <xf numFmtId="0" fontId="24" fillId="0" borderId="16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72" xfId="0" applyBorder="1" applyAlignment="1">
      <alignment/>
    </xf>
    <xf numFmtId="0" fontId="0" fillId="0" borderId="41" xfId="0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8" xfId="0" applyNumberFormat="1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/>
    </xf>
    <xf numFmtId="0" fontId="24" fillId="0" borderId="28" xfId="0" applyFont="1" applyBorder="1" applyAlignment="1">
      <alignment horizontal="left" vertical="center" indent="1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/>
    </xf>
    <xf numFmtId="0" fontId="0" fillId="0" borderId="28" xfId="0" applyBorder="1" applyAlignment="1">
      <alignment horizontal="left" indent="1"/>
    </xf>
    <xf numFmtId="1" fontId="24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24" fillId="0" borderId="11" xfId="0" applyFont="1" applyBorder="1" applyAlignment="1">
      <alignment vertical="center"/>
    </xf>
    <xf numFmtId="49" fontId="0" fillId="0" borderId="32" xfId="0" applyNumberFormat="1" applyFont="1" applyBorder="1" applyAlignment="1">
      <alignment horizontal="left" vertical="center"/>
    </xf>
    <xf numFmtId="0" fontId="0" fillId="0" borderId="28" xfId="0" applyBorder="1" applyAlignment="1">
      <alignment horizontal="left" vertical="center" indent="1"/>
    </xf>
    <xf numFmtId="1" fontId="24" fillId="0" borderId="10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vertical="center" indent="1"/>
    </xf>
    <xf numFmtId="0" fontId="0" fillId="0" borderId="41" xfId="0" applyBorder="1" applyAlignment="1">
      <alignment horizontal="left" vertical="center"/>
    </xf>
    <xf numFmtId="0" fontId="0" fillId="0" borderId="41" xfId="0" applyBorder="1" applyAlignment="1">
      <alignment/>
    </xf>
    <xf numFmtId="1" fontId="24" fillId="0" borderId="52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left" vertical="center" indent="1"/>
    </xf>
    <xf numFmtId="49" fontId="0" fillId="0" borderId="33" xfId="0" applyNumberFormat="1" applyFont="1" applyBorder="1" applyAlignment="1">
      <alignment horizontal="left" vertical="center"/>
    </xf>
    <xf numFmtId="0" fontId="0" fillId="0" borderId="3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50" xfId="0" applyNumberFormat="1" applyFont="1" applyBorder="1" applyAlignment="1">
      <alignment horizontal="left" vertical="center"/>
    </xf>
    <xf numFmtId="0" fontId="30" fillId="32" borderId="37" xfId="0" applyFont="1" applyFill="1" applyBorder="1" applyAlignment="1">
      <alignment horizontal="left" vertical="center" indent="1"/>
    </xf>
    <xf numFmtId="0" fontId="24" fillId="32" borderId="38" xfId="0" applyFont="1" applyFill="1" applyBorder="1" applyAlignment="1">
      <alignment horizontal="left" vertical="center"/>
    </xf>
    <xf numFmtId="0" fontId="0" fillId="32" borderId="38" xfId="0" applyFill="1" applyBorder="1" applyAlignment="1">
      <alignment horizontal="left" vertical="center"/>
    </xf>
    <xf numFmtId="4" fontId="30" fillId="32" borderId="38" xfId="0" applyNumberFormat="1" applyFont="1" applyFill="1" applyBorder="1" applyAlignment="1">
      <alignment horizontal="left" vertical="center"/>
    </xf>
    <xf numFmtId="49" fontId="0" fillId="32" borderId="39" xfId="0" applyNumberFormat="1" applyFill="1" applyBorder="1" applyAlignment="1">
      <alignment horizontal="left" vertical="center"/>
    </xf>
    <xf numFmtId="0" fontId="0" fillId="32" borderId="38" xfId="0" applyFill="1" applyBorder="1" applyAlignment="1">
      <alignment/>
    </xf>
    <xf numFmtId="49" fontId="24" fillId="32" borderId="39" xfId="0" applyNumberFormat="1" applyFont="1" applyFill="1" applyBorder="1" applyAlignment="1">
      <alignment horizontal="left" vertical="center"/>
    </xf>
    <xf numFmtId="0" fontId="0" fillId="0" borderId="50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4" fillId="0" borderId="41" xfId="0" applyFont="1" applyBorder="1" applyAlignment="1">
      <alignment vertical="top"/>
    </xf>
    <xf numFmtId="14" fontId="24" fillId="0" borderId="41" xfId="0" applyNumberFormat="1" applyFont="1" applyBorder="1" applyAlignment="1">
      <alignment horizontal="center" vertical="top"/>
    </xf>
    <xf numFmtId="0" fontId="24" fillId="0" borderId="3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50" xfId="0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73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74" xfId="0" applyBorder="1" applyAlignment="1">
      <alignment horizontal="right"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32" borderId="15" xfId="0" applyFont="1" applyFill="1" applyBorder="1" applyAlignment="1">
      <alignment horizontal="center" vertical="center" wrapText="1"/>
    </xf>
    <xf numFmtId="0" fontId="37" fillId="32" borderId="16" xfId="0" applyFont="1" applyFill="1" applyBorder="1" applyAlignment="1">
      <alignment horizontal="center" vertical="center" wrapText="1"/>
    </xf>
    <xf numFmtId="0" fontId="37" fillId="32" borderId="21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vertical="center"/>
    </xf>
    <xf numFmtId="49" fontId="33" fillId="0" borderId="15" xfId="0" applyNumberFormat="1" applyFont="1" applyBorder="1" applyAlignment="1">
      <alignment vertical="center"/>
    </xf>
    <xf numFmtId="4" fontId="33" fillId="0" borderId="21" xfId="0" applyNumberFormat="1" applyFont="1" applyBorder="1" applyAlignment="1">
      <alignment horizontal="center" vertical="center"/>
    </xf>
    <xf numFmtId="4" fontId="33" fillId="0" borderId="21" xfId="0" applyNumberFormat="1" applyFont="1" applyBorder="1" applyAlignment="1">
      <alignment vertical="center"/>
    </xf>
    <xf numFmtId="49" fontId="33" fillId="0" borderId="13" xfId="0" applyNumberFormat="1" applyFont="1" applyBorder="1" applyAlignment="1">
      <alignment vertical="center"/>
    </xf>
    <xf numFmtId="4" fontId="33" fillId="0" borderId="22" xfId="0" applyNumberFormat="1" applyFont="1" applyBorder="1" applyAlignment="1">
      <alignment horizontal="center" vertical="center"/>
    </xf>
    <xf numFmtId="4" fontId="33" fillId="0" borderId="22" xfId="0" applyNumberFormat="1" applyFont="1" applyBorder="1" applyAlignment="1">
      <alignment vertical="center"/>
    </xf>
    <xf numFmtId="49" fontId="33" fillId="0" borderId="52" xfId="0" applyNumberFormat="1" applyFont="1" applyBorder="1" applyAlignment="1">
      <alignment vertical="center"/>
    </xf>
    <xf numFmtId="4" fontId="33" fillId="0" borderId="26" xfId="0" applyNumberFormat="1" applyFont="1" applyBorder="1" applyAlignment="1">
      <alignment horizontal="center" vertical="center"/>
    </xf>
    <xf numFmtId="4" fontId="33" fillId="0" borderId="26" xfId="0" applyNumberFormat="1" applyFont="1" applyBorder="1" applyAlignment="1">
      <alignment vertical="center"/>
    </xf>
    <xf numFmtId="0" fontId="33" fillId="0" borderId="13" xfId="0" applyFont="1" applyBorder="1" applyAlignment="1">
      <alignment/>
    </xf>
    <xf numFmtId="0" fontId="33" fillId="37" borderId="52" xfId="0" applyFont="1" applyFill="1" applyBorder="1" applyAlignment="1">
      <alignment/>
    </xf>
    <xf numFmtId="0" fontId="33" fillId="37" borderId="41" xfId="0" applyFont="1" applyFill="1" applyBorder="1" applyAlignment="1">
      <alignment/>
    </xf>
    <xf numFmtId="4" fontId="33" fillId="37" borderId="26" xfId="0" applyNumberFormat="1" applyFont="1" applyFill="1" applyBorder="1" applyAlignment="1">
      <alignment horizontal="center"/>
    </xf>
    <xf numFmtId="4" fontId="33" fillId="37" borderId="2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9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32" borderId="11" xfId="0" applyNumberFormat="1" applyFill="1" applyBorder="1" applyAlignment="1">
      <alignment/>
    </xf>
    <xf numFmtId="49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21" xfId="0" applyFill="1" applyBorder="1" applyAlignment="1">
      <alignment/>
    </xf>
    <xf numFmtId="49" fontId="0" fillId="32" borderId="21" xfId="0" applyNumberFormat="1" applyFill="1" applyBorder="1" applyAlignment="1">
      <alignment/>
    </xf>
    <xf numFmtId="0" fontId="0" fillId="32" borderId="21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21" xfId="0" applyFill="1" applyBorder="1" applyAlignment="1">
      <alignment wrapText="1"/>
    </xf>
    <xf numFmtId="0" fontId="0" fillId="32" borderId="10" xfId="0" applyFill="1" applyBorder="1" applyAlignment="1">
      <alignment vertical="top"/>
    </xf>
    <xf numFmtId="49" fontId="0" fillId="32" borderId="10" xfId="0" applyNumberFormat="1" applyFill="1" applyBorder="1" applyAlignment="1">
      <alignment vertical="top"/>
    </xf>
    <xf numFmtId="49" fontId="0" fillId="32" borderId="19" xfId="0" applyNumberFormat="1" applyFill="1" applyBorder="1" applyAlignment="1">
      <alignment vertical="top"/>
    </xf>
    <xf numFmtId="0" fontId="0" fillId="32" borderId="12" xfId="0" applyFill="1" applyBorder="1" applyAlignment="1">
      <alignment horizontal="center" vertical="top"/>
    </xf>
    <xf numFmtId="184" fontId="0" fillId="32" borderId="19" xfId="0" applyNumberFormat="1" applyFill="1" applyBorder="1" applyAlignment="1">
      <alignment vertical="top"/>
    </xf>
    <xf numFmtId="4" fontId="0" fillId="32" borderId="19" xfId="0" applyNumberFormat="1" applyFill="1" applyBorder="1" applyAlignment="1">
      <alignment vertical="top"/>
    </xf>
    <xf numFmtId="4" fontId="0" fillId="32" borderId="10" xfId="0" applyNumberFormat="1" applyFill="1" applyBorder="1" applyAlignment="1">
      <alignment vertical="top"/>
    </xf>
    <xf numFmtId="0" fontId="20" fillId="0" borderId="13" xfId="0" applyFont="1" applyBorder="1" applyAlignment="1">
      <alignment vertical="top"/>
    </xf>
    <xf numFmtId="0" fontId="20" fillId="0" borderId="13" xfId="0" applyNumberFormat="1" applyFont="1" applyBorder="1" applyAlignment="1">
      <alignment vertical="top"/>
    </xf>
    <xf numFmtId="0" fontId="20" fillId="0" borderId="22" xfId="0" applyNumberFormat="1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top" shrinkToFit="1"/>
    </xf>
    <xf numFmtId="184" fontId="20" fillId="0" borderId="22" xfId="0" applyNumberFormat="1" applyFont="1" applyBorder="1" applyAlignment="1">
      <alignment vertical="top" shrinkToFit="1"/>
    </xf>
    <xf numFmtId="4" fontId="20" fillId="36" borderId="22" xfId="0" applyNumberFormat="1" applyFont="1" applyFill="1" applyBorder="1" applyAlignment="1" applyProtection="1">
      <alignment vertical="top" shrinkToFit="1"/>
      <protection locked="0"/>
    </xf>
    <xf numFmtId="4" fontId="20" fillId="0" borderId="22" xfId="0" applyNumberFormat="1" applyFont="1" applyBorder="1" applyAlignment="1">
      <alignment vertical="top" shrinkToFit="1"/>
    </xf>
    <xf numFmtId="4" fontId="20" fillId="0" borderId="13" xfId="0" applyNumberFormat="1" applyFont="1" applyBorder="1" applyAlignment="1">
      <alignment vertical="top" shrinkToFit="1"/>
    </xf>
    <xf numFmtId="0" fontId="20" fillId="0" borderId="0" xfId="0" applyFont="1" applyAlignment="1">
      <alignment/>
    </xf>
    <xf numFmtId="0" fontId="0" fillId="32" borderId="52" xfId="0" applyFill="1" applyBorder="1" applyAlignment="1">
      <alignment vertical="top"/>
    </xf>
    <xf numFmtId="0" fontId="0" fillId="32" borderId="52" xfId="0" applyNumberFormat="1" applyFill="1" applyBorder="1" applyAlignment="1">
      <alignment vertical="top"/>
    </xf>
    <xf numFmtId="0" fontId="0" fillId="32" borderId="26" xfId="0" applyNumberFormat="1" applyFill="1" applyBorder="1" applyAlignment="1">
      <alignment horizontal="left" vertical="top" wrapText="1"/>
    </xf>
    <xf numFmtId="0" fontId="0" fillId="32" borderId="51" xfId="0" applyFill="1" applyBorder="1" applyAlignment="1">
      <alignment horizontal="center" vertical="top" shrinkToFit="1"/>
    </xf>
    <xf numFmtId="184" fontId="0" fillId="32" borderId="26" xfId="0" applyNumberFormat="1" applyFill="1" applyBorder="1" applyAlignment="1">
      <alignment vertical="top" shrinkToFit="1"/>
    </xf>
    <xf numFmtId="4" fontId="0" fillId="32" borderId="26" xfId="0" applyNumberFormat="1" applyFill="1" applyBorder="1" applyAlignment="1">
      <alignment vertical="top" shrinkToFit="1"/>
    </xf>
    <xf numFmtId="4" fontId="0" fillId="32" borderId="52" xfId="0" applyNumberFormat="1" applyFill="1" applyBorder="1" applyAlignment="1">
      <alignment vertical="top" shrinkToFit="1"/>
    </xf>
    <xf numFmtId="0" fontId="20" fillId="0" borderId="52" xfId="0" applyFont="1" applyBorder="1" applyAlignment="1">
      <alignment vertical="top"/>
    </xf>
    <xf numFmtId="0" fontId="20" fillId="0" borderId="52" xfId="0" applyNumberFormat="1" applyFont="1" applyBorder="1" applyAlignment="1">
      <alignment vertical="top"/>
    </xf>
    <xf numFmtId="0" fontId="20" fillId="0" borderId="26" xfId="0" applyNumberFormat="1" applyFont="1" applyBorder="1" applyAlignment="1">
      <alignment horizontal="left" vertical="top" wrapText="1"/>
    </xf>
    <xf numFmtId="0" fontId="20" fillId="0" borderId="51" xfId="0" applyFont="1" applyBorder="1" applyAlignment="1">
      <alignment horizontal="center" vertical="top" shrinkToFit="1"/>
    </xf>
    <xf numFmtId="184" fontId="20" fillId="0" borderId="26" xfId="0" applyNumberFormat="1" applyFont="1" applyBorder="1" applyAlignment="1">
      <alignment vertical="top" shrinkToFit="1"/>
    </xf>
    <xf numFmtId="4" fontId="20" fillId="36" borderId="26" xfId="0" applyNumberFormat="1" applyFont="1" applyFill="1" applyBorder="1" applyAlignment="1" applyProtection="1">
      <alignment vertical="top" shrinkToFit="1"/>
      <protection locked="0"/>
    </xf>
    <xf numFmtId="4" fontId="20" fillId="0" borderId="26" xfId="0" applyNumberFormat="1" applyFont="1" applyBorder="1" applyAlignment="1">
      <alignment vertical="top" shrinkToFit="1"/>
    </xf>
    <xf numFmtId="4" fontId="20" fillId="0" borderId="52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left" wrapText="1"/>
    </xf>
    <xf numFmtId="0" fontId="8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4" fontId="8" fillId="32" borderId="37" xfId="0" applyNumberFormat="1" applyFont="1" applyFill="1" applyBorder="1" applyAlignment="1">
      <alignment horizontal="right" vertical="center"/>
    </xf>
    <xf numFmtId="4" fontId="8" fillId="32" borderId="38" xfId="0" applyNumberFormat="1" applyFont="1" applyFill="1" applyBorder="1" applyAlignment="1">
      <alignment horizontal="right" vertical="center"/>
    </xf>
    <xf numFmtId="165" fontId="3" fillId="32" borderId="22" xfId="0" applyNumberFormat="1" applyFont="1" applyFill="1" applyBorder="1" applyAlignment="1">
      <alignment/>
    </xf>
    <xf numFmtId="49" fontId="6" fillId="32" borderId="11" xfId="0" applyNumberFormat="1" applyFont="1" applyFill="1" applyBorder="1" applyAlignment="1">
      <alignment horizontal="left" vertical="center"/>
    </xf>
    <xf numFmtId="0" fontId="6" fillId="32" borderId="11" xfId="0" applyFont="1" applyFill="1" applyBorder="1" applyAlignment="1">
      <alignment vertical="center"/>
    </xf>
    <xf numFmtId="164" fontId="5" fillId="32" borderId="12" xfId="0" applyNumberFormat="1" applyFont="1" applyFill="1" applyBorder="1" applyAlignment="1">
      <alignment/>
    </xf>
    <xf numFmtId="3" fontId="6" fillId="32" borderId="19" xfId="0" applyNumberFormat="1" applyFont="1" applyFill="1" applyBorder="1" applyAlignment="1">
      <alignment horizontal="right" vertical="center"/>
    </xf>
    <xf numFmtId="165" fontId="6" fillId="32" borderId="19" xfId="0" applyNumberFormat="1" applyFont="1" applyFill="1" applyBorder="1" applyAlignment="1">
      <alignment horizontal="right" vertical="center"/>
    </xf>
    <xf numFmtId="49" fontId="24" fillId="35" borderId="0" xfId="0" applyNumberFormat="1" applyFont="1" applyFill="1" applyBorder="1" applyAlignment="1" applyProtection="1">
      <alignment horizontal="left" vertical="center"/>
      <protection locked="0"/>
    </xf>
    <xf numFmtId="49" fontId="24" fillId="35" borderId="41" xfId="0" applyNumberFormat="1" applyFont="1" applyFill="1" applyBorder="1" applyAlignment="1" applyProtection="1">
      <alignment horizontal="right" vertical="center"/>
      <protection locked="0"/>
    </xf>
    <xf numFmtId="0" fontId="24" fillId="35" borderId="41" xfId="0" applyFont="1" applyFill="1" applyBorder="1" applyAlignment="1">
      <alignment/>
    </xf>
    <xf numFmtId="4" fontId="20" fillId="35" borderId="22" xfId="0" applyNumberFormat="1" applyFont="1" applyFill="1" applyBorder="1" applyAlignment="1" applyProtection="1">
      <alignment vertical="top" shrinkToFit="1"/>
      <protection locked="0"/>
    </xf>
    <xf numFmtId="4" fontId="20" fillId="35" borderId="26" xfId="0" applyNumberFormat="1" applyFont="1" applyFill="1" applyBorder="1" applyAlignment="1" applyProtection="1">
      <alignment vertical="top" shrinkToFit="1"/>
      <protection locked="0"/>
    </xf>
    <xf numFmtId="4" fontId="0" fillId="32" borderId="26" xfId="0" applyNumberFormat="1" applyFont="1" applyFill="1" applyBorder="1" applyAlignment="1">
      <alignment vertical="top" shrinkToFit="1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/>
    </xf>
    <xf numFmtId="49" fontId="5" fillId="32" borderId="22" xfId="0" applyNumberFormat="1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64" fontId="5" fillId="32" borderId="14" xfId="0" applyNumberFormat="1" applyFont="1" applyFill="1" applyBorder="1" applyAlignment="1">
      <alignment/>
    </xf>
    <xf numFmtId="3" fontId="6" fillId="32" borderId="22" xfId="0" applyNumberFormat="1" applyFont="1" applyFill="1" applyBorder="1" applyAlignment="1">
      <alignment horizontal="right"/>
    </xf>
    <xf numFmtId="3" fontId="5" fillId="32" borderId="14" xfId="0" applyNumberFormat="1" applyFont="1" applyFill="1" applyBorder="1" applyAlignment="1">
      <alignment horizontal="right"/>
    </xf>
    <xf numFmtId="3" fontId="5" fillId="32" borderId="22" xfId="0" applyNumberFormat="1" applyFont="1" applyFill="1" applyBorder="1" applyAlignment="1">
      <alignment horizontal="right"/>
    </xf>
    <xf numFmtId="3" fontId="6" fillId="32" borderId="12" xfId="0" applyNumberFormat="1" applyFont="1" applyFill="1" applyBorder="1" applyAlignment="1">
      <alignment horizontal="right" vertical="center"/>
    </xf>
    <xf numFmtId="4" fontId="10" fillId="35" borderId="21" xfId="48" applyNumberFormat="1" applyFont="1" applyFill="1" applyBorder="1" applyAlignment="1">
      <alignment horizontal="right"/>
      <protection/>
    </xf>
    <xf numFmtId="0" fontId="20" fillId="0" borderId="0" xfId="49" applyFont="1" applyAlignment="1">
      <alignment vertical="top"/>
      <protection/>
    </xf>
    <xf numFmtId="0" fontId="33" fillId="0" borderId="0" xfId="49" applyFont="1" applyAlignment="1">
      <alignment vertical="top" wrapText="1"/>
      <protection/>
    </xf>
    <xf numFmtId="0" fontId="0" fillId="0" borderId="0" xfId="49" applyFont="1">
      <alignment/>
      <protection/>
    </xf>
    <xf numFmtId="0" fontId="37" fillId="0" borderId="0" xfId="49" applyFont="1" applyAlignment="1">
      <alignment vertical="top" wrapText="1"/>
      <protection/>
    </xf>
    <xf numFmtId="0" fontId="20" fillId="0" borderId="11" xfId="49" applyFont="1" applyBorder="1" applyAlignment="1">
      <alignment vertical="center"/>
      <protection/>
    </xf>
    <xf numFmtId="0" fontId="20" fillId="0" borderId="11" xfId="49" applyFont="1" applyBorder="1" applyAlignment="1">
      <alignment horizontal="center" vertical="center"/>
      <protection/>
    </xf>
    <xf numFmtId="0" fontId="0" fillId="0" borderId="0" xfId="49" applyFont="1" applyAlignment="1">
      <alignment vertical="center"/>
      <protection/>
    </xf>
    <xf numFmtId="0" fontId="33" fillId="0" borderId="0" xfId="49" applyFont="1" applyAlignment="1">
      <alignment vertical="center"/>
      <protection/>
    </xf>
    <xf numFmtId="0" fontId="32" fillId="0" borderId="0" xfId="49" applyFont="1">
      <alignment/>
      <protection/>
    </xf>
    <xf numFmtId="0" fontId="33" fillId="0" borderId="0" xfId="49" applyFont="1" applyAlignment="1">
      <alignment vertical="top"/>
      <protection/>
    </xf>
    <xf numFmtId="179" fontId="33" fillId="0" borderId="0" xfId="49" applyNumberFormat="1" applyFont="1" applyAlignment="1">
      <alignment vertical="top"/>
      <protection/>
    </xf>
    <xf numFmtId="0" fontId="40" fillId="0" borderId="0" xfId="49" applyFont="1" applyAlignment="1">
      <alignment vertical="top"/>
      <protection/>
    </xf>
    <xf numFmtId="0" fontId="33" fillId="0" borderId="16" xfId="49" applyFont="1" applyBorder="1">
      <alignment/>
      <protection/>
    </xf>
    <xf numFmtId="0" fontId="33" fillId="0" borderId="16" xfId="49" applyFont="1" applyBorder="1" applyAlignment="1">
      <alignment wrapText="1"/>
      <protection/>
    </xf>
    <xf numFmtId="179" fontId="33" fillId="0" borderId="16" xfId="49" applyNumberFormat="1" applyFont="1" applyBorder="1">
      <alignment/>
      <protection/>
    </xf>
    <xf numFmtId="0" fontId="40" fillId="0" borderId="0" xfId="49" applyFont="1">
      <alignment/>
      <protection/>
    </xf>
    <xf numFmtId="0" fontId="33" fillId="0" borderId="0" xfId="49" applyFont="1">
      <alignment/>
      <protection/>
    </xf>
    <xf numFmtId="0" fontId="33" fillId="0" borderId="0" xfId="49" applyFont="1" applyAlignment="1">
      <alignment wrapText="1"/>
      <protection/>
    </xf>
    <xf numFmtId="0" fontId="39" fillId="0" borderId="0" xfId="49">
      <alignment/>
      <protection/>
    </xf>
    <xf numFmtId="0" fontId="20" fillId="0" borderId="19" xfId="49" applyFont="1" applyBorder="1" applyAlignment="1">
      <alignment vertical="top"/>
      <protection/>
    </xf>
    <xf numFmtId="0" fontId="33" fillId="0" borderId="19" xfId="49" applyFont="1" applyBorder="1" applyAlignment="1">
      <alignment vertical="top"/>
      <protection/>
    </xf>
    <xf numFmtId="0" fontId="34" fillId="0" borderId="19" xfId="49" applyFont="1" applyBorder="1" applyAlignment="1">
      <alignment wrapText="1"/>
      <protection/>
    </xf>
    <xf numFmtId="0" fontId="34" fillId="0" borderId="0" xfId="49" applyFont="1">
      <alignment/>
      <protection/>
    </xf>
    <xf numFmtId="0" fontId="37" fillId="0" borderId="19" xfId="49" applyFont="1" applyBorder="1" applyAlignment="1">
      <alignment vertical="top" wrapText="1"/>
      <protection/>
    </xf>
    <xf numFmtId="0" fontId="34" fillId="0" borderId="19" xfId="49" applyFont="1" applyBorder="1">
      <alignment/>
      <protection/>
    </xf>
    <xf numFmtId="0" fontId="0" fillId="0" borderId="19" xfId="49" applyFont="1" applyBorder="1">
      <alignment/>
      <protection/>
    </xf>
    <xf numFmtId="0" fontId="20" fillId="0" borderId="19" xfId="49" applyFont="1" applyBorder="1" applyAlignment="1">
      <alignment vertical="center"/>
      <protection/>
    </xf>
    <xf numFmtId="0" fontId="20" fillId="0" borderId="19" xfId="49" applyFont="1" applyBorder="1" applyAlignment="1">
      <alignment horizontal="right" vertical="center"/>
      <protection/>
    </xf>
    <xf numFmtId="0" fontId="20" fillId="0" borderId="19" xfId="49" applyFont="1" applyBorder="1" applyAlignment="1">
      <alignment horizontal="center" vertical="center"/>
      <protection/>
    </xf>
    <xf numFmtId="0" fontId="20" fillId="0" borderId="0" xfId="49" applyFont="1" applyAlignment="1">
      <alignment vertical="center"/>
      <protection/>
    </xf>
    <xf numFmtId="0" fontId="33" fillId="0" borderId="19" xfId="49" applyFont="1" applyBorder="1">
      <alignment/>
      <protection/>
    </xf>
    <xf numFmtId="0" fontId="37" fillId="0" borderId="19" xfId="49" applyFont="1" applyBorder="1" applyAlignment="1">
      <alignment wrapText="1"/>
      <protection/>
    </xf>
    <xf numFmtId="0" fontId="33" fillId="0" borderId="19" xfId="49" applyFont="1" applyBorder="1" applyAlignment="1">
      <alignment vertical="top" wrapText="1"/>
      <protection/>
    </xf>
    <xf numFmtId="179" fontId="33" fillId="0" borderId="19" xfId="49" applyNumberFormat="1" applyFont="1" applyBorder="1" applyAlignment="1">
      <alignment vertical="top"/>
      <protection/>
    </xf>
    <xf numFmtId="179" fontId="33" fillId="0" borderId="19" xfId="49" applyNumberFormat="1" applyFont="1" applyBorder="1">
      <alignment/>
      <protection/>
    </xf>
    <xf numFmtId="0" fontId="39" fillId="0" borderId="19" xfId="49" applyBorder="1">
      <alignment/>
      <protection/>
    </xf>
    <xf numFmtId="0" fontId="0" fillId="35" borderId="19" xfId="0" applyFill="1" applyBorder="1" applyAlignment="1">
      <alignment/>
    </xf>
    <xf numFmtId="0" fontId="20" fillId="0" borderId="0" xfId="50" applyFont="1" applyAlignment="1">
      <alignment vertical="top"/>
      <protection/>
    </xf>
    <xf numFmtId="0" fontId="33" fillId="0" borderId="0" xfId="50" applyFont="1" applyAlignment="1">
      <alignment vertical="top" wrapText="1"/>
      <protection/>
    </xf>
    <xf numFmtId="0" fontId="0" fillId="0" borderId="0" xfId="50" applyFont="1">
      <alignment/>
      <protection/>
    </xf>
    <xf numFmtId="0" fontId="37" fillId="0" borderId="0" xfId="50" applyFont="1" applyAlignment="1">
      <alignment vertical="top" wrapText="1"/>
      <protection/>
    </xf>
    <xf numFmtId="0" fontId="20" fillId="0" borderId="11" xfId="50" applyFont="1" applyBorder="1" applyAlignment="1">
      <alignment vertical="center"/>
      <protection/>
    </xf>
    <xf numFmtId="0" fontId="20" fillId="0" borderId="11" xfId="50" applyFont="1" applyBorder="1" applyAlignment="1">
      <alignment horizontal="center" vertical="center"/>
      <protection/>
    </xf>
    <xf numFmtId="0" fontId="0" fillId="0" borderId="0" xfId="50" applyFont="1" applyAlignment="1">
      <alignment vertical="center"/>
      <protection/>
    </xf>
    <xf numFmtId="0" fontId="33" fillId="0" borderId="0" xfId="50" applyFont="1" applyAlignment="1">
      <alignment vertical="center"/>
      <protection/>
    </xf>
    <xf numFmtId="0" fontId="32" fillId="0" borderId="0" xfId="50" applyFont="1">
      <alignment/>
      <protection/>
    </xf>
    <xf numFmtId="0" fontId="33" fillId="0" borderId="0" xfId="50" applyFont="1" applyAlignment="1">
      <alignment vertical="top"/>
      <protection/>
    </xf>
    <xf numFmtId="179" fontId="33" fillId="0" borderId="0" xfId="50" applyNumberFormat="1" applyFont="1" applyAlignment="1">
      <alignment vertical="top"/>
      <protection/>
    </xf>
    <xf numFmtId="0" fontId="40" fillId="0" borderId="0" xfId="50" applyFont="1" applyAlignment="1">
      <alignment vertical="top"/>
      <protection/>
    </xf>
    <xf numFmtId="0" fontId="33" fillId="0" borderId="16" xfId="50" applyFont="1" applyBorder="1">
      <alignment/>
      <protection/>
    </xf>
    <xf numFmtId="0" fontId="33" fillId="0" borderId="16" xfId="50" applyFont="1" applyBorder="1" applyAlignment="1">
      <alignment wrapText="1"/>
      <protection/>
    </xf>
    <xf numFmtId="179" fontId="33" fillId="0" borderId="16" xfId="50" applyNumberFormat="1" applyFont="1" applyBorder="1">
      <alignment/>
      <protection/>
    </xf>
    <xf numFmtId="0" fontId="40" fillId="0" borderId="0" xfId="50" applyFont="1">
      <alignment/>
      <protection/>
    </xf>
    <xf numFmtId="0" fontId="39" fillId="0" borderId="19" xfId="50" applyBorder="1">
      <alignment/>
      <protection/>
    </xf>
    <xf numFmtId="0" fontId="39" fillId="35" borderId="19" xfId="50" applyFill="1" applyBorder="1">
      <alignment/>
      <protection/>
    </xf>
    <xf numFmtId="0" fontId="24" fillId="32" borderId="19" xfId="50" applyFont="1" applyFill="1" applyBorder="1" applyAlignment="1">
      <alignment vertical="center"/>
      <protection/>
    </xf>
    <xf numFmtId="0" fontId="39" fillId="32" borderId="19" xfId="50" applyFill="1" applyBorder="1">
      <alignment/>
      <protection/>
    </xf>
    <xf numFmtId="0" fontId="33" fillId="0" borderId="0" xfId="50" applyFont="1">
      <alignment/>
      <protection/>
    </xf>
    <xf numFmtId="0" fontId="33" fillId="0" borderId="0" xfId="50" applyFont="1" applyAlignment="1">
      <alignment wrapText="1"/>
      <protection/>
    </xf>
    <xf numFmtId="0" fontId="39" fillId="0" borderId="0" xfId="50">
      <alignment/>
      <protection/>
    </xf>
    <xf numFmtId="0" fontId="34" fillId="0" borderId="0" xfId="50" applyFont="1" applyAlignment="1">
      <alignment wrapText="1"/>
      <protection/>
    </xf>
    <xf numFmtId="0" fontId="34" fillId="0" borderId="0" xfId="50" applyFont="1">
      <alignment/>
      <protection/>
    </xf>
    <xf numFmtId="0" fontId="20" fillId="0" borderId="11" xfId="50" applyFont="1" applyBorder="1" applyAlignment="1">
      <alignment horizontal="right" vertical="center"/>
      <protection/>
    </xf>
    <xf numFmtId="0" fontId="20" fillId="0" borderId="0" xfId="50" applyFont="1" applyAlignment="1">
      <alignment vertical="center"/>
      <protection/>
    </xf>
    <xf numFmtId="0" fontId="37" fillId="0" borderId="0" xfId="50" applyFont="1" applyAlignment="1">
      <alignment wrapText="1"/>
      <protection/>
    </xf>
    <xf numFmtId="0" fontId="74" fillId="38" borderId="0" xfId="0" applyFont="1" applyFill="1" applyAlignment="1">
      <alignment/>
    </xf>
    <xf numFmtId="0" fontId="69" fillId="38" borderId="0" xfId="0" applyFont="1" applyFill="1" applyAlignment="1">
      <alignment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3" fontId="8" fillId="32" borderId="38" xfId="0" applyNumberFormat="1" applyFont="1" applyFill="1" applyBorder="1" applyAlignment="1">
      <alignment horizontal="right" vertical="center"/>
    </xf>
    <xf numFmtId="3" fontId="8" fillId="32" borderId="58" xfId="0" applyNumberFormat="1" applyFont="1" applyFill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75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3" fillId="0" borderId="45" xfId="0" applyFont="1" applyBorder="1" applyAlignment="1">
      <alignment horizontal="center" shrinkToFit="1"/>
    </xf>
    <xf numFmtId="0" fontId="3" fillId="0" borderId="47" xfId="0" applyFont="1" applyBorder="1" applyAlignment="1">
      <alignment horizontal="center" shrinkToFit="1"/>
    </xf>
    <xf numFmtId="0" fontId="3" fillId="0" borderId="0" xfId="0" applyFont="1" applyAlignment="1">
      <alignment horizontal="left" wrapText="1"/>
    </xf>
    <xf numFmtId="167" fontId="8" fillId="32" borderId="76" xfId="0" applyNumberFormat="1" applyFont="1" applyFill="1" applyBorder="1" applyAlignment="1">
      <alignment horizontal="right" indent="2"/>
    </xf>
    <xf numFmtId="167" fontId="8" fillId="32" borderId="62" xfId="0" applyNumberFormat="1" applyFont="1" applyFill="1" applyBorder="1" applyAlignment="1">
      <alignment horizontal="right" indent="2"/>
    </xf>
    <xf numFmtId="0" fontId="10" fillId="0" borderId="0" xfId="0" applyFont="1" applyAlignment="1">
      <alignment horizontal="left" vertical="top" wrapText="1"/>
    </xf>
    <xf numFmtId="0" fontId="3" fillId="0" borderId="69" xfId="48" applyFont="1" applyBorder="1" applyAlignment="1">
      <alignment horizontal="center"/>
      <protection/>
    </xf>
    <xf numFmtId="0" fontId="3" fillId="0" borderId="77" xfId="48" applyFont="1" applyBorder="1" applyAlignment="1">
      <alignment horizontal="center"/>
      <protection/>
    </xf>
    <xf numFmtId="0" fontId="3" fillId="0" borderId="78" xfId="48" applyFont="1" applyBorder="1" applyAlignment="1">
      <alignment horizontal="center"/>
      <protection/>
    </xf>
    <xf numFmtId="0" fontId="3" fillId="0" borderId="79" xfId="48" applyFont="1" applyBorder="1" applyAlignment="1">
      <alignment horizontal="center"/>
      <protection/>
    </xf>
    <xf numFmtId="0" fontId="3" fillId="0" borderId="80" xfId="48" applyFont="1" applyBorder="1" applyAlignment="1">
      <alignment horizontal="left"/>
      <protection/>
    </xf>
    <xf numFmtId="0" fontId="3" fillId="0" borderId="57" xfId="48" applyFont="1" applyBorder="1" applyAlignment="1">
      <alignment horizontal="left"/>
      <protection/>
    </xf>
    <xf numFmtId="0" fontId="3" fillId="0" borderId="81" xfId="48" applyFont="1" applyBorder="1" applyAlignment="1">
      <alignment horizontal="left"/>
      <protection/>
    </xf>
    <xf numFmtId="3" fontId="9" fillId="32" borderId="46" xfId="0" applyNumberFormat="1" applyFont="1" applyFill="1" applyBorder="1" applyAlignment="1">
      <alignment horizontal="right"/>
    </xf>
    <xf numFmtId="3" fontId="9" fillId="32" borderId="62" xfId="0" applyNumberFormat="1" applyFont="1" applyFill="1" applyBorder="1" applyAlignment="1">
      <alignment horizontal="right"/>
    </xf>
    <xf numFmtId="0" fontId="11" fillId="0" borderId="0" xfId="48" applyFont="1" applyAlignment="1">
      <alignment horizontal="center"/>
      <protection/>
    </xf>
    <xf numFmtId="49" fontId="3" fillId="0" borderId="78" xfId="48" applyNumberFormat="1" applyFont="1" applyBorder="1" applyAlignment="1">
      <alignment horizontal="center"/>
      <protection/>
    </xf>
    <xf numFmtId="0" fontId="3" fillId="0" borderId="80" xfId="48" applyFont="1" applyBorder="1" applyAlignment="1">
      <alignment horizontal="center" shrinkToFit="1"/>
      <protection/>
    </xf>
    <xf numFmtId="0" fontId="3" fillId="0" borderId="57" xfId="48" applyFont="1" applyBorder="1" applyAlignment="1">
      <alignment horizontal="center" shrinkToFit="1"/>
      <protection/>
    </xf>
    <xf numFmtId="0" fontId="3" fillId="0" borderId="81" xfId="48" applyFont="1" applyBorder="1" applyAlignment="1">
      <alignment horizontal="center" shrinkToFit="1"/>
      <protection/>
    </xf>
    <xf numFmtId="49" fontId="15" fillId="34" borderId="82" xfId="48" applyNumberFormat="1" applyFont="1" applyFill="1" applyBorder="1" applyAlignment="1">
      <alignment horizontal="left" wrapText="1"/>
      <protection/>
    </xf>
    <xf numFmtId="49" fontId="16" fillId="0" borderId="83" xfId="0" applyNumberFormat="1" applyFont="1" applyBorder="1" applyAlignment="1">
      <alignment horizontal="left" wrapText="1"/>
    </xf>
    <xf numFmtId="0" fontId="30" fillId="32" borderId="19" xfId="0" applyFont="1" applyFill="1" applyBorder="1" applyAlignment="1">
      <alignment horizontal="center"/>
    </xf>
    <xf numFmtId="167" fontId="24" fillId="32" borderId="19" xfId="0" applyNumberFormat="1" applyFont="1" applyFill="1" applyBorder="1" applyAlignment="1">
      <alignment horizontal="right"/>
    </xf>
    <xf numFmtId="177" fontId="0" fillId="35" borderId="19" xfId="0" applyNumberFormat="1" applyFont="1" applyFill="1" applyBorder="1" applyAlignment="1" applyProtection="1">
      <alignment horizontal="center" vertical="top"/>
      <protection hidden="1"/>
    </xf>
    <xf numFmtId="177" fontId="0" fillId="35" borderId="19" xfId="0" applyNumberFormat="1" applyFont="1" applyFill="1" applyBorder="1" applyAlignment="1" applyProtection="1">
      <alignment horizontal="center" vertical="center" wrapText="1"/>
      <protection hidden="1"/>
    </xf>
    <xf numFmtId="177" fontId="0" fillId="0" borderId="19" xfId="0" applyNumberFormat="1" applyFont="1" applyFill="1" applyBorder="1" applyAlignment="1" applyProtection="1">
      <alignment horizontal="center"/>
      <protection hidden="1"/>
    </xf>
    <xf numFmtId="177" fontId="0" fillId="0" borderId="29" xfId="0" applyNumberFormat="1" applyFont="1" applyFill="1" applyBorder="1" applyAlignment="1" applyProtection="1">
      <alignment horizontal="center"/>
      <protection hidden="1"/>
    </xf>
    <xf numFmtId="49" fontId="0" fillId="0" borderId="31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justify"/>
    </xf>
    <xf numFmtId="177" fontId="0" fillId="35" borderId="19" xfId="0" applyNumberFormat="1" applyFont="1" applyFill="1" applyBorder="1" applyAlignment="1" applyProtection="1">
      <alignment horizontal="center" vertical="center"/>
      <protection hidden="1"/>
    </xf>
    <xf numFmtId="177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177" fontId="0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20" fillId="0" borderId="84" xfId="0" applyNumberFormat="1" applyFont="1" applyBorder="1" applyAlignment="1">
      <alignment horizontal="center" vertical="center" wrapText="1"/>
    </xf>
    <xf numFmtId="177" fontId="20" fillId="0" borderId="50" xfId="0" applyNumberFormat="1" applyFont="1" applyBorder="1" applyAlignment="1">
      <alignment horizontal="center" vertical="center" wrapText="1"/>
    </xf>
    <xf numFmtId="49" fontId="20" fillId="0" borderId="85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7" fontId="20" fillId="0" borderId="85" xfId="0" applyNumberFormat="1" applyFont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49" fontId="20" fillId="0" borderId="85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71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177" fontId="0" fillId="35" borderId="21" xfId="0" applyNumberFormat="1" applyFont="1" applyFill="1" applyBorder="1" applyAlignment="1" applyProtection="1">
      <alignment horizontal="center" vertical="center"/>
      <protection hidden="1"/>
    </xf>
    <xf numFmtId="177" fontId="0" fillId="35" borderId="22" xfId="0" applyNumberFormat="1" applyFont="1" applyFill="1" applyBorder="1" applyAlignment="1" applyProtection="1">
      <alignment horizontal="center" vertical="center"/>
      <protection hidden="1"/>
    </xf>
    <xf numFmtId="177" fontId="0" fillId="35" borderId="26" xfId="0" applyNumberFormat="1" applyFont="1" applyFill="1" applyBorder="1" applyAlignment="1" applyProtection="1">
      <alignment horizontal="center" vertical="center"/>
      <protection hidden="1"/>
    </xf>
    <xf numFmtId="177" fontId="0" fillId="35" borderId="21" xfId="0" applyNumberFormat="1" applyFont="1" applyFill="1" applyBorder="1" applyAlignment="1" applyProtection="1">
      <alignment horizontal="center" vertical="center" wrapText="1"/>
      <protection hidden="1"/>
    </xf>
    <xf numFmtId="177" fontId="0" fillId="35" borderId="22" xfId="0" applyNumberFormat="1" applyFont="1" applyFill="1" applyBorder="1" applyAlignment="1" applyProtection="1">
      <alignment horizontal="center" vertical="center" wrapText="1"/>
      <protection hidden="1"/>
    </xf>
    <xf numFmtId="177" fontId="0" fillId="35" borderId="26" xfId="0" applyNumberFormat="1" applyFont="1" applyFill="1" applyBorder="1" applyAlignment="1" applyProtection="1">
      <alignment horizontal="center" vertical="center" wrapText="1"/>
      <protection hidden="1"/>
    </xf>
    <xf numFmtId="177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177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177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24" fillId="35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Font="1" applyBorder="1" applyAlignment="1">
      <alignment horizontal="right" indent="1"/>
    </xf>
    <xf numFmtId="0" fontId="0" fillId="0" borderId="33" xfId="0" applyFont="1" applyBorder="1" applyAlignment="1">
      <alignment horizontal="right" indent="1"/>
    </xf>
    <xf numFmtId="4" fontId="34" fillId="0" borderId="10" xfId="0" applyNumberFormat="1" applyFont="1" applyBorder="1" applyAlignment="1">
      <alignment horizontal="right" vertical="center" indent="1"/>
    </xf>
    <xf numFmtId="4" fontId="34" fillId="0" borderId="12" xfId="0" applyNumberFormat="1" applyFont="1" applyBorder="1" applyAlignment="1">
      <alignment horizontal="right" vertical="center" indent="1"/>
    </xf>
    <xf numFmtId="4" fontId="34" fillId="0" borderId="32" xfId="0" applyNumberFormat="1" applyFont="1" applyBorder="1" applyAlignment="1">
      <alignment horizontal="right" vertical="center" indent="1"/>
    </xf>
    <xf numFmtId="2" fontId="36" fillId="32" borderId="38" xfId="0" applyNumberFormat="1" applyFont="1" applyFill="1" applyBorder="1" applyAlignment="1">
      <alignment horizontal="right" vertical="center"/>
    </xf>
    <xf numFmtId="49" fontId="24" fillId="35" borderId="41" xfId="0" applyNumberFormat="1" applyFont="1" applyFill="1" applyBorder="1" applyAlignment="1" applyProtection="1">
      <alignment horizontal="left" vertical="center"/>
      <protection locked="0"/>
    </xf>
    <xf numFmtId="49" fontId="24" fillId="35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23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4" fontId="35" fillId="0" borderId="52" xfId="0" applyNumberFormat="1" applyFont="1" applyBorder="1" applyAlignment="1">
      <alignment horizontal="right" vertical="center"/>
    </xf>
    <xf numFmtId="4" fontId="35" fillId="0" borderId="41" xfId="0" applyNumberFormat="1" applyFont="1" applyBorder="1" applyAlignment="1">
      <alignment horizontal="right" vertical="center"/>
    </xf>
    <xf numFmtId="4" fontId="35" fillId="0" borderId="16" xfId="0" applyNumberFormat="1" applyFont="1" applyBorder="1" applyAlignment="1">
      <alignment horizontal="right" vertical="center"/>
    </xf>
    <xf numFmtId="4" fontId="35" fillId="0" borderId="10" xfId="0" applyNumberFormat="1" applyFont="1" applyBorder="1" applyAlignment="1">
      <alignment horizontal="right" vertical="center" indent="1"/>
    </xf>
    <xf numFmtId="4" fontId="35" fillId="0" borderId="12" xfId="0" applyNumberFormat="1" applyFont="1" applyBorder="1" applyAlignment="1">
      <alignment horizontal="right" vertical="center" indent="1"/>
    </xf>
    <xf numFmtId="1" fontId="0" fillId="0" borderId="41" xfId="0" applyNumberFormat="1" applyFont="1" applyBorder="1" applyAlignment="1">
      <alignment horizontal="right" indent="1"/>
    </xf>
    <xf numFmtId="0" fontId="0" fillId="0" borderId="16" xfId="0" applyBorder="1" applyAlignment="1">
      <alignment horizontal="center"/>
    </xf>
    <xf numFmtId="4" fontId="35" fillId="35" borderId="10" xfId="0" applyNumberFormat="1" applyFont="1" applyFill="1" applyBorder="1" applyAlignment="1">
      <alignment horizontal="right" vertical="center"/>
    </xf>
    <xf numFmtId="4" fontId="35" fillId="35" borderId="11" xfId="0" applyNumberFormat="1" applyFont="1" applyFill="1" applyBorder="1" applyAlignment="1">
      <alignment horizontal="right" vertical="center"/>
    </xf>
    <xf numFmtId="4" fontId="35" fillId="35" borderId="10" xfId="0" applyNumberFormat="1" applyFont="1" applyFill="1" applyBorder="1" applyAlignment="1">
      <alignment vertical="center"/>
    </xf>
    <xf numFmtId="4" fontId="35" fillId="35" borderId="11" xfId="0" applyNumberFormat="1" applyFont="1" applyFill="1" applyBorder="1" applyAlignment="1">
      <alignment vertical="center"/>
    </xf>
    <xf numFmtId="4" fontId="35" fillId="0" borderId="32" xfId="0" applyNumberFormat="1" applyFont="1" applyBorder="1" applyAlignment="1">
      <alignment horizontal="right" vertical="center" indent="1"/>
    </xf>
    <xf numFmtId="4" fontId="33" fillId="0" borderId="22" xfId="0" applyNumberFormat="1" applyFont="1" applyBorder="1" applyAlignment="1">
      <alignment vertical="center"/>
    </xf>
    <xf numFmtId="0" fontId="37" fillId="32" borderId="21" xfId="0" applyFont="1" applyFill="1" applyBorder="1" applyAlignment="1">
      <alignment horizontal="center" vertical="center" wrapText="1"/>
    </xf>
    <xf numFmtId="4" fontId="36" fillId="32" borderId="38" xfId="0" applyNumberFormat="1" applyFont="1" applyFill="1" applyBorder="1" applyAlignment="1">
      <alignment horizontal="right" vertical="center"/>
    </xf>
    <xf numFmtId="49" fontId="33" fillId="0" borderId="13" xfId="0" applyNumberFormat="1" applyFont="1" applyBorder="1" applyAlignment="1">
      <alignment vertical="center" wrapText="1"/>
    </xf>
    <xf numFmtId="49" fontId="33" fillId="0" borderId="0" xfId="0" applyNumberFormat="1" applyFont="1" applyBorder="1" applyAlignment="1">
      <alignment vertical="center" wrapText="1"/>
    </xf>
    <xf numFmtId="4" fontId="33" fillId="0" borderId="21" xfId="0" applyNumberFormat="1" applyFont="1" applyBorder="1" applyAlignment="1">
      <alignment vertical="center"/>
    </xf>
    <xf numFmtId="49" fontId="33" fillId="0" borderId="15" xfId="0" applyNumberFormat="1" applyFont="1" applyBorder="1" applyAlignment="1">
      <alignment vertical="center" wrapText="1"/>
    </xf>
    <xf numFmtId="49" fontId="33" fillId="0" borderId="16" xfId="0" applyNumberFormat="1" applyFont="1" applyBorder="1" applyAlignment="1">
      <alignment vertical="center" wrapText="1"/>
    </xf>
    <xf numFmtId="4" fontId="33" fillId="0" borderId="26" xfId="0" applyNumberFormat="1" applyFont="1" applyBorder="1" applyAlignment="1">
      <alignment vertical="center"/>
    </xf>
    <xf numFmtId="49" fontId="33" fillId="0" borderId="52" xfId="0" applyNumberFormat="1" applyFont="1" applyBorder="1" applyAlignment="1">
      <alignment vertical="center" wrapText="1"/>
    </xf>
    <xf numFmtId="49" fontId="33" fillId="0" borderId="41" xfId="0" applyNumberFormat="1" applyFont="1" applyBorder="1" applyAlignment="1">
      <alignment vertical="center" wrapText="1"/>
    </xf>
    <xf numFmtId="4" fontId="33" fillId="37" borderId="26" xfId="0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24" fillId="36" borderId="16" xfId="0" applyNumberFormat="1" applyFont="1" applyFill="1" applyBorder="1" applyAlignment="1" applyProtection="1">
      <alignment horizontal="left" vertical="center"/>
      <protection locked="0"/>
    </xf>
    <xf numFmtId="49" fontId="24" fillId="36" borderId="41" xfId="0" applyNumberFormat="1" applyFont="1" applyFill="1" applyBorder="1" applyAlignment="1" applyProtection="1">
      <alignment horizontal="left" vertical="center"/>
      <protection locked="0"/>
    </xf>
    <xf numFmtId="49" fontId="24" fillId="36" borderId="0" xfId="0" applyNumberFormat="1" applyFont="1" applyFill="1" applyBorder="1" applyAlignment="1" applyProtection="1">
      <alignment horizontal="left" vertical="center"/>
      <protection locked="0"/>
    </xf>
    <xf numFmtId="4" fontId="35" fillId="0" borderId="10" xfId="0" applyNumberFormat="1" applyFont="1" applyBorder="1" applyAlignment="1">
      <alignment horizontal="right" vertical="center"/>
    </xf>
    <xf numFmtId="4" fontId="35" fillId="0" borderId="11" xfId="0" applyNumberFormat="1" applyFont="1" applyBorder="1" applyAlignment="1">
      <alignment horizontal="right" vertical="center"/>
    </xf>
    <xf numFmtId="4" fontId="35" fillId="39" borderId="10" xfId="0" applyNumberFormat="1" applyFont="1" applyFill="1" applyBorder="1" applyAlignment="1">
      <alignment vertical="center"/>
    </xf>
    <xf numFmtId="4" fontId="35" fillId="39" borderId="11" xfId="0" applyNumberFormat="1" applyFont="1" applyFill="1" applyBorder="1" applyAlignment="1">
      <alignment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" xfId="48"/>
    <cellStyle name="normální_Xl0000020" xfId="49"/>
    <cellStyle name="normální_Xl0000021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zoomScalePageLayoutView="0" workbookViewId="0" topLeftCell="B1">
      <selection activeCell="F11" sqref="F1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spans="2:4" ht="12" customHeight="1">
      <c r="B1" s="624" t="s">
        <v>843</v>
      </c>
      <c r="C1" s="625"/>
      <c r="D1" s="625"/>
    </row>
    <row r="2" spans="2:11" ht="17.25" customHeight="1">
      <c r="B2" s="3"/>
      <c r="C2" s="4" t="s">
        <v>819</v>
      </c>
      <c r="E2" s="5"/>
      <c r="F2" s="4"/>
      <c r="G2" s="6"/>
      <c r="H2" s="7" t="s">
        <v>0</v>
      </c>
      <c r="I2" s="8">
        <f ca="1">TODAY()</f>
        <v>42331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97</v>
      </c>
      <c r="E5" s="13" t="s">
        <v>437</v>
      </c>
      <c r="F5" s="14"/>
      <c r="G5" s="15"/>
      <c r="H5" s="14"/>
      <c r="I5" s="15"/>
      <c r="O5" s="8"/>
    </row>
    <row r="6" ht="15.75">
      <c r="E6" s="153" t="s">
        <v>438</v>
      </c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547"/>
      <c r="H11" s="18" t="s">
        <v>4</v>
      </c>
      <c r="I11" s="549"/>
      <c r="J11" s="17"/>
      <c r="K11" s="17"/>
    </row>
    <row r="12" spans="4:11" ht="12.75">
      <c r="D12" s="17"/>
      <c r="H12" s="18" t="s">
        <v>5</v>
      </c>
      <c r="I12" s="549"/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D14" s="548"/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D16" s="548"/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631">
        <f>ROUND(G31,0)</f>
        <v>0</v>
      </c>
      <c r="J19" s="632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633">
        <f>ROUND(I19*D20/100,0)</f>
        <v>0</v>
      </c>
      <c r="J20" s="634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633">
        <f>ROUND(H31,0)</f>
        <v>0</v>
      </c>
      <c r="J21" s="634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635">
        <f>ROUND(I21*D21/100,0)</f>
        <v>0</v>
      </c>
      <c r="J22" s="636"/>
      <c r="K22" s="34"/>
    </row>
    <row r="23" spans="2:11" ht="16.5" thickBot="1">
      <c r="B23" s="531" t="s">
        <v>14</v>
      </c>
      <c r="C23" s="43"/>
      <c r="D23" s="43"/>
      <c r="E23" s="532"/>
      <c r="F23" s="533"/>
      <c r="G23" s="534"/>
      <c r="H23" s="534"/>
      <c r="I23" s="629">
        <f>SUM(I19:I22)</f>
        <v>0</v>
      </c>
      <c r="J23" s="630"/>
      <c r="K23" s="39"/>
    </row>
    <row r="26" ht="1.5" customHeight="1"/>
    <row r="27" spans="2:12" ht="15.75" customHeight="1">
      <c r="B27" s="13" t="s">
        <v>15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</row>
    <row r="28" ht="5.25" customHeight="1">
      <c r="L28" s="41"/>
    </row>
    <row r="29" spans="2:10" ht="24" customHeight="1">
      <c r="B29" s="42" t="s">
        <v>16</v>
      </c>
      <c r="C29" s="43"/>
      <c r="D29" s="43"/>
      <c r="E29" s="44"/>
      <c r="F29" s="45" t="s">
        <v>17</v>
      </c>
      <c r="G29" s="46" t="str">
        <f>CONCATENATE("Základ DPH ",SazbaDPH1," %")</f>
        <v>Základ DPH 15 %</v>
      </c>
      <c r="H29" s="45" t="str">
        <f>CONCATENATE("Základ DPH ",SazbaDPH2," %")</f>
        <v>Základ DPH 21 %</v>
      </c>
      <c r="I29" s="45" t="s">
        <v>18</v>
      </c>
      <c r="J29" s="45" t="s">
        <v>12</v>
      </c>
    </row>
    <row r="30" spans="2:10" ht="12.75">
      <c r="B30" s="47" t="s">
        <v>100</v>
      </c>
      <c r="C30" s="48" t="str">
        <f>E6</f>
        <v>Nemocnice Vyškov 4 a 5 NP</v>
      </c>
      <c r="D30" s="49"/>
      <c r="E30" s="50"/>
      <c r="F30" s="51">
        <f>G30+H30+I30</f>
        <v>0</v>
      </c>
      <c r="G30" s="52">
        <f>G46</f>
        <v>0</v>
      </c>
      <c r="H30" s="53">
        <f>H46</f>
        <v>0</v>
      </c>
      <c r="I30" s="53">
        <f>(G30*SazbaDPH1)/100+(H30*SazbaDPH2)/100</f>
        <v>0</v>
      </c>
      <c r="J30" s="54">
        <f>IF(CelkemObjekty=0,"",F30/CelkemObjekty*100)</f>
      </c>
    </row>
    <row r="31" spans="2:10" ht="17.25" customHeight="1">
      <c r="B31" s="42" t="s">
        <v>19</v>
      </c>
      <c r="C31" s="536"/>
      <c r="D31" s="537"/>
      <c r="E31" s="538"/>
      <c r="F31" s="539">
        <f>SUM(F30:F30)</f>
        <v>0</v>
      </c>
      <c r="G31" s="539">
        <f>SUM(G30:G30)</f>
        <v>0</v>
      </c>
      <c r="H31" s="539">
        <f>SUM(H30:H30)</f>
        <v>0</v>
      </c>
      <c r="I31" s="539">
        <f>SUM(I30:I30)</f>
        <v>0</v>
      </c>
      <c r="J31" s="540">
        <f>IF(CelkemObjekty=0,"",F31/CelkemObjekty*100)</f>
      </c>
    </row>
    <row r="32" spans="2:11" ht="12.75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2:11" ht="9.7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2:11" ht="7.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2:11" ht="18">
      <c r="B35" s="13" t="s">
        <v>20</v>
      </c>
      <c r="C35" s="40"/>
      <c r="D35" s="40"/>
      <c r="E35" s="40"/>
      <c r="F35" s="40"/>
      <c r="G35" s="40"/>
      <c r="H35" s="40"/>
      <c r="I35" s="40"/>
      <c r="J35" s="40"/>
      <c r="K35" s="57"/>
    </row>
    <row r="36" ht="12.75">
      <c r="K36" s="57"/>
    </row>
    <row r="37" spans="2:10" ht="25.5">
      <c r="B37" s="58" t="s">
        <v>21</v>
      </c>
      <c r="C37" s="59" t="s">
        <v>22</v>
      </c>
      <c r="D37" s="43"/>
      <c r="E37" s="44"/>
      <c r="F37" s="45" t="s">
        <v>17</v>
      </c>
      <c r="G37" s="46" t="str">
        <f>CONCATENATE("Základ DPH ",SazbaDPH1," %")</f>
        <v>Základ DPH 15 %</v>
      </c>
      <c r="H37" s="45" t="str">
        <f>CONCATENATE("Základ DPH ",SazbaDPH2," %")</f>
        <v>Základ DPH 21 %</v>
      </c>
      <c r="I37" s="46" t="s">
        <v>18</v>
      </c>
      <c r="J37" s="45" t="s">
        <v>12</v>
      </c>
    </row>
    <row r="38" spans="2:10" ht="12.75">
      <c r="B38" s="89" t="s">
        <v>100</v>
      </c>
      <c r="C38" s="269" t="s">
        <v>439</v>
      </c>
      <c r="D38" s="74"/>
      <c r="E38" s="271"/>
      <c r="F38" s="272">
        <f aca="true" t="shared" si="0" ref="F38:F45">G38+H38+I38</f>
        <v>0</v>
      </c>
      <c r="G38" s="273">
        <f>'Stavba 4NP'!G30</f>
        <v>0</v>
      </c>
      <c r="H38" s="273">
        <f>'Stavba 4NP'!H30</f>
        <v>0</v>
      </c>
      <c r="I38" s="273">
        <f aca="true" t="shared" si="1" ref="I38:I45">(G38*SazbaDPH1)/100+(H38*SazbaDPH2)/100</f>
        <v>0</v>
      </c>
      <c r="J38" s="274">
        <f>IF(CelkemObjekty=0,"",F38/CelkemObjekty*100)</f>
      </c>
    </row>
    <row r="39" spans="2:10" ht="12.75">
      <c r="B39" s="89" t="s">
        <v>108</v>
      </c>
      <c r="C39" s="269" t="s">
        <v>472</v>
      </c>
      <c r="D39" s="74"/>
      <c r="E39" s="271"/>
      <c r="F39" s="272">
        <f t="shared" si="0"/>
        <v>0</v>
      </c>
      <c r="G39" s="273">
        <f>'Stavba 5NP'!G30</f>
        <v>0</v>
      </c>
      <c r="H39" s="273">
        <f>'Stavba 5NP'!H30</f>
        <v>0</v>
      </c>
      <c r="I39" s="273">
        <f t="shared" si="1"/>
        <v>0</v>
      </c>
      <c r="J39" s="274">
        <f>IF(CelkemObjekty=0,"",F39/CelkemObjekty*100)</f>
      </c>
    </row>
    <row r="40" spans="2:10" ht="12.75">
      <c r="B40" s="89" t="s">
        <v>100</v>
      </c>
      <c r="C40" s="628" t="s">
        <v>538</v>
      </c>
      <c r="D40" s="628"/>
      <c r="E40" s="271"/>
      <c r="F40" s="272">
        <f t="shared" si="0"/>
        <v>0</v>
      </c>
      <c r="G40" s="273">
        <f>'VZT 4NP KL'!F25</f>
        <v>0</v>
      </c>
      <c r="H40" s="273">
        <f>'VZT 4NP KL'!F26</f>
        <v>0</v>
      </c>
      <c r="I40" s="273">
        <f t="shared" si="1"/>
        <v>0</v>
      </c>
      <c r="J40" s="274">
        <f>IF(CelkemObjekty=0,"",F40/CelkemObjekty*100)</f>
      </c>
    </row>
    <row r="41" spans="2:10" ht="12.75">
      <c r="B41" s="89" t="s">
        <v>108</v>
      </c>
      <c r="C41" s="628" t="s">
        <v>539</v>
      </c>
      <c r="D41" s="628"/>
      <c r="E41" s="271"/>
      <c r="F41" s="272">
        <f t="shared" si="0"/>
        <v>0</v>
      </c>
      <c r="G41" s="273">
        <f>'VZT 5NP KL'!F25</f>
        <v>0</v>
      </c>
      <c r="H41" s="273">
        <f>'VZT 5NP KL'!F26</f>
        <v>0</v>
      </c>
      <c r="I41" s="273">
        <f t="shared" si="1"/>
        <v>0</v>
      </c>
      <c r="J41" s="274"/>
    </row>
    <row r="42" spans="2:10" ht="12.75">
      <c r="B42" s="89" t="s">
        <v>100</v>
      </c>
      <c r="C42" s="628" t="s">
        <v>540</v>
      </c>
      <c r="D42" s="628"/>
      <c r="E42" s="271"/>
      <c r="F42" s="272">
        <f t="shared" si="0"/>
        <v>0</v>
      </c>
      <c r="G42" s="273">
        <f>ZakladDPHSni</f>
        <v>0</v>
      </c>
      <c r="H42" s="273">
        <f>ZakladDPHZakl</f>
        <v>0</v>
      </c>
      <c r="I42" s="273">
        <f t="shared" si="1"/>
        <v>0</v>
      </c>
      <c r="J42" s="274"/>
    </row>
    <row r="43" spans="2:10" ht="12.75">
      <c r="B43" s="89" t="s">
        <v>108</v>
      </c>
      <c r="C43" s="628" t="s">
        <v>541</v>
      </c>
      <c r="D43" s="628"/>
      <c r="E43" s="271"/>
      <c r="F43" s="272">
        <f t="shared" si="0"/>
        <v>0</v>
      </c>
      <c r="G43" s="273">
        <f>'TZB 5NP KL'!G23</f>
        <v>0</v>
      </c>
      <c r="H43" s="273">
        <f>'TZB 5NP KL'!G25</f>
        <v>0</v>
      </c>
      <c r="I43" s="273">
        <f t="shared" si="1"/>
        <v>0</v>
      </c>
      <c r="J43" s="274"/>
    </row>
    <row r="44" spans="2:10" ht="12.75">
      <c r="B44" s="89" t="s">
        <v>100</v>
      </c>
      <c r="C44" s="628" t="s">
        <v>542</v>
      </c>
      <c r="D44" s="628"/>
      <c r="E44" s="271"/>
      <c r="F44" s="272">
        <f t="shared" si="0"/>
        <v>0</v>
      </c>
      <c r="G44" s="273">
        <f>'El. 4NP KL'!C20</f>
        <v>0</v>
      </c>
      <c r="H44" s="273">
        <f>'El. 4NP KL'!C21</f>
        <v>0</v>
      </c>
      <c r="I44" s="273">
        <f t="shared" si="1"/>
        <v>0</v>
      </c>
      <c r="J44" s="274"/>
    </row>
    <row r="45" spans="2:10" ht="12.75">
      <c r="B45" s="89" t="s">
        <v>108</v>
      </c>
      <c r="C45" s="626" t="s">
        <v>543</v>
      </c>
      <c r="D45" s="627"/>
      <c r="E45" s="271"/>
      <c r="F45" s="272">
        <f t="shared" si="0"/>
        <v>0</v>
      </c>
      <c r="G45" s="273">
        <f>'El. 5NP KL'!C19</f>
        <v>0</v>
      </c>
      <c r="H45" s="273">
        <f>'El. 5NP KL'!C20</f>
        <v>0</v>
      </c>
      <c r="I45" s="273">
        <f t="shared" si="1"/>
        <v>0</v>
      </c>
      <c r="J45" s="274"/>
    </row>
    <row r="46" spans="2:10" ht="12.75">
      <c r="B46" s="42" t="s">
        <v>19</v>
      </c>
      <c r="C46" s="536"/>
      <c r="D46" s="537"/>
      <c r="E46" s="538"/>
      <c r="F46" s="539">
        <f>SUM(F38:F45)</f>
        <v>0</v>
      </c>
      <c r="G46" s="539">
        <f>SUM(G38:G45)</f>
        <v>0</v>
      </c>
      <c r="H46" s="539">
        <f>SUM(H38:H45)</f>
        <v>0</v>
      </c>
      <c r="I46" s="539">
        <f>SUM(I38:I45)</f>
        <v>0</v>
      </c>
      <c r="J46" s="540">
        <f>IF(CelkemObjekty=0,"",F46/CelkemObjekty*100)</f>
      </c>
    </row>
  </sheetData>
  <sheetProtection/>
  <mergeCells count="11">
    <mergeCell ref="I19:J19"/>
    <mergeCell ref="I20:J20"/>
    <mergeCell ref="I21:J21"/>
    <mergeCell ref="I22:J22"/>
    <mergeCell ref="C44:D44"/>
    <mergeCell ref="C45:D45"/>
    <mergeCell ref="C40:D40"/>
    <mergeCell ref="C41:D41"/>
    <mergeCell ref="C42:D42"/>
    <mergeCell ref="C43:D43"/>
    <mergeCell ref="I23:J23"/>
  </mergeCells>
  <printOptions/>
  <pageMargins left="0.34" right="0.2" top="0.35" bottom="0.49" header="0.3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6">
      <selection activeCell="D33" sqref="D3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2" t="s">
        <v>95</v>
      </c>
      <c r="B1" s="63"/>
      <c r="C1" s="63"/>
      <c r="D1" s="63"/>
      <c r="E1" s="63"/>
      <c r="F1" s="63"/>
      <c r="G1" s="63"/>
    </row>
    <row r="2" spans="1:7" ht="12.75" customHeight="1">
      <c r="A2" s="64" t="s">
        <v>28</v>
      </c>
      <c r="B2" s="65"/>
      <c r="C2" s="66" t="s">
        <v>100</v>
      </c>
      <c r="D2" s="66" t="s">
        <v>470</v>
      </c>
      <c r="E2" s="67"/>
      <c r="F2" s="68" t="s">
        <v>29</v>
      </c>
      <c r="G2" s="69"/>
    </row>
    <row r="3" spans="1:7" ht="3" customHeight="1" hidden="1">
      <c r="A3" s="70"/>
      <c r="B3" s="71"/>
      <c r="C3" s="72"/>
      <c r="D3" s="72"/>
      <c r="E3" s="73"/>
      <c r="F3" s="74"/>
      <c r="G3" s="75"/>
    </row>
    <row r="4" spans="1:7" ht="12" customHeight="1">
      <c r="A4" s="76" t="s">
        <v>30</v>
      </c>
      <c r="B4" s="71"/>
      <c r="C4" s="72"/>
      <c r="D4" s="72"/>
      <c r="E4" s="73"/>
      <c r="F4" s="74" t="s">
        <v>31</v>
      </c>
      <c r="G4" s="77"/>
    </row>
    <row r="5" spans="1:7" ht="12.75" customHeight="1">
      <c r="A5" s="78" t="s">
        <v>100</v>
      </c>
      <c r="B5" s="79"/>
      <c r="C5" s="80" t="s">
        <v>101</v>
      </c>
      <c r="D5" s="81"/>
      <c r="E5" s="79"/>
      <c r="F5" s="74" t="s">
        <v>32</v>
      </c>
      <c r="G5" s="75"/>
    </row>
    <row r="6" spans="1:15" ht="12.75" customHeight="1">
      <c r="A6" s="76" t="s">
        <v>33</v>
      </c>
      <c r="B6" s="71"/>
      <c r="C6" s="72"/>
      <c r="D6" s="72"/>
      <c r="E6" s="73"/>
      <c r="F6" s="82" t="s">
        <v>34</v>
      </c>
      <c r="G6" s="83"/>
      <c r="O6" s="84"/>
    </row>
    <row r="7" spans="1:7" ht="12.75" customHeight="1">
      <c r="A7" s="85" t="s">
        <v>97</v>
      </c>
      <c r="B7" s="86"/>
      <c r="C7" s="87" t="s">
        <v>98</v>
      </c>
      <c r="D7" s="88"/>
      <c r="E7" s="88"/>
      <c r="F7" s="89" t="s">
        <v>35</v>
      </c>
      <c r="G7" s="83">
        <f>IF(G6=0,,ROUND((F30+F32)/G6,1))</f>
        <v>0</v>
      </c>
    </row>
    <row r="8" spans="1:9" ht="12.75">
      <c r="A8" s="90" t="s">
        <v>36</v>
      </c>
      <c r="B8" s="74"/>
      <c r="C8" s="628"/>
      <c r="D8" s="628"/>
      <c r="E8" s="626"/>
      <c r="F8" s="91" t="s">
        <v>37</v>
      </c>
      <c r="G8" s="92"/>
      <c r="H8" s="93"/>
      <c r="I8" s="94"/>
    </row>
    <row r="9" spans="1:8" ht="12.75">
      <c r="A9" s="90" t="s">
        <v>38</v>
      </c>
      <c r="B9" s="74"/>
      <c r="C9" s="628"/>
      <c r="D9" s="628"/>
      <c r="E9" s="626"/>
      <c r="F9" s="74"/>
      <c r="G9" s="95"/>
      <c r="H9" s="96"/>
    </row>
    <row r="10" spans="1:8" ht="12.75">
      <c r="A10" s="90" t="s">
        <v>39</v>
      </c>
      <c r="B10" s="74"/>
      <c r="C10" s="628"/>
      <c r="D10" s="628"/>
      <c r="E10" s="628"/>
      <c r="F10" s="97"/>
      <c r="G10" s="98"/>
      <c r="H10" s="99"/>
    </row>
    <row r="11" spans="1:57" ht="13.5" customHeight="1">
      <c r="A11" s="90" t="s">
        <v>40</v>
      </c>
      <c r="B11" s="74"/>
      <c r="C11" s="628"/>
      <c r="D11" s="628"/>
      <c r="E11" s="628"/>
      <c r="F11" s="100" t="s">
        <v>41</v>
      </c>
      <c r="G11" s="101"/>
      <c r="H11" s="96"/>
      <c r="BA11" s="102"/>
      <c r="BB11" s="102"/>
      <c r="BC11" s="102"/>
      <c r="BD11" s="102"/>
      <c r="BE11" s="102"/>
    </row>
    <row r="12" spans="1:8" ht="12.75" customHeight="1">
      <c r="A12" s="103" t="s">
        <v>42</v>
      </c>
      <c r="B12" s="71"/>
      <c r="C12" s="637"/>
      <c r="D12" s="637"/>
      <c r="E12" s="637"/>
      <c r="F12" s="104" t="s">
        <v>43</v>
      </c>
      <c r="G12" s="105"/>
      <c r="H12" s="96"/>
    </row>
    <row r="13" spans="1:8" ht="28.5" customHeight="1" thickBot="1">
      <c r="A13" s="106" t="s">
        <v>44</v>
      </c>
      <c r="B13" s="107"/>
      <c r="C13" s="107"/>
      <c r="D13" s="107"/>
      <c r="E13" s="108"/>
      <c r="F13" s="108"/>
      <c r="G13" s="109"/>
      <c r="H13" s="96"/>
    </row>
    <row r="14" spans="1:7" ht="17.25" customHeight="1" thickBot="1">
      <c r="A14" s="110" t="s">
        <v>45</v>
      </c>
      <c r="B14" s="111"/>
      <c r="C14" s="112"/>
      <c r="D14" s="113" t="s">
        <v>46</v>
      </c>
      <c r="E14" s="114"/>
      <c r="F14" s="114"/>
      <c r="G14" s="112"/>
    </row>
    <row r="15" spans="1:7" ht="15.75" customHeight="1">
      <c r="A15" s="115"/>
      <c r="B15" s="116" t="s">
        <v>47</v>
      </c>
      <c r="C15" s="117">
        <f>'VRN 5NP Rek'!E8</f>
        <v>0</v>
      </c>
      <c r="D15" s="118"/>
      <c r="E15" s="119"/>
      <c r="F15" s="120"/>
      <c r="G15" s="117"/>
    </row>
    <row r="16" spans="1:7" ht="15.75" customHeight="1">
      <c r="A16" s="115" t="s">
        <v>48</v>
      </c>
      <c r="B16" s="116" t="s">
        <v>49</v>
      </c>
      <c r="C16" s="117">
        <f>'VRN 5NP Rek'!F8</f>
        <v>0</v>
      </c>
      <c r="D16" s="70"/>
      <c r="E16" s="121"/>
      <c r="F16" s="122"/>
      <c r="G16" s="117"/>
    </row>
    <row r="17" spans="1:7" ht="15.75" customHeight="1">
      <c r="A17" s="115" t="s">
        <v>50</v>
      </c>
      <c r="B17" s="116" t="s">
        <v>51</v>
      </c>
      <c r="C17" s="117">
        <f>'VRN 5NP Rek'!H8</f>
        <v>0</v>
      </c>
      <c r="D17" s="70"/>
      <c r="E17" s="121"/>
      <c r="F17" s="122"/>
      <c r="G17" s="117"/>
    </row>
    <row r="18" spans="1:7" ht="15.75" customHeight="1">
      <c r="A18" s="123" t="s">
        <v>52</v>
      </c>
      <c r="B18" s="124" t="s">
        <v>53</v>
      </c>
      <c r="C18" s="117">
        <f>'VRN 5NP Rek'!G8</f>
        <v>0</v>
      </c>
      <c r="D18" s="70"/>
      <c r="E18" s="121"/>
      <c r="F18" s="122"/>
      <c r="G18" s="117"/>
    </row>
    <row r="19" spans="1:7" ht="15.75" customHeight="1">
      <c r="A19" s="125" t="s">
        <v>54</v>
      </c>
      <c r="B19" s="116"/>
      <c r="C19" s="117">
        <f>SUM(C15:C18)</f>
        <v>0</v>
      </c>
      <c r="D19" s="70"/>
      <c r="E19" s="121"/>
      <c r="F19" s="122"/>
      <c r="G19" s="117"/>
    </row>
    <row r="20" spans="1:7" ht="15.75" customHeight="1">
      <c r="A20" s="125"/>
      <c r="B20" s="116"/>
      <c r="C20" s="117"/>
      <c r="D20" s="70"/>
      <c r="E20" s="121"/>
      <c r="F20" s="122"/>
      <c r="G20" s="117"/>
    </row>
    <row r="21" spans="1:7" ht="15.75" customHeight="1">
      <c r="A21" s="125" t="s">
        <v>27</v>
      </c>
      <c r="B21" s="116"/>
      <c r="C21" s="117">
        <f>'VRN 5NP Rek'!I8</f>
        <v>0</v>
      </c>
      <c r="D21" s="70"/>
      <c r="E21" s="121"/>
      <c r="F21" s="122"/>
      <c r="G21" s="117"/>
    </row>
    <row r="22" spans="1:7" ht="15.75" customHeight="1">
      <c r="A22" s="126" t="s">
        <v>55</v>
      </c>
      <c r="B22" s="96"/>
      <c r="C22" s="117">
        <f>C19+C21</f>
        <v>0</v>
      </c>
      <c r="D22" s="70"/>
      <c r="E22" s="121"/>
      <c r="F22" s="122"/>
      <c r="G22" s="117"/>
    </row>
    <row r="23" spans="1:7" ht="15.75" customHeight="1" thickBot="1">
      <c r="A23" s="638" t="s">
        <v>56</v>
      </c>
      <c r="B23" s="639"/>
      <c r="C23" s="127">
        <f>C22+G23</f>
        <v>0</v>
      </c>
      <c r="D23" s="128"/>
      <c r="E23" s="129"/>
      <c r="F23" s="130"/>
      <c r="G23" s="117"/>
    </row>
    <row r="24" spans="1:7" ht="12.75">
      <c r="A24" s="131" t="s">
        <v>58</v>
      </c>
      <c r="B24" s="132"/>
      <c r="C24" s="133"/>
      <c r="D24" s="132" t="s">
        <v>59</v>
      </c>
      <c r="E24" s="132"/>
      <c r="F24" s="134" t="s">
        <v>60</v>
      </c>
      <c r="G24" s="135"/>
    </row>
    <row r="25" spans="1:7" ht="12.75">
      <c r="A25" s="126" t="s">
        <v>61</v>
      </c>
      <c r="B25" s="96"/>
      <c r="C25" s="136"/>
      <c r="D25" s="96" t="s">
        <v>61</v>
      </c>
      <c r="F25" s="137" t="s">
        <v>61</v>
      </c>
      <c r="G25" s="138"/>
    </row>
    <row r="26" spans="1:7" ht="37.5" customHeight="1">
      <c r="A26" s="126" t="s">
        <v>62</v>
      </c>
      <c r="B26" s="139"/>
      <c r="C26" s="136"/>
      <c r="D26" s="96" t="s">
        <v>62</v>
      </c>
      <c r="F26" s="137" t="s">
        <v>62</v>
      </c>
      <c r="G26" s="138"/>
    </row>
    <row r="27" spans="1:7" ht="12.75">
      <c r="A27" s="126"/>
      <c r="B27" s="140"/>
      <c r="C27" s="136"/>
      <c r="D27" s="96"/>
      <c r="F27" s="137"/>
      <c r="G27" s="138"/>
    </row>
    <row r="28" spans="1:7" ht="12.75">
      <c r="A28" s="126" t="s">
        <v>63</v>
      </c>
      <c r="B28" s="96"/>
      <c r="C28" s="136"/>
      <c r="D28" s="137" t="s">
        <v>64</v>
      </c>
      <c r="E28" s="136"/>
      <c r="F28" s="141" t="s">
        <v>64</v>
      </c>
      <c r="G28" s="138"/>
    </row>
    <row r="29" spans="1:7" ht="69" customHeight="1">
      <c r="A29" s="126"/>
      <c r="B29" s="96"/>
      <c r="C29" s="142"/>
      <c r="D29" s="143"/>
      <c r="E29" s="142"/>
      <c r="F29" s="96"/>
      <c r="G29" s="138"/>
    </row>
    <row r="30" spans="1:7" ht="12.75">
      <c r="A30" s="144" t="s">
        <v>11</v>
      </c>
      <c r="B30" s="145"/>
      <c r="C30" s="146">
        <v>21</v>
      </c>
      <c r="D30" s="145" t="s">
        <v>65</v>
      </c>
      <c r="E30" s="147"/>
      <c r="F30" s="267">
        <f>C23-F32</f>
        <v>0</v>
      </c>
      <c r="G30" s="268"/>
    </row>
    <row r="31" spans="1:7" ht="12.75">
      <c r="A31" s="144" t="s">
        <v>66</v>
      </c>
      <c r="B31" s="145"/>
      <c r="C31" s="146">
        <f>C30</f>
        <v>21</v>
      </c>
      <c r="D31" s="145" t="s">
        <v>67</v>
      </c>
      <c r="E31" s="147"/>
      <c r="F31" s="267">
        <f>ROUND(PRODUCT(F30,C31/100),0)</f>
        <v>0</v>
      </c>
      <c r="G31" s="268"/>
    </row>
    <row r="32" spans="1:7" ht="12.75">
      <c r="A32" s="144" t="s">
        <v>11</v>
      </c>
      <c r="B32" s="145"/>
      <c r="C32" s="146">
        <v>15</v>
      </c>
      <c r="D32" s="145" t="s">
        <v>67</v>
      </c>
      <c r="E32" s="147"/>
      <c r="F32" s="267">
        <v>0</v>
      </c>
      <c r="G32" s="268"/>
    </row>
    <row r="33" spans="1:7" ht="12.75">
      <c r="A33" s="144" t="s">
        <v>66</v>
      </c>
      <c r="B33" s="148"/>
      <c r="C33" s="149">
        <f>C32</f>
        <v>15</v>
      </c>
      <c r="D33" s="145" t="s">
        <v>67</v>
      </c>
      <c r="E33" s="122"/>
      <c r="F33" s="267">
        <f>ROUND(PRODUCT(F32,C33/100),0)</f>
        <v>0</v>
      </c>
      <c r="G33" s="268"/>
    </row>
    <row r="34" spans="1:7" s="153" customFormat="1" ht="19.5" customHeight="1" thickBot="1">
      <c r="A34" s="150" t="s">
        <v>68</v>
      </c>
      <c r="B34" s="151"/>
      <c r="C34" s="151"/>
      <c r="D34" s="151"/>
      <c r="E34" s="152"/>
      <c r="F34" s="641">
        <f>ROUND(SUM(F30:F33),0)</f>
        <v>0</v>
      </c>
      <c r="G34" s="642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43"/>
      <c r="C37" s="643"/>
      <c r="D37" s="643"/>
      <c r="E37" s="643"/>
      <c r="F37" s="643"/>
      <c r="G37" s="643"/>
      <c r="H37" s="1" t="s">
        <v>1</v>
      </c>
    </row>
    <row r="38" spans="1:8" ht="12.75" customHeight="1">
      <c r="A38" s="154"/>
      <c r="B38" s="643"/>
      <c r="C38" s="643"/>
      <c r="D38" s="643"/>
      <c r="E38" s="643"/>
      <c r="F38" s="643"/>
      <c r="G38" s="643"/>
      <c r="H38" s="1" t="s">
        <v>1</v>
      </c>
    </row>
    <row r="39" spans="1:8" ht="12.75">
      <c r="A39" s="154"/>
      <c r="B39" s="643"/>
      <c r="C39" s="643"/>
      <c r="D39" s="643"/>
      <c r="E39" s="643"/>
      <c r="F39" s="643"/>
      <c r="G39" s="643"/>
      <c r="H39" s="1" t="s">
        <v>1</v>
      </c>
    </row>
    <row r="40" spans="1:8" ht="12.75">
      <c r="A40" s="154"/>
      <c r="B40" s="643"/>
      <c r="C40" s="643"/>
      <c r="D40" s="643"/>
      <c r="E40" s="643"/>
      <c r="F40" s="643"/>
      <c r="G40" s="643"/>
      <c r="H40" s="1" t="s">
        <v>1</v>
      </c>
    </row>
    <row r="41" spans="1:8" ht="12.75">
      <c r="A41" s="154"/>
      <c r="B41" s="643"/>
      <c r="C41" s="643"/>
      <c r="D41" s="643"/>
      <c r="E41" s="643"/>
      <c r="F41" s="643"/>
      <c r="G41" s="643"/>
      <c r="H41" s="1" t="s">
        <v>1</v>
      </c>
    </row>
    <row r="42" spans="1:8" ht="12.75">
      <c r="A42" s="154"/>
      <c r="B42" s="643"/>
      <c r="C42" s="643"/>
      <c r="D42" s="643"/>
      <c r="E42" s="643"/>
      <c r="F42" s="643"/>
      <c r="G42" s="643"/>
      <c r="H42" s="1" t="s">
        <v>1</v>
      </c>
    </row>
    <row r="43" spans="1:8" ht="12.75">
      <c r="A43" s="154"/>
      <c r="B43" s="643"/>
      <c r="C43" s="643"/>
      <c r="D43" s="643"/>
      <c r="E43" s="643"/>
      <c r="F43" s="643"/>
      <c r="G43" s="643"/>
      <c r="H43" s="1" t="s">
        <v>1</v>
      </c>
    </row>
    <row r="44" spans="1:8" ht="12.75" customHeight="1">
      <c r="A44" s="154"/>
      <c r="B44" s="643"/>
      <c r="C44" s="643"/>
      <c r="D44" s="643"/>
      <c r="E44" s="643"/>
      <c r="F44" s="643"/>
      <c r="G44" s="643"/>
      <c r="H44" s="1" t="s">
        <v>1</v>
      </c>
    </row>
    <row r="45" spans="1:8" ht="12.75" customHeight="1">
      <c r="A45" s="154"/>
      <c r="B45" s="643"/>
      <c r="C45" s="643"/>
      <c r="D45" s="643"/>
      <c r="E45" s="643"/>
      <c r="F45" s="643"/>
      <c r="G45" s="643"/>
      <c r="H45" s="1" t="s">
        <v>1</v>
      </c>
    </row>
    <row r="46" spans="2:7" ht="12.75">
      <c r="B46" s="640"/>
      <c r="C46" s="640"/>
      <c r="D46" s="640"/>
      <c r="E46" s="640"/>
      <c r="F46" s="640"/>
      <c r="G46" s="640"/>
    </row>
    <row r="47" spans="2:7" ht="12.75">
      <c r="B47" s="640"/>
      <c r="C47" s="640"/>
      <c r="D47" s="640"/>
      <c r="E47" s="640"/>
      <c r="F47" s="640"/>
      <c r="G47" s="640"/>
    </row>
    <row r="48" spans="2:7" ht="12.75">
      <c r="B48" s="640"/>
      <c r="C48" s="640"/>
      <c r="D48" s="640"/>
      <c r="E48" s="640"/>
      <c r="F48" s="640"/>
      <c r="G48" s="640"/>
    </row>
    <row r="49" spans="2:7" ht="12.75">
      <c r="B49" s="640"/>
      <c r="C49" s="640"/>
      <c r="D49" s="640"/>
      <c r="E49" s="640"/>
      <c r="F49" s="640"/>
      <c r="G49" s="640"/>
    </row>
    <row r="50" spans="2:7" ht="12.75">
      <c r="B50" s="640"/>
      <c r="C50" s="640"/>
      <c r="D50" s="640"/>
      <c r="E50" s="640"/>
      <c r="F50" s="640"/>
      <c r="G50" s="640"/>
    </row>
    <row r="51" spans="2:7" ht="12.75">
      <c r="B51" s="640"/>
      <c r="C51" s="640"/>
      <c r="D51" s="640"/>
      <c r="E51" s="640"/>
      <c r="F51" s="640"/>
      <c r="G51" s="640"/>
    </row>
  </sheetData>
  <sheetProtection/>
  <mergeCells count="14">
    <mergeCell ref="B50:G50"/>
    <mergeCell ref="B51:G51"/>
    <mergeCell ref="F34:G34"/>
    <mergeCell ref="B37:G45"/>
    <mergeCell ref="B46:G46"/>
    <mergeCell ref="B47:G47"/>
    <mergeCell ref="B48:G48"/>
    <mergeCell ref="B49:G49"/>
    <mergeCell ref="C12:E12"/>
    <mergeCell ref="A23:B23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44" t="s">
        <v>2</v>
      </c>
      <c r="B1" s="645"/>
      <c r="C1" s="155" t="s">
        <v>99</v>
      </c>
      <c r="D1" s="156"/>
      <c r="E1" s="157"/>
      <c r="F1" s="156"/>
      <c r="G1" s="158" t="s">
        <v>70</v>
      </c>
      <c r="H1" s="159" t="s">
        <v>100</v>
      </c>
      <c r="I1" s="160"/>
    </row>
    <row r="2" spans="1:9" ht="13.5" thickBot="1">
      <c r="A2" s="646" t="s">
        <v>71</v>
      </c>
      <c r="B2" s="647"/>
      <c r="C2" s="161" t="s">
        <v>469</v>
      </c>
      <c r="D2" s="162"/>
      <c r="E2" s="163"/>
      <c r="F2" s="162"/>
      <c r="G2" s="648" t="s">
        <v>470</v>
      </c>
      <c r="H2" s="649"/>
      <c r="I2" s="650"/>
    </row>
    <row r="3" ht="13.5" thickTop="1">
      <c r="F3" s="96"/>
    </row>
    <row r="4" spans="1:9" ht="19.5" customHeight="1">
      <c r="A4" s="164" t="s">
        <v>72</v>
      </c>
      <c r="B4" s="165"/>
      <c r="C4" s="165"/>
      <c r="D4" s="165"/>
      <c r="E4" s="166"/>
      <c r="F4" s="165"/>
      <c r="G4" s="165"/>
      <c r="H4" s="165"/>
      <c r="I4" s="165"/>
    </row>
    <row r="5" ht="13.5" thickBot="1"/>
    <row r="6" spans="1:9" s="96" customFormat="1" ht="13.5" thickBot="1">
      <c r="A6" s="167"/>
      <c r="B6" s="168" t="s">
        <v>73</v>
      </c>
      <c r="C6" s="168"/>
      <c r="D6" s="169"/>
      <c r="E6" s="170" t="s">
        <v>23</v>
      </c>
      <c r="F6" s="171" t="s">
        <v>24</v>
      </c>
      <c r="G6" s="171" t="s">
        <v>25</v>
      </c>
      <c r="H6" s="171" t="s">
        <v>26</v>
      </c>
      <c r="I6" s="172" t="s">
        <v>27</v>
      </c>
    </row>
    <row r="7" spans="1:9" s="96" customFormat="1" ht="13.5" thickBot="1">
      <c r="A7" s="262" t="str">
        <f>'VRN 5NP Pol'!B7</f>
        <v>95</v>
      </c>
      <c r="B7" s="55" t="str">
        <f>'VRN 5NP Pol'!C7</f>
        <v>Dokončovací konstrukce na pozemních stavbách</v>
      </c>
      <c r="D7" s="173"/>
      <c r="E7" s="263">
        <f>'VRN 5NP Pol'!BA15</f>
        <v>0</v>
      </c>
      <c r="F7" s="264">
        <f>'VRN 5NP Pol'!BB15</f>
        <v>0</v>
      </c>
      <c r="G7" s="264">
        <f>'VRN 5NP Pol'!BC15</f>
        <v>0</v>
      </c>
      <c r="H7" s="264">
        <f>'VRN 5NP Pol'!BD15</f>
        <v>0</v>
      </c>
      <c r="I7" s="265">
        <f>'VRN 5NP Pol'!BE15</f>
        <v>0</v>
      </c>
    </row>
    <row r="8" spans="1:9" s="14" customFormat="1" ht="13.5" thickBot="1">
      <c r="A8" s="174"/>
      <c r="B8" s="175" t="s">
        <v>74</v>
      </c>
      <c r="C8" s="175"/>
      <c r="D8" s="176"/>
      <c r="E8" s="177">
        <f>SUM(E7:E7)</f>
        <v>0</v>
      </c>
      <c r="F8" s="178">
        <f>SUM(F7:F7)</f>
        <v>0</v>
      </c>
      <c r="G8" s="178">
        <f>SUM(G7:G7)</f>
        <v>0</v>
      </c>
      <c r="H8" s="178">
        <f>SUM(H7:H7)</f>
        <v>0</v>
      </c>
      <c r="I8" s="179">
        <f>SUM(I7:I7)</f>
        <v>0</v>
      </c>
    </row>
    <row r="9" spans="1:9" ht="12.75">
      <c r="A9" s="96"/>
      <c r="B9" s="96"/>
      <c r="C9" s="96"/>
      <c r="D9" s="96"/>
      <c r="E9" s="96"/>
      <c r="F9" s="96"/>
      <c r="G9" s="96"/>
      <c r="H9" s="96"/>
      <c r="I9" s="96"/>
    </row>
    <row r="10" spans="1:57" ht="19.5" customHeight="1">
      <c r="A10" s="165" t="s">
        <v>75</v>
      </c>
      <c r="B10" s="165"/>
      <c r="C10" s="165"/>
      <c r="D10" s="165"/>
      <c r="E10" s="165"/>
      <c r="F10" s="165"/>
      <c r="G10" s="180"/>
      <c r="H10" s="165"/>
      <c r="I10" s="165"/>
      <c r="BA10" s="102"/>
      <c r="BB10" s="102"/>
      <c r="BC10" s="102"/>
      <c r="BD10" s="102"/>
      <c r="BE10" s="102"/>
    </row>
    <row r="11" ht="13.5" thickBot="1"/>
    <row r="12" spans="1:9" ht="12.75">
      <c r="A12" s="131" t="s">
        <v>76</v>
      </c>
      <c r="B12" s="132"/>
      <c r="C12" s="132"/>
      <c r="D12" s="181"/>
      <c r="E12" s="182" t="s">
        <v>77</v>
      </c>
      <c r="F12" s="183" t="s">
        <v>12</v>
      </c>
      <c r="G12" s="184" t="s">
        <v>78</v>
      </c>
      <c r="H12" s="185"/>
      <c r="I12" s="186" t="s">
        <v>77</v>
      </c>
    </row>
    <row r="13" spans="1:53" ht="12.75">
      <c r="A13" s="125" t="s">
        <v>120</v>
      </c>
      <c r="B13" s="116"/>
      <c r="C13" s="116"/>
      <c r="D13" s="187"/>
      <c r="E13" s="188"/>
      <c r="F13" s="189"/>
      <c r="G13" s="190">
        <v>0</v>
      </c>
      <c r="H13" s="191"/>
      <c r="I13" s="192">
        <f aca="true" t="shared" si="0" ref="I13:I20">E13+F13*G13/100</f>
        <v>0</v>
      </c>
      <c r="BA13" s="1">
        <v>0</v>
      </c>
    </row>
    <row r="14" spans="1:53" ht="12.75">
      <c r="A14" s="125" t="s">
        <v>121</v>
      </c>
      <c r="B14" s="116"/>
      <c r="C14" s="116"/>
      <c r="D14" s="187"/>
      <c r="E14" s="188"/>
      <c r="F14" s="189"/>
      <c r="G14" s="190">
        <v>0</v>
      </c>
      <c r="H14" s="191"/>
      <c r="I14" s="192">
        <f t="shared" si="0"/>
        <v>0</v>
      </c>
      <c r="BA14" s="1">
        <v>0</v>
      </c>
    </row>
    <row r="15" spans="1:53" ht="12.75">
      <c r="A15" s="125" t="s">
        <v>122</v>
      </c>
      <c r="B15" s="116"/>
      <c r="C15" s="116"/>
      <c r="D15" s="187"/>
      <c r="E15" s="188"/>
      <c r="F15" s="189"/>
      <c r="G15" s="190">
        <v>0</v>
      </c>
      <c r="H15" s="191"/>
      <c r="I15" s="192">
        <f t="shared" si="0"/>
        <v>0</v>
      </c>
      <c r="BA15" s="1">
        <v>0</v>
      </c>
    </row>
    <row r="16" spans="1:53" ht="12.75">
      <c r="A16" s="125" t="s">
        <v>123</v>
      </c>
      <c r="B16" s="116"/>
      <c r="C16" s="116"/>
      <c r="D16" s="187"/>
      <c r="E16" s="188"/>
      <c r="F16" s="189"/>
      <c r="G16" s="190">
        <v>0</v>
      </c>
      <c r="H16" s="191"/>
      <c r="I16" s="192">
        <f t="shared" si="0"/>
        <v>0</v>
      </c>
      <c r="BA16" s="1">
        <v>0</v>
      </c>
    </row>
    <row r="17" spans="1:53" ht="12.75">
      <c r="A17" s="125" t="s">
        <v>124</v>
      </c>
      <c r="B17" s="116"/>
      <c r="C17" s="116"/>
      <c r="D17" s="187"/>
      <c r="E17" s="188"/>
      <c r="F17" s="189"/>
      <c r="G17" s="190">
        <v>0</v>
      </c>
      <c r="H17" s="191"/>
      <c r="I17" s="192">
        <f t="shared" si="0"/>
        <v>0</v>
      </c>
      <c r="BA17" s="1">
        <v>1</v>
      </c>
    </row>
    <row r="18" spans="1:53" ht="12.75">
      <c r="A18" s="125" t="s">
        <v>125</v>
      </c>
      <c r="B18" s="116"/>
      <c r="C18" s="116"/>
      <c r="D18" s="187"/>
      <c r="E18" s="188"/>
      <c r="F18" s="189"/>
      <c r="G18" s="190">
        <v>0</v>
      </c>
      <c r="H18" s="191"/>
      <c r="I18" s="192">
        <f t="shared" si="0"/>
        <v>0</v>
      </c>
      <c r="BA18" s="1">
        <v>1</v>
      </c>
    </row>
    <row r="19" spans="1:53" ht="12.75">
      <c r="A19" s="125" t="s">
        <v>126</v>
      </c>
      <c r="B19" s="116"/>
      <c r="C19" s="116"/>
      <c r="D19" s="187"/>
      <c r="E19" s="188"/>
      <c r="F19" s="189"/>
      <c r="G19" s="190">
        <v>0</v>
      </c>
      <c r="H19" s="191"/>
      <c r="I19" s="192">
        <f t="shared" si="0"/>
        <v>0</v>
      </c>
      <c r="BA19" s="1">
        <v>2</v>
      </c>
    </row>
    <row r="20" spans="1:53" ht="12.75">
      <c r="A20" s="125" t="s">
        <v>127</v>
      </c>
      <c r="B20" s="116"/>
      <c r="C20" s="116"/>
      <c r="D20" s="187"/>
      <c r="E20" s="188"/>
      <c r="F20" s="189"/>
      <c r="G20" s="190">
        <v>0</v>
      </c>
      <c r="H20" s="191"/>
      <c r="I20" s="192">
        <f t="shared" si="0"/>
        <v>0</v>
      </c>
      <c r="BA20" s="1">
        <v>2</v>
      </c>
    </row>
    <row r="21" spans="1:9" ht="13.5" thickBot="1">
      <c r="A21" s="193"/>
      <c r="B21" s="194" t="s">
        <v>79</v>
      </c>
      <c r="C21" s="195"/>
      <c r="D21" s="196"/>
      <c r="E21" s="197"/>
      <c r="F21" s="198"/>
      <c r="G21" s="198"/>
      <c r="H21" s="651">
        <f>SUM(I13:I20)</f>
        <v>0</v>
      </c>
      <c r="I21" s="652"/>
    </row>
    <row r="23" spans="2:9" ht="12.75">
      <c r="B23" s="14"/>
      <c r="F23" s="199"/>
      <c r="G23" s="200"/>
      <c r="H23" s="200"/>
      <c r="I23" s="41"/>
    </row>
    <row r="24" spans="6:9" ht="12.75">
      <c r="F24" s="199"/>
      <c r="G24" s="200"/>
      <c r="H24" s="200"/>
      <c r="I24" s="41"/>
    </row>
    <row r="25" spans="6:9" ht="12.75">
      <c r="F25" s="199"/>
      <c r="G25" s="200"/>
      <c r="H25" s="200"/>
      <c r="I25" s="41"/>
    </row>
    <row r="26" spans="6:9" ht="12.75">
      <c r="F26" s="199"/>
      <c r="G26" s="200"/>
      <c r="H26" s="200"/>
      <c r="I26" s="41"/>
    </row>
    <row r="27" spans="6:9" ht="12.75">
      <c r="F27" s="199"/>
      <c r="G27" s="200"/>
      <c r="H27" s="200"/>
      <c r="I27" s="41"/>
    </row>
    <row r="28" spans="6:9" ht="12.75">
      <c r="F28" s="199"/>
      <c r="G28" s="200"/>
      <c r="H28" s="200"/>
      <c r="I28" s="41"/>
    </row>
    <row r="29" spans="6:9" ht="12.75">
      <c r="F29" s="199"/>
      <c r="G29" s="200"/>
      <c r="H29" s="200"/>
      <c r="I29" s="41"/>
    </row>
    <row r="30" spans="6:9" ht="12.75">
      <c r="F30" s="199"/>
      <c r="G30" s="200"/>
      <c r="H30" s="200"/>
      <c r="I30" s="41"/>
    </row>
    <row r="31" spans="6:9" ht="12.75">
      <c r="F31" s="199"/>
      <c r="G31" s="200"/>
      <c r="H31" s="200"/>
      <c r="I31" s="41"/>
    </row>
    <row r="32" spans="6:9" ht="12.75">
      <c r="F32" s="199"/>
      <c r="G32" s="200"/>
      <c r="H32" s="200"/>
      <c r="I32" s="41"/>
    </row>
    <row r="33" spans="6:9" ht="12.75">
      <c r="F33" s="199"/>
      <c r="G33" s="200"/>
      <c r="H33" s="200"/>
      <c r="I33" s="41"/>
    </row>
    <row r="34" spans="6:9" ht="12.75">
      <c r="F34" s="199"/>
      <c r="G34" s="200"/>
      <c r="H34" s="200"/>
      <c r="I34" s="41"/>
    </row>
    <row r="35" spans="6:9" ht="12.75">
      <c r="F35" s="199"/>
      <c r="G35" s="200"/>
      <c r="H35" s="200"/>
      <c r="I35" s="41"/>
    </row>
    <row r="36" spans="6:9" ht="12.75">
      <c r="F36" s="199"/>
      <c r="G36" s="200"/>
      <c r="H36" s="200"/>
      <c r="I36" s="41"/>
    </row>
    <row r="37" spans="6:9" ht="12.75">
      <c r="F37" s="199"/>
      <c r="G37" s="200"/>
      <c r="H37" s="200"/>
      <c r="I37" s="41"/>
    </row>
    <row r="38" spans="6:9" ht="12.75">
      <c r="F38" s="199"/>
      <c r="G38" s="200"/>
      <c r="H38" s="200"/>
      <c r="I38" s="41"/>
    </row>
    <row r="39" spans="6:9" ht="12.75">
      <c r="F39" s="199"/>
      <c r="G39" s="200"/>
      <c r="H39" s="200"/>
      <c r="I39" s="41"/>
    </row>
    <row r="40" spans="6:9" ht="12.75">
      <c r="F40" s="199"/>
      <c r="G40" s="200"/>
      <c r="H40" s="200"/>
      <c r="I40" s="41"/>
    </row>
    <row r="41" spans="6:9" ht="12.75">
      <c r="F41" s="199"/>
      <c r="G41" s="200"/>
      <c r="H41" s="200"/>
      <c r="I41" s="41"/>
    </row>
    <row r="42" spans="6:9" ht="12.75">
      <c r="F42" s="199"/>
      <c r="G42" s="200"/>
      <c r="H42" s="200"/>
      <c r="I42" s="41"/>
    </row>
    <row r="43" spans="6:9" ht="12.75">
      <c r="F43" s="199"/>
      <c r="G43" s="200"/>
      <c r="H43" s="200"/>
      <c r="I43" s="41"/>
    </row>
    <row r="44" spans="6:9" ht="12.75">
      <c r="F44" s="199"/>
      <c r="G44" s="200"/>
      <c r="H44" s="200"/>
      <c r="I44" s="41"/>
    </row>
    <row r="45" spans="6:9" ht="12.75">
      <c r="F45" s="199"/>
      <c r="G45" s="200"/>
      <c r="H45" s="200"/>
      <c r="I45" s="41"/>
    </row>
    <row r="46" spans="6:9" ht="12.75">
      <c r="F46" s="199"/>
      <c r="G46" s="200"/>
      <c r="H46" s="200"/>
      <c r="I46" s="41"/>
    </row>
    <row r="47" spans="6:9" ht="12.75">
      <c r="F47" s="199"/>
      <c r="G47" s="200"/>
      <c r="H47" s="200"/>
      <c r="I47" s="41"/>
    </row>
    <row r="48" spans="6:9" ht="12.75">
      <c r="F48" s="199"/>
      <c r="G48" s="200"/>
      <c r="H48" s="200"/>
      <c r="I48" s="41"/>
    </row>
    <row r="49" spans="6:9" ht="12.75">
      <c r="F49" s="199"/>
      <c r="G49" s="200"/>
      <c r="H49" s="200"/>
      <c r="I49" s="41"/>
    </row>
    <row r="50" spans="6:9" ht="12.75">
      <c r="F50" s="199"/>
      <c r="G50" s="200"/>
      <c r="H50" s="200"/>
      <c r="I50" s="41"/>
    </row>
    <row r="51" spans="6:9" ht="12.75">
      <c r="F51" s="199"/>
      <c r="G51" s="200"/>
      <c r="H51" s="200"/>
      <c r="I51" s="41"/>
    </row>
    <row r="52" spans="6:9" ht="12.75">
      <c r="F52" s="199"/>
      <c r="G52" s="200"/>
      <c r="H52" s="200"/>
      <c r="I52" s="41"/>
    </row>
    <row r="53" spans="6:9" ht="12.75">
      <c r="F53" s="199"/>
      <c r="G53" s="200"/>
      <c r="H53" s="200"/>
      <c r="I53" s="41"/>
    </row>
    <row r="54" spans="6:9" ht="12.75">
      <c r="F54" s="199"/>
      <c r="G54" s="200"/>
      <c r="H54" s="200"/>
      <c r="I54" s="41"/>
    </row>
    <row r="55" spans="6:9" ht="12.75">
      <c r="F55" s="199"/>
      <c r="G55" s="200"/>
      <c r="H55" s="200"/>
      <c r="I55" s="41"/>
    </row>
    <row r="56" spans="6:9" ht="12.75">
      <c r="F56" s="199"/>
      <c r="G56" s="200"/>
      <c r="H56" s="200"/>
      <c r="I56" s="41"/>
    </row>
    <row r="57" spans="6:9" ht="12.75">
      <c r="F57" s="199"/>
      <c r="G57" s="200"/>
      <c r="H57" s="200"/>
      <c r="I57" s="41"/>
    </row>
    <row r="58" spans="6:9" ht="12.75">
      <c r="F58" s="199"/>
      <c r="G58" s="200"/>
      <c r="H58" s="200"/>
      <c r="I58" s="41"/>
    </row>
    <row r="59" spans="6:9" ht="12.75">
      <c r="F59" s="199"/>
      <c r="G59" s="200"/>
      <c r="H59" s="200"/>
      <c r="I59" s="41"/>
    </row>
    <row r="60" spans="6:9" ht="12.75">
      <c r="F60" s="199"/>
      <c r="G60" s="200"/>
      <c r="H60" s="200"/>
      <c r="I60" s="41"/>
    </row>
    <row r="61" spans="6:9" ht="12.75">
      <c r="F61" s="199"/>
      <c r="G61" s="200"/>
      <c r="H61" s="200"/>
      <c r="I61" s="41"/>
    </row>
    <row r="62" spans="6:9" ht="12.75">
      <c r="F62" s="199"/>
      <c r="G62" s="200"/>
      <c r="H62" s="200"/>
      <c r="I62" s="41"/>
    </row>
    <row r="63" spans="6:9" ht="12.75">
      <c r="F63" s="199"/>
      <c r="G63" s="200"/>
      <c r="H63" s="200"/>
      <c r="I63" s="41"/>
    </row>
    <row r="64" spans="6:9" ht="12.75">
      <c r="F64" s="199"/>
      <c r="G64" s="200"/>
      <c r="H64" s="200"/>
      <c r="I64" s="41"/>
    </row>
    <row r="65" spans="6:9" ht="12.75">
      <c r="F65" s="199"/>
      <c r="G65" s="200"/>
      <c r="H65" s="200"/>
      <c r="I65" s="41"/>
    </row>
    <row r="66" spans="6:9" ht="12.75">
      <c r="F66" s="199"/>
      <c r="G66" s="200"/>
      <c r="H66" s="200"/>
      <c r="I66" s="41"/>
    </row>
    <row r="67" spans="6:9" ht="12.75">
      <c r="F67" s="199"/>
      <c r="G67" s="200"/>
      <c r="H67" s="200"/>
      <c r="I67" s="41"/>
    </row>
    <row r="68" spans="6:9" ht="12.75">
      <c r="F68" s="199"/>
      <c r="G68" s="200"/>
      <c r="H68" s="200"/>
      <c r="I68" s="41"/>
    </row>
    <row r="69" spans="6:9" ht="12.75">
      <c r="F69" s="199"/>
      <c r="G69" s="200"/>
      <c r="H69" s="200"/>
      <c r="I69" s="41"/>
    </row>
    <row r="70" spans="6:9" ht="12.75">
      <c r="F70" s="199"/>
      <c r="G70" s="200"/>
      <c r="H70" s="200"/>
      <c r="I70" s="41"/>
    </row>
    <row r="71" spans="6:9" ht="12.75">
      <c r="F71" s="199"/>
      <c r="G71" s="200"/>
      <c r="H71" s="200"/>
      <c r="I71" s="41"/>
    </row>
    <row r="72" spans="6:9" ht="12.75">
      <c r="F72" s="199"/>
      <c r="G72" s="200"/>
      <c r="H72" s="200"/>
      <c r="I72" s="41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8"/>
  <sheetViews>
    <sheetView showGridLines="0" showZeros="0" zoomScaleSheetLayoutView="100" zoomScalePageLayoutView="0" workbookViewId="0" topLeftCell="A1">
      <selection activeCell="E4" sqref="E4:G4"/>
    </sheetView>
  </sheetViews>
  <sheetFormatPr defaultColWidth="9.00390625" defaultRowHeight="12.75"/>
  <cols>
    <col min="1" max="1" width="4.375" style="201" customWidth="1"/>
    <col min="2" max="2" width="11.625" style="201" customWidth="1"/>
    <col min="3" max="3" width="40.375" style="201" customWidth="1"/>
    <col min="4" max="4" width="5.625" style="201" customWidth="1"/>
    <col min="5" max="5" width="8.625" style="211" customWidth="1"/>
    <col min="6" max="6" width="9.875" style="201" customWidth="1"/>
    <col min="7" max="7" width="13.875" style="201" customWidth="1"/>
    <col min="8" max="8" width="11.75390625" style="201" hidden="1" customWidth="1"/>
    <col min="9" max="9" width="11.625" style="201" hidden="1" customWidth="1"/>
    <col min="10" max="10" width="11.00390625" style="201" hidden="1" customWidth="1"/>
    <col min="11" max="11" width="10.375" style="201" hidden="1" customWidth="1"/>
    <col min="12" max="12" width="75.375" style="201" customWidth="1"/>
    <col min="13" max="13" width="45.25390625" style="201" customWidth="1"/>
    <col min="14" max="16384" width="9.125" style="201" customWidth="1"/>
  </cols>
  <sheetData>
    <row r="1" spans="1:7" ht="15.75">
      <c r="A1" s="653" t="s">
        <v>96</v>
      </c>
      <c r="B1" s="653"/>
      <c r="C1" s="653"/>
      <c r="D1" s="653"/>
      <c r="E1" s="653"/>
      <c r="F1" s="653"/>
      <c r="G1" s="653"/>
    </row>
    <row r="2" spans="2:7" ht="14.25" customHeight="1" thickBot="1">
      <c r="B2" s="202"/>
      <c r="C2" s="203"/>
      <c r="D2" s="203"/>
      <c r="E2" s="204"/>
      <c r="F2" s="203"/>
      <c r="G2" s="203"/>
    </row>
    <row r="3" spans="1:7" ht="13.5" thickTop="1">
      <c r="A3" s="644" t="s">
        <v>2</v>
      </c>
      <c r="B3" s="645"/>
      <c r="C3" s="155" t="s">
        <v>99</v>
      </c>
      <c r="D3" s="205"/>
      <c r="E3" s="206" t="s">
        <v>80</v>
      </c>
      <c r="F3" s="207" t="str">
        <f>'VRN 5NP Rek'!H1</f>
        <v>01</v>
      </c>
      <c r="G3" s="208"/>
    </row>
    <row r="4" spans="1:7" ht="13.5" thickBot="1">
      <c r="A4" s="654" t="s">
        <v>71</v>
      </c>
      <c r="B4" s="647"/>
      <c r="C4" s="161" t="s">
        <v>469</v>
      </c>
      <c r="D4" s="209"/>
      <c r="E4" s="655" t="str">
        <f>'VRN 5NP Rek'!G2</f>
        <v>VRN a ostatní náklady 5 NP</v>
      </c>
      <c r="F4" s="656"/>
      <c r="G4" s="657"/>
    </row>
    <row r="5" spans="1:7" ht="13.5" thickTop="1">
      <c r="A5" s="210"/>
      <c r="G5" s="212"/>
    </row>
    <row r="6" spans="1:11" ht="27" customHeight="1">
      <c r="A6" s="213" t="s">
        <v>81</v>
      </c>
      <c r="B6" s="214" t="s">
        <v>82</v>
      </c>
      <c r="C6" s="214" t="s">
        <v>83</v>
      </c>
      <c r="D6" s="214" t="s">
        <v>84</v>
      </c>
      <c r="E6" s="215" t="s">
        <v>85</v>
      </c>
      <c r="F6" s="214" t="s">
        <v>86</v>
      </c>
      <c r="G6" s="216" t="s">
        <v>87</v>
      </c>
      <c r="H6" s="217" t="s">
        <v>88</v>
      </c>
      <c r="I6" s="217" t="s">
        <v>89</v>
      </c>
      <c r="J6" s="217" t="s">
        <v>90</v>
      </c>
      <c r="K6" s="217" t="s">
        <v>91</v>
      </c>
    </row>
    <row r="7" spans="1:15" ht="12.75">
      <c r="A7" s="218" t="s">
        <v>92</v>
      </c>
      <c r="B7" s="219" t="s">
        <v>103</v>
      </c>
      <c r="C7" s="220" t="s">
        <v>104</v>
      </c>
      <c r="D7" s="221"/>
      <c r="E7" s="222"/>
      <c r="F7" s="222"/>
      <c r="G7" s="223"/>
      <c r="H7" s="224"/>
      <c r="I7" s="225"/>
      <c r="J7" s="226"/>
      <c r="K7" s="227"/>
      <c r="O7" s="270">
        <v>1</v>
      </c>
    </row>
    <row r="8" spans="1:80" ht="12.75">
      <c r="A8" s="229">
        <v>1</v>
      </c>
      <c r="B8" s="230" t="s">
        <v>100</v>
      </c>
      <c r="C8" s="231" t="s">
        <v>106</v>
      </c>
      <c r="D8" s="232" t="s">
        <v>107</v>
      </c>
      <c r="E8" s="233">
        <v>1</v>
      </c>
      <c r="F8" s="233">
        <v>0</v>
      </c>
      <c r="G8" s="234">
        <f aca="true" t="shared" si="0" ref="G8:G14">E8*F8</f>
        <v>0</v>
      </c>
      <c r="H8" s="235">
        <v>0</v>
      </c>
      <c r="I8" s="236">
        <f aca="true" t="shared" si="1" ref="I8:I14">E8*H8</f>
        <v>0</v>
      </c>
      <c r="J8" s="235">
        <v>0</v>
      </c>
      <c r="K8" s="236">
        <f aca="true" t="shared" si="2" ref="K8:K14">E8*J8</f>
        <v>0</v>
      </c>
      <c r="O8" s="270">
        <v>2</v>
      </c>
      <c r="AA8" s="201">
        <v>1</v>
      </c>
      <c r="AB8" s="201">
        <v>1</v>
      </c>
      <c r="AC8" s="201">
        <v>1</v>
      </c>
      <c r="AZ8" s="201">
        <v>1</v>
      </c>
      <c r="BA8" s="201">
        <f aca="true" t="shared" si="3" ref="BA8:BA14">IF(AZ8=1,G8,0)</f>
        <v>0</v>
      </c>
      <c r="BB8" s="201">
        <f aca="true" t="shared" si="4" ref="BB8:BB14">IF(AZ8=2,G8,0)</f>
        <v>0</v>
      </c>
      <c r="BC8" s="201">
        <f aca="true" t="shared" si="5" ref="BC8:BC14">IF(AZ8=3,G8,0)</f>
        <v>0</v>
      </c>
      <c r="BD8" s="201">
        <f aca="true" t="shared" si="6" ref="BD8:BD14">IF(AZ8=4,G8,0)</f>
        <v>0</v>
      </c>
      <c r="BE8" s="201">
        <f aca="true" t="shared" si="7" ref="BE8:BE14">IF(AZ8=5,G8,0)</f>
        <v>0</v>
      </c>
      <c r="CA8" s="270">
        <v>1</v>
      </c>
      <c r="CB8" s="270">
        <v>1</v>
      </c>
    </row>
    <row r="9" spans="1:80" ht="12.75">
      <c r="A9" s="229">
        <v>2</v>
      </c>
      <c r="B9" s="230" t="s">
        <v>108</v>
      </c>
      <c r="C9" s="231" t="s">
        <v>109</v>
      </c>
      <c r="D9" s="232" t="s">
        <v>107</v>
      </c>
      <c r="E9" s="233">
        <v>1</v>
      </c>
      <c r="F9" s="233">
        <v>0</v>
      </c>
      <c r="G9" s="234">
        <f t="shared" si="0"/>
        <v>0</v>
      </c>
      <c r="H9" s="235">
        <v>0</v>
      </c>
      <c r="I9" s="236">
        <f t="shared" si="1"/>
        <v>0</v>
      </c>
      <c r="J9" s="235">
        <v>0</v>
      </c>
      <c r="K9" s="236">
        <f t="shared" si="2"/>
        <v>0</v>
      </c>
      <c r="O9" s="270">
        <v>2</v>
      </c>
      <c r="AA9" s="201">
        <v>1</v>
      </c>
      <c r="AB9" s="201">
        <v>1</v>
      </c>
      <c r="AC9" s="201">
        <v>1</v>
      </c>
      <c r="AZ9" s="201">
        <v>1</v>
      </c>
      <c r="BA9" s="201">
        <f t="shared" si="3"/>
        <v>0</v>
      </c>
      <c r="BB9" s="201">
        <f t="shared" si="4"/>
        <v>0</v>
      </c>
      <c r="BC9" s="201">
        <f t="shared" si="5"/>
        <v>0</v>
      </c>
      <c r="BD9" s="201">
        <f t="shared" si="6"/>
        <v>0</v>
      </c>
      <c r="BE9" s="201">
        <f t="shared" si="7"/>
        <v>0</v>
      </c>
      <c r="CA9" s="270">
        <v>1</v>
      </c>
      <c r="CB9" s="270">
        <v>1</v>
      </c>
    </row>
    <row r="10" spans="1:80" ht="12.75">
      <c r="A10" s="229">
        <v>3</v>
      </c>
      <c r="B10" s="230" t="s">
        <v>110</v>
      </c>
      <c r="C10" s="231" t="s">
        <v>111</v>
      </c>
      <c r="D10" s="232" t="s">
        <v>107</v>
      </c>
      <c r="E10" s="233">
        <v>1</v>
      </c>
      <c r="F10" s="233">
        <v>0</v>
      </c>
      <c r="G10" s="234">
        <f t="shared" si="0"/>
        <v>0</v>
      </c>
      <c r="H10" s="235">
        <v>0</v>
      </c>
      <c r="I10" s="236">
        <f t="shared" si="1"/>
        <v>0</v>
      </c>
      <c r="J10" s="235">
        <v>0</v>
      </c>
      <c r="K10" s="236">
        <f t="shared" si="2"/>
        <v>0</v>
      </c>
      <c r="O10" s="270">
        <v>2</v>
      </c>
      <c r="AA10" s="201">
        <v>1</v>
      </c>
      <c r="AB10" s="201">
        <v>1</v>
      </c>
      <c r="AC10" s="201">
        <v>1</v>
      </c>
      <c r="AZ10" s="201">
        <v>1</v>
      </c>
      <c r="BA10" s="201">
        <f t="shared" si="3"/>
        <v>0</v>
      </c>
      <c r="BB10" s="201">
        <f t="shared" si="4"/>
        <v>0</v>
      </c>
      <c r="BC10" s="201">
        <f t="shared" si="5"/>
        <v>0</v>
      </c>
      <c r="BD10" s="201">
        <f t="shared" si="6"/>
        <v>0</v>
      </c>
      <c r="BE10" s="201">
        <f t="shared" si="7"/>
        <v>0</v>
      </c>
      <c r="CA10" s="270">
        <v>1</v>
      </c>
      <c r="CB10" s="270">
        <v>1</v>
      </c>
    </row>
    <row r="11" spans="1:80" ht="12.75">
      <c r="A11" s="229">
        <v>4</v>
      </c>
      <c r="B11" s="230" t="s">
        <v>112</v>
      </c>
      <c r="C11" s="231" t="s">
        <v>113</v>
      </c>
      <c r="D11" s="232" t="s">
        <v>107</v>
      </c>
      <c r="E11" s="233">
        <v>1</v>
      </c>
      <c r="F11" s="233">
        <v>0</v>
      </c>
      <c r="G11" s="234">
        <f t="shared" si="0"/>
        <v>0</v>
      </c>
      <c r="H11" s="235">
        <v>0</v>
      </c>
      <c r="I11" s="236">
        <f t="shared" si="1"/>
        <v>0</v>
      </c>
      <c r="J11" s="235">
        <v>0</v>
      </c>
      <c r="K11" s="236">
        <f t="shared" si="2"/>
        <v>0</v>
      </c>
      <c r="O11" s="270">
        <v>2</v>
      </c>
      <c r="AA11" s="201">
        <v>1</v>
      </c>
      <c r="AB11" s="201">
        <v>1</v>
      </c>
      <c r="AC11" s="201">
        <v>1</v>
      </c>
      <c r="AZ11" s="201">
        <v>1</v>
      </c>
      <c r="BA11" s="201">
        <f t="shared" si="3"/>
        <v>0</v>
      </c>
      <c r="BB11" s="201">
        <f t="shared" si="4"/>
        <v>0</v>
      </c>
      <c r="BC11" s="201">
        <f t="shared" si="5"/>
        <v>0</v>
      </c>
      <c r="BD11" s="201">
        <f t="shared" si="6"/>
        <v>0</v>
      </c>
      <c r="BE11" s="201">
        <f t="shared" si="7"/>
        <v>0</v>
      </c>
      <c r="CA11" s="270">
        <v>1</v>
      </c>
      <c r="CB11" s="270">
        <v>1</v>
      </c>
    </row>
    <row r="12" spans="1:80" ht="12.75">
      <c r="A12" s="229">
        <v>5</v>
      </c>
      <c r="B12" s="230" t="s">
        <v>114</v>
      </c>
      <c r="C12" s="231" t="s">
        <v>115</v>
      </c>
      <c r="D12" s="232" t="s">
        <v>107</v>
      </c>
      <c r="E12" s="233">
        <v>1</v>
      </c>
      <c r="F12" s="233">
        <v>0</v>
      </c>
      <c r="G12" s="234">
        <f t="shared" si="0"/>
        <v>0</v>
      </c>
      <c r="H12" s="235">
        <v>0</v>
      </c>
      <c r="I12" s="236">
        <f t="shared" si="1"/>
        <v>0</v>
      </c>
      <c r="J12" s="235">
        <v>0</v>
      </c>
      <c r="K12" s="236">
        <f t="shared" si="2"/>
        <v>0</v>
      </c>
      <c r="O12" s="270">
        <v>2</v>
      </c>
      <c r="AA12" s="201">
        <v>1</v>
      </c>
      <c r="AB12" s="201">
        <v>0</v>
      </c>
      <c r="AC12" s="201">
        <v>0</v>
      </c>
      <c r="AZ12" s="201">
        <v>1</v>
      </c>
      <c r="BA12" s="201">
        <f t="shared" si="3"/>
        <v>0</v>
      </c>
      <c r="BB12" s="201">
        <f t="shared" si="4"/>
        <v>0</v>
      </c>
      <c r="BC12" s="201">
        <f t="shared" si="5"/>
        <v>0</v>
      </c>
      <c r="BD12" s="201">
        <f t="shared" si="6"/>
        <v>0</v>
      </c>
      <c r="BE12" s="201">
        <f t="shared" si="7"/>
        <v>0</v>
      </c>
      <c r="CA12" s="270">
        <v>1</v>
      </c>
      <c r="CB12" s="270">
        <v>0</v>
      </c>
    </row>
    <row r="13" spans="1:80" ht="12.75">
      <c r="A13" s="229">
        <v>6</v>
      </c>
      <c r="B13" s="230" t="s">
        <v>116</v>
      </c>
      <c r="C13" s="231" t="s">
        <v>117</v>
      </c>
      <c r="D13" s="232" t="s">
        <v>107</v>
      </c>
      <c r="E13" s="233">
        <v>1</v>
      </c>
      <c r="F13" s="233">
        <v>0</v>
      </c>
      <c r="G13" s="234">
        <f t="shared" si="0"/>
        <v>0</v>
      </c>
      <c r="H13" s="235">
        <v>0</v>
      </c>
      <c r="I13" s="236">
        <f t="shared" si="1"/>
        <v>0</v>
      </c>
      <c r="J13" s="235">
        <v>0</v>
      </c>
      <c r="K13" s="236">
        <f t="shared" si="2"/>
        <v>0</v>
      </c>
      <c r="O13" s="270">
        <v>2</v>
      </c>
      <c r="AA13" s="201">
        <v>1</v>
      </c>
      <c r="AB13" s="201">
        <v>1</v>
      </c>
      <c r="AC13" s="201">
        <v>1</v>
      </c>
      <c r="AZ13" s="201">
        <v>1</v>
      </c>
      <c r="BA13" s="201">
        <f t="shared" si="3"/>
        <v>0</v>
      </c>
      <c r="BB13" s="201">
        <f t="shared" si="4"/>
        <v>0</v>
      </c>
      <c r="BC13" s="201">
        <f t="shared" si="5"/>
        <v>0</v>
      </c>
      <c r="BD13" s="201">
        <f t="shared" si="6"/>
        <v>0</v>
      </c>
      <c r="BE13" s="201">
        <f t="shared" si="7"/>
        <v>0</v>
      </c>
      <c r="CA13" s="270">
        <v>1</v>
      </c>
      <c r="CB13" s="270">
        <v>1</v>
      </c>
    </row>
    <row r="14" spans="1:80" ht="12.75">
      <c r="A14" s="229">
        <v>7</v>
      </c>
      <c r="B14" s="230" t="s">
        <v>118</v>
      </c>
      <c r="C14" s="231" t="s">
        <v>119</v>
      </c>
      <c r="D14" s="232" t="s">
        <v>107</v>
      </c>
      <c r="E14" s="233">
        <v>1</v>
      </c>
      <c r="F14" s="233">
        <v>0</v>
      </c>
      <c r="G14" s="234">
        <f t="shared" si="0"/>
        <v>0</v>
      </c>
      <c r="H14" s="235">
        <v>0</v>
      </c>
      <c r="I14" s="236">
        <f t="shared" si="1"/>
        <v>0</v>
      </c>
      <c r="J14" s="235">
        <v>0</v>
      </c>
      <c r="K14" s="236">
        <f t="shared" si="2"/>
        <v>0</v>
      </c>
      <c r="O14" s="270">
        <v>2</v>
      </c>
      <c r="AA14" s="201">
        <v>1</v>
      </c>
      <c r="AB14" s="201">
        <v>1</v>
      </c>
      <c r="AC14" s="201">
        <v>1</v>
      </c>
      <c r="AZ14" s="201">
        <v>1</v>
      </c>
      <c r="BA14" s="201">
        <f t="shared" si="3"/>
        <v>0</v>
      </c>
      <c r="BB14" s="201">
        <f t="shared" si="4"/>
        <v>0</v>
      </c>
      <c r="BC14" s="201">
        <f t="shared" si="5"/>
        <v>0</v>
      </c>
      <c r="BD14" s="201">
        <f t="shared" si="6"/>
        <v>0</v>
      </c>
      <c r="BE14" s="201">
        <f t="shared" si="7"/>
        <v>0</v>
      </c>
      <c r="CA14" s="270">
        <v>1</v>
      </c>
      <c r="CB14" s="270">
        <v>1</v>
      </c>
    </row>
    <row r="15" spans="1:57" ht="12.75">
      <c r="A15" s="246"/>
      <c r="B15" s="247" t="s">
        <v>94</v>
      </c>
      <c r="C15" s="248" t="s">
        <v>105</v>
      </c>
      <c r="D15" s="249"/>
      <c r="E15" s="250"/>
      <c r="F15" s="251"/>
      <c r="G15" s="252">
        <f>SUM(G7:G14)</f>
        <v>0</v>
      </c>
      <c r="H15" s="253"/>
      <c r="I15" s="254">
        <f>SUM(I7:I14)</f>
        <v>0</v>
      </c>
      <c r="J15" s="253"/>
      <c r="K15" s="254">
        <f>SUM(K7:K14)</f>
        <v>0</v>
      </c>
      <c r="O15" s="270">
        <v>4</v>
      </c>
      <c r="BA15" s="255">
        <f>SUM(BA7:BA14)</f>
        <v>0</v>
      </c>
      <c r="BB15" s="255">
        <f>SUM(BB7:BB14)</f>
        <v>0</v>
      </c>
      <c r="BC15" s="255">
        <f>SUM(BC7:BC14)</f>
        <v>0</v>
      </c>
      <c r="BD15" s="255">
        <f>SUM(BD7:BD14)</f>
        <v>0</v>
      </c>
      <c r="BE15" s="255">
        <f>SUM(BE7:BE14)</f>
        <v>0</v>
      </c>
    </row>
    <row r="16" ht="12.75">
      <c r="E16" s="201"/>
    </row>
    <row r="17" ht="12.75">
      <c r="E17" s="201"/>
    </row>
    <row r="18" ht="12.75">
      <c r="E18" s="201"/>
    </row>
    <row r="19" ht="12.75">
      <c r="E19" s="201"/>
    </row>
    <row r="20" ht="12.75">
      <c r="E20" s="201"/>
    </row>
    <row r="21" ht="12.75">
      <c r="E21" s="201"/>
    </row>
    <row r="22" ht="12.75">
      <c r="E22" s="201"/>
    </row>
    <row r="23" ht="12.75">
      <c r="E23" s="201"/>
    </row>
    <row r="24" ht="12.75">
      <c r="E24" s="201"/>
    </row>
    <row r="25" ht="12.75">
      <c r="E25" s="201"/>
    </row>
    <row r="26" ht="12.75">
      <c r="E26" s="201"/>
    </row>
    <row r="27" ht="12.75">
      <c r="E27" s="201"/>
    </row>
    <row r="28" ht="12.75">
      <c r="E28" s="201"/>
    </row>
    <row r="29" ht="12.75">
      <c r="E29" s="201"/>
    </row>
    <row r="30" ht="12.75">
      <c r="E30" s="201"/>
    </row>
    <row r="31" ht="12.75">
      <c r="E31" s="201"/>
    </row>
    <row r="32" ht="12.75">
      <c r="E32" s="201"/>
    </row>
    <row r="33" ht="12.75">
      <c r="E33" s="201"/>
    </row>
    <row r="34" ht="12.75">
      <c r="E34" s="201"/>
    </row>
    <row r="35" ht="12.75">
      <c r="E35" s="201"/>
    </row>
    <row r="36" ht="12.75">
      <c r="E36" s="201"/>
    </row>
    <row r="37" ht="12.75">
      <c r="E37" s="201"/>
    </row>
    <row r="38" ht="12.75">
      <c r="E38" s="201"/>
    </row>
    <row r="39" spans="1:7" ht="12.75">
      <c r="A39" s="245"/>
      <c r="B39" s="245"/>
      <c r="C39" s="245"/>
      <c r="D39" s="245"/>
      <c r="E39" s="245"/>
      <c r="F39" s="245"/>
      <c r="G39" s="245"/>
    </row>
    <row r="40" spans="1:7" ht="12.75">
      <c r="A40" s="245"/>
      <c r="B40" s="245"/>
      <c r="C40" s="245"/>
      <c r="D40" s="245"/>
      <c r="E40" s="245"/>
      <c r="F40" s="245"/>
      <c r="G40" s="245"/>
    </row>
    <row r="41" spans="1:7" ht="12.75">
      <c r="A41" s="245"/>
      <c r="B41" s="245"/>
      <c r="C41" s="245"/>
      <c r="D41" s="245"/>
      <c r="E41" s="245"/>
      <c r="F41" s="245"/>
      <c r="G41" s="245"/>
    </row>
    <row r="42" spans="1:7" ht="12.75">
      <c r="A42" s="245"/>
      <c r="B42" s="245"/>
      <c r="C42" s="245"/>
      <c r="D42" s="245"/>
      <c r="E42" s="245"/>
      <c r="F42" s="245"/>
      <c r="G42" s="245"/>
    </row>
    <row r="43" ht="12.75">
      <c r="E43" s="201"/>
    </row>
    <row r="44" ht="12.75">
      <c r="E44" s="201"/>
    </row>
    <row r="45" ht="12.75">
      <c r="E45" s="201"/>
    </row>
    <row r="46" ht="12.75">
      <c r="E46" s="201"/>
    </row>
    <row r="47" ht="12.75">
      <c r="E47" s="201"/>
    </row>
    <row r="48" ht="12.75">
      <c r="E48" s="201"/>
    </row>
    <row r="49" ht="12.75">
      <c r="E49" s="201"/>
    </row>
    <row r="50" ht="12.75">
      <c r="E50" s="201"/>
    </row>
    <row r="51" ht="12.75">
      <c r="E51" s="201"/>
    </row>
    <row r="52" ht="12.75">
      <c r="E52" s="201"/>
    </row>
    <row r="53" ht="12.75">
      <c r="E53" s="201"/>
    </row>
    <row r="54" ht="12.75">
      <c r="E54" s="201"/>
    </row>
    <row r="55" ht="12.75">
      <c r="E55" s="201"/>
    </row>
    <row r="56" ht="12.75">
      <c r="E56" s="201"/>
    </row>
    <row r="57" ht="12.75">
      <c r="E57" s="201"/>
    </row>
    <row r="58" ht="12.75">
      <c r="E58" s="201"/>
    </row>
    <row r="59" ht="12.75">
      <c r="E59" s="201"/>
    </row>
    <row r="60" ht="12.75">
      <c r="E60" s="201"/>
    </row>
    <row r="61" ht="12.75">
      <c r="E61" s="201"/>
    </row>
    <row r="62" ht="12.75">
      <c r="E62" s="201"/>
    </row>
    <row r="63" ht="12.75">
      <c r="E63" s="201"/>
    </row>
    <row r="64" ht="12.75">
      <c r="E64" s="201"/>
    </row>
    <row r="65" ht="12.75">
      <c r="E65" s="201"/>
    </row>
    <row r="66" ht="12.75">
      <c r="E66" s="201"/>
    </row>
    <row r="67" ht="12.75">
      <c r="E67" s="201"/>
    </row>
    <row r="68" ht="12.75">
      <c r="E68" s="201"/>
    </row>
    <row r="69" ht="12.75">
      <c r="E69" s="201"/>
    </row>
    <row r="70" ht="12.75">
      <c r="E70" s="201"/>
    </row>
    <row r="71" ht="12.75">
      <c r="E71" s="201"/>
    </row>
    <row r="72" ht="12.75">
      <c r="E72" s="201"/>
    </row>
    <row r="73" ht="12.75">
      <c r="E73" s="201"/>
    </row>
    <row r="74" spans="1:2" ht="12.75">
      <c r="A74" s="256"/>
      <c r="B74" s="256"/>
    </row>
    <row r="75" spans="1:7" ht="12.75">
      <c r="A75" s="245"/>
      <c r="B75" s="245"/>
      <c r="C75" s="257"/>
      <c r="D75" s="257"/>
      <c r="E75" s="258"/>
      <c r="F75" s="257"/>
      <c r="G75" s="259"/>
    </row>
    <row r="76" spans="1:7" ht="12.75">
      <c r="A76" s="260"/>
      <c r="B76" s="260"/>
      <c r="C76" s="245"/>
      <c r="D76" s="245"/>
      <c r="E76" s="261"/>
      <c r="F76" s="245"/>
      <c r="G76" s="245"/>
    </row>
    <row r="77" spans="1:7" ht="12.75">
      <c r="A77" s="245"/>
      <c r="B77" s="245"/>
      <c r="C77" s="245"/>
      <c r="D77" s="245"/>
      <c r="E77" s="261"/>
      <c r="F77" s="245"/>
      <c r="G77" s="245"/>
    </row>
    <row r="78" spans="1:7" ht="12.75">
      <c r="A78" s="245"/>
      <c r="B78" s="245"/>
      <c r="C78" s="245"/>
      <c r="D78" s="245"/>
      <c r="E78" s="261"/>
      <c r="F78" s="245"/>
      <c r="G78" s="245"/>
    </row>
    <row r="79" spans="1:7" ht="12.75">
      <c r="A79" s="245"/>
      <c r="B79" s="245"/>
      <c r="C79" s="245"/>
      <c r="D79" s="245"/>
      <c r="E79" s="261"/>
      <c r="F79" s="245"/>
      <c r="G79" s="245"/>
    </row>
    <row r="80" spans="1:7" ht="12.75">
      <c r="A80" s="245"/>
      <c r="B80" s="245"/>
      <c r="C80" s="245"/>
      <c r="D80" s="245"/>
      <c r="E80" s="261"/>
      <c r="F80" s="245"/>
      <c r="G80" s="245"/>
    </row>
    <row r="81" spans="1:7" ht="12.75">
      <c r="A81" s="245"/>
      <c r="B81" s="245"/>
      <c r="C81" s="245"/>
      <c r="D81" s="245"/>
      <c r="E81" s="261"/>
      <c r="F81" s="245"/>
      <c r="G81" s="245"/>
    </row>
    <row r="82" spans="1:7" ht="12.75">
      <c r="A82" s="245"/>
      <c r="B82" s="245"/>
      <c r="C82" s="245"/>
      <c r="D82" s="245"/>
      <c r="E82" s="261"/>
      <c r="F82" s="245"/>
      <c r="G82" s="245"/>
    </row>
    <row r="83" spans="1:7" ht="12.75">
      <c r="A83" s="245"/>
      <c r="B83" s="245"/>
      <c r="C83" s="245"/>
      <c r="D83" s="245"/>
      <c r="E83" s="261"/>
      <c r="F83" s="245"/>
      <c r="G83" s="245"/>
    </row>
    <row r="84" spans="1:7" ht="12.75">
      <c r="A84" s="245"/>
      <c r="B84" s="245"/>
      <c r="C84" s="245"/>
      <c r="D84" s="245"/>
      <c r="E84" s="261"/>
      <c r="F84" s="245"/>
      <c r="G84" s="245"/>
    </row>
    <row r="85" spans="1:7" ht="12.75">
      <c r="A85" s="245"/>
      <c r="B85" s="245"/>
      <c r="C85" s="245"/>
      <c r="D85" s="245"/>
      <c r="E85" s="261"/>
      <c r="F85" s="245"/>
      <c r="G85" s="245"/>
    </row>
    <row r="86" spans="1:7" ht="12.75">
      <c r="A86" s="245"/>
      <c r="B86" s="245"/>
      <c r="C86" s="245"/>
      <c r="D86" s="245"/>
      <c r="E86" s="261"/>
      <c r="F86" s="245"/>
      <c r="G86" s="245"/>
    </row>
    <row r="87" spans="1:7" ht="12.75">
      <c r="A87" s="245"/>
      <c r="B87" s="245"/>
      <c r="C87" s="245"/>
      <c r="D87" s="245"/>
      <c r="E87" s="261"/>
      <c r="F87" s="245"/>
      <c r="G87" s="245"/>
    </row>
    <row r="88" spans="1:7" ht="12.75">
      <c r="A88" s="245"/>
      <c r="B88" s="245"/>
      <c r="C88" s="245"/>
      <c r="D88" s="245"/>
      <c r="E88" s="261"/>
      <c r="F88" s="245"/>
      <c r="G88" s="24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9">
      <selection activeCell="F24" sqref="F24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2" t="s">
        <v>95</v>
      </c>
      <c r="B1" s="63"/>
      <c r="C1" s="63"/>
      <c r="D1" s="63"/>
      <c r="E1" s="63"/>
      <c r="F1" s="63"/>
      <c r="G1" s="63"/>
    </row>
    <row r="2" spans="1:7" ht="12.75" customHeight="1">
      <c r="A2" s="64" t="s">
        <v>28</v>
      </c>
      <c r="B2" s="65"/>
      <c r="C2" s="66" t="s">
        <v>441</v>
      </c>
      <c r="D2" s="66" t="s">
        <v>442</v>
      </c>
      <c r="E2" s="67"/>
      <c r="F2" s="68" t="s">
        <v>29</v>
      </c>
      <c r="G2" s="69"/>
    </row>
    <row r="3" spans="1:7" ht="3" customHeight="1" hidden="1">
      <c r="A3" s="70"/>
      <c r="B3" s="71"/>
      <c r="C3" s="72"/>
      <c r="D3" s="72"/>
      <c r="E3" s="73"/>
      <c r="F3" s="74"/>
      <c r="G3" s="75"/>
    </row>
    <row r="4" spans="1:7" ht="12" customHeight="1">
      <c r="A4" s="76" t="s">
        <v>30</v>
      </c>
      <c r="B4" s="71"/>
      <c r="C4" s="72"/>
      <c r="D4" s="72"/>
      <c r="E4" s="73"/>
      <c r="F4" s="74" t="s">
        <v>31</v>
      </c>
      <c r="G4" s="77"/>
    </row>
    <row r="5" spans="1:7" ht="12.75" customHeight="1">
      <c r="A5" s="78" t="s">
        <v>108</v>
      </c>
      <c r="B5" s="79"/>
      <c r="C5" s="80" t="s">
        <v>101</v>
      </c>
      <c r="D5" s="81"/>
      <c r="E5" s="79"/>
      <c r="F5" s="74" t="s">
        <v>32</v>
      </c>
      <c r="G5" s="75"/>
    </row>
    <row r="6" spans="1:15" ht="12.75" customHeight="1">
      <c r="A6" s="76" t="s">
        <v>33</v>
      </c>
      <c r="B6" s="71"/>
      <c r="C6" s="72"/>
      <c r="D6" s="72"/>
      <c r="E6" s="73"/>
      <c r="F6" s="82" t="s">
        <v>34</v>
      </c>
      <c r="G6" s="83"/>
      <c r="O6" s="84"/>
    </row>
    <row r="7" spans="1:7" ht="12.75" customHeight="1">
      <c r="A7" s="85" t="s">
        <v>97</v>
      </c>
      <c r="B7" s="86"/>
      <c r="C7" s="87" t="s">
        <v>98</v>
      </c>
      <c r="D7" s="88"/>
      <c r="E7" s="88"/>
      <c r="F7" s="89" t="s">
        <v>35</v>
      </c>
      <c r="G7" s="83">
        <f>IF(G6=0,,ROUND((F30+F32)/G6,1))</f>
        <v>0</v>
      </c>
    </row>
    <row r="8" spans="1:9" ht="12.75">
      <c r="A8" s="90" t="s">
        <v>36</v>
      </c>
      <c r="B8" s="74"/>
      <c r="C8" s="628"/>
      <c r="D8" s="628"/>
      <c r="E8" s="626"/>
      <c r="F8" s="91" t="s">
        <v>37</v>
      </c>
      <c r="G8" s="92"/>
      <c r="H8" s="93"/>
      <c r="I8" s="94"/>
    </row>
    <row r="9" spans="1:8" ht="12.75">
      <c r="A9" s="90" t="s">
        <v>38</v>
      </c>
      <c r="B9" s="74"/>
      <c r="C9" s="628"/>
      <c r="D9" s="628"/>
      <c r="E9" s="626"/>
      <c r="F9" s="74"/>
      <c r="G9" s="95"/>
      <c r="H9" s="96"/>
    </row>
    <row r="10" spans="1:8" ht="12.75">
      <c r="A10" s="90" t="s">
        <v>39</v>
      </c>
      <c r="B10" s="74"/>
      <c r="C10" s="628"/>
      <c r="D10" s="628"/>
      <c r="E10" s="628"/>
      <c r="F10" s="97"/>
      <c r="G10" s="98"/>
      <c r="H10" s="99"/>
    </row>
    <row r="11" spans="1:57" ht="13.5" customHeight="1">
      <c r="A11" s="90" t="s">
        <v>40</v>
      </c>
      <c r="B11" s="74"/>
      <c r="C11" s="628"/>
      <c r="D11" s="628"/>
      <c r="E11" s="628"/>
      <c r="F11" s="100" t="s">
        <v>41</v>
      </c>
      <c r="G11" s="101"/>
      <c r="H11" s="96"/>
      <c r="BA11" s="102"/>
      <c r="BB11" s="102"/>
      <c r="BC11" s="102"/>
      <c r="BD11" s="102"/>
      <c r="BE11" s="102"/>
    </row>
    <row r="12" spans="1:8" ht="12.75" customHeight="1">
      <c r="A12" s="103" t="s">
        <v>42</v>
      </c>
      <c r="B12" s="71"/>
      <c r="C12" s="637"/>
      <c r="D12" s="637"/>
      <c r="E12" s="637"/>
      <c r="F12" s="104" t="s">
        <v>43</v>
      </c>
      <c r="G12" s="105"/>
      <c r="H12" s="96"/>
    </row>
    <row r="13" spans="1:8" ht="28.5" customHeight="1" thickBot="1">
      <c r="A13" s="106" t="s">
        <v>44</v>
      </c>
      <c r="B13" s="107"/>
      <c r="C13" s="107"/>
      <c r="D13" s="107"/>
      <c r="E13" s="108"/>
      <c r="F13" s="108"/>
      <c r="G13" s="109"/>
      <c r="H13" s="96"/>
    </row>
    <row r="14" spans="1:7" ht="17.25" customHeight="1" thickBot="1">
      <c r="A14" s="110" t="s">
        <v>45</v>
      </c>
      <c r="B14" s="111"/>
      <c r="C14" s="112"/>
      <c r="D14" s="113"/>
      <c r="E14" s="114"/>
      <c r="F14" s="114"/>
      <c r="G14" s="112"/>
    </row>
    <row r="15" spans="1:7" ht="15.75" customHeight="1">
      <c r="A15" s="115"/>
      <c r="B15" s="116" t="s">
        <v>47</v>
      </c>
      <c r="C15" s="117">
        <f>'St 5NP Rek'!E25</f>
        <v>0</v>
      </c>
      <c r="D15" s="118"/>
      <c r="E15" s="119"/>
      <c r="F15" s="120"/>
      <c r="G15" s="117"/>
    </row>
    <row r="16" spans="1:7" ht="15.75" customHeight="1">
      <c r="A16" s="115" t="s">
        <v>48</v>
      </c>
      <c r="B16" s="116" t="s">
        <v>49</v>
      </c>
      <c r="C16" s="117">
        <f>'St 5NP Rek'!F25</f>
        <v>0</v>
      </c>
      <c r="D16" s="70"/>
      <c r="E16" s="121"/>
      <c r="F16" s="122"/>
      <c r="G16" s="117"/>
    </row>
    <row r="17" spans="1:7" ht="15.75" customHeight="1">
      <c r="A17" s="115" t="s">
        <v>50</v>
      </c>
      <c r="B17" s="116" t="s">
        <v>51</v>
      </c>
      <c r="C17" s="117">
        <f>'St 5NP Rek'!H25</f>
        <v>0</v>
      </c>
      <c r="D17" s="70"/>
      <c r="E17" s="121"/>
      <c r="F17" s="122"/>
      <c r="G17" s="117"/>
    </row>
    <row r="18" spans="1:7" ht="15.75" customHeight="1">
      <c r="A18" s="123" t="s">
        <v>52</v>
      </c>
      <c r="B18" s="124" t="s">
        <v>53</v>
      </c>
      <c r="C18" s="117">
        <f>'St 5NP Rek'!G25</f>
        <v>0</v>
      </c>
      <c r="D18" s="70"/>
      <c r="E18" s="121"/>
      <c r="F18" s="122"/>
      <c r="G18" s="117"/>
    </row>
    <row r="19" spans="1:7" ht="15.75" customHeight="1">
      <c r="A19" s="125" t="s">
        <v>54</v>
      </c>
      <c r="B19" s="116"/>
      <c r="C19" s="117">
        <f>SUM(C15:C18)</f>
        <v>0</v>
      </c>
      <c r="D19" s="70"/>
      <c r="E19" s="121"/>
      <c r="F19" s="122"/>
      <c r="G19" s="117"/>
    </row>
    <row r="20" spans="1:7" ht="15.75" customHeight="1">
      <c r="A20" s="125"/>
      <c r="B20" s="116"/>
      <c r="C20" s="117"/>
      <c r="D20" s="70"/>
      <c r="E20" s="121"/>
      <c r="F20" s="122"/>
      <c r="G20" s="117"/>
    </row>
    <row r="21" spans="1:7" ht="15.75" customHeight="1">
      <c r="A21" s="125" t="s">
        <v>27</v>
      </c>
      <c r="B21" s="116"/>
      <c r="C21" s="117">
        <f>'St 5NP Rek'!I25</f>
        <v>0</v>
      </c>
      <c r="D21" s="70"/>
      <c r="E21" s="121"/>
      <c r="F21" s="122"/>
      <c r="G21" s="117"/>
    </row>
    <row r="22" spans="1:7" ht="15.75" customHeight="1">
      <c r="A22" s="126" t="s">
        <v>55</v>
      </c>
      <c r="B22" s="96"/>
      <c r="C22" s="117">
        <f>C19+C21</f>
        <v>0</v>
      </c>
      <c r="D22" s="70"/>
      <c r="E22" s="121"/>
      <c r="F22" s="122"/>
      <c r="G22" s="117"/>
    </row>
    <row r="23" spans="1:7" ht="15.75" customHeight="1" thickBot="1">
      <c r="A23" s="638" t="s">
        <v>56</v>
      </c>
      <c r="B23" s="639"/>
      <c r="C23" s="127">
        <f>C22+G23</f>
        <v>0</v>
      </c>
      <c r="D23" s="128"/>
      <c r="E23" s="129"/>
      <c r="F23" s="130"/>
      <c r="G23" s="117"/>
    </row>
    <row r="24" spans="1:7" ht="12.75">
      <c r="A24" s="131" t="s">
        <v>58</v>
      </c>
      <c r="B24" s="132"/>
      <c r="C24" s="133"/>
      <c r="D24" s="132" t="s">
        <v>59</v>
      </c>
      <c r="E24" s="132"/>
      <c r="F24" s="134" t="s">
        <v>60</v>
      </c>
      <c r="G24" s="135"/>
    </row>
    <row r="25" spans="1:7" ht="12.75">
      <c r="A25" s="126" t="s">
        <v>61</v>
      </c>
      <c r="B25" s="96"/>
      <c r="C25" s="136"/>
      <c r="D25" s="96" t="s">
        <v>61</v>
      </c>
      <c r="F25" s="137" t="s">
        <v>61</v>
      </c>
      <c r="G25" s="138"/>
    </row>
    <row r="26" spans="1:7" ht="37.5" customHeight="1">
      <c r="A26" s="126" t="s">
        <v>62</v>
      </c>
      <c r="B26" s="139"/>
      <c r="C26" s="136"/>
      <c r="D26" s="96" t="s">
        <v>62</v>
      </c>
      <c r="F26" s="137" t="s">
        <v>62</v>
      </c>
      <c r="G26" s="138"/>
    </row>
    <row r="27" spans="1:7" ht="12.75">
      <c r="A27" s="126"/>
      <c r="B27" s="140"/>
      <c r="C27" s="136"/>
      <c r="D27" s="96"/>
      <c r="F27" s="137"/>
      <c r="G27" s="138"/>
    </row>
    <row r="28" spans="1:7" ht="12.75">
      <c r="A28" s="126" t="s">
        <v>63</v>
      </c>
      <c r="B28" s="96"/>
      <c r="C28" s="136"/>
      <c r="D28" s="137" t="s">
        <v>64</v>
      </c>
      <c r="E28" s="136"/>
      <c r="F28" s="141" t="s">
        <v>64</v>
      </c>
      <c r="G28" s="138"/>
    </row>
    <row r="29" spans="1:7" ht="69" customHeight="1">
      <c r="A29" s="126"/>
      <c r="B29" s="96"/>
      <c r="C29" s="142"/>
      <c r="D29" s="143"/>
      <c r="E29" s="142"/>
      <c r="F29" s="96"/>
      <c r="G29" s="138"/>
    </row>
    <row r="30" spans="1:7" ht="12.75">
      <c r="A30" s="144" t="s">
        <v>11</v>
      </c>
      <c r="B30" s="145"/>
      <c r="C30" s="146">
        <v>21</v>
      </c>
      <c r="D30" s="145" t="s">
        <v>65</v>
      </c>
      <c r="E30" s="147"/>
      <c r="F30" s="267">
        <f>C23-F32</f>
        <v>0</v>
      </c>
      <c r="G30" s="268"/>
    </row>
    <row r="31" spans="1:7" ht="12.75">
      <c r="A31" s="144" t="s">
        <v>66</v>
      </c>
      <c r="B31" s="145"/>
      <c r="C31" s="146">
        <f>C30</f>
        <v>21</v>
      </c>
      <c r="D31" s="145" t="s">
        <v>67</v>
      </c>
      <c r="E31" s="147"/>
      <c r="F31" s="267">
        <f>ROUND(PRODUCT(F30,C31/100),0)</f>
        <v>0</v>
      </c>
      <c r="G31" s="268"/>
    </row>
    <row r="32" spans="1:7" ht="12.75">
      <c r="A32" s="144" t="s">
        <v>11</v>
      </c>
      <c r="B32" s="145"/>
      <c r="C32" s="146">
        <v>0</v>
      </c>
      <c r="D32" s="145" t="s">
        <v>67</v>
      </c>
      <c r="E32" s="147"/>
      <c r="F32" s="267">
        <v>0</v>
      </c>
      <c r="G32" s="268"/>
    </row>
    <row r="33" spans="1:7" ht="12.75">
      <c r="A33" s="144" t="s">
        <v>66</v>
      </c>
      <c r="B33" s="148"/>
      <c r="C33" s="149">
        <f>C32</f>
        <v>0</v>
      </c>
      <c r="D33" s="145" t="s">
        <v>67</v>
      </c>
      <c r="E33" s="122"/>
      <c r="F33" s="267">
        <f>ROUND(PRODUCT(F32,C33/100),0)</f>
        <v>0</v>
      </c>
      <c r="G33" s="268"/>
    </row>
    <row r="34" spans="1:7" s="153" customFormat="1" ht="19.5" customHeight="1" thickBot="1">
      <c r="A34" s="150" t="s">
        <v>68</v>
      </c>
      <c r="B34" s="151"/>
      <c r="C34" s="151"/>
      <c r="D34" s="151"/>
      <c r="E34" s="152"/>
      <c r="F34" s="641">
        <f>ROUND(SUM(F30:F33),0)</f>
        <v>0</v>
      </c>
      <c r="G34" s="642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43"/>
      <c r="C37" s="643"/>
      <c r="D37" s="643"/>
      <c r="E37" s="643"/>
      <c r="F37" s="643"/>
      <c r="G37" s="643"/>
      <c r="H37" s="1" t="s">
        <v>1</v>
      </c>
    </row>
    <row r="38" spans="1:8" ht="12.75" customHeight="1">
      <c r="A38" s="154"/>
      <c r="B38" s="643"/>
      <c r="C38" s="643"/>
      <c r="D38" s="643"/>
      <c r="E38" s="643"/>
      <c r="F38" s="643"/>
      <c r="G38" s="643"/>
      <c r="H38" s="1" t="s">
        <v>1</v>
      </c>
    </row>
    <row r="39" spans="1:8" ht="12.75">
      <c r="A39" s="154"/>
      <c r="B39" s="643"/>
      <c r="C39" s="643"/>
      <c r="D39" s="643"/>
      <c r="E39" s="643"/>
      <c r="F39" s="643"/>
      <c r="G39" s="643"/>
      <c r="H39" s="1" t="s">
        <v>1</v>
      </c>
    </row>
    <row r="40" spans="1:8" ht="12.75">
      <c r="A40" s="154"/>
      <c r="B40" s="643"/>
      <c r="C40" s="643"/>
      <c r="D40" s="643"/>
      <c r="E40" s="643"/>
      <c r="F40" s="643"/>
      <c r="G40" s="643"/>
      <c r="H40" s="1" t="s">
        <v>1</v>
      </c>
    </row>
    <row r="41" spans="1:8" ht="12.75">
      <c r="A41" s="154"/>
      <c r="B41" s="643"/>
      <c r="C41" s="643"/>
      <c r="D41" s="643"/>
      <c r="E41" s="643"/>
      <c r="F41" s="643"/>
      <c r="G41" s="643"/>
      <c r="H41" s="1" t="s">
        <v>1</v>
      </c>
    </row>
    <row r="42" spans="1:8" ht="12.75">
      <c r="A42" s="154"/>
      <c r="B42" s="643"/>
      <c r="C42" s="643"/>
      <c r="D42" s="643"/>
      <c r="E42" s="643"/>
      <c r="F42" s="643"/>
      <c r="G42" s="643"/>
      <c r="H42" s="1" t="s">
        <v>1</v>
      </c>
    </row>
    <row r="43" spans="1:8" ht="12.75">
      <c r="A43" s="154"/>
      <c r="B43" s="643"/>
      <c r="C43" s="643"/>
      <c r="D43" s="643"/>
      <c r="E43" s="643"/>
      <c r="F43" s="643"/>
      <c r="G43" s="643"/>
      <c r="H43" s="1" t="s">
        <v>1</v>
      </c>
    </row>
    <row r="44" spans="1:8" ht="12.75" customHeight="1">
      <c r="A44" s="154"/>
      <c r="B44" s="643"/>
      <c r="C44" s="643"/>
      <c r="D44" s="643"/>
      <c r="E44" s="643"/>
      <c r="F44" s="643"/>
      <c r="G44" s="643"/>
      <c r="H44" s="1" t="s">
        <v>1</v>
      </c>
    </row>
    <row r="45" spans="1:8" ht="12.75" customHeight="1">
      <c r="A45" s="154"/>
      <c r="B45" s="643"/>
      <c r="C45" s="643"/>
      <c r="D45" s="643"/>
      <c r="E45" s="643"/>
      <c r="F45" s="643"/>
      <c r="G45" s="643"/>
      <c r="H45" s="1" t="s">
        <v>1</v>
      </c>
    </row>
    <row r="46" spans="2:7" ht="12.75">
      <c r="B46" s="640"/>
      <c r="C46" s="640"/>
      <c r="D46" s="640"/>
      <c r="E46" s="640"/>
      <c r="F46" s="640"/>
      <c r="G46" s="640"/>
    </row>
    <row r="47" spans="2:7" ht="12.75">
      <c r="B47" s="640"/>
      <c r="C47" s="640"/>
      <c r="D47" s="640"/>
      <c r="E47" s="640"/>
      <c r="F47" s="640"/>
      <c r="G47" s="640"/>
    </row>
    <row r="48" spans="2:7" ht="12.75">
      <c r="B48" s="640"/>
      <c r="C48" s="640"/>
      <c r="D48" s="640"/>
      <c r="E48" s="640"/>
      <c r="F48" s="640"/>
      <c r="G48" s="640"/>
    </row>
    <row r="49" spans="2:7" ht="12.75">
      <c r="B49" s="640"/>
      <c r="C49" s="640"/>
      <c r="D49" s="640"/>
      <c r="E49" s="640"/>
      <c r="F49" s="640"/>
      <c r="G49" s="640"/>
    </row>
    <row r="50" spans="2:7" ht="12.75">
      <c r="B50" s="640"/>
      <c r="C50" s="640"/>
      <c r="D50" s="640"/>
      <c r="E50" s="640"/>
      <c r="F50" s="640"/>
      <c r="G50" s="640"/>
    </row>
    <row r="51" spans="2:7" ht="12.75">
      <c r="B51" s="640"/>
      <c r="C51" s="640"/>
      <c r="D51" s="640"/>
      <c r="E51" s="640"/>
      <c r="F51" s="640"/>
      <c r="G51" s="640"/>
    </row>
  </sheetData>
  <sheetProtection/>
  <mergeCells count="14">
    <mergeCell ref="B50:G50"/>
    <mergeCell ref="B51:G51"/>
    <mergeCell ref="F34:G34"/>
    <mergeCell ref="B37:G45"/>
    <mergeCell ref="B46:G46"/>
    <mergeCell ref="B47:G47"/>
    <mergeCell ref="B48:G48"/>
    <mergeCell ref="B49:G49"/>
    <mergeCell ref="C12:E12"/>
    <mergeCell ref="A23:B23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0">
      <selection activeCell="D27" sqref="D27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44" t="s">
        <v>2</v>
      </c>
      <c r="B1" s="645"/>
      <c r="C1" s="155" t="s">
        <v>99</v>
      </c>
      <c r="D1" s="156"/>
      <c r="E1" s="157"/>
      <c r="F1" s="156"/>
      <c r="G1" s="158" t="s">
        <v>70</v>
      </c>
      <c r="H1" s="159" t="s">
        <v>441</v>
      </c>
      <c r="I1" s="160"/>
    </row>
    <row r="2" spans="1:9" ht="13.5" thickBot="1">
      <c r="A2" s="646" t="s">
        <v>71</v>
      </c>
      <c r="B2" s="647"/>
      <c r="C2" s="161" t="s">
        <v>102</v>
      </c>
      <c r="D2" s="162"/>
      <c r="E2" s="163"/>
      <c r="F2" s="162"/>
      <c r="G2" s="648" t="s">
        <v>442</v>
      </c>
      <c r="H2" s="649"/>
      <c r="I2" s="650"/>
    </row>
    <row r="3" ht="13.5" thickTop="1">
      <c r="F3" s="96"/>
    </row>
    <row r="4" spans="1:9" ht="19.5" customHeight="1">
      <c r="A4" s="164" t="s">
        <v>72</v>
      </c>
      <c r="B4" s="165"/>
      <c r="C4" s="165"/>
      <c r="D4" s="165"/>
      <c r="E4" s="166"/>
      <c r="F4" s="165"/>
      <c r="G4" s="165"/>
      <c r="H4" s="165"/>
      <c r="I4" s="165"/>
    </row>
    <row r="5" ht="13.5" thickBot="1"/>
    <row r="6" spans="1:9" s="96" customFormat="1" ht="13.5" thickBot="1">
      <c r="A6" s="167"/>
      <c r="B6" s="168" t="s">
        <v>73</v>
      </c>
      <c r="C6" s="168"/>
      <c r="D6" s="169"/>
      <c r="E6" s="170" t="s">
        <v>23</v>
      </c>
      <c r="F6" s="171" t="s">
        <v>24</v>
      </c>
      <c r="G6" s="171" t="s">
        <v>25</v>
      </c>
      <c r="H6" s="171" t="s">
        <v>26</v>
      </c>
      <c r="I6" s="172" t="s">
        <v>27</v>
      </c>
    </row>
    <row r="7" spans="1:9" s="96" customFormat="1" ht="12.75">
      <c r="A7" s="262" t="str">
        <f>'St 5NP Pol'!B7</f>
        <v>3</v>
      </c>
      <c r="B7" s="55" t="str">
        <f>'St 5NP Pol'!C7</f>
        <v>Svislé a kompletní konstrukce</v>
      </c>
      <c r="D7" s="173"/>
      <c r="E7" s="263">
        <f>'St 5NP Pol'!BA38</f>
        <v>0</v>
      </c>
      <c r="F7" s="264">
        <f>'St 5NP Pol'!BB38</f>
        <v>0</v>
      </c>
      <c r="G7" s="264">
        <f>'St 5NP Pol'!BC38</f>
        <v>0</v>
      </c>
      <c r="H7" s="264">
        <f>'St 5NP Pol'!BD38</f>
        <v>0</v>
      </c>
      <c r="I7" s="265">
        <f>'St 5NP Pol'!BE38</f>
        <v>0</v>
      </c>
    </row>
    <row r="8" spans="1:9" s="96" customFormat="1" ht="12.75">
      <c r="A8" s="262" t="str">
        <f>'St 5NP Pol'!B39</f>
        <v>342</v>
      </c>
      <c r="B8" s="55" t="str">
        <f>'St 5NP Pol'!C39</f>
        <v>Sádrokartonové konstrukce</v>
      </c>
      <c r="D8" s="173"/>
      <c r="E8" s="263">
        <f>'St 5NP Pol'!BA53</f>
        <v>0</v>
      </c>
      <c r="F8" s="264">
        <f>'St 5NP Pol'!BB53</f>
        <v>0</v>
      </c>
      <c r="G8" s="264">
        <f>'St 5NP Pol'!BC53</f>
        <v>0</v>
      </c>
      <c r="H8" s="264">
        <f>'St 5NP Pol'!BD53</f>
        <v>0</v>
      </c>
      <c r="I8" s="265">
        <f>'St 5NP Pol'!BE53</f>
        <v>0</v>
      </c>
    </row>
    <row r="9" spans="1:9" s="96" customFormat="1" ht="12.75">
      <c r="A9" s="262" t="str">
        <f>'St 5NP Pol'!B54</f>
        <v>4</v>
      </c>
      <c r="B9" s="55" t="str">
        <f>'St 5NP Pol'!C54</f>
        <v>Vodorovné konstrukce</v>
      </c>
      <c r="D9" s="173"/>
      <c r="E9" s="263">
        <f>'St 5NP Pol'!BA59</f>
        <v>0</v>
      </c>
      <c r="F9" s="264">
        <f>'St 5NP Pol'!BB59</f>
        <v>0</v>
      </c>
      <c r="G9" s="264">
        <f>'St 5NP Pol'!BC59</f>
        <v>0</v>
      </c>
      <c r="H9" s="264">
        <f>'St 5NP Pol'!BD59</f>
        <v>0</v>
      </c>
      <c r="I9" s="265">
        <f>'St 5NP Pol'!BE59</f>
        <v>0</v>
      </c>
    </row>
    <row r="10" spans="1:9" s="96" customFormat="1" ht="12.75">
      <c r="A10" s="262" t="str">
        <f>'St 5NP Pol'!B60</f>
        <v>61</v>
      </c>
      <c r="B10" s="55" t="str">
        <f>'St 5NP Pol'!C60</f>
        <v>Upravy povrchů vnitřní</v>
      </c>
      <c r="D10" s="173"/>
      <c r="E10" s="263">
        <f>'St 5NP Pol'!BA127</f>
        <v>0</v>
      </c>
      <c r="F10" s="264">
        <f>'St 5NP Pol'!BB127</f>
        <v>0</v>
      </c>
      <c r="G10" s="264">
        <f>'St 5NP Pol'!BC127</f>
        <v>0</v>
      </c>
      <c r="H10" s="264">
        <f>'St 5NP Pol'!BD127</f>
        <v>0</v>
      </c>
      <c r="I10" s="265">
        <f>'St 5NP Pol'!BE127</f>
        <v>0</v>
      </c>
    </row>
    <row r="11" spans="1:9" s="96" customFormat="1" ht="12.75">
      <c r="A11" s="262" t="str">
        <f>'St 5NP Pol'!B128</f>
        <v>63</v>
      </c>
      <c r="B11" s="55" t="str">
        <f>'St 5NP Pol'!C128</f>
        <v>Podlahy a podlahové konstrukce</v>
      </c>
      <c r="D11" s="173"/>
      <c r="E11" s="263">
        <f>'St 5NP Pol'!BA138</f>
        <v>0</v>
      </c>
      <c r="F11" s="264">
        <f>'St 5NP Pol'!BB138</f>
        <v>0</v>
      </c>
      <c r="G11" s="264">
        <f>'St 5NP Pol'!BC138</f>
        <v>0</v>
      </c>
      <c r="H11" s="264">
        <f>'St 5NP Pol'!BD138</f>
        <v>0</v>
      </c>
      <c r="I11" s="265">
        <f>'St 5NP Pol'!BE138</f>
        <v>0</v>
      </c>
    </row>
    <row r="12" spans="1:9" s="96" customFormat="1" ht="12.75">
      <c r="A12" s="262" t="str">
        <f>'St 5NP Pol'!B139</f>
        <v>64</v>
      </c>
      <c r="B12" s="55" t="str">
        <f>'St 5NP Pol'!C139</f>
        <v>Výplně otvorů</v>
      </c>
      <c r="D12" s="173"/>
      <c r="E12" s="263">
        <f>'St 5NP Pol'!BA146</f>
        <v>0</v>
      </c>
      <c r="F12" s="264">
        <f>'St 5NP Pol'!BB146</f>
        <v>0</v>
      </c>
      <c r="G12" s="264">
        <f>'St 5NP Pol'!BC146</f>
        <v>0</v>
      </c>
      <c r="H12" s="264">
        <f>'St 5NP Pol'!BD146</f>
        <v>0</v>
      </c>
      <c r="I12" s="265">
        <f>'St 5NP Pol'!BE146</f>
        <v>0</v>
      </c>
    </row>
    <row r="13" spans="1:9" s="96" customFormat="1" ht="12.75">
      <c r="A13" s="262" t="str">
        <f>'St 5NP Pol'!B147</f>
        <v>94</v>
      </c>
      <c r="B13" s="55" t="str">
        <f>'St 5NP Pol'!C147</f>
        <v>Lešení a stavební výtahy</v>
      </c>
      <c r="D13" s="173"/>
      <c r="E13" s="263">
        <f>'St 5NP Pol'!BA151</f>
        <v>0</v>
      </c>
      <c r="F13" s="264">
        <f>'St 5NP Pol'!BB151</f>
        <v>0</v>
      </c>
      <c r="G13" s="264">
        <f>'St 5NP Pol'!BC151</f>
        <v>0</v>
      </c>
      <c r="H13" s="264">
        <f>'St 5NP Pol'!BD151</f>
        <v>0</v>
      </c>
      <c r="I13" s="265">
        <f>'St 5NP Pol'!BE151</f>
        <v>0</v>
      </c>
    </row>
    <row r="14" spans="1:9" s="96" customFormat="1" ht="12.75">
      <c r="A14" s="262" t="str">
        <f>'St 5NP Pol'!B152</f>
        <v>95</v>
      </c>
      <c r="B14" s="55" t="str">
        <f>'St 5NP Pol'!C152</f>
        <v>Dokončovací konstrukce na pozemních stavbách</v>
      </c>
      <c r="D14" s="173"/>
      <c r="E14" s="263">
        <f>'St 5NP Pol'!BA156</f>
        <v>0</v>
      </c>
      <c r="F14" s="264">
        <f>'St 5NP Pol'!BB156</f>
        <v>0</v>
      </c>
      <c r="G14" s="264">
        <f>'St 5NP Pol'!BC156</f>
        <v>0</v>
      </c>
      <c r="H14" s="264">
        <f>'St 5NP Pol'!BD156</f>
        <v>0</v>
      </c>
      <c r="I14" s="265">
        <f>'St 5NP Pol'!BE156</f>
        <v>0</v>
      </c>
    </row>
    <row r="15" spans="1:9" s="96" customFormat="1" ht="12.75">
      <c r="A15" s="262" t="str">
        <f>'St 5NP Pol'!B157</f>
        <v>96</v>
      </c>
      <c r="B15" s="55" t="str">
        <f>'St 5NP Pol'!C157</f>
        <v>Bourání konstrukcí</v>
      </c>
      <c r="D15" s="173"/>
      <c r="E15" s="263">
        <f>'St 5NP Pol'!BA170</f>
        <v>0</v>
      </c>
      <c r="F15" s="264">
        <f>'St 5NP Pol'!BB170</f>
        <v>0</v>
      </c>
      <c r="G15" s="264">
        <f>'St 5NP Pol'!BC170</f>
        <v>0</v>
      </c>
      <c r="H15" s="264">
        <f>'St 5NP Pol'!BD170</f>
        <v>0</v>
      </c>
      <c r="I15" s="265">
        <f>'St 5NP Pol'!BE170</f>
        <v>0</v>
      </c>
    </row>
    <row r="16" spans="1:9" s="96" customFormat="1" ht="12.75">
      <c r="A16" s="262" t="str">
        <f>'St 5NP Pol'!B171</f>
        <v>97</v>
      </c>
      <c r="B16" s="55" t="str">
        <f>'St 5NP Pol'!C171</f>
        <v>Prorážení otvorů</v>
      </c>
      <c r="D16" s="173"/>
      <c r="E16" s="263">
        <f>'St 5NP Pol'!BA189</f>
        <v>0</v>
      </c>
      <c r="F16" s="264">
        <f>'St 5NP Pol'!BB189</f>
        <v>0</v>
      </c>
      <c r="G16" s="264">
        <f>'St 5NP Pol'!BC189</f>
        <v>0</v>
      </c>
      <c r="H16" s="264">
        <f>'St 5NP Pol'!BD189</f>
        <v>0</v>
      </c>
      <c r="I16" s="265">
        <f>'St 5NP Pol'!BE189</f>
        <v>0</v>
      </c>
    </row>
    <row r="17" spans="1:9" s="96" customFormat="1" ht="12.75">
      <c r="A17" s="262" t="str">
        <f>'St 5NP Pol'!B190</f>
        <v>99</v>
      </c>
      <c r="B17" s="55" t="str">
        <f>'St 5NP Pol'!C190</f>
        <v>Staveništní přesun hmot</v>
      </c>
      <c r="D17" s="173"/>
      <c r="E17" s="263">
        <f>'St 5NP Pol'!BA192</f>
        <v>0</v>
      </c>
      <c r="F17" s="264">
        <f>'St 5NP Pol'!BB192</f>
        <v>0</v>
      </c>
      <c r="G17" s="264">
        <f>'St 5NP Pol'!BC192</f>
        <v>0</v>
      </c>
      <c r="H17" s="264">
        <f>'St 5NP Pol'!BD192</f>
        <v>0</v>
      </c>
      <c r="I17" s="265">
        <f>'St 5NP Pol'!BE192</f>
        <v>0</v>
      </c>
    </row>
    <row r="18" spans="1:9" s="96" customFormat="1" ht="12.75">
      <c r="A18" s="262" t="str">
        <f>'St 5NP Pol'!B193</f>
        <v>711</v>
      </c>
      <c r="B18" s="55" t="str">
        <f>'St 5NP Pol'!C193</f>
        <v>Izolace proti vodě</v>
      </c>
      <c r="D18" s="173"/>
      <c r="E18" s="263">
        <f>'St 5NP Pol'!BA203</f>
        <v>0</v>
      </c>
      <c r="F18" s="264">
        <f>'St 5NP Pol'!BB203</f>
        <v>0</v>
      </c>
      <c r="G18" s="264">
        <f>'St 5NP Pol'!BC203</f>
        <v>0</v>
      </c>
      <c r="H18" s="264">
        <f>'St 5NP Pol'!BD203</f>
        <v>0</v>
      </c>
      <c r="I18" s="265">
        <f>'St 5NP Pol'!BE203</f>
        <v>0</v>
      </c>
    </row>
    <row r="19" spans="1:9" s="96" customFormat="1" ht="12.75">
      <c r="A19" s="262" t="str">
        <f>'St 5NP Pol'!B204</f>
        <v>766</v>
      </c>
      <c r="B19" s="55" t="str">
        <f>'St 5NP Pol'!C204</f>
        <v>Konstrukce truhlářské</v>
      </c>
      <c r="D19" s="173"/>
      <c r="E19" s="263">
        <f>'St 5NP Pol'!BA211</f>
        <v>0</v>
      </c>
      <c r="F19" s="264">
        <f>'St 5NP Pol'!BB211</f>
        <v>0</v>
      </c>
      <c r="G19" s="264">
        <f>'St 5NP Pol'!BC211</f>
        <v>0</v>
      </c>
      <c r="H19" s="264">
        <f>'St 5NP Pol'!BD211</f>
        <v>0</v>
      </c>
      <c r="I19" s="265">
        <f>'St 5NP Pol'!BE211</f>
        <v>0</v>
      </c>
    </row>
    <row r="20" spans="1:9" s="96" customFormat="1" ht="12.75">
      <c r="A20" s="262" t="str">
        <f>'St 5NP Pol'!B212</f>
        <v>771</v>
      </c>
      <c r="B20" s="55" t="str">
        <f>'St 5NP Pol'!C212</f>
        <v>Podlahy z dlaždic a obklady</v>
      </c>
      <c r="D20" s="173"/>
      <c r="E20" s="263">
        <f>'St 5NP Pol'!BA237</f>
        <v>0</v>
      </c>
      <c r="F20" s="264">
        <f>'St 5NP Pol'!BB237</f>
        <v>0</v>
      </c>
      <c r="G20" s="264">
        <f>'St 5NP Pol'!BC237</f>
        <v>0</v>
      </c>
      <c r="H20" s="264">
        <f>'St 5NP Pol'!BD237</f>
        <v>0</v>
      </c>
      <c r="I20" s="265">
        <f>'St 5NP Pol'!BE237</f>
        <v>0</v>
      </c>
    </row>
    <row r="21" spans="1:9" s="96" customFormat="1" ht="12.75">
      <c r="A21" s="262" t="str">
        <f>'St 5NP Pol'!B238</f>
        <v>781</v>
      </c>
      <c r="B21" s="55" t="str">
        <f>'St 5NP Pol'!C238</f>
        <v>Obklady keramické</v>
      </c>
      <c r="D21" s="173"/>
      <c r="E21" s="263">
        <f>'St 5NP Pol'!BA270</f>
        <v>0</v>
      </c>
      <c r="F21" s="264">
        <f>'St 5NP Pol'!BB270</f>
        <v>0</v>
      </c>
      <c r="G21" s="264">
        <f>'St 5NP Pol'!BC270</f>
        <v>0</v>
      </c>
      <c r="H21" s="264">
        <f>'St 5NP Pol'!BD270</f>
        <v>0</v>
      </c>
      <c r="I21" s="265">
        <f>'St 5NP Pol'!BE270</f>
        <v>0</v>
      </c>
    </row>
    <row r="22" spans="1:9" s="96" customFormat="1" ht="12.75">
      <c r="A22" s="262" t="str">
        <f>'St 5NP Pol'!B271</f>
        <v>783</v>
      </c>
      <c r="B22" s="55" t="str">
        <f>'St 5NP Pol'!C271</f>
        <v>Nátěry</v>
      </c>
      <c r="D22" s="173"/>
      <c r="E22" s="263">
        <f>'St 5NP Pol'!BA274</f>
        <v>0</v>
      </c>
      <c r="F22" s="264">
        <f>'St 5NP Pol'!BB274</f>
        <v>0</v>
      </c>
      <c r="G22" s="264">
        <f>'St 5NP Pol'!BC274</f>
        <v>0</v>
      </c>
      <c r="H22" s="264">
        <f>'St 5NP Pol'!BD274</f>
        <v>0</v>
      </c>
      <c r="I22" s="265">
        <f>'St 5NP Pol'!BE274</f>
        <v>0</v>
      </c>
    </row>
    <row r="23" spans="1:9" s="96" customFormat="1" ht="12.75">
      <c r="A23" s="262" t="str">
        <f>'St 5NP Pol'!B275</f>
        <v>784</v>
      </c>
      <c r="B23" s="55" t="str">
        <f>'St 5NP Pol'!C275</f>
        <v>Malby</v>
      </c>
      <c r="D23" s="173"/>
      <c r="E23" s="263">
        <f>'St 5NP Pol'!BA316</f>
        <v>0</v>
      </c>
      <c r="F23" s="264">
        <f>'St 5NP Pol'!BB316</f>
        <v>0</v>
      </c>
      <c r="G23" s="264">
        <f>'St 5NP Pol'!BC316</f>
        <v>0</v>
      </c>
      <c r="H23" s="264">
        <f>'St 5NP Pol'!BD316</f>
        <v>0</v>
      </c>
      <c r="I23" s="265">
        <f>'St 5NP Pol'!BE316</f>
        <v>0</v>
      </c>
    </row>
    <row r="24" spans="1:9" s="96" customFormat="1" ht="13.5" thickBot="1">
      <c r="A24" s="262" t="str">
        <f>'St 5NP Pol'!B317</f>
        <v>D96</v>
      </c>
      <c r="B24" s="55" t="str">
        <f>'St 5NP Pol'!C317</f>
        <v>Přesuny suti a vybouraných hmot</v>
      </c>
      <c r="D24" s="173"/>
      <c r="E24" s="263">
        <f>'St 5NP Pol'!BA325</f>
        <v>0</v>
      </c>
      <c r="F24" s="264">
        <f>'St 5NP Pol'!BB325</f>
        <v>0</v>
      </c>
      <c r="G24" s="264">
        <f>'St 5NP Pol'!BC325</f>
        <v>0</v>
      </c>
      <c r="H24" s="264">
        <f>'St 5NP Pol'!BD325</f>
        <v>0</v>
      </c>
      <c r="I24" s="265">
        <f>'St 5NP Pol'!BE325</f>
        <v>0</v>
      </c>
    </row>
    <row r="25" spans="1:9" s="14" customFormat="1" ht="13.5" thickBot="1">
      <c r="A25" s="174"/>
      <c r="B25" s="175" t="s">
        <v>74</v>
      </c>
      <c r="C25" s="175"/>
      <c r="D25" s="176"/>
      <c r="E25" s="177">
        <f>SUM(E7:E24)</f>
        <v>0</v>
      </c>
      <c r="F25" s="178">
        <f>SUM(F7:F24)</f>
        <v>0</v>
      </c>
      <c r="G25" s="178">
        <f>SUM(G7:G24)</f>
        <v>0</v>
      </c>
      <c r="H25" s="178">
        <f>SUM(H7:H24)</f>
        <v>0</v>
      </c>
      <c r="I25" s="179">
        <f>SUM(I7:I24)</f>
        <v>0</v>
      </c>
    </row>
    <row r="26" spans="1:9" ht="12.75">
      <c r="A26" s="96"/>
      <c r="B26" s="96"/>
      <c r="C26" s="96"/>
      <c r="D26" s="96"/>
      <c r="E26" s="96"/>
      <c r="F26" s="96"/>
      <c r="G26" s="96"/>
      <c r="H26" s="96"/>
      <c r="I26" s="96"/>
    </row>
    <row r="27" spans="1:57" ht="19.5" customHeight="1">
      <c r="A27" s="165" t="s">
        <v>75</v>
      </c>
      <c r="B27" s="165"/>
      <c r="C27" s="165"/>
      <c r="D27" s="165"/>
      <c r="E27" s="165"/>
      <c r="F27" s="165"/>
      <c r="G27" s="180"/>
      <c r="H27" s="165"/>
      <c r="I27" s="165"/>
      <c r="BA27" s="102"/>
      <c r="BB27" s="102"/>
      <c r="BC27" s="102"/>
      <c r="BD27" s="102"/>
      <c r="BE27" s="102"/>
    </row>
    <row r="30" spans="2:9" ht="12.75">
      <c r="B30" s="14"/>
      <c r="F30" s="199"/>
      <c r="G30" s="200"/>
      <c r="H30" s="200"/>
      <c r="I30" s="41"/>
    </row>
    <row r="31" spans="6:9" ht="12.75">
      <c r="F31" s="199"/>
      <c r="G31" s="200"/>
      <c r="H31" s="200"/>
      <c r="I31" s="41"/>
    </row>
    <row r="32" spans="6:9" ht="12.75">
      <c r="F32" s="199"/>
      <c r="G32" s="200"/>
      <c r="H32" s="200"/>
      <c r="I32" s="41"/>
    </row>
    <row r="33" spans="6:9" ht="12.75">
      <c r="F33" s="199"/>
      <c r="G33" s="200"/>
      <c r="H33" s="200"/>
      <c r="I33" s="41"/>
    </row>
    <row r="34" spans="6:9" ht="12.75">
      <c r="F34" s="199"/>
      <c r="G34" s="200"/>
      <c r="H34" s="200"/>
      <c r="I34" s="41"/>
    </row>
    <row r="35" spans="6:9" ht="12.75">
      <c r="F35" s="199"/>
      <c r="G35" s="200"/>
      <c r="H35" s="200"/>
      <c r="I35" s="41"/>
    </row>
    <row r="36" spans="6:9" ht="12.75">
      <c r="F36" s="199"/>
      <c r="G36" s="200"/>
      <c r="H36" s="200"/>
      <c r="I36" s="41"/>
    </row>
    <row r="37" spans="6:9" ht="12.75">
      <c r="F37" s="199"/>
      <c r="G37" s="200"/>
      <c r="H37" s="200"/>
      <c r="I37" s="41"/>
    </row>
    <row r="38" spans="6:9" ht="12.75">
      <c r="F38" s="199"/>
      <c r="G38" s="200"/>
      <c r="H38" s="200"/>
      <c r="I38" s="41"/>
    </row>
    <row r="39" spans="6:9" ht="12.75">
      <c r="F39" s="199"/>
      <c r="G39" s="200"/>
      <c r="H39" s="200"/>
      <c r="I39" s="41"/>
    </row>
    <row r="40" spans="6:9" ht="12.75">
      <c r="F40" s="199"/>
      <c r="G40" s="200"/>
      <c r="H40" s="200"/>
      <c r="I40" s="41"/>
    </row>
    <row r="41" spans="6:9" ht="12.75">
      <c r="F41" s="199"/>
      <c r="G41" s="200"/>
      <c r="H41" s="200"/>
      <c r="I41" s="41"/>
    </row>
    <row r="42" spans="6:9" ht="12.75">
      <c r="F42" s="199"/>
      <c r="G42" s="200"/>
      <c r="H42" s="200"/>
      <c r="I42" s="41"/>
    </row>
    <row r="43" spans="6:9" ht="12.75">
      <c r="F43" s="199"/>
      <c r="G43" s="200"/>
      <c r="H43" s="200"/>
      <c r="I43" s="41"/>
    </row>
    <row r="44" spans="6:9" ht="12.75">
      <c r="F44" s="199"/>
      <c r="G44" s="200"/>
      <c r="H44" s="200"/>
      <c r="I44" s="41"/>
    </row>
    <row r="45" spans="6:9" ht="12.75">
      <c r="F45" s="199"/>
      <c r="G45" s="200"/>
      <c r="H45" s="200"/>
      <c r="I45" s="41"/>
    </row>
    <row r="46" spans="6:9" ht="12.75">
      <c r="F46" s="199"/>
      <c r="G46" s="200"/>
      <c r="H46" s="200"/>
      <c r="I46" s="41"/>
    </row>
    <row r="47" spans="6:9" ht="12.75">
      <c r="F47" s="199"/>
      <c r="G47" s="200"/>
      <c r="H47" s="200"/>
      <c r="I47" s="41"/>
    </row>
    <row r="48" spans="6:9" ht="12.75">
      <c r="F48" s="199"/>
      <c r="G48" s="200"/>
      <c r="H48" s="200"/>
      <c r="I48" s="41"/>
    </row>
    <row r="49" spans="6:9" ht="12.75">
      <c r="F49" s="199"/>
      <c r="G49" s="200"/>
      <c r="H49" s="200"/>
      <c r="I49" s="41"/>
    </row>
    <row r="50" spans="6:9" ht="12.75">
      <c r="F50" s="199"/>
      <c r="G50" s="200"/>
      <c r="H50" s="200"/>
      <c r="I50" s="41"/>
    </row>
    <row r="51" spans="6:9" ht="12.75">
      <c r="F51" s="199"/>
      <c r="G51" s="200"/>
      <c r="H51" s="200"/>
      <c r="I51" s="41"/>
    </row>
    <row r="52" spans="6:9" ht="12.75">
      <c r="F52" s="199"/>
      <c r="G52" s="200"/>
      <c r="H52" s="200"/>
      <c r="I52" s="41"/>
    </row>
    <row r="53" spans="6:9" ht="12.75">
      <c r="F53" s="199"/>
      <c r="G53" s="200"/>
      <c r="H53" s="200"/>
      <c r="I53" s="41"/>
    </row>
    <row r="54" spans="6:9" ht="12.75">
      <c r="F54" s="199"/>
      <c r="G54" s="200"/>
      <c r="H54" s="200"/>
      <c r="I54" s="41"/>
    </row>
    <row r="55" spans="6:9" ht="12.75">
      <c r="F55" s="199"/>
      <c r="G55" s="200"/>
      <c r="H55" s="200"/>
      <c r="I55" s="41"/>
    </row>
    <row r="56" spans="6:9" ht="12.75">
      <c r="F56" s="199"/>
      <c r="G56" s="200"/>
      <c r="H56" s="200"/>
      <c r="I56" s="41"/>
    </row>
    <row r="57" spans="6:9" ht="12.75">
      <c r="F57" s="199"/>
      <c r="G57" s="200"/>
      <c r="H57" s="200"/>
      <c r="I57" s="41"/>
    </row>
    <row r="58" spans="6:9" ht="12.75">
      <c r="F58" s="199"/>
      <c r="G58" s="200"/>
      <c r="H58" s="200"/>
      <c r="I58" s="41"/>
    </row>
    <row r="59" spans="6:9" ht="12.75">
      <c r="F59" s="199"/>
      <c r="G59" s="200"/>
      <c r="H59" s="200"/>
      <c r="I59" s="41"/>
    </row>
    <row r="60" spans="6:9" ht="12.75">
      <c r="F60" s="199"/>
      <c r="G60" s="200"/>
      <c r="H60" s="200"/>
      <c r="I60" s="41"/>
    </row>
    <row r="61" spans="6:9" ht="12.75">
      <c r="F61" s="199"/>
      <c r="G61" s="200"/>
      <c r="H61" s="200"/>
      <c r="I61" s="41"/>
    </row>
    <row r="62" spans="6:9" ht="12.75">
      <c r="F62" s="199"/>
      <c r="G62" s="200"/>
      <c r="H62" s="200"/>
      <c r="I62" s="41"/>
    </row>
    <row r="63" spans="6:9" ht="12.75">
      <c r="F63" s="199"/>
      <c r="G63" s="200"/>
      <c r="H63" s="200"/>
      <c r="I63" s="41"/>
    </row>
    <row r="64" spans="6:9" ht="12.75">
      <c r="F64" s="199"/>
      <c r="G64" s="200"/>
      <c r="H64" s="200"/>
      <c r="I64" s="41"/>
    </row>
    <row r="65" spans="6:9" ht="12.75">
      <c r="F65" s="199"/>
      <c r="G65" s="200"/>
      <c r="H65" s="200"/>
      <c r="I65" s="41"/>
    </row>
    <row r="66" spans="6:9" ht="12.75">
      <c r="F66" s="199"/>
      <c r="G66" s="200"/>
      <c r="H66" s="200"/>
      <c r="I66" s="41"/>
    </row>
    <row r="67" spans="6:9" ht="12.75">
      <c r="F67" s="199"/>
      <c r="G67" s="200"/>
      <c r="H67" s="200"/>
      <c r="I67" s="41"/>
    </row>
    <row r="68" spans="6:9" ht="12.75">
      <c r="F68" s="199"/>
      <c r="G68" s="200"/>
      <c r="H68" s="200"/>
      <c r="I68" s="41"/>
    </row>
    <row r="69" spans="6:9" ht="12.75">
      <c r="F69" s="199"/>
      <c r="G69" s="200"/>
      <c r="H69" s="200"/>
      <c r="I69" s="41"/>
    </row>
    <row r="70" spans="6:9" ht="12.75">
      <c r="F70" s="199"/>
      <c r="G70" s="200"/>
      <c r="H70" s="200"/>
      <c r="I70" s="41"/>
    </row>
    <row r="71" spans="6:9" ht="12.75">
      <c r="F71" s="199"/>
      <c r="G71" s="200"/>
      <c r="H71" s="200"/>
      <c r="I71" s="41"/>
    </row>
    <row r="72" spans="6:9" ht="12.75">
      <c r="F72" s="199"/>
      <c r="G72" s="200"/>
      <c r="H72" s="200"/>
      <c r="I72" s="41"/>
    </row>
    <row r="73" spans="6:9" ht="12.75">
      <c r="F73" s="199"/>
      <c r="G73" s="200"/>
      <c r="H73" s="200"/>
      <c r="I73" s="41"/>
    </row>
    <row r="74" spans="6:9" ht="12.75">
      <c r="F74" s="199"/>
      <c r="G74" s="200"/>
      <c r="H74" s="200"/>
      <c r="I74" s="41"/>
    </row>
    <row r="75" spans="6:9" ht="12.75">
      <c r="F75" s="199"/>
      <c r="G75" s="200"/>
      <c r="H75" s="200"/>
      <c r="I75" s="41"/>
    </row>
    <row r="76" spans="6:9" ht="12.75">
      <c r="F76" s="199"/>
      <c r="G76" s="200"/>
      <c r="H76" s="200"/>
      <c r="I76" s="41"/>
    </row>
    <row r="77" spans="6:9" ht="12.75">
      <c r="F77" s="199"/>
      <c r="G77" s="200"/>
      <c r="H77" s="200"/>
      <c r="I77" s="41"/>
    </row>
    <row r="78" spans="6:9" ht="12.75">
      <c r="F78" s="199"/>
      <c r="G78" s="200"/>
      <c r="H78" s="200"/>
      <c r="I78" s="41"/>
    </row>
  </sheetData>
  <sheetProtection/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B398"/>
  <sheetViews>
    <sheetView showGridLines="0" showZeros="0" zoomScaleSheetLayoutView="100" zoomScalePageLayoutView="0" workbookViewId="0" topLeftCell="A259">
      <selection activeCell="C216" sqref="C215:D216"/>
    </sheetView>
  </sheetViews>
  <sheetFormatPr defaultColWidth="9.00390625" defaultRowHeight="12.75"/>
  <cols>
    <col min="1" max="1" width="4.375" style="201" customWidth="1"/>
    <col min="2" max="2" width="11.625" style="201" customWidth="1"/>
    <col min="3" max="3" width="40.375" style="201" customWidth="1"/>
    <col min="4" max="4" width="5.625" style="201" customWidth="1"/>
    <col min="5" max="5" width="8.625" style="211" customWidth="1"/>
    <col min="6" max="6" width="9.875" style="201" customWidth="1"/>
    <col min="7" max="7" width="13.875" style="201" customWidth="1"/>
    <col min="8" max="8" width="11.75390625" style="201" hidden="1" customWidth="1"/>
    <col min="9" max="9" width="11.625" style="201" hidden="1" customWidth="1"/>
    <col min="10" max="10" width="11.00390625" style="201" hidden="1" customWidth="1"/>
    <col min="11" max="11" width="10.375" style="201" hidden="1" customWidth="1"/>
    <col min="12" max="12" width="75.375" style="201" customWidth="1"/>
    <col min="13" max="13" width="45.25390625" style="201" customWidth="1"/>
    <col min="14" max="16384" width="9.125" style="201" customWidth="1"/>
  </cols>
  <sheetData>
    <row r="1" spans="1:7" ht="15.75">
      <c r="A1" s="653" t="s">
        <v>96</v>
      </c>
      <c r="B1" s="653"/>
      <c r="C1" s="653"/>
      <c r="D1" s="653"/>
      <c r="E1" s="653"/>
      <c r="F1" s="653"/>
      <c r="G1" s="653"/>
    </row>
    <row r="2" spans="2:7" ht="14.25" customHeight="1" thickBot="1">
      <c r="B2" s="202"/>
      <c r="C2" s="203"/>
      <c r="D2" s="203"/>
      <c r="E2" s="204"/>
      <c r="F2" s="203"/>
      <c r="G2" s="203"/>
    </row>
    <row r="3" spans="1:7" ht="13.5" thickTop="1">
      <c r="A3" s="644" t="s">
        <v>2</v>
      </c>
      <c r="B3" s="645"/>
      <c r="C3" s="155" t="s">
        <v>99</v>
      </c>
      <c r="D3" s="205"/>
      <c r="E3" s="206" t="s">
        <v>80</v>
      </c>
      <c r="F3" s="207" t="str">
        <f>'St 5NP Rek'!H1</f>
        <v>5NP</v>
      </c>
      <c r="G3" s="208"/>
    </row>
    <row r="4" spans="1:7" ht="13.5" thickBot="1">
      <c r="A4" s="654" t="s">
        <v>71</v>
      </c>
      <c r="B4" s="647"/>
      <c r="C4" s="161" t="s">
        <v>469</v>
      </c>
      <c r="D4" s="209"/>
      <c r="E4" s="655" t="str">
        <f>'St 5NP Rek'!G2</f>
        <v>Stavební část 5NP</v>
      </c>
      <c r="F4" s="656"/>
      <c r="G4" s="657"/>
    </row>
    <row r="5" spans="1:7" ht="13.5" thickTop="1">
      <c r="A5" s="210"/>
      <c r="G5" s="212"/>
    </row>
    <row r="6" spans="1:11" ht="27" customHeight="1">
      <c r="A6" s="213" t="s">
        <v>81</v>
      </c>
      <c r="B6" s="214" t="s">
        <v>82</v>
      </c>
      <c r="C6" s="214" t="s">
        <v>83</v>
      </c>
      <c r="D6" s="214" t="s">
        <v>84</v>
      </c>
      <c r="E6" s="215" t="s">
        <v>85</v>
      </c>
      <c r="F6" s="214" t="s">
        <v>86</v>
      </c>
      <c r="G6" s="216" t="s">
        <v>87</v>
      </c>
      <c r="H6" s="217" t="s">
        <v>88</v>
      </c>
      <c r="I6" s="217" t="s">
        <v>89</v>
      </c>
      <c r="J6" s="217" t="s">
        <v>90</v>
      </c>
      <c r="K6" s="217" t="s">
        <v>91</v>
      </c>
    </row>
    <row r="7" spans="1:15" ht="12.75">
      <c r="A7" s="218" t="s">
        <v>92</v>
      </c>
      <c r="B7" s="219" t="s">
        <v>131</v>
      </c>
      <c r="C7" s="220" t="s">
        <v>132</v>
      </c>
      <c r="D7" s="221"/>
      <c r="E7" s="222"/>
      <c r="F7" s="222"/>
      <c r="G7" s="223"/>
      <c r="H7" s="224"/>
      <c r="I7" s="225"/>
      <c r="J7" s="226"/>
      <c r="K7" s="227"/>
      <c r="O7" s="270">
        <v>1</v>
      </c>
    </row>
    <row r="8" spans="1:80" ht="12.75">
      <c r="A8" s="229">
        <v>1</v>
      </c>
      <c r="B8" s="230" t="s">
        <v>134</v>
      </c>
      <c r="C8" s="231" t="s">
        <v>832</v>
      </c>
      <c r="D8" s="232" t="s">
        <v>135</v>
      </c>
      <c r="E8" s="233">
        <v>1</v>
      </c>
      <c r="F8" s="233">
        <v>0</v>
      </c>
      <c r="G8" s="234">
        <f>E8*F8</f>
        <v>0</v>
      </c>
      <c r="H8" s="235">
        <v>0.02288</v>
      </c>
      <c r="I8" s="236">
        <f>E8*H8</f>
        <v>0.02288</v>
      </c>
      <c r="J8" s="235">
        <v>0</v>
      </c>
      <c r="K8" s="236">
        <f>E8*J8</f>
        <v>0</v>
      </c>
      <c r="O8" s="270">
        <v>2</v>
      </c>
      <c r="AA8" s="201">
        <v>1</v>
      </c>
      <c r="AB8" s="201">
        <v>1</v>
      </c>
      <c r="AC8" s="201">
        <v>1</v>
      </c>
      <c r="AZ8" s="201">
        <v>1</v>
      </c>
      <c r="BA8" s="201">
        <f>IF(AZ8=1,G8,0)</f>
        <v>0</v>
      </c>
      <c r="BB8" s="201">
        <f>IF(AZ8=2,G8,0)</f>
        <v>0</v>
      </c>
      <c r="BC8" s="201">
        <f>IF(AZ8=3,G8,0)</f>
        <v>0</v>
      </c>
      <c r="BD8" s="201">
        <f>IF(AZ8=4,G8,0)</f>
        <v>0</v>
      </c>
      <c r="BE8" s="201">
        <f>IF(AZ8=5,G8,0)</f>
        <v>0</v>
      </c>
      <c r="CA8" s="270">
        <v>1</v>
      </c>
      <c r="CB8" s="270">
        <v>1</v>
      </c>
    </row>
    <row r="9" spans="1:15" ht="12.75">
      <c r="A9" s="237"/>
      <c r="B9" s="240"/>
      <c r="C9" s="658" t="s">
        <v>93</v>
      </c>
      <c r="D9" s="659"/>
      <c r="E9" s="241">
        <v>1</v>
      </c>
      <c r="F9" s="242"/>
      <c r="G9" s="243"/>
      <c r="H9" s="244"/>
      <c r="I9" s="238"/>
      <c r="J9" s="245"/>
      <c r="K9" s="238"/>
      <c r="M9" s="239">
        <v>1</v>
      </c>
      <c r="O9" s="270"/>
    </row>
    <row r="10" spans="1:80" ht="22.5">
      <c r="A10" s="229">
        <v>2</v>
      </c>
      <c r="B10" s="230" t="s">
        <v>136</v>
      </c>
      <c r="C10" s="231" t="s">
        <v>137</v>
      </c>
      <c r="D10" s="232" t="s">
        <v>138</v>
      </c>
      <c r="E10" s="233">
        <v>0.0225</v>
      </c>
      <c r="F10" s="233">
        <v>0</v>
      </c>
      <c r="G10" s="234">
        <f>E10*F10</f>
        <v>0</v>
      </c>
      <c r="H10" s="235">
        <v>1.09954</v>
      </c>
      <c r="I10" s="236">
        <f>E10*H10</f>
        <v>0.02473965</v>
      </c>
      <c r="J10" s="235">
        <v>0</v>
      </c>
      <c r="K10" s="236">
        <f>E10*J10</f>
        <v>0</v>
      </c>
      <c r="O10" s="270">
        <v>2</v>
      </c>
      <c r="AA10" s="201">
        <v>1</v>
      </c>
      <c r="AB10" s="201">
        <v>1</v>
      </c>
      <c r="AC10" s="201">
        <v>1</v>
      </c>
      <c r="AZ10" s="201">
        <v>1</v>
      </c>
      <c r="BA10" s="201">
        <f>IF(AZ10=1,G10,0)</f>
        <v>0</v>
      </c>
      <c r="BB10" s="201">
        <f>IF(AZ10=2,G10,0)</f>
        <v>0</v>
      </c>
      <c r="BC10" s="201">
        <f>IF(AZ10=3,G10,0)</f>
        <v>0</v>
      </c>
      <c r="BD10" s="201">
        <f>IF(AZ10=4,G10,0)</f>
        <v>0</v>
      </c>
      <c r="BE10" s="201">
        <f>IF(AZ10=5,G10,0)</f>
        <v>0</v>
      </c>
      <c r="CA10" s="270">
        <v>1</v>
      </c>
      <c r="CB10" s="270">
        <v>1</v>
      </c>
    </row>
    <row r="11" spans="1:15" ht="12.75">
      <c r="A11" s="237"/>
      <c r="B11" s="240"/>
      <c r="C11" s="658" t="s">
        <v>139</v>
      </c>
      <c r="D11" s="659"/>
      <c r="E11" s="241">
        <v>0.0225</v>
      </c>
      <c r="F11" s="242"/>
      <c r="G11" s="243"/>
      <c r="H11" s="244"/>
      <c r="I11" s="238"/>
      <c r="J11" s="245"/>
      <c r="K11" s="238"/>
      <c r="M11" s="239" t="s">
        <v>139</v>
      </c>
      <c r="O11" s="270"/>
    </row>
    <row r="12" spans="1:80" ht="22.5">
      <c r="A12" s="229">
        <v>3</v>
      </c>
      <c r="B12" s="230" t="s">
        <v>140</v>
      </c>
      <c r="C12" s="231" t="s">
        <v>141</v>
      </c>
      <c r="D12" s="232" t="s">
        <v>138</v>
      </c>
      <c r="E12" s="233">
        <v>0.055</v>
      </c>
      <c r="F12" s="233">
        <v>0</v>
      </c>
      <c r="G12" s="234">
        <f>E12*F12</f>
        <v>0</v>
      </c>
      <c r="H12" s="235">
        <v>1.09954</v>
      </c>
      <c r="I12" s="236">
        <f>E12*H12</f>
        <v>0.0604747</v>
      </c>
      <c r="J12" s="235">
        <v>0</v>
      </c>
      <c r="K12" s="236">
        <f>E12*J12</f>
        <v>0</v>
      </c>
      <c r="O12" s="270">
        <v>2</v>
      </c>
      <c r="AA12" s="201">
        <v>1</v>
      </c>
      <c r="AB12" s="201">
        <v>1</v>
      </c>
      <c r="AC12" s="201">
        <v>1</v>
      </c>
      <c r="AZ12" s="201">
        <v>1</v>
      </c>
      <c r="BA12" s="201">
        <f>IF(AZ12=1,G12,0)</f>
        <v>0</v>
      </c>
      <c r="BB12" s="201">
        <f>IF(AZ12=2,G12,0)</f>
        <v>0</v>
      </c>
      <c r="BC12" s="201">
        <f>IF(AZ12=3,G12,0)</f>
        <v>0</v>
      </c>
      <c r="BD12" s="201">
        <f>IF(AZ12=4,G12,0)</f>
        <v>0</v>
      </c>
      <c r="BE12" s="201">
        <f>IF(AZ12=5,G12,0)</f>
        <v>0</v>
      </c>
      <c r="CA12" s="270">
        <v>1</v>
      </c>
      <c r="CB12" s="270">
        <v>1</v>
      </c>
    </row>
    <row r="13" spans="1:15" ht="12.75">
      <c r="A13" s="237"/>
      <c r="B13" s="240"/>
      <c r="C13" s="658" t="s">
        <v>411</v>
      </c>
      <c r="D13" s="659"/>
      <c r="E13" s="241">
        <v>0</v>
      </c>
      <c r="F13" s="242"/>
      <c r="G13" s="243"/>
      <c r="H13" s="244"/>
      <c r="I13" s="238"/>
      <c r="J13" s="245"/>
      <c r="K13" s="238"/>
      <c r="M13" s="239" t="s">
        <v>411</v>
      </c>
      <c r="O13" s="270"/>
    </row>
    <row r="14" spans="1:15" ht="12.75">
      <c r="A14" s="237"/>
      <c r="B14" s="240"/>
      <c r="C14" s="658" t="s">
        <v>443</v>
      </c>
      <c r="D14" s="659"/>
      <c r="E14" s="241">
        <v>0.055</v>
      </c>
      <c r="F14" s="242"/>
      <c r="G14" s="243"/>
      <c r="H14" s="244"/>
      <c r="I14" s="238"/>
      <c r="J14" s="245"/>
      <c r="K14" s="238"/>
      <c r="M14" s="239" t="s">
        <v>443</v>
      </c>
      <c r="O14" s="270"/>
    </row>
    <row r="15" spans="1:80" ht="12.75">
      <c r="A15" s="229">
        <v>4</v>
      </c>
      <c r="B15" s="230" t="s">
        <v>144</v>
      </c>
      <c r="C15" s="231" t="s">
        <v>833</v>
      </c>
      <c r="D15" s="232" t="s">
        <v>145</v>
      </c>
      <c r="E15" s="233">
        <v>15.0667</v>
      </c>
      <c r="F15" s="233">
        <v>0</v>
      </c>
      <c r="G15" s="234">
        <f>E15*F15</f>
        <v>0</v>
      </c>
      <c r="H15" s="235">
        <v>0.0664</v>
      </c>
      <c r="I15" s="236">
        <f>E15*H15</f>
        <v>1.00042888</v>
      </c>
      <c r="J15" s="235">
        <v>0</v>
      </c>
      <c r="K15" s="236">
        <f>E15*J15</f>
        <v>0</v>
      </c>
      <c r="O15" s="270">
        <v>2</v>
      </c>
      <c r="AA15" s="201">
        <v>1</v>
      </c>
      <c r="AB15" s="201">
        <v>1</v>
      </c>
      <c r="AC15" s="201">
        <v>1</v>
      </c>
      <c r="AZ15" s="201">
        <v>1</v>
      </c>
      <c r="BA15" s="201">
        <f>IF(AZ15=1,G15,0)</f>
        <v>0</v>
      </c>
      <c r="BB15" s="201">
        <f>IF(AZ15=2,G15,0)</f>
        <v>0</v>
      </c>
      <c r="BC15" s="201">
        <f>IF(AZ15=3,G15,0)</f>
        <v>0</v>
      </c>
      <c r="BD15" s="201">
        <f>IF(AZ15=4,G15,0)</f>
        <v>0</v>
      </c>
      <c r="BE15" s="201">
        <f>IF(AZ15=5,G15,0)</f>
        <v>0</v>
      </c>
      <c r="CA15" s="270">
        <v>1</v>
      </c>
      <c r="CB15" s="270">
        <v>1</v>
      </c>
    </row>
    <row r="16" spans="1:15" ht="12.75">
      <c r="A16" s="237"/>
      <c r="B16" s="240"/>
      <c r="C16" s="658" t="s">
        <v>411</v>
      </c>
      <c r="D16" s="659"/>
      <c r="E16" s="241">
        <v>0</v>
      </c>
      <c r="F16" s="242"/>
      <c r="G16" s="243"/>
      <c r="H16" s="244"/>
      <c r="I16" s="238"/>
      <c r="J16" s="245"/>
      <c r="K16" s="238"/>
      <c r="M16" s="239" t="s">
        <v>411</v>
      </c>
      <c r="O16" s="270"/>
    </row>
    <row r="17" spans="1:15" ht="12.75">
      <c r="A17" s="237"/>
      <c r="B17" s="240"/>
      <c r="C17" s="658" t="s">
        <v>146</v>
      </c>
      <c r="D17" s="659"/>
      <c r="E17" s="241">
        <v>19.2037</v>
      </c>
      <c r="F17" s="242"/>
      <c r="G17" s="243"/>
      <c r="H17" s="244"/>
      <c r="I17" s="238"/>
      <c r="J17" s="245"/>
      <c r="K17" s="238"/>
      <c r="M17" s="239" t="s">
        <v>146</v>
      </c>
      <c r="O17" s="270"/>
    </row>
    <row r="18" spans="1:15" ht="12.75">
      <c r="A18" s="237"/>
      <c r="B18" s="240"/>
      <c r="C18" s="658" t="s">
        <v>147</v>
      </c>
      <c r="D18" s="659"/>
      <c r="E18" s="241">
        <v>-4.137</v>
      </c>
      <c r="F18" s="242"/>
      <c r="G18" s="243"/>
      <c r="H18" s="244"/>
      <c r="I18" s="238"/>
      <c r="J18" s="245"/>
      <c r="K18" s="238"/>
      <c r="M18" s="239" t="s">
        <v>147</v>
      </c>
      <c r="O18" s="270"/>
    </row>
    <row r="19" spans="1:80" ht="12.75">
      <c r="A19" s="229">
        <v>5</v>
      </c>
      <c r="B19" s="230" t="s">
        <v>148</v>
      </c>
      <c r="C19" s="231" t="s">
        <v>834</v>
      </c>
      <c r="D19" s="232" t="s">
        <v>145</v>
      </c>
      <c r="E19" s="233">
        <v>42.841</v>
      </c>
      <c r="F19" s="233">
        <v>0</v>
      </c>
      <c r="G19" s="234">
        <f>E19*F19</f>
        <v>0</v>
      </c>
      <c r="H19" s="235">
        <v>0.09985</v>
      </c>
      <c r="I19" s="236">
        <f>E19*H19</f>
        <v>4.27767385</v>
      </c>
      <c r="J19" s="235">
        <v>0</v>
      </c>
      <c r="K19" s="236">
        <f>E19*J19</f>
        <v>0</v>
      </c>
      <c r="O19" s="270">
        <v>2</v>
      </c>
      <c r="AA19" s="201">
        <v>1</v>
      </c>
      <c r="AB19" s="201">
        <v>1</v>
      </c>
      <c r="AC19" s="201">
        <v>1</v>
      </c>
      <c r="AZ19" s="201">
        <v>1</v>
      </c>
      <c r="BA19" s="201">
        <f>IF(AZ19=1,G19,0)</f>
        <v>0</v>
      </c>
      <c r="BB19" s="201">
        <f>IF(AZ19=2,G19,0)</f>
        <v>0</v>
      </c>
      <c r="BC19" s="201">
        <f>IF(AZ19=3,G19,0)</f>
        <v>0</v>
      </c>
      <c r="BD19" s="201">
        <f>IF(AZ19=4,G19,0)</f>
        <v>0</v>
      </c>
      <c r="BE19" s="201">
        <f>IF(AZ19=5,G19,0)</f>
        <v>0</v>
      </c>
      <c r="CA19" s="270">
        <v>1</v>
      </c>
      <c r="CB19" s="270">
        <v>1</v>
      </c>
    </row>
    <row r="20" spans="1:15" ht="12.75">
      <c r="A20" s="237"/>
      <c r="B20" s="240"/>
      <c r="C20" s="658" t="s">
        <v>411</v>
      </c>
      <c r="D20" s="659"/>
      <c r="E20" s="241">
        <v>0</v>
      </c>
      <c r="F20" s="242"/>
      <c r="G20" s="243"/>
      <c r="H20" s="244"/>
      <c r="I20" s="238"/>
      <c r="J20" s="245"/>
      <c r="K20" s="238"/>
      <c r="M20" s="239" t="s">
        <v>411</v>
      </c>
      <c r="O20" s="270"/>
    </row>
    <row r="21" spans="1:15" ht="12.75">
      <c r="A21" s="237"/>
      <c r="B21" s="240"/>
      <c r="C21" s="658" t="s">
        <v>444</v>
      </c>
      <c r="D21" s="659"/>
      <c r="E21" s="241">
        <v>44.22</v>
      </c>
      <c r="F21" s="242"/>
      <c r="G21" s="243"/>
      <c r="H21" s="244"/>
      <c r="I21" s="238"/>
      <c r="J21" s="245"/>
      <c r="K21" s="238"/>
      <c r="M21" s="239" t="s">
        <v>444</v>
      </c>
      <c r="O21" s="270"/>
    </row>
    <row r="22" spans="1:15" ht="12.75">
      <c r="A22" s="237"/>
      <c r="B22" s="240"/>
      <c r="C22" s="658" t="s">
        <v>150</v>
      </c>
      <c r="D22" s="659"/>
      <c r="E22" s="241">
        <v>-1.379</v>
      </c>
      <c r="F22" s="242"/>
      <c r="G22" s="243"/>
      <c r="H22" s="244"/>
      <c r="I22" s="238"/>
      <c r="J22" s="245"/>
      <c r="K22" s="238"/>
      <c r="M22" s="239" t="s">
        <v>150</v>
      </c>
      <c r="O22" s="270"/>
    </row>
    <row r="23" spans="1:80" ht="12.75">
      <c r="A23" s="229">
        <v>6</v>
      </c>
      <c r="B23" s="230" t="s">
        <v>151</v>
      </c>
      <c r="C23" s="231" t="s">
        <v>827</v>
      </c>
      <c r="D23" s="232" t="s">
        <v>145</v>
      </c>
      <c r="E23" s="233">
        <v>1.47</v>
      </c>
      <c r="F23" s="233">
        <v>0</v>
      </c>
      <c r="G23" s="234">
        <f>E23*F23</f>
        <v>0</v>
      </c>
      <c r="H23" s="235">
        <v>0.12138</v>
      </c>
      <c r="I23" s="236">
        <f>E23*H23</f>
        <v>0.1784286</v>
      </c>
      <c r="J23" s="235">
        <v>0</v>
      </c>
      <c r="K23" s="236">
        <f>E23*J23</f>
        <v>0</v>
      </c>
      <c r="O23" s="270">
        <v>2</v>
      </c>
      <c r="AA23" s="201">
        <v>1</v>
      </c>
      <c r="AB23" s="201">
        <v>1</v>
      </c>
      <c r="AC23" s="201">
        <v>1</v>
      </c>
      <c r="AZ23" s="201">
        <v>1</v>
      </c>
      <c r="BA23" s="201">
        <f>IF(AZ23=1,G23,0)</f>
        <v>0</v>
      </c>
      <c r="BB23" s="201">
        <f>IF(AZ23=2,G23,0)</f>
        <v>0</v>
      </c>
      <c r="BC23" s="201">
        <f>IF(AZ23=3,G23,0)</f>
        <v>0</v>
      </c>
      <c r="BD23" s="201">
        <f>IF(AZ23=4,G23,0)</f>
        <v>0</v>
      </c>
      <c r="BE23" s="201">
        <f>IF(AZ23=5,G23,0)</f>
        <v>0</v>
      </c>
      <c r="CA23" s="270">
        <v>1</v>
      </c>
      <c r="CB23" s="270">
        <v>1</v>
      </c>
    </row>
    <row r="24" spans="1:15" ht="12.75">
      <c r="A24" s="237"/>
      <c r="B24" s="240"/>
      <c r="C24" s="658" t="s">
        <v>411</v>
      </c>
      <c r="D24" s="659"/>
      <c r="E24" s="241">
        <v>0</v>
      </c>
      <c r="F24" s="242"/>
      <c r="G24" s="243"/>
      <c r="H24" s="244"/>
      <c r="I24" s="238"/>
      <c r="J24" s="245"/>
      <c r="K24" s="238"/>
      <c r="M24" s="239" t="s">
        <v>411</v>
      </c>
      <c r="O24" s="270"/>
    </row>
    <row r="25" spans="1:15" ht="12.75">
      <c r="A25" s="237"/>
      <c r="B25" s="240"/>
      <c r="C25" s="658" t="s">
        <v>152</v>
      </c>
      <c r="D25" s="659"/>
      <c r="E25" s="241">
        <v>1.47</v>
      </c>
      <c r="F25" s="242"/>
      <c r="G25" s="243"/>
      <c r="H25" s="244"/>
      <c r="I25" s="238"/>
      <c r="J25" s="245"/>
      <c r="K25" s="238"/>
      <c r="M25" s="239" t="s">
        <v>152</v>
      </c>
      <c r="O25" s="270"/>
    </row>
    <row r="26" spans="1:80" ht="12.75">
      <c r="A26" s="229">
        <v>7</v>
      </c>
      <c r="B26" s="230" t="s">
        <v>153</v>
      </c>
      <c r="C26" s="231" t="s">
        <v>154</v>
      </c>
      <c r="D26" s="232" t="s">
        <v>155</v>
      </c>
      <c r="E26" s="233">
        <v>39</v>
      </c>
      <c r="F26" s="233">
        <v>0</v>
      </c>
      <c r="G26" s="234">
        <f>E26*F26</f>
        <v>0</v>
      </c>
      <c r="H26" s="235">
        <v>0.00102</v>
      </c>
      <c r="I26" s="236">
        <f>E26*H26</f>
        <v>0.03978</v>
      </c>
      <c r="J26" s="235">
        <v>0</v>
      </c>
      <c r="K26" s="236">
        <f>E26*J26</f>
        <v>0</v>
      </c>
      <c r="O26" s="270">
        <v>2</v>
      </c>
      <c r="AA26" s="201">
        <v>1</v>
      </c>
      <c r="AB26" s="201">
        <v>1</v>
      </c>
      <c r="AC26" s="201">
        <v>1</v>
      </c>
      <c r="AZ26" s="201">
        <v>1</v>
      </c>
      <c r="BA26" s="201">
        <f>IF(AZ26=1,G26,0)</f>
        <v>0</v>
      </c>
      <c r="BB26" s="201">
        <f>IF(AZ26=2,G26,0)</f>
        <v>0</v>
      </c>
      <c r="BC26" s="201">
        <f>IF(AZ26=3,G26,0)</f>
        <v>0</v>
      </c>
      <c r="BD26" s="201">
        <f>IF(AZ26=4,G26,0)</f>
        <v>0</v>
      </c>
      <c r="BE26" s="201">
        <f>IF(AZ26=5,G26,0)</f>
        <v>0</v>
      </c>
      <c r="CA26" s="270">
        <v>1</v>
      </c>
      <c r="CB26" s="270">
        <v>1</v>
      </c>
    </row>
    <row r="27" spans="1:15" ht="12.75">
      <c r="A27" s="237"/>
      <c r="B27" s="240"/>
      <c r="C27" s="658" t="s">
        <v>411</v>
      </c>
      <c r="D27" s="659"/>
      <c r="E27" s="241">
        <v>0</v>
      </c>
      <c r="F27" s="242"/>
      <c r="G27" s="243"/>
      <c r="H27" s="244"/>
      <c r="I27" s="238"/>
      <c r="J27" s="245"/>
      <c r="K27" s="238"/>
      <c r="M27" s="239" t="s">
        <v>411</v>
      </c>
      <c r="O27" s="270"/>
    </row>
    <row r="28" spans="1:15" ht="12.75">
      <c r="A28" s="237"/>
      <c r="B28" s="240"/>
      <c r="C28" s="658" t="s">
        <v>445</v>
      </c>
      <c r="D28" s="659"/>
      <c r="E28" s="241">
        <v>39</v>
      </c>
      <c r="F28" s="242"/>
      <c r="G28" s="243"/>
      <c r="H28" s="244"/>
      <c r="I28" s="238"/>
      <c r="J28" s="245"/>
      <c r="K28" s="238"/>
      <c r="M28" s="239" t="s">
        <v>445</v>
      </c>
      <c r="O28" s="270"/>
    </row>
    <row r="29" spans="1:80" ht="22.5">
      <c r="A29" s="229">
        <v>8</v>
      </c>
      <c r="B29" s="230" t="s">
        <v>157</v>
      </c>
      <c r="C29" s="231" t="s">
        <v>158</v>
      </c>
      <c r="D29" s="232" t="s">
        <v>145</v>
      </c>
      <c r="E29" s="233">
        <v>0.99</v>
      </c>
      <c r="F29" s="233">
        <v>0</v>
      </c>
      <c r="G29" s="234">
        <f>E29*F29</f>
        <v>0</v>
      </c>
      <c r="H29" s="235">
        <v>0.0062</v>
      </c>
      <c r="I29" s="236">
        <f>E29*H29</f>
        <v>0.006137999999999999</v>
      </c>
      <c r="J29" s="235">
        <v>0</v>
      </c>
      <c r="K29" s="236">
        <f>E29*J29</f>
        <v>0</v>
      </c>
      <c r="O29" s="270">
        <v>2</v>
      </c>
      <c r="AA29" s="201">
        <v>1</v>
      </c>
      <c r="AB29" s="201">
        <v>1</v>
      </c>
      <c r="AC29" s="201">
        <v>1</v>
      </c>
      <c r="AZ29" s="201">
        <v>1</v>
      </c>
      <c r="BA29" s="201">
        <f>IF(AZ29=1,G29,0)</f>
        <v>0</v>
      </c>
      <c r="BB29" s="201">
        <f>IF(AZ29=2,G29,0)</f>
        <v>0</v>
      </c>
      <c r="BC29" s="201">
        <f>IF(AZ29=3,G29,0)</f>
        <v>0</v>
      </c>
      <c r="BD29" s="201">
        <f>IF(AZ29=4,G29,0)</f>
        <v>0</v>
      </c>
      <c r="BE29" s="201">
        <f>IF(AZ29=5,G29,0)</f>
        <v>0</v>
      </c>
      <c r="CA29" s="270">
        <v>1</v>
      </c>
      <c r="CB29" s="270">
        <v>1</v>
      </c>
    </row>
    <row r="30" spans="1:15" ht="12.75">
      <c r="A30" s="237"/>
      <c r="B30" s="240"/>
      <c r="C30" s="658" t="s">
        <v>411</v>
      </c>
      <c r="D30" s="659"/>
      <c r="E30" s="241">
        <v>0</v>
      </c>
      <c r="F30" s="242"/>
      <c r="G30" s="243"/>
      <c r="H30" s="244"/>
      <c r="I30" s="238"/>
      <c r="J30" s="245"/>
      <c r="K30" s="238"/>
      <c r="M30" s="239" t="s">
        <v>411</v>
      </c>
      <c r="O30" s="270"/>
    </row>
    <row r="31" spans="1:15" ht="12.75">
      <c r="A31" s="237"/>
      <c r="B31" s="240"/>
      <c r="C31" s="658" t="s">
        <v>446</v>
      </c>
      <c r="D31" s="659"/>
      <c r="E31" s="241">
        <v>0.99</v>
      </c>
      <c r="F31" s="242"/>
      <c r="G31" s="243"/>
      <c r="H31" s="244"/>
      <c r="I31" s="238"/>
      <c r="J31" s="245"/>
      <c r="K31" s="238"/>
      <c r="M31" s="239" t="s">
        <v>446</v>
      </c>
      <c r="O31" s="270"/>
    </row>
    <row r="32" spans="1:80" ht="12.75">
      <c r="A32" s="229">
        <v>9</v>
      </c>
      <c r="B32" s="230" t="s">
        <v>160</v>
      </c>
      <c r="C32" s="231" t="s">
        <v>161</v>
      </c>
      <c r="D32" s="232" t="s">
        <v>145</v>
      </c>
      <c r="E32" s="233">
        <v>6.253</v>
      </c>
      <c r="F32" s="233">
        <v>0</v>
      </c>
      <c r="G32" s="234">
        <f>E32*F32</f>
        <v>0</v>
      </c>
      <c r="H32" s="235">
        <v>0.01416</v>
      </c>
      <c r="I32" s="236">
        <f>E32*H32</f>
        <v>0.08854248</v>
      </c>
      <c r="J32" s="235">
        <v>0</v>
      </c>
      <c r="K32" s="236">
        <f>E32*J32</f>
        <v>0</v>
      </c>
      <c r="O32" s="270">
        <v>2</v>
      </c>
      <c r="AA32" s="201">
        <v>1</v>
      </c>
      <c r="AB32" s="201">
        <v>1</v>
      </c>
      <c r="AC32" s="201">
        <v>1</v>
      </c>
      <c r="AZ32" s="201">
        <v>1</v>
      </c>
      <c r="BA32" s="201">
        <f>IF(AZ32=1,G32,0)</f>
        <v>0</v>
      </c>
      <c r="BB32" s="201">
        <f>IF(AZ32=2,G32,0)</f>
        <v>0</v>
      </c>
      <c r="BC32" s="201">
        <f>IF(AZ32=3,G32,0)</f>
        <v>0</v>
      </c>
      <c r="BD32" s="201">
        <f>IF(AZ32=4,G32,0)</f>
        <v>0</v>
      </c>
      <c r="BE32" s="201">
        <f>IF(AZ32=5,G32,0)</f>
        <v>0</v>
      </c>
      <c r="CA32" s="270">
        <v>1</v>
      </c>
      <c r="CB32" s="270">
        <v>1</v>
      </c>
    </row>
    <row r="33" spans="1:15" ht="12.75">
      <c r="A33" s="237"/>
      <c r="B33" s="240"/>
      <c r="C33" s="658" t="s">
        <v>411</v>
      </c>
      <c r="D33" s="659"/>
      <c r="E33" s="241">
        <v>0</v>
      </c>
      <c r="F33" s="242"/>
      <c r="G33" s="243"/>
      <c r="H33" s="244"/>
      <c r="I33" s="238"/>
      <c r="J33" s="245"/>
      <c r="K33" s="238"/>
      <c r="M33" s="239" t="s">
        <v>411</v>
      </c>
      <c r="O33" s="270"/>
    </row>
    <row r="34" spans="1:15" ht="12.75">
      <c r="A34" s="237"/>
      <c r="B34" s="240"/>
      <c r="C34" s="658" t="s">
        <v>447</v>
      </c>
      <c r="D34" s="659"/>
      <c r="E34" s="241">
        <v>6.253</v>
      </c>
      <c r="F34" s="242"/>
      <c r="G34" s="243"/>
      <c r="H34" s="244"/>
      <c r="I34" s="238"/>
      <c r="J34" s="245"/>
      <c r="K34" s="238"/>
      <c r="M34" s="239" t="s">
        <v>447</v>
      </c>
      <c r="O34" s="270"/>
    </row>
    <row r="35" spans="1:80" ht="12.75">
      <c r="A35" s="229">
        <v>10</v>
      </c>
      <c r="B35" s="230" t="s">
        <v>163</v>
      </c>
      <c r="C35" s="231" t="s">
        <v>164</v>
      </c>
      <c r="D35" s="232" t="s">
        <v>145</v>
      </c>
      <c r="E35" s="233">
        <v>0.78</v>
      </c>
      <c r="F35" s="233">
        <v>0</v>
      </c>
      <c r="G35" s="234">
        <f>E35*F35</f>
        <v>0</v>
      </c>
      <c r="H35" s="235">
        <v>0.01416</v>
      </c>
      <c r="I35" s="236">
        <f>E35*H35</f>
        <v>0.0110448</v>
      </c>
      <c r="J35" s="235">
        <v>0</v>
      </c>
      <c r="K35" s="236">
        <f>E35*J35</f>
        <v>0</v>
      </c>
      <c r="O35" s="270">
        <v>2</v>
      </c>
      <c r="AA35" s="201">
        <v>1</v>
      </c>
      <c r="AB35" s="201">
        <v>0</v>
      </c>
      <c r="AC35" s="201">
        <v>0</v>
      </c>
      <c r="AZ35" s="201">
        <v>1</v>
      </c>
      <c r="BA35" s="201">
        <f>IF(AZ35=1,G35,0)</f>
        <v>0</v>
      </c>
      <c r="BB35" s="201">
        <f>IF(AZ35=2,G35,0)</f>
        <v>0</v>
      </c>
      <c r="BC35" s="201">
        <f>IF(AZ35=3,G35,0)</f>
        <v>0</v>
      </c>
      <c r="BD35" s="201">
        <f>IF(AZ35=4,G35,0)</f>
        <v>0</v>
      </c>
      <c r="BE35" s="201">
        <f>IF(AZ35=5,G35,0)</f>
        <v>0</v>
      </c>
      <c r="CA35" s="270">
        <v>1</v>
      </c>
      <c r="CB35" s="270">
        <v>0</v>
      </c>
    </row>
    <row r="36" spans="1:15" ht="12.75">
      <c r="A36" s="237"/>
      <c r="B36" s="240"/>
      <c r="C36" s="658" t="s">
        <v>411</v>
      </c>
      <c r="D36" s="659"/>
      <c r="E36" s="241">
        <v>0</v>
      </c>
      <c r="F36" s="242"/>
      <c r="G36" s="243"/>
      <c r="H36" s="244"/>
      <c r="I36" s="238"/>
      <c r="J36" s="245"/>
      <c r="K36" s="238"/>
      <c r="M36" s="239" t="s">
        <v>411</v>
      </c>
      <c r="O36" s="270"/>
    </row>
    <row r="37" spans="1:15" ht="12.75">
      <c r="A37" s="237"/>
      <c r="B37" s="240"/>
      <c r="C37" s="658" t="s">
        <v>165</v>
      </c>
      <c r="D37" s="659"/>
      <c r="E37" s="241">
        <v>0.78</v>
      </c>
      <c r="F37" s="242"/>
      <c r="G37" s="243"/>
      <c r="H37" s="244"/>
      <c r="I37" s="238"/>
      <c r="J37" s="245"/>
      <c r="K37" s="238"/>
      <c r="M37" s="239" t="s">
        <v>165</v>
      </c>
      <c r="O37" s="270"/>
    </row>
    <row r="38" spans="1:57" ht="12.75">
      <c r="A38" s="246"/>
      <c r="B38" s="247" t="s">
        <v>94</v>
      </c>
      <c r="C38" s="248" t="s">
        <v>133</v>
      </c>
      <c r="D38" s="249"/>
      <c r="E38" s="250"/>
      <c r="F38" s="251"/>
      <c r="G38" s="252">
        <f>SUM(G7:G37)</f>
        <v>0</v>
      </c>
      <c r="H38" s="253"/>
      <c r="I38" s="254">
        <f>SUM(I7:I37)</f>
        <v>5.710130960000001</v>
      </c>
      <c r="J38" s="253"/>
      <c r="K38" s="254">
        <f>SUM(K7:K37)</f>
        <v>0</v>
      </c>
      <c r="O38" s="270">
        <v>4</v>
      </c>
      <c r="BA38" s="255">
        <f>SUM(BA7:BA37)</f>
        <v>0</v>
      </c>
      <c r="BB38" s="255">
        <f>SUM(BB7:BB37)</f>
        <v>0</v>
      </c>
      <c r="BC38" s="255">
        <f>SUM(BC7:BC37)</f>
        <v>0</v>
      </c>
      <c r="BD38" s="255">
        <f>SUM(BD7:BD37)</f>
        <v>0</v>
      </c>
      <c r="BE38" s="255">
        <f>SUM(BE7:BE37)</f>
        <v>0</v>
      </c>
    </row>
    <row r="39" spans="1:15" ht="12.75">
      <c r="A39" s="218" t="s">
        <v>92</v>
      </c>
      <c r="B39" s="219" t="s">
        <v>166</v>
      </c>
      <c r="C39" s="220" t="s">
        <v>167</v>
      </c>
      <c r="D39" s="221"/>
      <c r="E39" s="222"/>
      <c r="F39" s="222"/>
      <c r="G39" s="223"/>
      <c r="H39" s="224"/>
      <c r="I39" s="225"/>
      <c r="J39" s="226"/>
      <c r="K39" s="227"/>
      <c r="O39" s="270">
        <v>1</v>
      </c>
    </row>
    <row r="40" spans="1:80" ht="22.5">
      <c r="A40" s="229">
        <v>11</v>
      </c>
      <c r="B40" s="230" t="s">
        <v>169</v>
      </c>
      <c r="C40" s="231" t="s">
        <v>170</v>
      </c>
      <c r="D40" s="232" t="s">
        <v>145</v>
      </c>
      <c r="E40" s="233">
        <v>14.2</v>
      </c>
      <c r="F40" s="233">
        <v>0</v>
      </c>
      <c r="G40" s="234">
        <f>E40*F40</f>
        <v>0</v>
      </c>
      <c r="H40" s="235">
        <v>0.0186</v>
      </c>
      <c r="I40" s="236">
        <f>E40*H40</f>
        <v>0.26411999999999997</v>
      </c>
      <c r="J40" s="235">
        <v>0</v>
      </c>
      <c r="K40" s="236">
        <f>E40*J40</f>
        <v>0</v>
      </c>
      <c r="O40" s="270">
        <v>2</v>
      </c>
      <c r="AA40" s="201">
        <v>1</v>
      </c>
      <c r="AB40" s="201">
        <v>1</v>
      </c>
      <c r="AC40" s="201">
        <v>1</v>
      </c>
      <c r="AZ40" s="201">
        <v>1</v>
      </c>
      <c r="BA40" s="201">
        <f>IF(AZ40=1,G40,0)</f>
        <v>0</v>
      </c>
      <c r="BB40" s="201">
        <f>IF(AZ40=2,G40,0)</f>
        <v>0</v>
      </c>
      <c r="BC40" s="201">
        <f>IF(AZ40=3,G40,0)</f>
        <v>0</v>
      </c>
      <c r="BD40" s="201">
        <f>IF(AZ40=4,G40,0)</f>
        <v>0</v>
      </c>
      <c r="BE40" s="201">
        <f>IF(AZ40=5,G40,0)</f>
        <v>0</v>
      </c>
      <c r="CA40" s="270">
        <v>1</v>
      </c>
      <c r="CB40" s="270">
        <v>1</v>
      </c>
    </row>
    <row r="41" spans="1:15" ht="12.75">
      <c r="A41" s="237"/>
      <c r="B41" s="240"/>
      <c r="C41" s="658" t="s">
        <v>411</v>
      </c>
      <c r="D41" s="659"/>
      <c r="E41" s="241">
        <v>0</v>
      </c>
      <c r="F41" s="242"/>
      <c r="G41" s="243"/>
      <c r="H41" s="244"/>
      <c r="I41" s="238"/>
      <c r="J41" s="245"/>
      <c r="K41" s="238"/>
      <c r="M41" s="239" t="s">
        <v>411</v>
      </c>
      <c r="O41" s="270"/>
    </row>
    <row r="42" spans="1:15" ht="12.75">
      <c r="A42" s="237"/>
      <c r="B42" s="240"/>
      <c r="C42" s="658" t="s">
        <v>410</v>
      </c>
      <c r="D42" s="659"/>
      <c r="E42" s="241">
        <v>14.2</v>
      </c>
      <c r="F42" s="242"/>
      <c r="G42" s="243"/>
      <c r="H42" s="244"/>
      <c r="I42" s="238"/>
      <c r="J42" s="245"/>
      <c r="K42" s="238"/>
      <c r="M42" s="239" t="s">
        <v>410</v>
      </c>
      <c r="O42" s="270"/>
    </row>
    <row r="43" spans="1:80" ht="22.5">
      <c r="A43" s="229">
        <v>12</v>
      </c>
      <c r="B43" s="230" t="s">
        <v>172</v>
      </c>
      <c r="C43" s="231" t="s">
        <v>173</v>
      </c>
      <c r="D43" s="232" t="s">
        <v>145</v>
      </c>
      <c r="E43" s="233">
        <v>6.88</v>
      </c>
      <c r="F43" s="233">
        <v>0</v>
      </c>
      <c r="G43" s="234">
        <f>E43*F43</f>
        <v>0</v>
      </c>
      <c r="H43" s="235">
        <v>0</v>
      </c>
      <c r="I43" s="236">
        <f>E43*H43</f>
        <v>0</v>
      </c>
      <c r="J43" s="235">
        <v>0</v>
      </c>
      <c r="K43" s="236">
        <f>E43*J43</f>
        <v>0</v>
      </c>
      <c r="O43" s="270">
        <v>2</v>
      </c>
      <c r="AA43" s="201">
        <v>1</v>
      </c>
      <c r="AB43" s="201">
        <v>1</v>
      </c>
      <c r="AC43" s="201">
        <v>1</v>
      </c>
      <c r="AZ43" s="201">
        <v>1</v>
      </c>
      <c r="BA43" s="201">
        <f>IF(AZ43=1,G43,0)</f>
        <v>0</v>
      </c>
      <c r="BB43" s="201">
        <f>IF(AZ43=2,G43,0)</f>
        <v>0</v>
      </c>
      <c r="BC43" s="201">
        <f>IF(AZ43=3,G43,0)</f>
        <v>0</v>
      </c>
      <c r="BD43" s="201">
        <f>IF(AZ43=4,G43,0)</f>
        <v>0</v>
      </c>
      <c r="BE43" s="201">
        <f>IF(AZ43=5,G43,0)</f>
        <v>0</v>
      </c>
      <c r="CA43" s="270">
        <v>1</v>
      </c>
      <c r="CB43" s="270">
        <v>1</v>
      </c>
    </row>
    <row r="44" spans="1:15" ht="12.75">
      <c r="A44" s="237"/>
      <c r="B44" s="240"/>
      <c r="C44" s="658" t="s">
        <v>411</v>
      </c>
      <c r="D44" s="659"/>
      <c r="E44" s="241">
        <v>0</v>
      </c>
      <c r="F44" s="242"/>
      <c r="G44" s="243"/>
      <c r="H44" s="244"/>
      <c r="I44" s="238"/>
      <c r="J44" s="245"/>
      <c r="K44" s="238"/>
      <c r="M44" s="239" t="s">
        <v>411</v>
      </c>
      <c r="O44" s="270"/>
    </row>
    <row r="45" spans="1:15" ht="12.75">
      <c r="A45" s="237"/>
      <c r="B45" s="240"/>
      <c r="C45" s="658" t="s">
        <v>174</v>
      </c>
      <c r="D45" s="659"/>
      <c r="E45" s="241">
        <v>6.88</v>
      </c>
      <c r="F45" s="242"/>
      <c r="G45" s="243"/>
      <c r="H45" s="244"/>
      <c r="I45" s="238"/>
      <c r="J45" s="245"/>
      <c r="K45" s="238"/>
      <c r="M45" s="239" t="s">
        <v>174</v>
      </c>
      <c r="O45" s="270"/>
    </row>
    <row r="46" spans="1:80" ht="22.5">
      <c r="A46" s="229">
        <v>13</v>
      </c>
      <c r="B46" s="230" t="s">
        <v>175</v>
      </c>
      <c r="C46" s="231" t="s">
        <v>176</v>
      </c>
      <c r="D46" s="232" t="s">
        <v>145</v>
      </c>
      <c r="E46" s="233">
        <v>7.32</v>
      </c>
      <c r="F46" s="233">
        <v>0</v>
      </c>
      <c r="G46" s="234">
        <f>E46*F46</f>
        <v>0</v>
      </c>
      <c r="H46" s="235">
        <v>0</v>
      </c>
      <c r="I46" s="236">
        <f>E46*H46</f>
        <v>0</v>
      </c>
      <c r="J46" s="235">
        <v>0</v>
      </c>
      <c r="K46" s="236">
        <f>E46*J46</f>
        <v>0</v>
      </c>
      <c r="O46" s="270">
        <v>2</v>
      </c>
      <c r="AA46" s="201">
        <v>1</v>
      </c>
      <c r="AB46" s="201">
        <v>1</v>
      </c>
      <c r="AC46" s="201">
        <v>1</v>
      </c>
      <c r="AZ46" s="201">
        <v>1</v>
      </c>
      <c r="BA46" s="201">
        <f>IF(AZ46=1,G46,0)</f>
        <v>0</v>
      </c>
      <c r="BB46" s="201">
        <f>IF(AZ46=2,G46,0)</f>
        <v>0</v>
      </c>
      <c r="BC46" s="201">
        <f>IF(AZ46=3,G46,0)</f>
        <v>0</v>
      </c>
      <c r="BD46" s="201">
        <f>IF(AZ46=4,G46,0)</f>
        <v>0</v>
      </c>
      <c r="BE46" s="201">
        <f>IF(AZ46=5,G46,0)</f>
        <v>0</v>
      </c>
      <c r="CA46" s="270">
        <v>1</v>
      </c>
      <c r="CB46" s="270">
        <v>1</v>
      </c>
    </row>
    <row r="47" spans="1:15" ht="12.75">
      <c r="A47" s="237"/>
      <c r="B47" s="240"/>
      <c r="C47" s="658" t="s">
        <v>411</v>
      </c>
      <c r="D47" s="659"/>
      <c r="E47" s="241">
        <v>0</v>
      </c>
      <c r="F47" s="242"/>
      <c r="G47" s="243"/>
      <c r="H47" s="244"/>
      <c r="I47" s="238"/>
      <c r="J47" s="245"/>
      <c r="K47" s="238"/>
      <c r="M47" s="239" t="s">
        <v>411</v>
      </c>
      <c r="O47" s="270"/>
    </row>
    <row r="48" spans="1:15" ht="12.75">
      <c r="A48" s="237"/>
      <c r="B48" s="240"/>
      <c r="C48" s="658" t="s">
        <v>448</v>
      </c>
      <c r="D48" s="659"/>
      <c r="E48" s="241">
        <v>7.32</v>
      </c>
      <c r="F48" s="242"/>
      <c r="G48" s="243"/>
      <c r="H48" s="244"/>
      <c r="I48" s="238"/>
      <c r="J48" s="245"/>
      <c r="K48" s="238"/>
      <c r="M48" s="239" t="s">
        <v>448</v>
      </c>
      <c r="O48" s="270"/>
    </row>
    <row r="49" spans="1:80" ht="22.5">
      <c r="A49" s="229">
        <v>14</v>
      </c>
      <c r="B49" s="230" t="s">
        <v>178</v>
      </c>
      <c r="C49" s="231" t="s">
        <v>179</v>
      </c>
      <c r="D49" s="232" t="s">
        <v>135</v>
      </c>
      <c r="E49" s="233">
        <v>1</v>
      </c>
      <c r="F49" s="233">
        <v>0</v>
      </c>
      <c r="G49" s="234">
        <f>E49*F49</f>
        <v>0</v>
      </c>
      <c r="H49" s="235">
        <v>0.01018</v>
      </c>
      <c r="I49" s="236">
        <f>E49*H49</f>
        <v>0.01018</v>
      </c>
      <c r="J49" s="235">
        <v>0</v>
      </c>
      <c r="K49" s="236">
        <f>E49*J49</f>
        <v>0</v>
      </c>
      <c r="O49" s="270">
        <v>2</v>
      </c>
      <c r="AA49" s="201">
        <v>1</v>
      </c>
      <c r="AB49" s="201">
        <v>1</v>
      </c>
      <c r="AC49" s="201">
        <v>1</v>
      </c>
      <c r="AZ49" s="201">
        <v>1</v>
      </c>
      <c r="BA49" s="201">
        <f>IF(AZ49=1,G49,0)</f>
        <v>0</v>
      </c>
      <c r="BB49" s="201">
        <f>IF(AZ49=2,G49,0)</f>
        <v>0</v>
      </c>
      <c r="BC49" s="201">
        <f>IF(AZ49=3,G49,0)</f>
        <v>0</v>
      </c>
      <c r="BD49" s="201">
        <f>IF(AZ49=4,G49,0)</f>
        <v>0</v>
      </c>
      <c r="BE49" s="201">
        <f>IF(AZ49=5,G49,0)</f>
        <v>0</v>
      </c>
      <c r="CA49" s="270">
        <v>1</v>
      </c>
      <c r="CB49" s="270">
        <v>1</v>
      </c>
    </row>
    <row r="50" spans="1:80" ht="12.75">
      <c r="A50" s="229">
        <v>15</v>
      </c>
      <c r="B50" s="230" t="s">
        <v>180</v>
      </c>
      <c r="C50" s="231" t="s">
        <v>181</v>
      </c>
      <c r="D50" s="232" t="s">
        <v>145</v>
      </c>
      <c r="E50" s="233">
        <v>2.6235</v>
      </c>
      <c r="F50" s="233">
        <v>0</v>
      </c>
      <c r="G50" s="234">
        <f>E50*F50</f>
        <v>0</v>
      </c>
      <c r="H50" s="235">
        <v>0</v>
      </c>
      <c r="I50" s="236">
        <f>E50*H50</f>
        <v>0</v>
      </c>
      <c r="J50" s="235">
        <v>0</v>
      </c>
      <c r="K50" s="236">
        <f>E50*J50</f>
        <v>0</v>
      </c>
      <c r="O50" s="270">
        <v>2</v>
      </c>
      <c r="AA50" s="201">
        <v>1</v>
      </c>
      <c r="AB50" s="201">
        <v>1</v>
      </c>
      <c r="AC50" s="201">
        <v>1</v>
      </c>
      <c r="AZ50" s="201">
        <v>1</v>
      </c>
      <c r="BA50" s="201">
        <f>IF(AZ50=1,G50,0)</f>
        <v>0</v>
      </c>
      <c r="BB50" s="201">
        <f>IF(AZ50=2,G50,0)</f>
        <v>0</v>
      </c>
      <c r="BC50" s="201">
        <f>IF(AZ50=3,G50,0)</f>
        <v>0</v>
      </c>
      <c r="BD50" s="201">
        <f>IF(AZ50=4,G50,0)</f>
        <v>0</v>
      </c>
      <c r="BE50" s="201">
        <f>IF(AZ50=5,G50,0)</f>
        <v>0</v>
      </c>
      <c r="CA50" s="270">
        <v>1</v>
      </c>
      <c r="CB50" s="270">
        <v>1</v>
      </c>
    </row>
    <row r="51" spans="1:15" ht="12.75">
      <c r="A51" s="237"/>
      <c r="B51" s="240"/>
      <c r="C51" s="658" t="s">
        <v>411</v>
      </c>
      <c r="D51" s="659"/>
      <c r="E51" s="241">
        <v>0</v>
      </c>
      <c r="F51" s="242"/>
      <c r="G51" s="243"/>
      <c r="H51" s="244"/>
      <c r="I51" s="238"/>
      <c r="J51" s="245"/>
      <c r="K51" s="238"/>
      <c r="M51" s="239" t="s">
        <v>411</v>
      </c>
      <c r="O51" s="270"/>
    </row>
    <row r="52" spans="1:15" ht="12.75">
      <c r="A52" s="237"/>
      <c r="B52" s="240"/>
      <c r="C52" s="658" t="s">
        <v>182</v>
      </c>
      <c r="D52" s="659"/>
      <c r="E52" s="241">
        <v>2.6235</v>
      </c>
      <c r="F52" s="242"/>
      <c r="G52" s="243"/>
      <c r="H52" s="244"/>
      <c r="I52" s="238"/>
      <c r="J52" s="245"/>
      <c r="K52" s="238"/>
      <c r="M52" s="239" t="s">
        <v>182</v>
      </c>
      <c r="O52" s="270"/>
    </row>
    <row r="53" spans="1:57" ht="12.75">
      <c r="A53" s="246"/>
      <c r="B53" s="247" t="s">
        <v>94</v>
      </c>
      <c r="C53" s="248" t="s">
        <v>168</v>
      </c>
      <c r="D53" s="249"/>
      <c r="E53" s="250"/>
      <c r="F53" s="251"/>
      <c r="G53" s="252">
        <f>SUM(G39:G52)</f>
        <v>0</v>
      </c>
      <c r="H53" s="253"/>
      <c r="I53" s="254">
        <f>SUM(I39:I52)</f>
        <v>0.2743</v>
      </c>
      <c r="J53" s="253"/>
      <c r="K53" s="254">
        <f>SUM(K39:K52)</f>
        <v>0</v>
      </c>
      <c r="O53" s="270">
        <v>4</v>
      </c>
      <c r="BA53" s="255">
        <f>SUM(BA39:BA52)</f>
        <v>0</v>
      </c>
      <c r="BB53" s="255">
        <f>SUM(BB39:BB52)</f>
        <v>0</v>
      </c>
      <c r="BC53" s="255">
        <f>SUM(BC39:BC52)</f>
        <v>0</v>
      </c>
      <c r="BD53" s="255">
        <f>SUM(BD39:BD52)</f>
        <v>0</v>
      </c>
      <c r="BE53" s="255">
        <f>SUM(BE39:BE52)</f>
        <v>0</v>
      </c>
    </row>
    <row r="54" spans="1:15" ht="12.75">
      <c r="A54" s="218" t="s">
        <v>92</v>
      </c>
      <c r="B54" s="219" t="s">
        <v>183</v>
      </c>
      <c r="C54" s="220" t="s">
        <v>184</v>
      </c>
      <c r="D54" s="221"/>
      <c r="E54" s="222"/>
      <c r="F54" s="222"/>
      <c r="G54" s="223"/>
      <c r="H54" s="224"/>
      <c r="I54" s="225"/>
      <c r="J54" s="226"/>
      <c r="K54" s="227"/>
      <c r="O54" s="270">
        <v>1</v>
      </c>
    </row>
    <row r="55" spans="1:80" ht="12.75">
      <c r="A55" s="229">
        <v>16</v>
      </c>
      <c r="B55" s="230" t="s">
        <v>186</v>
      </c>
      <c r="C55" s="231" t="s">
        <v>187</v>
      </c>
      <c r="D55" s="232" t="s">
        <v>188</v>
      </c>
      <c r="E55" s="233">
        <v>0.07</v>
      </c>
      <c r="F55" s="233">
        <v>0</v>
      </c>
      <c r="G55" s="234">
        <f>E55*F55</f>
        <v>0</v>
      </c>
      <c r="H55" s="235">
        <v>2.69752</v>
      </c>
      <c r="I55" s="236">
        <f>E55*H55</f>
        <v>0.1888264</v>
      </c>
      <c r="J55" s="235">
        <v>0</v>
      </c>
      <c r="K55" s="236">
        <f>E55*J55</f>
        <v>0</v>
      </c>
      <c r="O55" s="270">
        <v>2</v>
      </c>
      <c r="AA55" s="201">
        <v>1</v>
      </c>
      <c r="AB55" s="201">
        <v>1</v>
      </c>
      <c r="AC55" s="201">
        <v>1</v>
      </c>
      <c r="AZ55" s="201">
        <v>1</v>
      </c>
      <c r="BA55" s="201">
        <f>IF(AZ55=1,G55,0)</f>
        <v>0</v>
      </c>
      <c r="BB55" s="201">
        <f>IF(AZ55=2,G55,0)</f>
        <v>0</v>
      </c>
      <c r="BC55" s="201">
        <f>IF(AZ55=3,G55,0)</f>
        <v>0</v>
      </c>
      <c r="BD55" s="201">
        <f>IF(AZ55=4,G55,0)</f>
        <v>0</v>
      </c>
      <c r="BE55" s="201">
        <f>IF(AZ55=5,G55,0)</f>
        <v>0</v>
      </c>
      <c r="CA55" s="270">
        <v>1</v>
      </c>
      <c r="CB55" s="270">
        <v>1</v>
      </c>
    </row>
    <row r="56" spans="1:15" ht="12.75">
      <c r="A56" s="237"/>
      <c r="B56" s="240"/>
      <c r="C56" s="658" t="s">
        <v>189</v>
      </c>
      <c r="D56" s="659"/>
      <c r="E56" s="241">
        <v>0.07</v>
      </c>
      <c r="F56" s="242"/>
      <c r="G56" s="243"/>
      <c r="H56" s="244"/>
      <c r="I56" s="238"/>
      <c r="J56" s="245"/>
      <c r="K56" s="238"/>
      <c r="M56" s="239" t="s">
        <v>189</v>
      </c>
      <c r="O56" s="270"/>
    </row>
    <row r="57" spans="1:80" ht="22.5">
      <c r="A57" s="229">
        <v>17</v>
      </c>
      <c r="B57" s="230" t="s">
        <v>190</v>
      </c>
      <c r="C57" s="231" t="s">
        <v>191</v>
      </c>
      <c r="D57" s="232" t="s">
        <v>192</v>
      </c>
      <c r="E57" s="233">
        <v>56.4</v>
      </c>
      <c r="F57" s="233">
        <v>0</v>
      </c>
      <c r="G57" s="234">
        <f>E57*F57</f>
        <v>0</v>
      </c>
      <c r="H57" s="235">
        <v>0</v>
      </c>
      <c r="I57" s="236">
        <f>E57*H57</f>
        <v>0</v>
      </c>
      <c r="J57" s="235">
        <v>0</v>
      </c>
      <c r="K57" s="236">
        <f>E57*J57</f>
        <v>0</v>
      </c>
      <c r="O57" s="270">
        <v>2</v>
      </c>
      <c r="AA57" s="201">
        <v>1</v>
      </c>
      <c r="AB57" s="201">
        <v>1</v>
      </c>
      <c r="AC57" s="201">
        <v>1</v>
      </c>
      <c r="AZ57" s="201">
        <v>1</v>
      </c>
      <c r="BA57" s="201">
        <f>IF(AZ57=1,G57,0)</f>
        <v>0</v>
      </c>
      <c r="BB57" s="201">
        <f>IF(AZ57=2,G57,0)</f>
        <v>0</v>
      </c>
      <c r="BC57" s="201">
        <f>IF(AZ57=3,G57,0)</f>
        <v>0</v>
      </c>
      <c r="BD57" s="201">
        <f>IF(AZ57=4,G57,0)</f>
        <v>0</v>
      </c>
      <c r="BE57" s="201">
        <f>IF(AZ57=5,G57,0)</f>
        <v>0</v>
      </c>
      <c r="CA57" s="270">
        <v>1</v>
      </c>
      <c r="CB57" s="270">
        <v>1</v>
      </c>
    </row>
    <row r="58" spans="1:15" ht="12.75">
      <c r="A58" s="237"/>
      <c r="B58" s="240"/>
      <c r="C58" s="658" t="s">
        <v>193</v>
      </c>
      <c r="D58" s="659"/>
      <c r="E58" s="241">
        <v>56.4</v>
      </c>
      <c r="F58" s="242"/>
      <c r="G58" s="243"/>
      <c r="H58" s="244"/>
      <c r="I58" s="238"/>
      <c r="J58" s="245"/>
      <c r="K58" s="238"/>
      <c r="M58" s="239" t="s">
        <v>193</v>
      </c>
      <c r="O58" s="270"/>
    </row>
    <row r="59" spans="1:57" ht="12.75">
      <c r="A59" s="246"/>
      <c r="B59" s="247" t="s">
        <v>94</v>
      </c>
      <c r="C59" s="248" t="s">
        <v>185</v>
      </c>
      <c r="D59" s="249"/>
      <c r="E59" s="250"/>
      <c r="F59" s="251"/>
      <c r="G59" s="252">
        <f>SUM(G54:G58)</f>
        <v>0</v>
      </c>
      <c r="H59" s="253"/>
      <c r="I59" s="254">
        <f>SUM(I54:I58)</f>
        <v>0.1888264</v>
      </c>
      <c r="J59" s="253"/>
      <c r="K59" s="254">
        <f>SUM(K54:K58)</f>
        <v>0</v>
      </c>
      <c r="O59" s="270">
        <v>4</v>
      </c>
      <c r="BA59" s="255">
        <f>SUM(BA54:BA58)</f>
        <v>0</v>
      </c>
      <c r="BB59" s="255">
        <f>SUM(BB54:BB58)</f>
        <v>0</v>
      </c>
      <c r="BC59" s="255">
        <f>SUM(BC54:BC58)</f>
        <v>0</v>
      </c>
      <c r="BD59" s="255">
        <f>SUM(BD54:BD58)</f>
        <v>0</v>
      </c>
      <c r="BE59" s="255">
        <f>SUM(BE54:BE58)</f>
        <v>0</v>
      </c>
    </row>
    <row r="60" spans="1:15" ht="12.75">
      <c r="A60" s="218" t="s">
        <v>92</v>
      </c>
      <c r="B60" s="219" t="s">
        <v>194</v>
      </c>
      <c r="C60" s="220" t="s">
        <v>195</v>
      </c>
      <c r="D60" s="221"/>
      <c r="E60" s="222"/>
      <c r="F60" s="222"/>
      <c r="G60" s="223"/>
      <c r="H60" s="224"/>
      <c r="I60" s="225"/>
      <c r="J60" s="226"/>
      <c r="K60" s="227"/>
      <c r="O60" s="270">
        <v>1</v>
      </c>
    </row>
    <row r="61" spans="1:80" ht="12.75">
      <c r="A61" s="229">
        <v>18</v>
      </c>
      <c r="B61" s="230" t="s">
        <v>197</v>
      </c>
      <c r="C61" s="231" t="s">
        <v>198</v>
      </c>
      <c r="D61" s="232" t="s">
        <v>145</v>
      </c>
      <c r="E61" s="233">
        <v>24.034</v>
      </c>
      <c r="F61" s="233">
        <v>0</v>
      </c>
      <c r="G61" s="234">
        <f>E61*F61</f>
        <v>0</v>
      </c>
      <c r="H61" s="235">
        <v>4E-05</v>
      </c>
      <c r="I61" s="236">
        <f>E61*H61</f>
        <v>0.0009613600000000001</v>
      </c>
      <c r="J61" s="235">
        <v>0</v>
      </c>
      <c r="K61" s="236">
        <f>E61*J61</f>
        <v>0</v>
      </c>
      <c r="O61" s="270">
        <v>2</v>
      </c>
      <c r="AA61" s="201">
        <v>1</v>
      </c>
      <c r="AB61" s="201">
        <v>1</v>
      </c>
      <c r="AC61" s="201">
        <v>1</v>
      </c>
      <c r="AZ61" s="201">
        <v>1</v>
      </c>
      <c r="BA61" s="201">
        <f>IF(AZ61=1,G61,0)</f>
        <v>0</v>
      </c>
      <c r="BB61" s="201">
        <f>IF(AZ61=2,G61,0)</f>
        <v>0</v>
      </c>
      <c r="BC61" s="201">
        <f>IF(AZ61=3,G61,0)</f>
        <v>0</v>
      </c>
      <c r="BD61" s="201">
        <f>IF(AZ61=4,G61,0)</f>
        <v>0</v>
      </c>
      <c r="BE61" s="201">
        <f>IF(AZ61=5,G61,0)</f>
        <v>0</v>
      </c>
      <c r="CA61" s="270">
        <v>1</v>
      </c>
      <c r="CB61" s="270">
        <v>1</v>
      </c>
    </row>
    <row r="62" spans="1:15" ht="12.75">
      <c r="A62" s="237"/>
      <c r="B62" s="240"/>
      <c r="C62" s="658" t="s">
        <v>199</v>
      </c>
      <c r="D62" s="659"/>
      <c r="E62" s="241">
        <v>4.728</v>
      </c>
      <c r="F62" s="242"/>
      <c r="G62" s="243"/>
      <c r="H62" s="244"/>
      <c r="I62" s="238"/>
      <c r="J62" s="245"/>
      <c r="K62" s="238"/>
      <c r="M62" s="239" t="s">
        <v>199</v>
      </c>
      <c r="O62" s="270"/>
    </row>
    <row r="63" spans="1:15" ht="12.75">
      <c r="A63" s="237"/>
      <c r="B63" s="240"/>
      <c r="C63" s="658" t="s">
        <v>449</v>
      </c>
      <c r="D63" s="659"/>
      <c r="E63" s="241">
        <v>19.306</v>
      </c>
      <c r="F63" s="242"/>
      <c r="G63" s="243"/>
      <c r="H63" s="244"/>
      <c r="I63" s="238"/>
      <c r="J63" s="245"/>
      <c r="K63" s="238"/>
      <c r="M63" s="239" t="s">
        <v>449</v>
      </c>
      <c r="O63" s="270"/>
    </row>
    <row r="64" spans="1:80" ht="22.5">
      <c r="A64" s="229">
        <v>19</v>
      </c>
      <c r="B64" s="230" t="s">
        <v>202</v>
      </c>
      <c r="C64" s="231" t="s">
        <v>203</v>
      </c>
      <c r="D64" s="232" t="s">
        <v>145</v>
      </c>
      <c r="E64" s="233">
        <v>7</v>
      </c>
      <c r="F64" s="233">
        <v>0</v>
      </c>
      <c r="G64" s="234">
        <f>E64*F64</f>
        <v>0</v>
      </c>
      <c r="H64" s="235">
        <v>0.00358</v>
      </c>
      <c r="I64" s="236">
        <f>E64*H64</f>
        <v>0.02506</v>
      </c>
      <c r="J64" s="235">
        <v>0</v>
      </c>
      <c r="K64" s="236">
        <f>E64*J64</f>
        <v>0</v>
      </c>
      <c r="O64" s="270">
        <v>2</v>
      </c>
      <c r="AA64" s="201">
        <v>1</v>
      </c>
      <c r="AB64" s="201">
        <v>1</v>
      </c>
      <c r="AC64" s="201">
        <v>1</v>
      </c>
      <c r="AZ64" s="201">
        <v>1</v>
      </c>
      <c r="BA64" s="201">
        <f>IF(AZ64=1,G64,0)</f>
        <v>0</v>
      </c>
      <c r="BB64" s="201">
        <f>IF(AZ64=2,G64,0)</f>
        <v>0</v>
      </c>
      <c r="BC64" s="201">
        <f>IF(AZ64=3,G64,0)</f>
        <v>0</v>
      </c>
      <c r="BD64" s="201">
        <f>IF(AZ64=4,G64,0)</f>
        <v>0</v>
      </c>
      <c r="BE64" s="201">
        <f>IF(AZ64=5,G64,0)</f>
        <v>0</v>
      </c>
      <c r="CA64" s="270">
        <v>1</v>
      </c>
      <c r="CB64" s="270">
        <v>1</v>
      </c>
    </row>
    <row r="65" spans="1:15" ht="12.75">
      <c r="A65" s="237"/>
      <c r="B65" s="240"/>
      <c r="C65" s="658" t="s">
        <v>204</v>
      </c>
      <c r="D65" s="659"/>
      <c r="E65" s="241">
        <v>7</v>
      </c>
      <c r="F65" s="242"/>
      <c r="G65" s="243"/>
      <c r="H65" s="244"/>
      <c r="I65" s="238"/>
      <c r="J65" s="245"/>
      <c r="K65" s="238"/>
      <c r="M65" s="239" t="s">
        <v>204</v>
      </c>
      <c r="O65" s="270"/>
    </row>
    <row r="66" spans="1:80" ht="12.75">
      <c r="A66" s="229">
        <v>20</v>
      </c>
      <c r="B66" s="230" t="s">
        <v>205</v>
      </c>
      <c r="C66" s="231" t="s">
        <v>206</v>
      </c>
      <c r="D66" s="232" t="s">
        <v>145</v>
      </c>
      <c r="E66" s="233">
        <v>7</v>
      </c>
      <c r="F66" s="233">
        <v>0</v>
      </c>
      <c r="G66" s="234">
        <f>E66*F66</f>
        <v>0</v>
      </c>
      <c r="H66" s="235">
        <v>0.00768</v>
      </c>
      <c r="I66" s="236">
        <f>E66*H66</f>
        <v>0.05376</v>
      </c>
      <c r="J66" s="235">
        <v>0</v>
      </c>
      <c r="K66" s="236">
        <f>E66*J66</f>
        <v>0</v>
      </c>
      <c r="O66" s="270">
        <v>2</v>
      </c>
      <c r="AA66" s="201">
        <v>1</v>
      </c>
      <c r="AB66" s="201">
        <v>1</v>
      </c>
      <c r="AC66" s="201">
        <v>1</v>
      </c>
      <c r="AZ66" s="201">
        <v>1</v>
      </c>
      <c r="BA66" s="201">
        <f>IF(AZ66=1,G66,0)</f>
        <v>0</v>
      </c>
      <c r="BB66" s="201">
        <f>IF(AZ66=2,G66,0)</f>
        <v>0</v>
      </c>
      <c r="BC66" s="201">
        <f>IF(AZ66=3,G66,0)</f>
        <v>0</v>
      </c>
      <c r="BD66" s="201">
        <f>IF(AZ66=4,G66,0)</f>
        <v>0</v>
      </c>
      <c r="BE66" s="201">
        <f>IF(AZ66=5,G66,0)</f>
        <v>0</v>
      </c>
      <c r="CA66" s="270">
        <v>1</v>
      </c>
      <c r="CB66" s="270">
        <v>1</v>
      </c>
    </row>
    <row r="67" spans="1:15" ht="12.75">
      <c r="A67" s="237"/>
      <c r="B67" s="240"/>
      <c r="C67" s="658" t="s">
        <v>204</v>
      </c>
      <c r="D67" s="659"/>
      <c r="E67" s="241">
        <v>7</v>
      </c>
      <c r="F67" s="242"/>
      <c r="G67" s="243"/>
      <c r="H67" s="244"/>
      <c r="I67" s="238"/>
      <c r="J67" s="245"/>
      <c r="K67" s="238"/>
      <c r="M67" s="239" t="s">
        <v>204</v>
      </c>
      <c r="O67" s="270"/>
    </row>
    <row r="68" spans="1:80" ht="22.5">
      <c r="A68" s="229">
        <v>21</v>
      </c>
      <c r="B68" s="230" t="s">
        <v>207</v>
      </c>
      <c r="C68" s="231" t="s">
        <v>208</v>
      </c>
      <c r="D68" s="232" t="s">
        <v>155</v>
      </c>
      <c r="E68" s="233">
        <v>37.12</v>
      </c>
      <c r="F68" s="233">
        <v>0</v>
      </c>
      <c r="G68" s="234">
        <f>E68*F68</f>
        <v>0</v>
      </c>
      <c r="H68" s="235">
        <v>0.00238</v>
      </c>
      <c r="I68" s="236">
        <f>E68*H68</f>
        <v>0.0883456</v>
      </c>
      <c r="J68" s="235">
        <v>0</v>
      </c>
      <c r="K68" s="236">
        <f>E68*J68</f>
        <v>0</v>
      </c>
      <c r="O68" s="270">
        <v>2</v>
      </c>
      <c r="AA68" s="201">
        <v>1</v>
      </c>
      <c r="AB68" s="201">
        <v>1</v>
      </c>
      <c r="AC68" s="201">
        <v>1</v>
      </c>
      <c r="AZ68" s="201">
        <v>1</v>
      </c>
      <c r="BA68" s="201">
        <f>IF(AZ68=1,G68,0)</f>
        <v>0</v>
      </c>
      <c r="BB68" s="201">
        <f>IF(AZ68=2,G68,0)</f>
        <v>0</v>
      </c>
      <c r="BC68" s="201">
        <f>IF(AZ68=3,G68,0)</f>
        <v>0</v>
      </c>
      <c r="BD68" s="201">
        <f>IF(AZ68=4,G68,0)</f>
        <v>0</v>
      </c>
      <c r="BE68" s="201">
        <f>IF(AZ68=5,G68,0)</f>
        <v>0</v>
      </c>
      <c r="CA68" s="270">
        <v>1</v>
      </c>
      <c r="CB68" s="270">
        <v>1</v>
      </c>
    </row>
    <row r="69" spans="1:15" ht="12.75">
      <c r="A69" s="237"/>
      <c r="B69" s="240"/>
      <c r="C69" s="658" t="s">
        <v>411</v>
      </c>
      <c r="D69" s="659"/>
      <c r="E69" s="241">
        <v>0</v>
      </c>
      <c r="F69" s="242"/>
      <c r="G69" s="243"/>
      <c r="H69" s="244"/>
      <c r="I69" s="238"/>
      <c r="J69" s="245"/>
      <c r="K69" s="238"/>
      <c r="M69" s="239" t="s">
        <v>411</v>
      </c>
      <c r="O69" s="270"/>
    </row>
    <row r="70" spans="1:15" ht="12.75">
      <c r="A70" s="237"/>
      <c r="B70" s="240"/>
      <c r="C70" s="658" t="s">
        <v>209</v>
      </c>
      <c r="D70" s="659"/>
      <c r="E70" s="241">
        <v>37.12</v>
      </c>
      <c r="F70" s="242"/>
      <c r="G70" s="243"/>
      <c r="H70" s="244"/>
      <c r="I70" s="238"/>
      <c r="J70" s="245"/>
      <c r="K70" s="238"/>
      <c r="M70" s="239" t="s">
        <v>209</v>
      </c>
      <c r="O70" s="270"/>
    </row>
    <row r="71" spans="1:80" ht="12.75">
      <c r="A71" s="229">
        <v>22</v>
      </c>
      <c r="B71" s="230" t="s">
        <v>211</v>
      </c>
      <c r="C71" s="231" t="s">
        <v>212</v>
      </c>
      <c r="D71" s="232" t="s">
        <v>145</v>
      </c>
      <c r="E71" s="233">
        <v>53.5535</v>
      </c>
      <c r="F71" s="233">
        <v>0</v>
      </c>
      <c r="G71" s="234">
        <f>E71*F71</f>
        <v>0</v>
      </c>
      <c r="H71" s="235">
        <v>0.02075</v>
      </c>
      <c r="I71" s="236">
        <f>E71*H71</f>
        <v>1.111235125</v>
      </c>
      <c r="J71" s="235">
        <v>0</v>
      </c>
      <c r="K71" s="236">
        <f>E71*J71</f>
        <v>0</v>
      </c>
      <c r="O71" s="270">
        <v>2</v>
      </c>
      <c r="AA71" s="201">
        <v>1</v>
      </c>
      <c r="AB71" s="201">
        <v>1</v>
      </c>
      <c r="AC71" s="201">
        <v>1</v>
      </c>
      <c r="AZ71" s="201">
        <v>1</v>
      </c>
      <c r="BA71" s="201">
        <f>IF(AZ71=1,G71,0)</f>
        <v>0</v>
      </c>
      <c r="BB71" s="201">
        <f>IF(AZ71=2,G71,0)</f>
        <v>0</v>
      </c>
      <c r="BC71" s="201">
        <f>IF(AZ71=3,G71,0)</f>
        <v>0</v>
      </c>
      <c r="BD71" s="201">
        <f>IF(AZ71=4,G71,0)</f>
        <v>0</v>
      </c>
      <c r="BE71" s="201">
        <f>IF(AZ71=5,G71,0)</f>
        <v>0</v>
      </c>
      <c r="CA71" s="270">
        <v>1</v>
      </c>
      <c r="CB71" s="270">
        <v>1</v>
      </c>
    </row>
    <row r="72" spans="1:15" ht="12.75">
      <c r="A72" s="237"/>
      <c r="B72" s="240"/>
      <c r="C72" s="658" t="s">
        <v>411</v>
      </c>
      <c r="D72" s="659"/>
      <c r="E72" s="241">
        <v>0</v>
      </c>
      <c r="F72" s="242"/>
      <c r="G72" s="243"/>
      <c r="H72" s="244"/>
      <c r="I72" s="238"/>
      <c r="J72" s="245"/>
      <c r="K72" s="238"/>
      <c r="M72" s="239" t="s">
        <v>411</v>
      </c>
      <c r="O72" s="270"/>
    </row>
    <row r="73" spans="1:15" ht="12.75">
      <c r="A73" s="237"/>
      <c r="B73" s="240"/>
      <c r="C73" s="658" t="s">
        <v>213</v>
      </c>
      <c r="D73" s="659"/>
      <c r="E73" s="241">
        <v>0</v>
      </c>
      <c r="F73" s="242"/>
      <c r="G73" s="243"/>
      <c r="H73" s="244"/>
      <c r="I73" s="238"/>
      <c r="J73" s="245"/>
      <c r="K73" s="238"/>
      <c r="M73" s="239" t="s">
        <v>213</v>
      </c>
      <c r="O73" s="270"/>
    </row>
    <row r="74" spans="1:15" ht="12.75">
      <c r="A74" s="237"/>
      <c r="B74" s="240"/>
      <c r="C74" s="658" t="s">
        <v>214</v>
      </c>
      <c r="D74" s="659"/>
      <c r="E74" s="241">
        <v>1.8</v>
      </c>
      <c r="F74" s="242"/>
      <c r="G74" s="243"/>
      <c r="H74" s="244"/>
      <c r="I74" s="238"/>
      <c r="J74" s="245"/>
      <c r="K74" s="238"/>
      <c r="M74" s="239" t="s">
        <v>214</v>
      </c>
      <c r="O74" s="270"/>
    </row>
    <row r="75" spans="1:15" ht="12.75">
      <c r="A75" s="237"/>
      <c r="B75" s="240"/>
      <c r="C75" s="658" t="s">
        <v>215</v>
      </c>
      <c r="D75" s="659"/>
      <c r="E75" s="241">
        <v>0</v>
      </c>
      <c r="F75" s="242"/>
      <c r="G75" s="243"/>
      <c r="H75" s="244"/>
      <c r="I75" s="238"/>
      <c r="J75" s="245"/>
      <c r="K75" s="238"/>
      <c r="M75" s="239" t="s">
        <v>215</v>
      </c>
      <c r="O75" s="270"/>
    </row>
    <row r="76" spans="1:15" ht="12.75">
      <c r="A76" s="237"/>
      <c r="B76" s="240"/>
      <c r="C76" s="658" t="s">
        <v>216</v>
      </c>
      <c r="D76" s="659"/>
      <c r="E76" s="241">
        <v>11.448</v>
      </c>
      <c r="F76" s="242"/>
      <c r="G76" s="243"/>
      <c r="H76" s="244"/>
      <c r="I76" s="238"/>
      <c r="J76" s="245"/>
      <c r="K76" s="238"/>
      <c r="M76" s="239" t="s">
        <v>216</v>
      </c>
      <c r="O76" s="270"/>
    </row>
    <row r="77" spans="1:15" ht="12.75">
      <c r="A77" s="237"/>
      <c r="B77" s="240"/>
      <c r="C77" s="658" t="s">
        <v>217</v>
      </c>
      <c r="D77" s="659"/>
      <c r="E77" s="241">
        <v>-1.08</v>
      </c>
      <c r="F77" s="242"/>
      <c r="G77" s="243"/>
      <c r="H77" s="244"/>
      <c r="I77" s="238"/>
      <c r="J77" s="245"/>
      <c r="K77" s="238"/>
      <c r="M77" s="239" t="s">
        <v>217</v>
      </c>
      <c r="O77" s="270"/>
    </row>
    <row r="78" spans="1:15" ht="12.75">
      <c r="A78" s="237"/>
      <c r="B78" s="240"/>
      <c r="C78" s="658" t="s">
        <v>218</v>
      </c>
      <c r="D78" s="659"/>
      <c r="E78" s="241">
        <v>-3.85</v>
      </c>
      <c r="F78" s="242"/>
      <c r="G78" s="243"/>
      <c r="H78" s="244"/>
      <c r="I78" s="238"/>
      <c r="J78" s="245"/>
      <c r="K78" s="238"/>
      <c r="M78" s="239" t="s">
        <v>218</v>
      </c>
      <c r="O78" s="270"/>
    </row>
    <row r="79" spans="1:15" ht="12.75">
      <c r="A79" s="237"/>
      <c r="B79" s="240"/>
      <c r="C79" s="658" t="s">
        <v>219</v>
      </c>
      <c r="D79" s="659"/>
      <c r="E79" s="241">
        <v>0</v>
      </c>
      <c r="F79" s="242"/>
      <c r="G79" s="243"/>
      <c r="H79" s="244"/>
      <c r="I79" s="238"/>
      <c r="J79" s="245"/>
      <c r="K79" s="238"/>
      <c r="M79" s="239" t="s">
        <v>219</v>
      </c>
      <c r="O79" s="270"/>
    </row>
    <row r="80" spans="1:15" ht="12.75">
      <c r="A80" s="237"/>
      <c r="B80" s="240"/>
      <c r="C80" s="658" t="s">
        <v>220</v>
      </c>
      <c r="D80" s="659"/>
      <c r="E80" s="241">
        <v>9.252</v>
      </c>
      <c r="F80" s="242"/>
      <c r="G80" s="243"/>
      <c r="H80" s="244"/>
      <c r="I80" s="238"/>
      <c r="J80" s="245"/>
      <c r="K80" s="238"/>
      <c r="M80" s="239" t="s">
        <v>220</v>
      </c>
      <c r="O80" s="270"/>
    </row>
    <row r="81" spans="1:15" ht="12.75">
      <c r="A81" s="237"/>
      <c r="B81" s="240"/>
      <c r="C81" s="658" t="s">
        <v>221</v>
      </c>
      <c r="D81" s="659"/>
      <c r="E81" s="241">
        <v>-1.14</v>
      </c>
      <c r="F81" s="242"/>
      <c r="G81" s="243"/>
      <c r="H81" s="244"/>
      <c r="I81" s="238"/>
      <c r="J81" s="245"/>
      <c r="K81" s="238"/>
      <c r="M81" s="239" t="s">
        <v>221</v>
      </c>
      <c r="O81" s="270"/>
    </row>
    <row r="82" spans="1:15" ht="12.75">
      <c r="A82" s="237"/>
      <c r="B82" s="240"/>
      <c r="C82" s="658" t="s">
        <v>222</v>
      </c>
      <c r="D82" s="659"/>
      <c r="E82" s="241">
        <v>0</v>
      </c>
      <c r="F82" s="242"/>
      <c r="G82" s="243"/>
      <c r="H82" s="244"/>
      <c r="I82" s="238"/>
      <c r="J82" s="245"/>
      <c r="K82" s="238"/>
      <c r="M82" s="239" t="s">
        <v>222</v>
      </c>
      <c r="O82" s="270"/>
    </row>
    <row r="83" spans="1:15" ht="12.75">
      <c r="A83" s="237"/>
      <c r="B83" s="240"/>
      <c r="C83" s="658" t="s">
        <v>223</v>
      </c>
      <c r="D83" s="659"/>
      <c r="E83" s="241">
        <v>7.65</v>
      </c>
      <c r="F83" s="242"/>
      <c r="G83" s="243"/>
      <c r="H83" s="244"/>
      <c r="I83" s="238"/>
      <c r="J83" s="245"/>
      <c r="K83" s="238"/>
      <c r="M83" s="239" t="s">
        <v>223</v>
      </c>
      <c r="O83" s="270"/>
    </row>
    <row r="84" spans="1:15" ht="12.75">
      <c r="A84" s="237"/>
      <c r="B84" s="240"/>
      <c r="C84" s="658" t="s">
        <v>224</v>
      </c>
      <c r="D84" s="659"/>
      <c r="E84" s="241">
        <v>-1.05</v>
      </c>
      <c r="F84" s="242"/>
      <c r="G84" s="243"/>
      <c r="H84" s="244"/>
      <c r="I84" s="238"/>
      <c r="J84" s="245"/>
      <c r="K84" s="238"/>
      <c r="M84" s="239" t="s">
        <v>224</v>
      </c>
      <c r="O84" s="270"/>
    </row>
    <row r="85" spans="1:15" ht="12.75">
      <c r="A85" s="237"/>
      <c r="B85" s="240"/>
      <c r="C85" s="658" t="s">
        <v>225</v>
      </c>
      <c r="D85" s="659"/>
      <c r="E85" s="241">
        <v>0</v>
      </c>
      <c r="F85" s="242"/>
      <c r="G85" s="243"/>
      <c r="H85" s="244"/>
      <c r="I85" s="238"/>
      <c r="J85" s="245"/>
      <c r="K85" s="238"/>
      <c r="M85" s="239" t="s">
        <v>225</v>
      </c>
      <c r="O85" s="270"/>
    </row>
    <row r="86" spans="1:15" ht="12.75">
      <c r="A86" s="237"/>
      <c r="B86" s="240"/>
      <c r="C86" s="658" t="s">
        <v>226</v>
      </c>
      <c r="D86" s="659"/>
      <c r="E86" s="241">
        <v>2.7675</v>
      </c>
      <c r="F86" s="242"/>
      <c r="G86" s="243"/>
      <c r="H86" s="244"/>
      <c r="I86" s="238"/>
      <c r="J86" s="245"/>
      <c r="K86" s="238"/>
      <c r="M86" s="239" t="s">
        <v>226</v>
      </c>
      <c r="O86" s="270"/>
    </row>
    <row r="87" spans="1:15" ht="12.75">
      <c r="A87" s="237"/>
      <c r="B87" s="240"/>
      <c r="C87" s="658" t="s">
        <v>227</v>
      </c>
      <c r="D87" s="659"/>
      <c r="E87" s="241">
        <v>3.06</v>
      </c>
      <c r="F87" s="242"/>
      <c r="G87" s="243"/>
      <c r="H87" s="244"/>
      <c r="I87" s="238"/>
      <c r="J87" s="245"/>
      <c r="K87" s="238"/>
      <c r="M87" s="239" t="s">
        <v>227</v>
      </c>
      <c r="O87" s="270"/>
    </row>
    <row r="88" spans="1:15" ht="12.75">
      <c r="A88" s="237"/>
      <c r="B88" s="240"/>
      <c r="C88" s="658" t="s">
        <v>228</v>
      </c>
      <c r="D88" s="659"/>
      <c r="E88" s="241">
        <v>0</v>
      </c>
      <c r="F88" s="242"/>
      <c r="G88" s="243"/>
      <c r="H88" s="244"/>
      <c r="I88" s="238"/>
      <c r="J88" s="245"/>
      <c r="K88" s="238"/>
      <c r="M88" s="239" t="s">
        <v>228</v>
      </c>
      <c r="O88" s="270"/>
    </row>
    <row r="89" spans="1:15" ht="12.75">
      <c r="A89" s="237"/>
      <c r="B89" s="240"/>
      <c r="C89" s="658" t="s">
        <v>229</v>
      </c>
      <c r="D89" s="659"/>
      <c r="E89" s="241">
        <v>9.36</v>
      </c>
      <c r="F89" s="242"/>
      <c r="G89" s="243"/>
      <c r="H89" s="244"/>
      <c r="I89" s="238"/>
      <c r="J89" s="245"/>
      <c r="K89" s="238"/>
      <c r="M89" s="239" t="s">
        <v>229</v>
      </c>
      <c r="O89" s="270"/>
    </row>
    <row r="90" spans="1:15" ht="12.75">
      <c r="A90" s="237"/>
      <c r="B90" s="240"/>
      <c r="C90" s="658" t="s">
        <v>230</v>
      </c>
      <c r="D90" s="659"/>
      <c r="E90" s="241">
        <v>-1.26</v>
      </c>
      <c r="F90" s="242"/>
      <c r="G90" s="243"/>
      <c r="H90" s="244"/>
      <c r="I90" s="238"/>
      <c r="J90" s="245"/>
      <c r="K90" s="238"/>
      <c r="M90" s="239" t="s">
        <v>230</v>
      </c>
      <c r="O90" s="270"/>
    </row>
    <row r="91" spans="1:15" ht="12.75">
      <c r="A91" s="237"/>
      <c r="B91" s="240"/>
      <c r="C91" s="658" t="s">
        <v>231</v>
      </c>
      <c r="D91" s="659"/>
      <c r="E91" s="241">
        <v>0</v>
      </c>
      <c r="F91" s="242"/>
      <c r="G91" s="243"/>
      <c r="H91" s="244"/>
      <c r="I91" s="238"/>
      <c r="J91" s="245"/>
      <c r="K91" s="238"/>
      <c r="M91" s="239" t="s">
        <v>231</v>
      </c>
      <c r="O91" s="270"/>
    </row>
    <row r="92" spans="1:15" ht="12.75">
      <c r="A92" s="237"/>
      <c r="B92" s="240"/>
      <c r="C92" s="658" t="s">
        <v>214</v>
      </c>
      <c r="D92" s="659"/>
      <c r="E92" s="241">
        <v>1.8</v>
      </c>
      <c r="F92" s="242"/>
      <c r="G92" s="243"/>
      <c r="H92" s="244"/>
      <c r="I92" s="238"/>
      <c r="J92" s="245"/>
      <c r="K92" s="238"/>
      <c r="M92" s="239" t="s">
        <v>214</v>
      </c>
      <c r="O92" s="270"/>
    </row>
    <row r="93" spans="1:15" ht="12.75">
      <c r="A93" s="237"/>
      <c r="B93" s="240"/>
      <c r="C93" s="658" t="s">
        <v>232</v>
      </c>
      <c r="D93" s="659"/>
      <c r="E93" s="241">
        <v>0</v>
      </c>
      <c r="F93" s="242"/>
      <c r="G93" s="243"/>
      <c r="H93" s="244"/>
      <c r="I93" s="238"/>
      <c r="J93" s="245"/>
      <c r="K93" s="238"/>
      <c r="M93" s="239" t="s">
        <v>232</v>
      </c>
      <c r="O93" s="270"/>
    </row>
    <row r="94" spans="1:15" ht="12.75">
      <c r="A94" s="237"/>
      <c r="B94" s="240"/>
      <c r="C94" s="658" t="s">
        <v>233</v>
      </c>
      <c r="D94" s="659"/>
      <c r="E94" s="241">
        <v>17.316</v>
      </c>
      <c r="F94" s="242"/>
      <c r="G94" s="243"/>
      <c r="H94" s="244"/>
      <c r="I94" s="238"/>
      <c r="J94" s="245"/>
      <c r="K94" s="238"/>
      <c r="M94" s="239" t="s">
        <v>233</v>
      </c>
      <c r="O94" s="270"/>
    </row>
    <row r="95" spans="1:15" ht="12.75">
      <c r="A95" s="237"/>
      <c r="B95" s="240"/>
      <c r="C95" s="658" t="s">
        <v>234</v>
      </c>
      <c r="D95" s="659"/>
      <c r="E95" s="241">
        <v>-2.52</v>
      </c>
      <c r="F95" s="242"/>
      <c r="G95" s="243"/>
      <c r="H95" s="244"/>
      <c r="I95" s="238"/>
      <c r="J95" s="245"/>
      <c r="K95" s="238"/>
      <c r="M95" s="239" t="s">
        <v>234</v>
      </c>
      <c r="O95" s="270"/>
    </row>
    <row r="96" spans="1:80" ht="12.75">
      <c r="A96" s="229">
        <v>23</v>
      </c>
      <c r="B96" s="230" t="s">
        <v>238</v>
      </c>
      <c r="C96" s="231" t="s">
        <v>239</v>
      </c>
      <c r="D96" s="232" t="s">
        <v>145</v>
      </c>
      <c r="E96" s="233">
        <v>80.0445</v>
      </c>
      <c r="F96" s="233">
        <v>0</v>
      </c>
      <c r="G96" s="234">
        <f>E96*F96</f>
        <v>0</v>
      </c>
      <c r="H96" s="235">
        <v>0.02798</v>
      </c>
      <c r="I96" s="236">
        <f>E96*H96</f>
        <v>2.23964511</v>
      </c>
      <c r="J96" s="235">
        <v>0</v>
      </c>
      <c r="K96" s="236">
        <f>E96*J96</f>
        <v>0</v>
      </c>
      <c r="O96" s="270">
        <v>2</v>
      </c>
      <c r="AA96" s="201">
        <v>1</v>
      </c>
      <c r="AB96" s="201">
        <v>1</v>
      </c>
      <c r="AC96" s="201">
        <v>1</v>
      </c>
      <c r="AZ96" s="201">
        <v>1</v>
      </c>
      <c r="BA96" s="201">
        <f>IF(AZ96=1,G96,0)</f>
        <v>0</v>
      </c>
      <c r="BB96" s="201">
        <f>IF(AZ96=2,G96,0)</f>
        <v>0</v>
      </c>
      <c r="BC96" s="201">
        <f>IF(AZ96=3,G96,0)</f>
        <v>0</v>
      </c>
      <c r="BD96" s="201">
        <f>IF(AZ96=4,G96,0)</f>
        <v>0</v>
      </c>
      <c r="BE96" s="201">
        <f>IF(AZ96=5,G96,0)</f>
        <v>0</v>
      </c>
      <c r="CA96" s="270">
        <v>1</v>
      </c>
      <c r="CB96" s="270">
        <v>1</v>
      </c>
    </row>
    <row r="97" spans="1:15" ht="12.75">
      <c r="A97" s="237"/>
      <c r="B97" s="240"/>
      <c r="C97" s="658" t="s">
        <v>450</v>
      </c>
      <c r="D97" s="659"/>
      <c r="E97" s="241">
        <v>28.62</v>
      </c>
      <c r="F97" s="242"/>
      <c r="G97" s="243"/>
      <c r="H97" s="244"/>
      <c r="I97" s="238"/>
      <c r="J97" s="245"/>
      <c r="K97" s="238"/>
      <c r="M97" s="239" t="s">
        <v>450</v>
      </c>
      <c r="O97" s="270"/>
    </row>
    <row r="98" spans="1:15" ht="12.75">
      <c r="A98" s="237"/>
      <c r="B98" s="240"/>
      <c r="C98" s="658" t="s">
        <v>150</v>
      </c>
      <c r="D98" s="659"/>
      <c r="E98" s="241">
        <v>-1.379</v>
      </c>
      <c r="F98" s="242"/>
      <c r="G98" s="243"/>
      <c r="H98" s="244"/>
      <c r="I98" s="238"/>
      <c r="J98" s="245"/>
      <c r="K98" s="238"/>
      <c r="M98" s="239" t="s">
        <v>150</v>
      </c>
      <c r="O98" s="270"/>
    </row>
    <row r="99" spans="1:15" ht="12.75">
      <c r="A99" s="237"/>
      <c r="B99" s="240"/>
      <c r="C99" s="658" t="s">
        <v>451</v>
      </c>
      <c r="D99" s="659"/>
      <c r="E99" s="241">
        <v>-2.364</v>
      </c>
      <c r="F99" s="242"/>
      <c r="G99" s="243"/>
      <c r="H99" s="244"/>
      <c r="I99" s="238"/>
      <c r="J99" s="245"/>
      <c r="K99" s="238"/>
      <c r="M99" s="239" t="s">
        <v>451</v>
      </c>
      <c r="O99" s="270"/>
    </row>
    <row r="100" spans="1:15" ht="12.75">
      <c r="A100" s="237"/>
      <c r="B100" s="240"/>
      <c r="C100" s="658" t="s">
        <v>215</v>
      </c>
      <c r="D100" s="659"/>
      <c r="E100" s="241">
        <v>0</v>
      </c>
      <c r="F100" s="242"/>
      <c r="G100" s="243"/>
      <c r="H100" s="244"/>
      <c r="I100" s="238"/>
      <c r="J100" s="245"/>
      <c r="K100" s="238"/>
      <c r="M100" s="239" t="s">
        <v>215</v>
      </c>
      <c r="O100" s="270"/>
    </row>
    <row r="101" spans="1:15" ht="12.75">
      <c r="A101" s="237"/>
      <c r="B101" s="240"/>
      <c r="C101" s="658" t="s">
        <v>246</v>
      </c>
      <c r="D101" s="659"/>
      <c r="E101" s="241">
        <v>17.172</v>
      </c>
      <c r="F101" s="242"/>
      <c r="G101" s="243"/>
      <c r="H101" s="244"/>
      <c r="I101" s="238"/>
      <c r="J101" s="245"/>
      <c r="K101" s="238"/>
      <c r="M101" s="239" t="s">
        <v>246</v>
      </c>
      <c r="O101" s="270"/>
    </row>
    <row r="102" spans="1:15" ht="12.75">
      <c r="A102" s="237"/>
      <c r="B102" s="240"/>
      <c r="C102" s="658" t="s">
        <v>247</v>
      </c>
      <c r="D102" s="659"/>
      <c r="E102" s="241">
        <v>-0.855</v>
      </c>
      <c r="F102" s="242"/>
      <c r="G102" s="243"/>
      <c r="H102" s="244"/>
      <c r="I102" s="238"/>
      <c r="J102" s="245"/>
      <c r="K102" s="238"/>
      <c r="M102" s="239" t="s">
        <v>247</v>
      </c>
      <c r="O102" s="270"/>
    </row>
    <row r="103" spans="1:15" ht="12.75">
      <c r="A103" s="237"/>
      <c r="B103" s="240"/>
      <c r="C103" s="658" t="s">
        <v>248</v>
      </c>
      <c r="D103" s="659"/>
      <c r="E103" s="241">
        <v>-1.182</v>
      </c>
      <c r="F103" s="242"/>
      <c r="G103" s="243"/>
      <c r="H103" s="244"/>
      <c r="I103" s="238"/>
      <c r="J103" s="245"/>
      <c r="K103" s="238"/>
      <c r="M103" s="239" t="s">
        <v>248</v>
      </c>
      <c r="O103" s="270"/>
    </row>
    <row r="104" spans="1:15" ht="12.75">
      <c r="A104" s="237"/>
      <c r="B104" s="240"/>
      <c r="C104" s="658" t="s">
        <v>218</v>
      </c>
      <c r="D104" s="659"/>
      <c r="E104" s="241">
        <v>-3.85</v>
      </c>
      <c r="F104" s="242"/>
      <c r="G104" s="243"/>
      <c r="H104" s="244"/>
      <c r="I104" s="238"/>
      <c r="J104" s="245"/>
      <c r="K104" s="238"/>
      <c r="M104" s="239" t="s">
        <v>218</v>
      </c>
      <c r="O104" s="270"/>
    </row>
    <row r="105" spans="1:15" ht="12.75">
      <c r="A105" s="237"/>
      <c r="B105" s="240"/>
      <c r="C105" s="658" t="s">
        <v>219</v>
      </c>
      <c r="D105" s="659"/>
      <c r="E105" s="241">
        <v>0</v>
      </c>
      <c r="F105" s="242"/>
      <c r="G105" s="243"/>
      <c r="H105" s="244"/>
      <c r="I105" s="238"/>
      <c r="J105" s="245"/>
      <c r="K105" s="238"/>
      <c r="M105" s="239" t="s">
        <v>219</v>
      </c>
      <c r="O105" s="270"/>
    </row>
    <row r="106" spans="1:15" ht="12.75">
      <c r="A106" s="237"/>
      <c r="B106" s="240"/>
      <c r="C106" s="658" t="s">
        <v>249</v>
      </c>
      <c r="D106" s="659"/>
      <c r="E106" s="241">
        <v>13.878</v>
      </c>
      <c r="F106" s="242"/>
      <c r="G106" s="243"/>
      <c r="H106" s="244"/>
      <c r="I106" s="238"/>
      <c r="J106" s="245"/>
      <c r="K106" s="238"/>
      <c r="M106" s="239" t="s">
        <v>249</v>
      </c>
      <c r="O106" s="270"/>
    </row>
    <row r="107" spans="1:15" ht="12.75">
      <c r="A107" s="237"/>
      <c r="B107" s="240"/>
      <c r="C107" s="658" t="s">
        <v>250</v>
      </c>
      <c r="D107" s="659"/>
      <c r="E107" s="241">
        <v>-1.0665</v>
      </c>
      <c r="F107" s="242"/>
      <c r="G107" s="243"/>
      <c r="H107" s="244"/>
      <c r="I107" s="238"/>
      <c r="J107" s="245"/>
      <c r="K107" s="238"/>
      <c r="M107" s="239" t="s">
        <v>250</v>
      </c>
      <c r="O107" s="270"/>
    </row>
    <row r="108" spans="1:15" ht="12.75">
      <c r="A108" s="237"/>
      <c r="B108" s="240"/>
      <c r="C108" s="658" t="s">
        <v>221</v>
      </c>
      <c r="D108" s="659"/>
      <c r="E108" s="241">
        <v>-1.14</v>
      </c>
      <c r="F108" s="242"/>
      <c r="G108" s="243"/>
      <c r="H108" s="244"/>
      <c r="I108" s="238"/>
      <c r="J108" s="245"/>
      <c r="K108" s="238"/>
      <c r="M108" s="239" t="s">
        <v>221</v>
      </c>
      <c r="O108" s="270"/>
    </row>
    <row r="109" spans="1:15" ht="12.75">
      <c r="A109" s="237"/>
      <c r="B109" s="240"/>
      <c r="C109" s="658" t="s">
        <v>222</v>
      </c>
      <c r="D109" s="659"/>
      <c r="E109" s="241">
        <v>0</v>
      </c>
      <c r="F109" s="242"/>
      <c r="G109" s="243"/>
      <c r="H109" s="244"/>
      <c r="I109" s="238"/>
      <c r="J109" s="245"/>
      <c r="K109" s="238"/>
      <c r="M109" s="239" t="s">
        <v>222</v>
      </c>
      <c r="O109" s="270"/>
    </row>
    <row r="110" spans="1:15" ht="12.75">
      <c r="A110" s="237"/>
      <c r="B110" s="240"/>
      <c r="C110" s="658" t="s">
        <v>251</v>
      </c>
      <c r="D110" s="659"/>
      <c r="E110" s="241">
        <v>13.77</v>
      </c>
      <c r="F110" s="242"/>
      <c r="G110" s="243"/>
      <c r="H110" s="244"/>
      <c r="I110" s="238"/>
      <c r="J110" s="245"/>
      <c r="K110" s="238"/>
      <c r="M110" s="239" t="s">
        <v>251</v>
      </c>
      <c r="O110" s="270"/>
    </row>
    <row r="111" spans="1:15" ht="12.75">
      <c r="A111" s="237"/>
      <c r="B111" s="240"/>
      <c r="C111" s="658" t="s">
        <v>150</v>
      </c>
      <c r="D111" s="659"/>
      <c r="E111" s="241">
        <v>-1.379</v>
      </c>
      <c r="F111" s="242"/>
      <c r="G111" s="243"/>
      <c r="H111" s="244"/>
      <c r="I111" s="238"/>
      <c r="J111" s="245"/>
      <c r="K111" s="238"/>
      <c r="M111" s="239" t="s">
        <v>150</v>
      </c>
      <c r="O111" s="270"/>
    </row>
    <row r="112" spans="1:15" ht="12.75">
      <c r="A112" s="237"/>
      <c r="B112" s="240"/>
      <c r="C112" s="658" t="s">
        <v>225</v>
      </c>
      <c r="D112" s="659"/>
      <c r="E112" s="241">
        <v>0</v>
      </c>
      <c r="F112" s="242"/>
      <c r="G112" s="243"/>
      <c r="H112" s="244"/>
      <c r="I112" s="238"/>
      <c r="J112" s="245"/>
      <c r="K112" s="238"/>
      <c r="M112" s="239" t="s">
        <v>225</v>
      </c>
      <c r="O112" s="270"/>
    </row>
    <row r="113" spans="1:15" ht="12.75">
      <c r="A113" s="237"/>
      <c r="B113" s="240"/>
      <c r="C113" s="658" t="s">
        <v>252</v>
      </c>
      <c r="D113" s="659"/>
      <c r="E113" s="241">
        <v>23.49</v>
      </c>
      <c r="F113" s="242"/>
      <c r="G113" s="243"/>
      <c r="H113" s="244"/>
      <c r="I113" s="238"/>
      <c r="J113" s="245"/>
      <c r="K113" s="238"/>
      <c r="M113" s="239" t="s">
        <v>252</v>
      </c>
      <c r="O113" s="270"/>
    </row>
    <row r="114" spans="1:15" ht="12.75">
      <c r="A114" s="237"/>
      <c r="B114" s="240"/>
      <c r="C114" s="658" t="s">
        <v>253</v>
      </c>
      <c r="D114" s="659"/>
      <c r="E114" s="241">
        <v>-2.758</v>
      </c>
      <c r="F114" s="242"/>
      <c r="G114" s="243"/>
      <c r="H114" s="244"/>
      <c r="I114" s="238"/>
      <c r="J114" s="245"/>
      <c r="K114" s="238"/>
      <c r="M114" s="239" t="s">
        <v>253</v>
      </c>
      <c r="O114" s="270"/>
    </row>
    <row r="115" spans="1:15" ht="12.75">
      <c r="A115" s="237"/>
      <c r="B115" s="240"/>
      <c r="C115" s="658" t="s">
        <v>228</v>
      </c>
      <c r="D115" s="659"/>
      <c r="E115" s="241">
        <v>0</v>
      </c>
      <c r="F115" s="242"/>
      <c r="G115" s="243"/>
      <c r="H115" s="244"/>
      <c r="I115" s="238"/>
      <c r="J115" s="245"/>
      <c r="K115" s="238"/>
      <c r="M115" s="239" t="s">
        <v>228</v>
      </c>
      <c r="O115" s="270"/>
    </row>
    <row r="116" spans="1:15" ht="12.75">
      <c r="A116" s="237"/>
      <c r="B116" s="240"/>
      <c r="C116" s="658" t="s">
        <v>254</v>
      </c>
      <c r="D116" s="659"/>
      <c r="E116" s="241">
        <v>14.04</v>
      </c>
      <c r="F116" s="242"/>
      <c r="G116" s="243"/>
      <c r="H116" s="244"/>
      <c r="I116" s="238"/>
      <c r="J116" s="245"/>
      <c r="K116" s="238"/>
      <c r="M116" s="239" t="s">
        <v>254</v>
      </c>
      <c r="O116" s="270"/>
    </row>
    <row r="117" spans="1:15" ht="12.75">
      <c r="A117" s="237"/>
      <c r="B117" s="240"/>
      <c r="C117" s="658" t="s">
        <v>150</v>
      </c>
      <c r="D117" s="659"/>
      <c r="E117" s="241">
        <v>-1.379</v>
      </c>
      <c r="F117" s="242"/>
      <c r="G117" s="243"/>
      <c r="H117" s="244"/>
      <c r="I117" s="238"/>
      <c r="J117" s="245"/>
      <c r="K117" s="238"/>
      <c r="M117" s="239" t="s">
        <v>150</v>
      </c>
      <c r="O117" s="270"/>
    </row>
    <row r="118" spans="1:15" ht="12.75">
      <c r="A118" s="237"/>
      <c r="B118" s="240"/>
      <c r="C118" s="658" t="s">
        <v>231</v>
      </c>
      <c r="D118" s="659"/>
      <c r="E118" s="241">
        <v>0</v>
      </c>
      <c r="F118" s="242"/>
      <c r="G118" s="243"/>
      <c r="H118" s="244"/>
      <c r="I118" s="238"/>
      <c r="J118" s="245"/>
      <c r="K118" s="238"/>
      <c r="M118" s="239" t="s">
        <v>231</v>
      </c>
      <c r="O118" s="270"/>
    </row>
    <row r="119" spans="1:15" ht="12.75">
      <c r="A119" s="237"/>
      <c r="B119" s="240"/>
      <c r="C119" s="658" t="s">
        <v>255</v>
      </c>
      <c r="D119" s="659"/>
      <c r="E119" s="241">
        <v>23.085</v>
      </c>
      <c r="F119" s="242"/>
      <c r="G119" s="243"/>
      <c r="H119" s="244"/>
      <c r="I119" s="238"/>
      <c r="J119" s="245"/>
      <c r="K119" s="238"/>
      <c r="M119" s="239" t="s">
        <v>255</v>
      </c>
      <c r="O119" s="270"/>
    </row>
    <row r="120" spans="1:15" ht="12.75">
      <c r="A120" s="237"/>
      <c r="B120" s="240"/>
      <c r="C120" s="658" t="s">
        <v>147</v>
      </c>
      <c r="D120" s="659"/>
      <c r="E120" s="241">
        <v>-4.137</v>
      </c>
      <c r="F120" s="242"/>
      <c r="G120" s="243"/>
      <c r="H120" s="244"/>
      <c r="I120" s="238"/>
      <c r="J120" s="245"/>
      <c r="K120" s="238"/>
      <c r="M120" s="239" t="s">
        <v>147</v>
      </c>
      <c r="O120" s="270"/>
    </row>
    <row r="121" spans="1:15" ht="12.75">
      <c r="A121" s="237"/>
      <c r="B121" s="240"/>
      <c r="C121" s="658" t="s">
        <v>232</v>
      </c>
      <c r="D121" s="659"/>
      <c r="E121" s="241">
        <v>0</v>
      </c>
      <c r="F121" s="242"/>
      <c r="G121" s="243"/>
      <c r="H121" s="244"/>
      <c r="I121" s="238"/>
      <c r="J121" s="245"/>
      <c r="K121" s="238"/>
      <c r="M121" s="239" t="s">
        <v>232</v>
      </c>
      <c r="O121" s="270"/>
    </row>
    <row r="122" spans="1:15" ht="12.75">
      <c r="A122" s="237"/>
      <c r="B122" s="240"/>
      <c r="C122" s="658" t="s">
        <v>256</v>
      </c>
      <c r="D122" s="659"/>
      <c r="E122" s="241">
        <v>25.974</v>
      </c>
      <c r="F122" s="242"/>
      <c r="G122" s="243"/>
      <c r="H122" s="244"/>
      <c r="I122" s="238"/>
      <c r="J122" s="245"/>
      <c r="K122" s="238"/>
      <c r="M122" s="239" t="s">
        <v>256</v>
      </c>
      <c r="O122" s="270"/>
    </row>
    <row r="123" spans="1:15" ht="12.75">
      <c r="A123" s="237"/>
      <c r="B123" s="240"/>
      <c r="C123" s="658" t="s">
        <v>257</v>
      </c>
      <c r="D123" s="659"/>
      <c r="E123" s="241">
        <v>-2.187</v>
      </c>
      <c r="F123" s="242"/>
      <c r="G123" s="243"/>
      <c r="H123" s="244"/>
      <c r="I123" s="238"/>
      <c r="J123" s="245"/>
      <c r="K123" s="238"/>
      <c r="M123" s="239" t="s">
        <v>257</v>
      </c>
      <c r="O123" s="270"/>
    </row>
    <row r="124" spans="1:15" ht="12.75">
      <c r="A124" s="237"/>
      <c r="B124" s="240"/>
      <c r="C124" s="658" t="s">
        <v>253</v>
      </c>
      <c r="D124" s="659"/>
      <c r="E124" s="241">
        <v>-2.758</v>
      </c>
      <c r="F124" s="242"/>
      <c r="G124" s="243"/>
      <c r="H124" s="244"/>
      <c r="I124" s="238"/>
      <c r="J124" s="245"/>
      <c r="K124" s="238"/>
      <c r="M124" s="239" t="s">
        <v>253</v>
      </c>
      <c r="O124" s="270"/>
    </row>
    <row r="125" spans="1:15" ht="12.75">
      <c r="A125" s="237"/>
      <c r="B125" s="240"/>
      <c r="C125" s="658" t="s">
        <v>258</v>
      </c>
      <c r="D125" s="659"/>
      <c r="E125" s="241">
        <v>-53.55</v>
      </c>
      <c r="F125" s="242"/>
      <c r="G125" s="243"/>
      <c r="H125" s="244"/>
      <c r="I125" s="238"/>
      <c r="J125" s="245"/>
      <c r="K125" s="238"/>
      <c r="M125" s="239" t="s">
        <v>258</v>
      </c>
      <c r="O125" s="270"/>
    </row>
    <row r="126" spans="1:80" ht="12.75">
      <c r="A126" s="229">
        <v>24</v>
      </c>
      <c r="B126" s="230" t="s">
        <v>261</v>
      </c>
      <c r="C126" s="231" t="s">
        <v>262</v>
      </c>
      <c r="D126" s="232" t="s">
        <v>145</v>
      </c>
      <c r="E126" s="233">
        <v>133.59</v>
      </c>
      <c r="F126" s="233">
        <v>0</v>
      </c>
      <c r="G126" s="234">
        <f>E126*F126</f>
        <v>0</v>
      </c>
      <c r="H126" s="235">
        <v>8E-05</v>
      </c>
      <c r="I126" s="236">
        <f>E126*H126</f>
        <v>0.0106872</v>
      </c>
      <c r="J126" s="235">
        <v>0</v>
      </c>
      <c r="K126" s="236">
        <f>E126*J126</f>
        <v>0</v>
      </c>
      <c r="O126" s="270">
        <v>2</v>
      </c>
      <c r="AA126" s="201">
        <v>1</v>
      </c>
      <c r="AB126" s="201">
        <v>1</v>
      </c>
      <c r="AC126" s="201">
        <v>1</v>
      </c>
      <c r="AZ126" s="201">
        <v>1</v>
      </c>
      <c r="BA126" s="201">
        <f>IF(AZ126=1,G126,0)</f>
        <v>0</v>
      </c>
      <c r="BB126" s="201">
        <f>IF(AZ126=2,G126,0)</f>
        <v>0</v>
      </c>
      <c r="BC126" s="201">
        <f>IF(AZ126=3,G126,0)</f>
        <v>0</v>
      </c>
      <c r="BD126" s="201">
        <f>IF(AZ126=4,G126,0)</f>
        <v>0</v>
      </c>
      <c r="BE126" s="201">
        <f>IF(AZ126=5,G126,0)</f>
        <v>0</v>
      </c>
      <c r="CA126" s="270">
        <v>1</v>
      </c>
      <c r="CB126" s="270">
        <v>1</v>
      </c>
    </row>
    <row r="127" spans="1:57" ht="12.75">
      <c r="A127" s="246"/>
      <c r="B127" s="247" t="s">
        <v>94</v>
      </c>
      <c r="C127" s="248" t="s">
        <v>196</v>
      </c>
      <c r="D127" s="249"/>
      <c r="E127" s="250"/>
      <c r="F127" s="251"/>
      <c r="G127" s="252">
        <f>SUM(G60:G126)</f>
        <v>0</v>
      </c>
      <c r="H127" s="253"/>
      <c r="I127" s="254">
        <f>SUM(I60:I126)</f>
        <v>3.5296943950000004</v>
      </c>
      <c r="J127" s="253"/>
      <c r="K127" s="254">
        <f>SUM(K60:K126)</f>
        <v>0</v>
      </c>
      <c r="O127" s="270">
        <v>4</v>
      </c>
      <c r="BA127" s="255">
        <f>SUM(BA60:BA126)</f>
        <v>0</v>
      </c>
      <c r="BB127" s="255">
        <f>SUM(BB60:BB126)</f>
        <v>0</v>
      </c>
      <c r="BC127" s="255">
        <f>SUM(BC60:BC126)</f>
        <v>0</v>
      </c>
      <c r="BD127" s="255">
        <f>SUM(BD60:BD126)</f>
        <v>0</v>
      </c>
      <c r="BE127" s="255">
        <f>SUM(BE60:BE126)</f>
        <v>0</v>
      </c>
    </row>
    <row r="128" spans="1:15" ht="12.75">
      <c r="A128" s="218" t="s">
        <v>92</v>
      </c>
      <c r="B128" s="219" t="s">
        <v>263</v>
      </c>
      <c r="C128" s="220" t="s">
        <v>264</v>
      </c>
      <c r="D128" s="221"/>
      <c r="E128" s="222"/>
      <c r="F128" s="222"/>
      <c r="G128" s="223"/>
      <c r="H128" s="224"/>
      <c r="I128" s="225"/>
      <c r="J128" s="226"/>
      <c r="K128" s="227"/>
      <c r="O128" s="270">
        <v>1</v>
      </c>
    </row>
    <row r="129" spans="1:80" ht="12.75">
      <c r="A129" s="229">
        <v>25</v>
      </c>
      <c r="B129" s="230" t="s">
        <v>266</v>
      </c>
      <c r="C129" s="231" t="s">
        <v>828</v>
      </c>
      <c r="D129" s="232" t="s">
        <v>145</v>
      </c>
      <c r="E129" s="233">
        <v>21.2</v>
      </c>
      <c r="F129" s="233">
        <v>0</v>
      </c>
      <c r="G129" s="234">
        <f>E129*F129</f>
        <v>0</v>
      </c>
      <c r="H129" s="235">
        <v>0.02835</v>
      </c>
      <c r="I129" s="236">
        <f>E129*H129</f>
        <v>0.60102</v>
      </c>
      <c r="J129" s="235">
        <v>0</v>
      </c>
      <c r="K129" s="236">
        <f>E129*J129</f>
        <v>0</v>
      </c>
      <c r="O129" s="270">
        <v>2</v>
      </c>
      <c r="AA129" s="201">
        <v>1</v>
      </c>
      <c r="AB129" s="201">
        <v>0</v>
      </c>
      <c r="AC129" s="201">
        <v>0</v>
      </c>
      <c r="AZ129" s="201">
        <v>1</v>
      </c>
      <c r="BA129" s="201">
        <f>IF(AZ129=1,G129,0)</f>
        <v>0</v>
      </c>
      <c r="BB129" s="201">
        <f>IF(AZ129=2,G129,0)</f>
        <v>0</v>
      </c>
      <c r="BC129" s="201">
        <f>IF(AZ129=3,G129,0)</f>
        <v>0</v>
      </c>
      <c r="BD129" s="201">
        <f>IF(AZ129=4,G129,0)</f>
        <v>0</v>
      </c>
      <c r="BE129" s="201">
        <f>IF(AZ129=5,G129,0)</f>
        <v>0</v>
      </c>
      <c r="CA129" s="270">
        <v>1</v>
      </c>
      <c r="CB129" s="270">
        <v>0</v>
      </c>
    </row>
    <row r="130" spans="1:15" ht="12.75">
      <c r="A130" s="237"/>
      <c r="B130" s="240"/>
      <c r="C130" s="658" t="s">
        <v>411</v>
      </c>
      <c r="D130" s="659"/>
      <c r="E130" s="241">
        <v>0</v>
      </c>
      <c r="F130" s="242"/>
      <c r="G130" s="243"/>
      <c r="H130" s="244"/>
      <c r="I130" s="238"/>
      <c r="J130" s="245"/>
      <c r="K130" s="238"/>
      <c r="M130" s="239" t="s">
        <v>411</v>
      </c>
      <c r="O130" s="270"/>
    </row>
    <row r="131" spans="1:15" ht="12.75">
      <c r="A131" s="237"/>
      <c r="B131" s="240"/>
      <c r="C131" s="658" t="s">
        <v>452</v>
      </c>
      <c r="D131" s="659"/>
      <c r="E131" s="241">
        <v>21.2</v>
      </c>
      <c r="F131" s="242"/>
      <c r="G131" s="243"/>
      <c r="H131" s="244"/>
      <c r="I131" s="238"/>
      <c r="J131" s="245"/>
      <c r="K131" s="238"/>
      <c r="M131" s="239" t="s">
        <v>452</v>
      </c>
      <c r="O131" s="270"/>
    </row>
    <row r="132" spans="1:80" ht="12.75">
      <c r="A132" s="229">
        <v>26</v>
      </c>
      <c r="B132" s="230" t="s">
        <v>268</v>
      </c>
      <c r="C132" s="231" t="s">
        <v>829</v>
      </c>
      <c r="D132" s="232" t="s">
        <v>145</v>
      </c>
      <c r="E132" s="233">
        <v>21.2</v>
      </c>
      <c r="F132" s="233">
        <v>0</v>
      </c>
      <c r="G132" s="234">
        <f>E132*F132</f>
        <v>0</v>
      </c>
      <c r="H132" s="235">
        <v>0.00028</v>
      </c>
      <c r="I132" s="236">
        <f>E132*H132</f>
        <v>0.0059359999999999994</v>
      </c>
      <c r="J132" s="235">
        <v>0</v>
      </c>
      <c r="K132" s="236">
        <f>E132*J132</f>
        <v>0</v>
      </c>
      <c r="O132" s="270">
        <v>2</v>
      </c>
      <c r="AA132" s="201">
        <v>1</v>
      </c>
      <c r="AB132" s="201">
        <v>1</v>
      </c>
      <c r="AC132" s="201">
        <v>1</v>
      </c>
      <c r="AZ132" s="201">
        <v>1</v>
      </c>
      <c r="BA132" s="201">
        <f>IF(AZ132=1,G132,0)</f>
        <v>0</v>
      </c>
      <c r="BB132" s="201">
        <f>IF(AZ132=2,G132,0)</f>
        <v>0</v>
      </c>
      <c r="BC132" s="201">
        <f>IF(AZ132=3,G132,0)</f>
        <v>0</v>
      </c>
      <c r="BD132" s="201">
        <f>IF(AZ132=4,G132,0)</f>
        <v>0</v>
      </c>
      <c r="BE132" s="201">
        <f>IF(AZ132=5,G132,0)</f>
        <v>0</v>
      </c>
      <c r="CA132" s="270">
        <v>1</v>
      </c>
      <c r="CB132" s="270">
        <v>1</v>
      </c>
    </row>
    <row r="133" spans="1:15" ht="12.75">
      <c r="A133" s="237"/>
      <c r="B133" s="240"/>
      <c r="C133" s="658" t="s">
        <v>411</v>
      </c>
      <c r="D133" s="659"/>
      <c r="E133" s="241">
        <v>0</v>
      </c>
      <c r="F133" s="242"/>
      <c r="G133" s="243"/>
      <c r="H133" s="244"/>
      <c r="I133" s="238"/>
      <c r="J133" s="245"/>
      <c r="K133" s="238"/>
      <c r="M133" s="239" t="s">
        <v>411</v>
      </c>
      <c r="O133" s="270"/>
    </row>
    <row r="134" spans="1:15" ht="12.75">
      <c r="A134" s="237"/>
      <c r="B134" s="240"/>
      <c r="C134" s="658" t="s">
        <v>452</v>
      </c>
      <c r="D134" s="659"/>
      <c r="E134" s="241">
        <v>21.2</v>
      </c>
      <c r="F134" s="242"/>
      <c r="G134" s="243"/>
      <c r="H134" s="244"/>
      <c r="I134" s="238"/>
      <c r="J134" s="245"/>
      <c r="K134" s="238"/>
      <c r="M134" s="239" t="s">
        <v>452</v>
      </c>
      <c r="O134" s="270"/>
    </row>
    <row r="135" spans="1:80" ht="12.75">
      <c r="A135" s="229">
        <v>27</v>
      </c>
      <c r="B135" s="230" t="s">
        <v>269</v>
      </c>
      <c r="C135" s="231" t="s">
        <v>270</v>
      </c>
      <c r="D135" s="232" t="s">
        <v>145</v>
      </c>
      <c r="E135" s="233">
        <v>21.2</v>
      </c>
      <c r="F135" s="233">
        <v>0</v>
      </c>
      <c r="G135" s="234">
        <f>E135*F135</f>
        <v>0</v>
      </c>
      <c r="H135" s="235">
        <v>0</v>
      </c>
      <c r="I135" s="236">
        <f>E135*H135</f>
        <v>0</v>
      </c>
      <c r="J135" s="235">
        <v>0</v>
      </c>
      <c r="K135" s="236">
        <f>E135*J135</f>
        <v>0</v>
      </c>
      <c r="O135" s="270">
        <v>2</v>
      </c>
      <c r="AA135" s="201">
        <v>1</v>
      </c>
      <c r="AB135" s="201">
        <v>1</v>
      </c>
      <c r="AC135" s="201">
        <v>1</v>
      </c>
      <c r="AZ135" s="201">
        <v>1</v>
      </c>
      <c r="BA135" s="201">
        <f>IF(AZ135=1,G135,0)</f>
        <v>0</v>
      </c>
      <c r="BB135" s="201">
        <f>IF(AZ135=2,G135,0)</f>
        <v>0</v>
      </c>
      <c r="BC135" s="201">
        <f>IF(AZ135=3,G135,0)</f>
        <v>0</v>
      </c>
      <c r="BD135" s="201">
        <f>IF(AZ135=4,G135,0)</f>
        <v>0</v>
      </c>
      <c r="BE135" s="201">
        <f>IF(AZ135=5,G135,0)</f>
        <v>0</v>
      </c>
      <c r="CA135" s="270">
        <v>1</v>
      </c>
      <c r="CB135" s="270">
        <v>1</v>
      </c>
    </row>
    <row r="136" spans="1:15" ht="12.75">
      <c r="A136" s="237"/>
      <c r="B136" s="240"/>
      <c r="C136" s="658" t="s">
        <v>411</v>
      </c>
      <c r="D136" s="659"/>
      <c r="E136" s="241">
        <v>0</v>
      </c>
      <c r="F136" s="242"/>
      <c r="G136" s="243"/>
      <c r="H136" s="244"/>
      <c r="I136" s="238"/>
      <c r="J136" s="245"/>
      <c r="K136" s="238"/>
      <c r="M136" s="239" t="s">
        <v>411</v>
      </c>
      <c r="O136" s="270"/>
    </row>
    <row r="137" spans="1:15" ht="12.75">
      <c r="A137" s="237"/>
      <c r="B137" s="240"/>
      <c r="C137" s="658" t="s">
        <v>452</v>
      </c>
      <c r="D137" s="659"/>
      <c r="E137" s="241">
        <v>21.2</v>
      </c>
      <c r="F137" s="242"/>
      <c r="G137" s="243"/>
      <c r="H137" s="244"/>
      <c r="I137" s="238"/>
      <c r="J137" s="245"/>
      <c r="K137" s="238"/>
      <c r="M137" s="239" t="s">
        <v>452</v>
      </c>
      <c r="O137" s="270"/>
    </row>
    <row r="138" spans="1:57" ht="12.75">
      <c r="A138" s="246"/>
      <c r="B138" s="247" t="s">
        <v>94</v>
      </c>
      <c r="C138" s="248" t="s">
        <v>265</v>
      </c>
      <c r="D138" s="249"/>
      <c r="E138" s="250"/>
      <c r="F138" s="251"/>
      <c r="G138" s="252">
        <f>SUM(G128:G137)</f>
        <v>0</v>
      </c>
      <c r="H138" s="253"/>
      <c r="I138" s="254">
        <f>SUM(I128:I137)</f>
        <v>0.606956</v>
      </c>
      <c r="J138" s="253"/>
      <c r="K138" s="254">
        <f>SUM(K128:K137)</f>
        <v>0</v>
      </c>
      <c r="O138" s="270">
        <v>4</v>
      </c>
      <c r="BA138" s="255">
        <f>SUM(BA128:BA137)</f>
        <v>0</v>
      </c>
      <c r="BB138" s="255">
        <f>SUM(BB128:BB137)</f>
        <v>0</v>
      </c>
      <c r="BC138" s="255">
        <f>SUM(BC128:BC137)</f>
        <v>0</v>
      </c>
      <c r="BD138" s="255">
        <f>SUM(BD128:BD137)</f>
        <v>0</v>
      </c>
      <c r="BE138" s="255">
        <f>SUM(BE128:BE137)</f>
        <v>0</v>
      </c>
    </row>
    <row r="139" spans="1:15" ht="12.75">
      <c r="A139" s="218" t="s">
        <v>92</v>
      </c>
      <c r="B139" s="219" t="s">
        <v>271</v>
      </c>
      <c r="C139" s="220" t="s">
        <v>272</v>
      </c>
      <c r="D139" s="221"/>
      <c r="E139" s="222"/>
      <c r="F139" s="222"/>
      <c r="G139" s="223"/>
      <c r="H139" s="224"/>
      <c r="I139" s="225"/>
      <c r="J139" s="226"/>
      <c r="K139" s="227"/>
      <c r="O139" s="270">
        <v>1</v>
      </c>
    </row>
    <row r="140" spans="1:80" ht="22.5">
      <c r="A140" s="229">
        <v>28</v>
      </c>
      <c r="B140" s="230" t="s">
        <v>274</v>
      </c>
      <c r="C140" s="231" t="s">
        <v>275</v>
      </c>
      <c r="D140" s="232" t="s">
        <v>135</v>
      </c>
      <c r="E140" s="233">
        <v>2</v>
      </c>
      <c r="F140" s="233">
        <v>0</v>
      </c>
      <c r="G140" s="234">
        <f>E140*F140</f>
        <v>0</v>
      </c>
      <c r="H140" s="235">
        <v>0.03027</v>
      </c>
      <c r="I140" s="236">
        <f>E140*H140</f>
        <v>0.06054</v>
      </c>
      <c r="J140" s="235">
        <v>0</v>
      </c>
      <c r="K140" s="236">
        <f>E140*J140</f>
        <v>0</v>
      </c>
      <c r="O140" s="270">
        <v>2</v>
      </c>
      <c r="AA140" s="201">
        <v>1</v>
      </c>
      <c r="AB140" s="201">
        <v>1</v>
      </c>
      <c r="AC140" s="201">
        <v>1</v>
      </c>
      <c r="AZ140" s="201">
        <v>1</v>
      </c>
      <c r="BA140" s="201">
        <f>IF(AZ140=1,G140,0)</f>
        <v>0</v>
      </c>
      <c r="BB140" s="201">
        <f>IF(AZ140=2,G140,0)</f>
        <v>0</v>
      </c>
      <c r="BC140" s="201">
        <f>IF(AZ140=3,G140,0)</f>
        <v>0</v>
      </c>
      <c r="BD140" s="201">
        <f>IF(AZ140=4,G140,0)</f>
        <v>0</v>
      </c>
      <c r="BE140" s="201">
        <f>IF(AZ140=5,G140,0)</f>
        <v>0</v>
      </c>
      <c r="CA140" s="270">
        <v>1</v>
      </c>
      <c r="CB140" s="270">
        <v>1</v>
      </c>
    </row>
    <row r="141" spans="1:15" ht="12.75">
      <c r="A141" s="237"/>
      <c r="B141" s="240"/>
      <c r="C141" s="658" t="s">
        <v>411</v>
      </c>
      <c r="D141" s="659"/>
      <c r="E141" s="241">
        <v>0</v>
      </c>
      <c r="F141" s="242"/>
      <c r="G141" s="243"/>
      <c r="H141" s="244"/>
      <c r="I141" s="238"/>
      <c r="J141" s="245"/>
      <c r="K141" s="238"/>
      <c r="M141" s="239" t="s">
        <v>411</v>
      </c>
      <c r="O141" s="270"/>
    </row>
    <row r="142" spans="1:15" ht="12.75">
      <c r="A142" s="237"/>
      <c r="B142" s="240"/>
      <c r="C142" s="658" t="s">
        <v>276</v>
      </c>
      <c r="D142" s="659"/>
      <c r="E142" s="241">
        <v>2</v>
      </c>
      <c r="F142" s="242"/>
      <c r="G142" s="243"/>
      <c r="H142" s="244"/>
      <c r="I142" s="238"/>
      <c r="J142" s="245"/>
      <c r="K142" s="238"/>
      <c r="M142" s="239">
        <v>2</v>
      </c>
      <c r="O142" s="270"/>
    </row>
    <row r="143" spans="1:80" ht="22.5">
      <c r="A143" s="229">
        <v>29</v>
      </c>
      <c r="B143" s="230" t="s">
        <v>277</v>
      </c>
      <c r="C143" s="231" t="s">
        <v>278</v>
      </c>
      <c r="D143" s="232" t="s">
        <v>135</v>
      </c>
      <c r="E143" s="233">
        <v>7</v>
      </c>
      <c r="F143" s="233">
        <v>0</v>
      </c>
      <c r="G143" s="234">
        <f>E143*F143</f>
        <v>0</v>
      </c>
      <c r="H143" s="235">
        <v>0.03055</v>
      </c>
      <c r="I143" s="236">
        <f>E143*H143</f>
        <v>0.21385</v>
      </c>
      <c r="J143" s="235">
        <v>0</v>
      </c>
      <c r="K143" s="236">
        <f>E143*J143</f>
        <v>0</v>
      </c>
      <c r="O143" s="270">
        <v>2</v>
      </c>
      <c r="AA143" s="201">
        <v>1</v>
      </c>
      <c r="AB143" s="201">
        <v>1</v>
      </c>
      <c r="AC143" s="201">
        <v>1</v>
      </c>
      <c r="AZ143" s="201">
        <v>1</v>
      </c>
      <c r="BA143" s="201">
        <f>IF(AZ143=1,G143,0)</f>
        <v>0</v>
      </c>
      <c r="BB143" s="201">
        <f>IF(AZ143=2,G143,0)</f>
        <v>0</v>
      </c>
      <c r="BC143" s="201">
        <f>IF(AZ143=3,G143,0)</f>
        <v>0</v>
      </c>
      <c r="BD143" s="201">
        <f>IF(AZ143=4,G143,0)</f>
        <v>0</v>
      </c>
      <c r="BE143" s="201">
        <f>IF(AZ143=5,G143,0)</f>
        <v>0</v>
      </c>
      <c r="CA143" s="270">
        <v>1</v>
      </c>
      <c r="CB143" s="270">
        <v>1</v>
      </c>
    </row>
    <row r="144" spans="1:15" ht="12.75">
      <c r="A144" s="237"/>
      <c r="B144" s="240"/>
      <c r="C144" s="658" t="s">
        <v>411</v>
      </c>
      <c r="D144" s="659"/>
      <c r="E144" s="241">
        <v>0</v>
      </c>
      <c r="F144" s="242"/>
      <c r="G144" s="243"/>
      <c r="H144" s="244"/>
      <c r="I144" s="238"/>
      <c r="J144" s="245"/>
      <c r="K144" s="238"/>
      <c r="M144" s="239" t="s">
        <v>411</v>
      </c>
      <c r="O144" s="270"/>
    </row>
    <row r="145" spans="1:15" ht="12.75">
      <c r="A145" s="237"/>
      <c r="B145" s="240"/>
      <c r="C145" s="658" t="s">
        <v>453</v>
      </c>
      <c r="D145" s="659"/>
      <c r="E145" s="241">
        <v>7</v>
      </c>
      <c r="F145" s="242"/>
      <c r="G145" s="243"/>
      <c r="H145" s="244"/>
      <c r="I145" s="238"/>
      <c r="J145" s="245"/>
      <c r="K145" s="238"/>
      <c r="M145" s="239">
        <v>7</v>
      </c>
      <c r="O145" s="270"/>
    </row>
    <row r="146" spans="1:57" ht="12.75">
      <c r="A146" s="246"/>
      <c r="B146" s="247" t="s">
        <v>94</v>
      </c>
      <c r="C146" s="248" t="s">
        <v>273</v>
      </c>
      <c r="D146" s="249"/>
      <c r="E146" s="250"/>
      <c r="F146" s="251"/>
      <c r="G146" s="252">
        <f>SUM(G139:G145)</f>
        <v>0</v>
      </c>
      <c r="H146" s="253"/>
      <c r="I146" s="254">
        <f>SUM(I139:I145)</f>
        <v>0.27439</v>
      </c>
      <c r="J146" s="253"/>
      <c r="K146" s="254">
        <f>SUM(K139:K145)</f>
        <v>0</v>
      </c>
      <c r="O146" s="270">
        <v>4</v>
      </c>
      <c r="BA146" s="255">
        <f>SUM(BA139:BA145)</f>
        <v>0</v>
      </c>
      <c r="BB146" s="255">
        <f>SUM(BB139:BB145)</f>
        <v>0</v>
      </c>
      <c r="BC146" s="255">
        <f>SUM(BC139:BC145)</f>
        <v>0</v>
      </c>
      <c r="BD146" s="255">
        <f>SUM(BD139:BD145)</f>
        <v>0</v>
      </c>
      <c r="BE146" s="255">
        <f>SUM(BE139:BE145)</f>
        <v>0</v>
      </c>
    </row>
    <row r="147" spans="1:15" ht="12.75">
      <c r="A147" s="218" t="s">
        <v>92</v>
      </c>
      <c r="B147" s="219" t="s">
        <v>282</v>
      </c>
      <c r="C147" s="220" t="s">
        <v>283</v>
      </c>
      <c r="D147" s="221"/>
      <c r="E147" s="222"/>
      <c r="F147" s="222"/>
      <c r="G147" s="223"/>
      <c r="H147" s="224"/>
      <c r="I147" s="225"/>
      <c r="J147" s="226"/>
      <c r="K147" s="227"/>
      <c r="O147" s="270">
        <v>1</v>
      </c>
    </row>
    <row r="148" spans="1:80" ht="12.75">
      <c r="A148" s="229">
        <v>30</v>
      </c>
      <c r="B148" s="230" t="s">
        <v>285</v>
      </c>
      <c r="C148" s="231" t="s">
        <v>286</v>
      </c>
      <c r="D148" s="232" t="s">
        <v>145</v>
      </c>
      <c r="E148" s="233">
        <v>14.2</v>
      </c>
      <c r="F148" s="233">
        <v>0</v>
      </c>
      <c r="G148" s="234">
        <f>E148*F148</f>
        <v>0</v>
      </c>
      <c r="H148" s="235">
        <v>0.00121</v>
      </c>
      <c r="I148" s="236">
        <f>E148*H148</f>
        <v>0.017182</v>
      </c>
      <c r="J148" s="235">
        <v>0</v>
      </c>
      <c r="K148" s="236">
        <f>E148*J148</f>
        <v>0</v>
      </c>
      <c r="O148" s="270">
        <v>2</v>
      </c>
      <c r="AA148" s="201">
        <v>1</v>
      </c>
      <c r="AB148" s="201">
        <v>1</v>
      </c>
      <c r="AC148" s="201">
        <v>1</v>
      </c>
      <c r="AZ148" s="201">
        <v>1</v>
      </c>
      <c r="BA148" s="201">
        <f>IF(AZ148=1,G148,0)</f>
        <v>0</v>
      </c>
      <c r="BB148" s="201">
        <f>IF(AZ148=2,G148,0)</f>
        <v>0</v>
      </c>
      <c r="BC148" s="201">
        <f>IF(AZ148=3,G148,0)</f>
        <v>0</v>
      </c>
      <c r="BD148" s="201">
        <f>IF(AZ148=4,G148,0)</f>
        <v>0</v>
      </c>
      <c r="BE148" s="201">
        <f>IF(AZ148=5,G148,0)</f>
        <v>0</v>
      </c>
      <c r="CA148" s="270">
        <v>1</v>
      </c>
      <c r="CB148" s="270">
        <v>1</v>
      </c>
    </row>
    <row r="149" spans="1:15" ht="12.75">
      <c r="A149" s="237"/>
      <c r="B149" s="240"/>
      <c r="C149" s="658" t="s">
        <v>411</v>
      </c>
      <c r="D149" s="659"/>
      <c r="E149" s="241">
        <v>0</v>
      </c>
      <c r="F149" s="242"/>
      <c r="G149" s="243"/>
      <c r="H149" s="244"/>
      <c r="I149" s="238"/>
      <c r="J149" s="245"/>
      <c r="K149" s="238"/>
      <c r="M149" s="239" t="s">
        <v>411</v>
      </c>
      <c r="O149" s="270"/>
    </row>
    <row r="150" spans="1:15" ht="12.75">
      <c r="A150" s="237"/>
      <c r="B150" s="240"/>
      <c r="C150" s="658" t="s">
        <v>410</v>
      </c>
      <c r="D150" s="659"/>
      <c r="E150" s="241">
        <v>14.2</v>
      </c>
      <c r="F150" s="242"/>
      <c r="G150" s="243"/>
      <c r="H150" s="244"/>
      <c r="I150" s="238"/>
      <c r="J150" s="245"/>
      <c r="K150" s="238"/>
      <c r="M150" s="239" t="s">
        <v>410</v>
      </c>
      <c r="O150" s="270"/>
    </row>
    <row r="151" spans="1:57" ht="12.75">
      <c r="A151" s="246"/>
      <c r="B151" s="247" t="s">
        <v>94</v>
      </c>
      <c r="C151" s="248" t="s">
        <v>284</v>
      </c>
      <c r="D151" s="249"/>
      <c r="E151" s="250"/>
      <c r="F151" s="251"/>
      <c r="G151" s="252">
        <f>SUM(G147:G150)</f>
        <v>0</v>
      </c>
      <c r="H151" s="253"/>
      <c r="I151" s="254">
        <f>SUM(I147:I150)</f>
        <v>0.017182</v>
      </c>
      <c r="J151" s="253"/>
      <c r="K151" s="254">
        <f>SUM(K147:K150)</f>
        <v>0</v>
      </c>
      <c r="O151" s="270">
        <v>4</v>
      </c>
      <c r="BA151" s="255">
        <f>SUM(BA147:BA150)</f>
        <v>0</v>
      </c>
      <c r="BB151" s="255">
        <f>SUM(BB147:BB150)</f>
        <v>0</v>
      </c>
      <c r="BC151" s="255">
        <f>SUM(BC147:BC150)</f>
        <v>0</v>
      </c>
      <c r="BD151" s="255">
        <f>SUM(BD147:BD150)</f>
        <v>0</v>
      </c>
      <c r="BE151" s="255">
        <f>SUM(BE147:BE150)</f>
        <v>0</v>
      </c>
    </row>
    <row r="152" spans="1:15" ht="12.75">
      <c r="A152" s="218" t="s">
        <v>92</v>
      </c>
      <c r="B152" s="219" t="s">
        <v>103</v>
      </c>
      <c r="C152" s="220" t="s">
        <v>104</v>
      </c>
      <c r="D152" s="221"/>
      <c r="E152" s="222"/>
      <c r="F152" s="222"/>
      <c r="G152" s="223"/>
      <c r="H152" s="224"/>
      <c r="I152" s="225"/>
      <c r="J152" s="226"/>
      <c r="K152" s="227"/>
      <c r="O152" s="270">
        <v>1</v>
      </c>
    </row>
    <row r="153" spans="1:80" ht="22.5">
      <c r="A153" s="229">
        <v>31</v>
      </c>
      <c r="B153" s="230" t="s">
        <v>454</v>
      </c>
      <c r="C153" s="231" t="s">
        <v>455</v>
      </c>
      <c r="D153" s="232" t="s">
        <v>135</v>
      </c>
      <c r="E153" s="233">
        <v>4</v>
      </c>
      <c r="F153" s="233">
        <v>0</v>
      </c>
      <c r="G153" s="234">
        <f>E153*F153</f>
        <v>0</v>
      </c>
      <c r="H153" s="235">
        <v>0</v>
      </c>
      <c r="I153" s="236">
        <f>E153*H153</f>
        <v>0</v>
      </c>
      <c r="J153" s="235">
        <v>0</v>
      </c>
      <c r="K153" s="236">
        <f>E153*J153</f>
        <v>0</v>
      </c>
      <c r="O153" s="270">
        <v>2</v>
      </c>
      <c r="AA153" s="201">
        <v>1</v>
      </c>
      <c r="AB153" s="201">
        <v>1</v>
      </c>
      <c r="AC153" s="201">
        <v>1</v>
      </c>
      <c r="AZ153" s="201">
        <v>1</v>
      </c>
      <c r="BA153" s="201">
        <f>IF(AZ153=1,G153,0)</f>
        <v>0</v>
      </c>
      <c r="BB153" s="201">
        <f>IF(AZ153=2,G153,0)</f>
        <v>0</v>
      </c>
      <c r="BC153" s="201">
        <f>IF(AZ153=3,G153,0)</f>
        <v>0</v>
      </c>
      <c r="BD153" s="201">
        <f>IF(AZ153=4,G153,0)</f>
        <v>0</v>
      </c>
      <c r="BE153" s="201">
        <f>IF(AZ153=5,G153,0)</f>
        <v>0</v>
      </c>
      <c r="CA153" s="270">
        <v>1</v>
      </c>
      <c r="CB153" s="270">
        <v>1</v>
      </c>
    </row>
    <row r="154" spans="1:80" ht="12.75">
      <c r="A154" s="229">
        <v>32</v>
      </c>
      <c r="B154" s="230" t="s">
        <v>287</v>
      </c>
      <c r="C154" s="231" t="s">
        <v>288</v>
      </c>
      <c r="D154" s="232" t="s">
        <v>145</v>
      </c>
      <c r="E154" s="233">
        <v>33.66</v>
      </c>
      <c r="F154" s="233">
        <v>0</v>
      </c>
      <c r="G154" s="234">
        <f>E154*F154</f>
        <v>0</v>
      </c>
      <c r="H154" s="235">
        <v>4E-05</v>
      </c>
      <c r="I154" s="236">
        <f>E154*H154</f>
        <v>0.0013464</v>
      </c>
      <c r="J154" s="235">
        <v>0</v>
      </c>
      <c r="K154" s="236">
        <f>E154*J154</f>
        <v>0</v>
      </c>
      <c r="O154" s="270">
        <v>2</v>
      </c>
      <c r="AA154" s="201">
        <v>1</v>
      </c>
      <c r="AB154" s="201">
        <v>1</v>
      </c>
      <c r="AC154" s="201">
        <v>1</v>
      </c>
      <c r="AZ154" s="201">
        <v>1</v>
      </c>
      <c r="BA154" s="201">
        <f>IF(AZ154=1,G154,0)</f>
        <v>0</v>
      </c>
      <c r="BB154" s="201">
        <f>IF(AZ154=2,G154,0)</f>
        <v>0</v>
      </c>
      <c r="BC154" s="201">
        <f>IF(AZ154=3,G154,0)</f>
        <v>0</v>
      </c>
      <c r="BD154" s="201">
        <f>IF(AZ154=4,G154,0)</f>
        <v>0</v>
      </c>
      <c r="BE154" s="201">
        <f>IF(AZ154=5,G154,0)</f>
        <v>0</v>
      </c>
      <c r="CA154" s="270">
        <v>1</v>
      </c>
      <c r="CB154" s="270">
        <v>1</v>
      </c>
    </row>
    <row r="155" spans="1:15" ht="12.75">
      <c r="A155" s="237"/>
      <c r="B155" s="240"/>
      <c r="C155" s="658" t="s">
        <v>289</v>
      </c>
      <c r="D155" s="659"/>
      <c r="E155" s="241">
        <v>33.66</v>
      </c>
      <c r="F155" s="242"/>
      <c r="G155" s="243"/>
      <c r="H155" s="244"/>
      <c r="I155" s="238"/>
      <c r="J155" s="245"/>
      <c r="K155" s="238"/>
      <c r="M155" s="239" t="s">
        <v>289</v>
      </c>
      <c r="O155" s="270"/>
    </row>
    <row r="156" spans="1:57" ht="12.75">
      <c r="A156" s="246"/>
      <c r="B156" s="247" t="s">
        <v>94</v>
      </c>
      <c r="C156" s="248" t="s">
        <v>105</v>
      </c>
      <c r="D156" s="249"/>
      <c r="E156" s="250"/>
      <c r="F156" s="251"/>
      <c r="G156" s="252">
        <f>SUM(G152:G155)</f>
        <v>0</v>
      </c>
      <c r="H156" s="253"/>
      <c r="I156" s="254">
        <f>SUM(I152:I155)</f>
        <v>0.0013464</v>
      </c>
      <c r="J156" s="253"/>
      <c r="K156" s="254">
        <f>SUM(K152:K155)</f>
        <v>0</v>
      </c>
      <c r="O156" s="270">
        <v>4</v>
      </c>
      <c r="BA156" s="255">
        <f>SUM(BA152:BA155)</f>
        <v>0</v>
      </c>
      <c r="BB156" s="255">
        <f>SUM(BB152:BB155)</f>
        <v>0</v>
      </c>
      <c r="BC156" s="255">
        <f>SUM(BC152:BC155)</f>
        <v>0</v>
      </c>
      <c r="BD156" s="255">
        <f>SUM(BD152:BD155)</f>
        <v>0</v>
      </c>
      <c r="BE156" s="255">
        <f>SUM(BE152:BE155)</f>
        <v>0</v>
      </c>
    </row>
    <row r="157" spans="1:15" ht="12.75">
      <c r="A157" s="218" t="s">
        <v>92</v>
      </c>
      <c r="B157" s="219" t="s">
        <v>290</v>
      </c>
      <c r="C157" s="220" t="s">
        <v>291</v>
      </c>
      <c r="D157" s="221"/>
      <c r="E157" s="222"/>
      <c r="F157" s="222"/>
      <c r="G157" s="223"/>
      <c r="H157" s="224"/>
      <c r="I157" s="225"/>
      <c r="J157" s="226"/>
      <c r="K157" s="227"/>
      <c r="O157" s="270">
        <v>1</v>
      </c>
    </row>
    <row r="158" spans="1:80" ht="12.75">
      <c r="A158" s="229">
        <v>33</v>
      </c>
      <c r="B158" s="230" t="s">
        <v>293</v>
      </c>
      <c r="C158" s="231" t="s">
        <v>294</v>
      </c>
      <c r="D158" s="232" t="s">
        <v>145</v>
      </c>
      <c r="E158" s="233">
        <v>72.8792</v>
      </c>
      <c r="F158" s="233">
        <v>0</v>
      </c>
      <c r="G158" s="234">
        <f>E158*F158</f>
        <v>0</v>
      </c>
      <c r="H158" s="235">
        <v>0.00067</v>
      </c>
      <c r="I158" s="236">
        <f>E158*H158</f>
        <v>0.048829064</v>
      </c>
      <c r="J158" s="235">
        <v>-0.131</v>
      </c>
      <c r="K158" s="236">
        <f>E158*J158</f>
        <v>-9.5471752</v>
      </c>
      <c r="O158" s="270">
        <v>2</v>
      </c>
      <c r="AA158" s="201">
        <v>1</v>
      </c>
      <c r="AB158" s="201">
        <v>1</v>
      </c>
      <c r="AC158" s="201">
        <v>1</v>
      </c>
      <c r="AZ158" s="201">
        <v>1</v>
      </c>
      <c r="BA158" s="201">
        <f>IF(AZ158=1,G158,0)</f>
        <v>0</v>
      </c>
      <c r="BB158" s="201">
        <f>IF(AZ158=2,G158,0)</f>
        <v>0</v>
      </c>
      <c r="BC158" s="201">
        <f>IF(AZ158=3,G158,0)</f>
        <v>0</v>
      </c>
      <c r="BD158" s="201">
        <f>IF(AZ158=4,G158,0)</f>
        <v>0</v>
      </c>
      <c r="BE158" s="201">
        <f>IF(AZ158=5,G158,0)</f>
        <v>0</v>
      </c>
      <c r="CA158" s="270">
        <v>1</v>
      </c>
      <c r="CB158" s="270">
        <v>1</v>
      </c>
    </row>
    <row r="159" spans="1:15" ht="12.75">
      <c r="A159" s="237"/>
      <c r="B159" s="240"/>
      <c r="C159" s="658" t="s">
        <v>411</v>
      </c>
      <c r="D159" s="659"/>
      <c r="E159" s="241">
        <v>0</v>
      </c>
      <c r="F159" s="242"/>
      <c r="G159" s="243"/>
      <c r="H159" s="244"/>
      <c r="I159" s="238"/>
      <c r="J159" s="245"/>
      <c r="K159" s="238"/>
      <c r="M159" s="239" t="s">
        <v>411</v>
      </c>
      <c r="O159" s="270"/>
    </row>
    <row r="160" spans="1:15" ht="12.75">
      <c r="A160" s="237"/>
      <c r="B160" s="240"/>
      <c r="C160" s="658" t="s">
        <v>456</v>
      </c>
      <c r="D160" s="659"/>
      <c r="E160" s="241">
        <v>85.8812</v>
      </c>
      <c r="F160" s="242"/>
      <c r="G160" s="243"/>
      <c r="H160" s="244"/>
      <c r="I160" s="238"/>
      <c r="J160" s="245"/>
      <c r="K160" s="238"/>
      <c r="M160" s="239" t="s">
        <v>456</v>
      </c>
      <c r="O160" s="270"/>
    </row>
    <row r="161" spans="1:15" ht="12.75">
      <c r="A161" s="237"/>
      <c r="B161" s="240"/>
      <c r="C161" s="658" t="s">
        <v>296</v>
      </c>
      <c r="D161" s="659"/>
      <c r="E161" s="241">
        <v>-13.002</v>
      </c>
      <c r="F161" s="242"/>
      <c r="G161" s="243"/>
      <c r="H161" s="244"/>
      <c r="I161" s="238"/>
      <c r="J161" s="245"/>
      <c r="K161" s="238"/>
      <c r="M161" s="239" t="s">
        <v>296</v>
      </c>
      <c r="O161" s="270"/>
    </row>
    <row r="162" spans="1:80" ht="22.5">
      <c r="A162" s="229">
        <v>34</v>
      </c>
      <c r="B162" s="230" t="s">
        <v>301</v>
      </c>
      <c r="C162" s="231" t="s">
        <v>302</v>
      </c>
      <c r="D162" s="232" t="s">
        <v>145</v>
      </c>
      <c r="E162" s="233">
        <v>21.2</v>
      </c>
      <c r="F162" s="233">
        <v>0</v>
      </c>
      <c r="G162" s="234">
        <f>E162*F162</f>
        <v>0</v>
      </c>
      <c r="H162" s="235">
        <v>0</v>
      </c>
      <c r="I162" s="236">
        <f>E162*H162</f>
        <v>0</v>
      </c>
      <c r="J162" s="235">
        <v>-0.02</v>
      </c>
      <c r="K162" s="236">
        <f>E162*J162</f>
        <v>-0.424</v>
      </c>
      <c r="O162" s="270">
        <v>2</v>
      </c>
      <c r="AA162" s="201">
        <v>1</v>
      </c>
      <c r="AB162" s="201">
        <v>1</v>
      </c>
      <c r="AC162" s="201">
        <v>1</v>
      </c>
      <c r="AZ162" s="201">
        <v>1</v>
      </c>
      <c r="BA162" s="201">
        <f>IF(AZ162=1,G162,0)</f>
        <v>0</v>
      </c>
      <c r="BB162" s="201">
        <f>IF(AZ162=2,G162,0)</f>
        <v>0</v>
      </c>
      <c r="BC162" s="201">
        <f>IF(AZ162=3,G162,0)</f>
        <v>0</v>
      </c>
      <c r="BD162" s="201">
        <f>IF(AZ162=4,G162,0)</f>
        <v>0</v>
      </c>
      <c r="BE162" s="201">
        <f>IF(AZ162=5,G162,0)</f>
        <v>0</v>
      </c>
      <c r="CA162" s="270">
        <v>1</v>
      </c>
      <c r="CB162" s="270">
        <v>1</v>
      </c>
    </row>
    <row r="163" spans="1:15" ht="12.75">
      <c r="A163" s="237"/>
      <c r="B163" s="240"/>
      <c r="C163" s="658" t="s">
        <v>411</v>
      </c>
      <c r="D163" s="659"/>
      <c r="E163" s="241">
        <v>0</v>
      </c>
      <c r="F163" s="242"/>
      <c r="G163" s="243"/>
      <c r="H163" s="244"/>
      <c r="I163" s="238"/>
      <c r="J163" s="245"/>
      <c r="K163" s="238"/>
      <c r="M163" s="239" t="s">
        <v>411</v>
      </c>
      <c r="O163" s="270"/>
    </row>
    <row r="164" spans="1:15" ht="12.75">
      <c r="A164" s="237"/>
      <c r="B164" s="240"/>
      <c r="C164" s="658" t="s">
        <v>452</v>
      </c>
      <c r="D164" s="659"/>
      <c r="E164" s="241">
        <v>21.2</v>
      </c>
      <c r="F164" s="242"/>
      <c r="G164" s="243"/>
      <c r="H164" s="244"/>
      <c r="I164" s="238"/>
      <c r="J164" s="245"/>
      <c r="K164" s="238"/>
      <c r="M164" s="239" t="s">
        <v>452</v>
      </c>
      <c r="O164" s="270"/>
    </row>
    <row r="165" spans="1:80" ht="12.75">
      <c r="A165" s="229">
        <v>35</v>
      </c>
      <c r="B165" s="230" t="s">
        <v>303</v>
      </c>
      <c r="C165" s="231" t="s">
        <v>304</v>
      </c>
      <c r="D165" s="232" t="s">
        <v>135</v>
      </c>
      <c r="E165" s="233">
        <v>12</v>
      </c>
      <c r="F165" s="233">
        <v>0</v>
      </c>
      <c r="G165" s="234">
        <f>E165*F165</f>
        <v>0</v>
      </c>
      <c r="H165" s="235">
        <v>0</v>
      </c>
      <c r="I165" s="236">
        <f>E165*H165</f>
        <v>0</v>
      </c>
      <c r="J165" s="235">
        <v>0</v>
      </c>
      <c r="K165" s="236">
        <f>E165*J165</f>
        <v>0</v>
      </c>
      <c r="O165" s="270">
        <v>2</v>
      </c>
      <c r="AA165" s="201">
        <v>1</v>
      </c>
      <c r="AB165" s="201">
        <v>1</v>
      </c>
      <c r="AC165" s="201">
        <v>1</v>
      </c>
      <c r="AZ165" s="201">
        <v>1</v>
      </c>
      <c r="BA165" s="201">
        <f>IF(AZ165=1,G165,0)</f>
        <v>0</v>
      </c>
      <c r="BB165" s="201">
        <f>IF(AZ165=2,G165,0)</f>
        <v>0</v>
      </c>
      <c r="BC165" s="201">
        <f>IF(AZ165=3,G165,0)</f>
        <v>0</v>
      </c>
      <c r="BD165" s="201">
        <f>IF(AZ165=4,G165,0)</f>
        <v>0</v>
      </c>
      <c r="BE165" s="201">
        <f>IF(AZ165=5,G165,0)</f>
        <v>0</v>
      </c>
      <c r="CA165" s="270">
        <v>1</v>
      </c>
      <c r="CB165" s="270">
        <v>1</v>
      </c>
    </row>
    <row r="166" spans="1:15" ht="12.75">
      <c r="A166" s="237"/>
      <c r="B166" s="240"/>
      <c r="C166" s="658" t="s">
        <v>457</v>
      </c>
      <c r="D166" s="659"/>
      <c r="E166" s="241">
        <v>12</v>
      </c>
      <c r="F166" s="242"/>
      <c r="G166" s="243"/>
      <c r="H166" s="244"/>
      <c r="I166" s="238"/>
      <c r="J166" s="245"/>
      <c r="K166" s="238"/>
      <c r="M166" s="239">
        <v>12</v>
      </c>
      <c r="O166" s="270"/>
    </row>
    <row r="167" spans="1:80" ht="12.75">
      <c r="A167" s="229">
        <v>36</v>
      </c>
      <c r="B167" s="230" t="s">
        <v>306</v>
      </c>
      <c r="C167" s="231" t="s">
        <v>307</v>
      </c>
      <c r="D167" s="232" t="s">
        <v>145</v>
      </c>
      <c r="E167" s="233">
        <v>14.184</v>
      </c>
      <c r="F167" s="233">
        <v>0</v>
      </c>
      <c r="G167" s="234">
        <f>E167*F167</f>
        <v>0</v>
      </c>
      <c r="H167" s="235">
        <v>0.00117</v>
      </c>
      <c r="I167" s="236">
        <f>E167*H167</f>
        <v>0.01659528</v>
      </c>
      <c r="J167" s="235">
        <v>-0.076</v>
      </c>
      <c r="K167" s="236">
        <f>E167*J167</f>
        <v>-1.0779839999999998</v>
      </c>
      <c r="O167" s="270">
        <v>2</v>
      </c>
      <c r="AA167" s="201">
        <v>1</v>
      </c>
      <c r="AB167" s="201">
        <v>1</v>
      </c>
      <c r="AC167" s="201">
        <v>1</v>
      </c>
      <c r="AZ167" s="201">
        <v>1</v>
      </c>
      <c r="BA167" s="201">
        <f>IF(AZ167=1,G167,0)</f>
        <v>0</v>
      </c>
      <c r="BB167" s="201">
        <f>IF(AZ167=2,G167,0)</f>
        <v>0</v>
      </c>
      <c r="BC167" s="201">
        <f>IF(AZ167=3,G167,0)</f>
        <v>0</v>
      </c>
      <c r="BD167" s="201">
        <f>IF(AZ167=4,G167,0)</f>
        <v>0</v>
      </c>
      <c r="BE167" s="201">
        <f>IF(AZ167=5,G167,0)</f>
        <v>0</v>
      </c>
      <c r="CA167" s="270">
        <v>1</v>
      </c>
      <c r="CB167" s="270">
        <v>1</v>
      </c>
    </row>
    <row r="168" spans="1:15" ht="12.75">
      <c r="A168" s="237"/>
      <c r="B168" s="240"/>
      <c r="C168" s="658" t="s">
        <v>411</v>
      </c>
      <c r="D168" s="659"/>
      <c r="E168" s="241">
        <v>0</v>
      </c>
      <c r="F168" s="242"/>
      <c r="G168" s="243"/>
      <c r="H168" s="244"/>
      <c r="I168" s="238"/>
      <c r="J168" s="245"/>
      <c r="K168" s="238"/>
      <c r="M168" s="239" t="s">
        <v>411</v>
      </c>
      <c r="O168" s="270"/>
    </row>
    <row r="169" spans="1:15" ht="12.75">
      <c r="A169" s="237"/>
      <c r="B169" s="240"/>
      <c r="C169" s="658" t="s">
        <v>308</v>
      </c>
      <c r="D169" s="659"/>
      <c r="E169" s="241">
        <v>14.184</v>
      </c>
      <c r="F169" s="242"/>
      <c r="G169" s="243"/>
      <c r="H169" s="244"/>
      <c r="I169" s="238"/>
      <c r="J169" s="245"/>
      <c r="K169" s="238"/>
      <c r="M169" s="239" t="s">
        <v>308</v>
      </c>
      <c r="O169" s="270"/>
    </row>
    <row r="170" spans="1:57" ht="12.75">
      <c r="A170" s="246"/>
      <c r="B170" s="247" t="s">
        <v>94</v>
      </c>
      <c r="C170" s="248" t="s">
        <v>292</v>
      </c>
      <c r="D170" s="249"/>
      <c r="E170" s="250"/>
      <c r="F170" s="251"/>
      <c r="G170" s="252">
        <f>SUM(G157:G169)</f>
        <v>0</v>
      </c>
      <c r="H170" s="253"/>
      <c r="I170" s="254">
        <f>SUM(I157:I169)</f>
        <v>0.065424344</v>
      </c>
      <c r="J170" s="253"/>
      <c r="K170" s="254">
        <f>SUM(K157:K169)</f>
        <v>-11.049159199999998</v>
      </c>
      <c r="O170" s="270">
        <v>4</v>
      </c>
      <c r="BA170" s="255">
        <f>SUM(BA157:BA169)</f>
        <v>0</v>
      </c>
      <c r="BB170" s="255">
        <f>SUM(BB157:BB169)</f>
        <v>0</v>
      </c>
      <c r="BC170" s="255">
        <f>SUM(BC157:BC169)</f>
        <v>0</v>
      </c>
      <c r="BD170" s="255">
        <f>SUM(BD157:BD169)</f>
        <v>0</v>
      </c>
      <c r="BE170" s="255">
        <f>SUM(BE157:BE169)</f>
        <v>0</v>
      </c>
    </row>
    <row r="171" spans="1:15" ht="12.75">
      <c r="A171" s="218" t="s">
        <v>92</v>
      </c>
      <c r="B171" s="219" t="s">
        <v>310</v>
      </c>
      <c r="C171" s="220" t="s">
        <v>311</v>
      </c>
      <c r="D171" s="221"/>
      <c r="E171" s="222"/>
      <c r="F171" s="222"/>
      <c r="G171" s="223"/>
      <c r="H171" s="224"/>
      <c r="I171" s="225"/>
      <c r="J171" s="226"/>
      <c r="K171" s="227"/>
      <c r="O171" s="270">
        <v>1</v>
      </c>
    </row>
    <row r="172" spans="1:80" ht="12.75">
      <c r="A172" s="229">
        <v>37</v>
      </c>
      <c r="B172" s="230" t="s">
        <v>313</v>
      </c>
      <c r="C172" s="231" t="s">
        <v>314</v>
      </c>
      <c r="D172" s="232" t="s">
        <v>145</v>
      </c>
      <c r="E172" s="233">
        <v>1.68</v>
      </c>
      <c r="F172" s="233">
        <v>0</v>
      </c>
      <c r="G172" s="234">
        <f>E172*F172</f>
        <v>0</v>
      </c>
      <c r="H172" s="235">
        <v>0.00055</v>
      </c>
      <c r="I172" s="236">
        <f>E172*H172</f>
        <v>0.000924</v>
      </c>
      <c r="J172" s="235">
        <v>-0.117</v>
      </c>
      <c r="K172" s="236">
        <f>E172*J172</f>
        <v>-0.19656</v>
      </c>
      <c r="O172" s="270">
        <v>2</v>
      </c>
      <c r="AA172" s="201">
        <v>1</v>
      </c>
      <c r="AB172" s="201">
        <v>1</v>
      </c>
      <c r="AC172" s="201">
        <v>1</v>
      </c>
      <c r="AZ172" s="201">
        <v>1</v>
      </c>
      <c r="BA172" s="201">
        <f>IF(AZ172=1,G172,0)</f>
        <v>0</v>
      </c>
      <c r="BB172" s="201">
        <f>IF(AZ172=2,G172,0)</f>
        <v>0</v>
      </c>
      <c r="BC172" s="201">
        <f>IF(AZ172=3,G172,0)</f>
        <v>0</v>
      </c>
      <c r="BD172" s="201">
        <f>IF(AZ172=4,G172,0)</f>
        <v>0</v>
      </c>
      <c r="BE172" s="201">
        <f>IF(AZ172=5,G172,0)</f>
        <v>0</v>
      </c>
      <c r="CA172" s="270">
        <v>1</v>
      </c>
      <c r="CB172" s="270">
        <v>1</v>
      </c>
    </row>
    <row r="173" spans="1:15" ht="12.75">
      <c r="A173" s="237"/>
      <c r="B173" s="240"/>
      <c r="C173" s="658" t="s">
        <v>315</v>
      </c>
      <c r="D173" s="659"/>
      <c r="E173" s="241">
        <v>1.68</v>
      </c>
      <c r="F173" s="242"/>
      <c r="G173" s="243"/>
      <c r="H173" s="244"/>
      <c r="I173" s="238"/>
      <c r="J173" s="245"/>
      <c r="K173" s="238"/>
      <c r="M173" s="239" t="s">
        <v>315</v>
      </c>
      <c r="O173" s="270"/>
    </row>
    <row r="174" spans="1:80" ht="12.75">
      <c r="A174" s="229">
        <v>38</v>
      </c>
      <c r="B174" s="230" t="s">
        <v>316</v>
      </c>
      <c r="C174" s="231" t="s">
        <v>317</v>
      </c>
      <c r="D174" s="232" t="s">
        <v>135</v>
      </c>
      <c r="E174" s="233">
        <v>2</v>
      </c>
      <c r="F174" s="233">
        <v>0</v>
      </c>
      <c r="G174" s="234">
        <f>E174*F174</f>
        <v>0</v>
      </c>
      <c r="H174" s="235">
        <v>0.00049</v>
      </c>
      <c r="I174" s="236">
        <f>E174*H174</f>
        <v>0.00098</v>
      </c>
      <c r="J174" s="235">
        <v>-0.031</v>
      </c>
      <c r="K174" s="236">
        <f>E174*J174</f>
        <v>-0.062</v>
      </c>
      <c r="O174" s="270">
        <v>2</v>
      </c>
      <c r="AA174" s="201">
        <v>1</v>
      </c>
      <c r="AB174" s="201">
        <v>1</v>
      </c>
      <c r="AC174" s="201">
        <v>1</v>
      </c>
      <c r="AZ174" s="201">
        <v>1</v>
      </c>
      <c r="BA174" s="201">
        <f>IF(AZ174=1,G174,0)</f>
        <v>0</v>
      </c>
      <c r="BB174" s="201">
        <f>IF(AZ174=2,G174,0)</f>
        <v>0</v>
      </c>
      <c r="BC174" s="201">
        <f>IF(AZ174=3,G174,0)</f>
        <v>0</v>
      </c>
      <c r="BD174" s="201">
        <f>IF(AZ174=4,G174,0)</f>
        <v>0</v>
      </c>
      <c r="BE174" s="201">
        <f>IF(AZ174=5,G174,0)</f>
        <v>0</v>
      </c>
      <c r="CA174" s="270">
        <v>1</v>
      </c>
      <c r="CB174" s="270">
        <v>1</v>
      </c>
    </row>
    <row r="175" spans="1:80" ht="12.75">
      <c r="A175" s="229">
        <v>39</v>
      </c>
      <c r="B175" s="230" t="s">
        <v>318</v>
      </c>
      <c r="C175" s="231" t="s">
        <v>319</v>
      </c>
      <c r="D175" s="232" t="s">
        <v>155</v>
      </c>
      <c r="E175" s="233">
        <v>4</v>
      </c>
      <c r="F175" s="233">
        <v>0</v>
      </c>
      <c r="G175" s="234">
        <f>E175*F175</f>
        <v>0</v>
      </c>
      <c r="H175" s="235">
        <v>0.00049</v>
      </c>
      <c r="I175" s="236">
        <f>E175*H175</f>
        <v>0.00196</v>
      </c>
      <c r="J175" s="235">
        <v>-0.027</v>
      </c>
      <c r="K175" s="236">
        <f>E175*J175</f>
        <v>-0.108</v>
      </c>
      <c r="O175" s="270">
        <v>2</v>
      </c>
      <c r="AA175" s="201">
        <v>1</v>
      </c>
      <c r="AB175" s="201">
        <v>1</v>
      </c>
      <c r="AC175" s="201">
        <v>1</v>
      </c>
      <c r="AZ175" s="201">
        <v>1</v>
      </c>
      <c r="BA175" s="201">
        <f>IF(AZ175=1,G175,0)</f>
        <v>0</v>
      </c>
      <c r="BB175" s="201">
        <f>IF(AZ175=2,G175,0)</f>
        <v>0</v>
      </c>
      <c r="BC175" s="201">
        <f>IF(AZ175=3,G175,0)</f>
        <v>0</v>
      </c>
      <c r="BD175" s="201">
        <f>IF(AZ175=4,G175,0)</f>
        <v>0</v>
      </c>
      <c r="BE175" s="201">
        <f>IF(AZ175=5,G175,0)</f>
        <v>0</v>
      </c>
      <c r="CA175" s="270">
        <v>1</v>
      </c>
      <c r="CB175" s="270">
        <v>1</v>
      </c>
    </row>
    <row r="176" spans="1:15" ht="12.75">
      <c r="A176" s="237"/>
      <c r="B176" s="240"/>
      <c r="C176" s="658" t="s">
        <v>183</v>
      </c>
      <c r="D176" s="659"/>
      <c r="E176" s="241">
        <v>4</v>
      </c>
      <c r="F176" s="242"/>
      <c r="G176" s="243"/>
      <c r="H176" s="244"/>
      <c r="I176" s="238"/>
      <c r="J176" s="245"/>
      <c r="K176" s="238"/>
      <c r="M176" s="239">
        <v>4</v>
      </c>
      <c r="O176" s="270"/>
    </row>
    <row r="177" spans="1:80" ht="12.75">
      <c r="A177" s="229">
        <v>40</v>
      </c>
      <c r="B177" s="230" t="s">
        <v>320</v>
      </c>
      <c r="C177" s="231" t="s">
        <v>321</v>
      </c>
      <c r="D177" s="232" t="s">
        <v>155</v>
      </c>
      <c r="E177" s="233">
        <v>4.5</v>
      </c>
      <c r="F177" s="233">
        <v>0</v>
      </c>
      <c r="G177" s="234">
        <f>E177*F177</f>
        <v>0</v>
      </c>
      <c r="H177" s="235">
        <v>0.04957</v>
      </c>
      <c r="I177" s="236">
        <f>E177*H177</f>
        <v>0.223065</v>
      </c>
      <c r="J177" s="235">
        <v>0</v>
      </c>
      <c r="K177" s="236">
        <f>E177*J177</f>
        <v>0</v>
      </c>
      <c r="O177" s="270">
        <v>2</v>
      </c>
      <c r="AA177" s="201">
        <v>1</v>
      </c>
      <c r="AB177" s="201">
        <v>0</v>
      </c>
      <c r="AC177" s="201">
        <v>0</v>
      </c>
      <c r="AZ177" s="201">
        <v>1</v>
      </c>
      <c r="BA177" s="201">
        <f>IF(AZ177=1,G177,0)</f>
        <v>0</v>
      </c>
      <c r="BB177" s="201">
        <f>IF(AZ177=2,G177,0)</f>
        <v>0</v>
      </c>
      <c r="BC177" s="201">
        <f>IF(AZ177=3,G177,0)</f>
        <v>0</v>
      </c>
      <c r="BD177" s="201">
        <f>IF(AZ177=4,G177,0)</f>
        <v>0</v>
      </c>
      <c r="BE177" s="201">
        <f>IF(AZ177=5,G177,0)</f>
        <v>0</v>
      </c>
      <c r="CA177" s="270">
        <v>1</v>
      </c>
      <c r="CB177" s="270">
        <v>0</v>
      </c>
    </row>
    <row r="178" spans="1:15" ht="12.75">
      <c r="A178" s="237"/>
      <c r="B178" s="240"/>
      <c r="C178" s="658" t="s">
        <v>322</v>
      </c>
      <c r="D178" s="659"/>
      <c r="E178" s="241">
        <v>4.5</v>
      </c>
      <c r="F178" s="242"/>
      <c r="G178" s="243"/>
      <c r="H178" s="244"/>
      <c r="I178" s="238"/>
      <c r="J178" s="245"/>
      <c r="K178" s="238"/>
      <c r="M178" s="239" t="s">
        <v>322</v>
      </c>
      <c r="O178" s="270"/>
    </row>
    <row r="179" spans="1:80" ht="12.75">
      <c r="A179" s="229">
        <v>41</v>
      </c>
      <c r="B179" s="230" t="s">
        <v>323</v>
      </c>
      <c r="C179" s="231" t="s">
        <v>324</v>
      </c>
      <c r="D179" s="232" t="s">
        <v>145</v>
      </c>
      <c r="E179" s="233">
        <v>7</v>
      </c>
      <c r="F179" s="233">
        <v>0</v>
      </c>
      <c r="G179" s="234">
        <f>E179*F179</f>
        <v>0</v>
      </c>
      <c r="H179" s="235">
        <v>0</v>
      </c>
      <c r="I179" s="236">
        <f>E179*H179</f>
        <v>0</v>
      </c>
      <c r="J179" s="235">
        <v>-0.004</v>
      </c>
      <c r="K179" s="236">
        <f>E179*J179</f>
        <v>-0.028</v>
      </c>
      <c r="O179" s="270">
        <v>2</v>
      </c>
      <c r="AA179" s="201">
        <v>1</v>
      </c>
      <c r="AB179" s="201">
        <v>1</v>
      </c>
      <c r="AC179" s="201">
        <v>1</v>
      </c>
      <c r="AZ179" s="201">
        <v>1</v>
      </c>
      <c r="BA179" s="201">
        <f>IF(AZ179=1,G179,0)</f>
        <v>0</v>
      </c>
      <c r="BB179" s="201">
        <f>IF(AZ179=2,G179,0)</f>
        <v>0</v>
      </c>
      <c r="BC179" s="201">
        <f>IF(AZ179=3,G179,0)</f>
        <v>0</v>
      </c>
      <c r="BD179" s="201">
        <f>IF(AZ179=4,G179,0)</f>
        <v>0</v>
      </c>
      <c r="BE179" s="201">
        <f>IF(AZ179=5,G179,0)</f>
        <v>0</v>
      </c>
      <c r="CA179" s="270">
        <v>1</v>
      </c>
      <c r="CB179" s="270">
        <v>1</v>
      </c>
    </row>
    <row r="180" spans="1:15" ht="12.75">
      <c r="A180" s="237"/>
      <c r="B180" s="240"/>
      <c r="C180" s="658" t="s">
        <v>204</v>
      </c>
      <c r="D180" s="659"/>
      <c r="E180" s="241">
        <v>7</v>
      </c>
      <c r="F180" s="242"/>
      <c r="G180" s="243"/>
      <c r="H180" s="244"/>
      <c r="I180" s="238"/>
      <c r="J180" s="245"/>
      <c r="K180" s="238"/>
      <c r="M180" s="239" t="s">
        <v>204</v>
      </c>
      <c r="O180" s="270"/>
    </row>
    <row r="181" spans="1:80" ht="12.75">
      <c r="A181" s="229">
        <v>42</v>
      </c>
      <c r="B181" s="230" t="s">
        <v>325</v>
      </c>
      <c r="C181" s="231" t="s">
        <v>326</v>
      </c>
      <c r="D181" s="232" t="s">
        <v>145</v>
      </c>
      <c r="E181" s="233">
        <v>75.348</v>
      </c>
      <c r="F181" s="233">
        <v>0</v>
      </c>
      <c r="G181" s="234">
        <f>E181*F181</f>
        <v>0</v>
      </c>
      <c r="H181" s="235">
        <v>0</v>
      </c>
      <c r="I181" s="236">
        <f>E181*H181</f>
        <v>0</v>
      </c>
      <c r="J181" s="235">
        <v>-0.046</v>
      </c>
      <c r="K181" s="236">
        <f>E181*J181</f>
        <v>-3.466008</v>
      </c>
      <c r="O181" s="270">
        <v>2</v>
      </c>
      <c r="AA181" s="201">
        <v>1</v>
      </c>
      <c r="AB181" s="201">
        <v>1</v>
      </c>
      <c r="AC181" s="201">
        <v>1</v>
      </c>
      <c r="AZ181" s="201">
        <v>1</v>
      </c>
      <c r="BA181" s="201">
        <f>IF(AZ181=1,G181,0)</f>
        <v>0</v>
      </c>
      <c r="BB181" s="201">
        <f>IF(AZ181=2,G181,0)</f>
        <v>0</v>
      </c>
      <c r="BC181" s="201">
        <f>IF(AZ181=3,G181,0)</f>
        <v>0</v>
      </c>
      <c r="BD181" s="201">
        <f>IF(AZ181=4,G181,0)</f>
        <v>0</v>
      </c>
      <c r="BE181" s="201">
        <f>IF(AZ181=5,G181,0)</f>
        <v>0</v>
      </c>
      <c r="CA181" s="270">
        <v>1</v>
      </c>
      <c r="CB181" s="270">
        <v>1</v>
      </c>
    </row>
    <row r="182" spans="1:15" ht="12.75">
      <c r="A182" s="237"/>
      <c r="B182" s="240"/>
      <c r="C182" s="658" t="s">
        <v>411</v>
      </c>
      <c r="D182" s="659"/>
      <c r="E182" s="241">
        <v>0</v>
      </c>
      <c r="F182" s="242"/>
      <c r="G182" s="243"/>
      <c r="H182" s="244"/>
      <c r="I182" s="238"/>
      <c r="J182" s="245"/>
      <c r="K182" s="238"/>
      <c r="M182" s="239" t="s">
        <v>411</v>
      </c>
      <c r="O182" s="270"/>
    </row>
    <row r="183" spans="1:15" ht="12.75">
      <c r="A183" s="237"/>
      <c r="B183" s="240"/>
      <c r="C183" s="658" t="s">
        <v>458</v>
      </c>
      <c r="D183" s="659"/>
      <c r="E183" s="241">
        <v>88.725</v>
      </c>
      <c r="F183" s="242"/>
      <c r="G183" s="243"/>
      <c r="H183" s="244"/>
      <c r="I183" s="238"/>
      <c r="J183" s="245"/>
      <c r="K183" s="238"/>
      <c r="M183" s="239" t="s">
        <v>458</v>
      </c>
      <c r="O183" s="270"/>
    </row>
    <row r="184" spans="1:15" ht="12.75">
      <c r="A184" s="237"/>
      <c r="B184" s="240"/>
      <c r="C184" s="658" t="s">
        <v>459</v>
      </c>
      <c r="D184" s="659"/>
      <c r="E184" s="241">
        <v>-13.377</v>
      </c>
      <c r="F184" s="242"/>
      <c r="G184" s="243"/>
      <c r="H184" s="244"/>
      <c r="I184" s="238"/>
      <c r="J184" s="245"/>
      <c r="K184" s="238"/>
      <c r="M184" s="239" t="s">
        <v>459</v>
      </c>
      <c r="O184" s="270"/>
    </row>
    <row r="185" spans="1:80" ht="12.75">
      <c r="A185" s="229">
        <v>43</v>
      </c>
      <c r="B185" s="230" t="s">
        <v>329</v>
      </c>
      <c r="C185" s="231" t="s">
        <v>330</v>
      </c>
      <c r="D185" s="232" t="s">
        <v>145</v>
      </c>
      <c r="E185" s="233">
        <v>33</v>
      </c>
      <c r="F185" s="233">
        <v>0</v>
      </c>
      <c r="G185" s="234">
        <f>E185*F185</f>
        <v>0</v>
      </c>
      <c r="H185" s="235">
        <v>0</v>
      </c>
      <c r="I185" s="236">
        <f>E185*H185</f>
        <v>0</v>
      </c>
      <c r="J185" s="235">
        <v>-0.068</v>
      </c>
      <c r="K185" s="236">
        <f>E185*J185</f>
        <v>-2.244</v>
      </c>
      <c r="O185" s="270">
        <v>2</v>
      </c>
      <c r="AA185" s="201">
        <v>1</v>
      </c>
      <c r="AB185" s="201">
        <v>1</v>
      </c>
      <c r="AC185" s="201">
        <v>1</v>
      </c>
      <c r="AZ185" s="201">
        <v>1</v>
      </c>
      <c r="BA185" s="201">
        <f>IF(AZ185=1,G185,0)</f>
        <v>0</v>
      </c>
      <c r="BB185" s="201">
        <f>IF(AZ185=2,G185,0)</f>
        <v>0</v>
      </c>
      <c r="BC185" s="201">
        <f>IF(AZ185=3,G185,0)</f>
        <v>0</v>
      </c>
      <c r="BD185" s="201">
        <f>IF(AZ185=4,G185,0)</f>
        <v>0</v>
      </c>
      <c r="BE185" s="201">
        <f>IF(AZ185=5,G185,0)</f>
        <v>0</v>
      </c>
      <c r="CA185" s="270">
        <v>1</v>
      </c>
      <c r="CB185" s="270">
        <v>1</v>
      </c>
    </row>
    <row r="186" spans="1:15" ht="12.75">
      <c r="A186" s="237"/>
      <c r="B186" s="240"/>
      <c r="C186" s="658" t="s">
        <v>331</v>
      </c>
      <c r="D186" s="659"/>
      <c r="E186" s="241">
        <v>0</v>
      </c>
      <c r="F186" s="242"/>
      <c r="G186" s="243"/>
      <c r="H186" s="244"/>
      <c r="I186" s="238"/>
      <c r="J186" s="245"/>
      <c r="K186" s="238"/>
      <c r="M186" s="239" t="s">
        <v>331</v>
      </c>
      <c r="O186" s="270"/>
    </row>
    <row r="187" spans="1:15" ht="12.75">
      <c r="A187" s="237"/>
      <c r="B187" s="240"/>
      <c r="C187" s="658" t="s">
        <v>411</v>
      </c>
      <c r="D187" s="659"/>
      <c r="E187" s="241">
        <v>0</v>
      </c>
      <c r="F187" s="242"/>
      <c r="G187" s="243"/>
      <c r="H187" s="244"/>
      <c r="I187" s="238"/>
      <c r="J187" s="245"/>
      <c r="K187" s="238"/>
      <c r="M187" s="239" t="s">
        <v>411</v>
      </c>
      <c r="O187" s="270"/>
    </row>
    <row r="188" spans="1:15" ht="12.75">
      <c r="A188" s="237"/>
      <c r="B188" s="240"/>
      <c r="C188" s="658" t="s">
        <v>332</v>
      </c>
      <c r="D188" s="659"/>
      <c r="E188" s="241">
        <v>33</v>
      </c>
      <c r="F188" s="242"/>
      <c r="G188" s="243"/>
      <c r="H188" s="244"/>
      <c r="I188" s="238"/>
      <c r="J188" s="245"/>
      <c r="K188" s="238"/>
      <c r="M188" s="239" t="s">
        <v>332</v>
      </c>
      <c r="O188" s="270"/>
    </row>
    <row r="189" spans="1:57" ht="12.75">
      <c r="A189" s="246"/>
      <c r="B189" s="247" t="s">
        <v>94</v>
      </c>
      <c r="C189" s="248" t="s">
        <v>312</v>
      </c>
      <c r="D189" s="249"/>
      <c r="E189" s="250"/>
      <c r="F189" s="251"/>
      <c r="G189" s="252">
        <f>SUM(G171:G188)</f>
        <v>0</v>
      </c>
      <c r="H189" s="253"/>
      <c r="I189" s="254">
        <f>SUM(I171:I188)</f>
        <v>0.22692900000000002</v>
      </c>
      <c r="J189" s="253"/>
      <c r="K189" s="254">
        <f>SUM(K171:K188)</f>
        <v>-6.104568</v>
      </c>
      <c r="O189" s="270">
        <v>4</v>
      </c>
      <c r="BA189" s="255">
        <f>SUM(BA171:BA188)</f>
        <v>0</v>
      </c>
      <c r="BB189" s="255">
        <f>SUM(BB171:BB188)</f>
        <v>0</v>
      </c>
      <c r="BC189" s="255">
        <f>SUM(BC171:BC188)</f>
        <v>0</v>
      </c>
      <c r="BD189" s="255">
        <f>SUM(BD171:BD188)</f>
        <v>0</v>
      </c>
      <c r="BE189" s="255">
        <f>SUM(BE171:BE188)</f>
        <v>0</v>
      </c>
    </row>
    <row r="190" spans="1:15" ht="12.75">
      <c r="A190" s="218" t="s">
        <v>92</v>
      </c>
      <c r="B190" s="219" t="s">
        <v>333</v>
      </c>
      <c r="C190" s="220" t="s">
        <v>334</v>
      </c>
      <c r="D190" s="221"/>
      <c r="E190" s="222"/>
      <c r="F190" s="222"/>
      <c r="G190" s="223"/>
      <c r="H190" s="224"/>
      <c r="I190" s="225"/>
      <c r="J190" s="226"/>
      <c r="K190" s="227"/>
      <c r="O190" s="270">
        <v>1</v>
      </c>
    </row>
    <row r="191" spans="1:80" ht="12.75">
      <c r="A191" s="229">
        <v>44</v>
      </c>
      <c r="B191" s="230" t="s">
        <v>336</v>
      </c>
      <c r="C191" s="231" t="s">
        <v>337</v>
      </c>
      <c r="D191" s="232" t="s">
        <v>138</v>
      </c>
      <c r="E191" s="233">
        <v>10.895179499</v>
      </c>
      <c r="F191" s="233">
        <v>0</v>
      </c>
      <c r="G191" s="234">
        <f>E191*F191</f>
        <v>0</v>
      </c>
      <c r="H191" s="235">
        <v>0</v>
      </c>
      <c r="I191" s="236">
        <f>E191*H191</f>
        <v>0</v>
      </c>
      <c r="J191" s="235"/>
      <c r="K191" s="236">
        <f>E191*J191</f>
        <v>0</v>
      </c>
      <c r="O191" s="270">
        <v>2</v>
      </c>
      <c r="AA191" s="201">
        <v>7</v>
      </c>
      <c r="AB191" s="201">
        <v>1</v>
      </c>
      <c r="AC191" s="201">
        <v>2</v>
      </c>
      <c r="AZ191" s="201">
        <v>1</v>
      </c>
      <c r="BA191" s="201">
        <f>IF(AZ191=1,G191,0)</f>
        <v>0</v>
      </c>
      <c r="BB191" s="201">
        <f>IF(AZ191=2,G191,0)</f>
        <v>0</v>
      </c>
      <c r="BC191" s="201">
        <f>IF(AZ191=3,G191,0)</f>
        <v>0</v>
      </c>
      <c r="BD191" s="201">
        <f>IF(AZ191=4,G191,0)</f>
        <v>0</v>
      </c>
      <c r="BE191" s="201">
        <f>IF(AZ191=5,G191,0)</f>
        <v>0</v>
      </c>
      <c r="CA191" s="270">
        <v>7</v>
      </c>
      <c r="CB191" s="270">
        <v>1</v>
      </c>
    </row>
    <row r="192" spans="1:57" ht="12.75">
      <c r="A192" s="246"/>
      <c r="B192" s="247" t="s">
        <v>94</v>
      </c>
      <c r="C192" s="248" t="s">
        <v>335</v>
      </c>
      <c r="D192" s="249"/>
      <c r="E192" s="250"/>
      <c r="F192" s="251"/>
      <c r="G192" s="252">
        <f>SUM(G190:G191)</f>
        <v>0</v>
      </c>
      <c r="H192" s="253"/>
      <c r="I192" s="254">
        <f>SUM(I190:I191)</f>
        <v>0</v>
      </c>
      <c r="J192" s="253"/>
      <c r="K192" s="254">
        <f>SUM(K190:K191)</f>
        <v>0</v>
      </c>
      <c r="O192" s="270">
        <v>4</v>
      </c>
      <c r="BA192" s="255">
        <f>SUM(BA190:BA191)</f>
        <v>0</v>
      </c>
      <c r="BB192" s="255">
        <f>SUM(BB190:BB191)</f>
        <v>0</v>
      </c>
      <c r="BC192" s="255">
        <f>SUM(BC190:BC191)</f>
        <v>0</v>
      </c>
      <c r="BD192" s="255">
        <f>SUM(BD190:BD191)</f>
        <v>0</v>
      </c>
      <c r="BE192" s="255">
        <f>SUM(BE190:BE191)</f>
        <v>0</v>
      </c>
    </row>
    <row r="193" spans="1:15" ht="12.75">
      <c r="A193" s="218" t="s">
        <v>92</v>
      </c>
      <c r="B193" s="219" t="s">
        <v>338</v>
      </c>
      <c r="C193" s="220" t="s">
        <v>339</v>
      </c>
      <c r="D193" s="221"/>
      <c r="E193" s="222"/>
      <c r="F193" s="222"/>
      <c r="G193" s="223"/>
      <c r="H193" s="224"/>
      <c r="I193" s="225"/>
      <c r="J193" s="226"/>
      <c r="K193" s="227"/>
      <c r="O193" s="270">
        <v>1</v>
      </c>
    </row>
    <row r="194" spans="1:80" ht="22.5">
      <c r="A194" s="229">
        <v>45</v>
      </c>
      <c r="B194" s="230" t="s">
        <v>341</v>
      </c>
      <c r="C194" s="231" t="s">
        <v>823</v>
      </c>
      <c r="D194" s="232" t="s">
        <v>145</v>
      </c>
      <c r="E194" s="233">
        <v>39.915</v>
      </c>
      <c r="F194" s="233">
        <v>0</v>
      </c>
      <c r="G194" s="234">
        <f>E194*F194</f>
        <v>0</v>
      </c>
      <c r="H194" s="235">
        <v>0.0034</v>
      </c>
      <c r="I194" s="236">
        <f>E194*H194</f>
        <v>0.135711</v>
      </c>
      <c r="J194" s="235">
        <v>0</v>
      </c>
      <c r="K194" s="236">
        <f>E194*J194</f>
        <v>0</v>
      </c>
      <c r="O194" s="270">
        <v>2</v>
      </c>
      <c r="AA194" s="201">
        <v>1</v>
      </c>
      <c r="AB194" s="201">
        <v>7</v>
      </c>
      <c r="AC194" s="201">
        <v>7</v>
      </c>
      <c r="AZ194" s="201">
        <v>2</v>
      </c>
      <c r="BA194" s="201">
        <f>IF(AZ194=1,G194,0)</f>
        <v>0</v>
      </c>
      <c r="BB194" s="201">
        <f>IF(AZ194=2,G194,0)</f>
        <v>0</v>
      </c>
      <c r="BC194" s="201">
        <f>IF(AZ194=3,G194,0)</f>
        <v>0</v>
      </c>
      <c r="BD194" s="201">
        <f>IF(AZ194=4,G194,0)</f>
        <v>0</v>
      </c>
      <c r="BE194" s="201">
        <f>IF(AZ194=5,G194,0)</f>
        <v>0</v>
      </c>
      <c r="CA194" s="270">
        <v>1</v>
      </c>
      <c r="CB194" s="270">
        <v>7</v>
      </c>
    </row>
    <row r="195" spans="1:15" ht="12.75">
      <c r="A195" s="237"/>
      <c r="B195" s="240"/>
      <c r="C195" s="658" t="s">
        <v>342</v>
      </c>
      <c r="D195" s="659"/>
      <c r="E195" s="241">
        <v>0</v>
      </c>
      <c r="F195" s="242"/>
      <c r="G195" s="243"/>
      <c r="H195" s="244"/>
      <c r="I195" s="238"/>
      <c r="J195" s="245"/>
      <c r="K195" s="238"/>
      <c r="M195" s="239" t="s">
        <v>342</v>
      </c>
      <c r="O195" s="270"/>
    </row>
    <row r="196" spans="1:15" ht="12.75">
      <c r="A196" s="237"/>
      <c r="B196" s="240"/>
      <c r="C196" s="658" t="s">
        <v>411</v>
      </c>
      <c r="D196" s="659"/>
      <c r="E196" s="241">
        <v>0</v>
      </c>
      <c r="F196" s="242"/>
      <c r="G196" s="243"/>
      <c r="H196" s="244"/>
      <c r="I196" s="238"/>
      <c r="J196" s="245"/>
      <c r="K196" s="238"/>
      <c r="M196" s="239" t="s">
        <v>411</v>
      </c>
      <c r="O196" s="270"/>
    </row>
    <row r="197" spans="1:15" ht="12.75">
      <c r="A197" s="237"/>
      <c r="B197" s="240"/>
      <c r="C197" s="658" t="s">
        <v>452</v>
      </c>
      <c r="D197" s="659"/>
      <c r="E197" s="241">
        <v>21.2</v>
      </c>
      <c r="F197" s="242"/>
      <c r="G197" s="243"/>
      <c r="H197" s="244"/>
      <c r="I197" s="238"/>
      <c r="J197" s="245"/>
      <c r="K197" s="238"/>
      <c r="M197" s="239" t="s">
        <v>452</v>
      </c>
      <c r="O197" s="270"/>
    </row>
    <row r="198" spans="1:15" ht="12.75">
      <c r="A198" s="237"/>
      <c r="B198" s="240"/>
      <c r="C198" s="658" t="s">
        <v>460</v>
      </c>
      <c r="D198" s="659"/>
      <c r="E198" s="241">
        <v>4.24</v>
      </c>
      <c r="F198" s="242"/>
      <c r="G198" s="243"/>
      <c r="H198" s="244"/>
      <c r="I198" s="238"/>
      <c r="J198" s="245"/>
      <c r="K198" s="238"/>
      <c r="M198" s="239" t="s">
        <v>460</v>
      </c>
      <c r="O198" s="270"/>
    </row>
    <row r="199" spans="1:15" ht="12.75">
      <c r="A199" s="237"/>
      <c r="B199" s="240"/>
      <c r="C199" s="658" t="s">
        <v>344</v>
      </c>
      <c r="D199" s="659"/>
      <c r="E199" s="241">
        <v>0</v>
      </c>
      <c r="F199" s="242"/>
      <c r="G199" s="243"/>
      <c r="H199" s="244"/>
      <c r="I199" s="238"/>
      <c r="J199" s="245"/>
      <c r="K199" s="238"/>
      <c r="M199" s="239" t="s">
        <v>344</v>
      </c>
      <c r="O199" s="270"/>
    </row>
    <row r="200" spans="1:15" ht="12.75">
      <c r="A200" s="237"/>
      <c r="B200" s="240"/>
      <c r="C200" s="658" t="s">
        <v>411</v>
      </c>
      <c r="D200" s="659"/>
      <c r="E200" s="241">
        <v>0</v>
      </c>
      <c r="F200" s="242"/>
      <c r="G200" s="243"/>
      <c r="H200" s="244"/>
      <c r="I200" s="238"/>
      <c r="J200" s="245"/>
      <c r="K200" s="238"/>
      <c r="M200" s="239" t="s">
        <v>411</v>
      </c>
      <c r="O200" s="270"/>
    </row>
    <row r="201" spans="1:15" ht="12.75">
      <c r="A201" s="237"/>
      <c r="B201" s="240"/>
      <c r="C201" s="658" t="s">
        <v>461</v>
      </c>
      <c r="D201" s="659"/>
      <c r="E201" s="241">
        <v>14.475</v>
      </c>
      <c r="F201" s="242"/>
      <c r="G201" s="243"/>
      <c r="H201" s="244"/>
      <c r="I201" s="238"/>
      <c r="J201" s="245"/>
      <c r="K201" s="238"/>
      <c r="M201" s="266">
        <v>14475</v>
      </c>
      <c r="O201" s="270"/>
    </row>
    <row r="202" spans="1:80" ht="12.75">
      <c r="A202" s="229">
        <v>46</v>
      </c>
      <c r="B202" s="230" t="s">
        <v>346</v>
      </c>
      <c r="C202" s="231" t="s">
        <v>347</v>
      </c>
      <c r="D202" s="232" t="s">
        <v>12</v>
      </c>
      <c r="E202" s="233"/>
      <c r="F202" s="233">
        <v>0</v>
      </c>
      <c r="G202" s="234">
        <f>E202*F202</f>
        <v>0</v>
      </c>
      <c r="H202" s="235">
        <v>0</v>
      </c>
      <c r="I202" s="236">
        <f>E202*H202</f>
        <v>0</v>
      </c>
      <c r="J202" s="235"/>
      <c r="K202" s="236">
        <f>E202*J202</f>
        <v>0</v>
      </c>
      <c r="O202" s="270">
        <v>2</v>
      </c>
      <c r="AA202" s="201">
        <v>7</v>
      </c>
      <c r="AB202" s="201">
        <v>1002</v>
      </c>
      <c r="AC202" s="201">
        <v>5</v>
      </c>
      <c r="AZ202" s="201">
        <v>2</v>
      </c>
      <c r="BA202" s="201">
        <f>IF(AZ202=1,G202,0)</f>
        <v>0</v>
      </c>
      <c r="BB202" s="201">
        <f>IF(AZ202=2,G202,0)</f>
        <v>0</v>
      </c>
      <c r="BC202" s="201">
        <f>IF(AZ202=3,G202,0)</f>
        <v>0</v>
      </c>
      <c r="BD202" s="201">
        <f>IF(AZ202=4,G202,0)</f>
        <v>0</v>
      </c>
      <c r="BE202" s="201">
        <f>IF(AZ202=5,G202,0)</f>
        <v>0</v>
      </c>
      <c r="CA202" s="270">
        <v>7</v>
      </c>
      <c r="CB202" s="270">
        <v>1002</v>
      </c>
    </row>
    <row r="203" spans="1:57" ht="12.75">
      <c r="A203" s="246"/>
      <c r="B203" s="247" t="s">
        <v>94</v>
      </c>
      <c r="C203" s="248" t="s">
        <v>340</v>
      </c>
      <c r="D203" s="249"/>
      <c r="E203" s="250"/>
      <c r="F203" s="251"/>
      <c r="G203" s="252">
        <f>SUM(G193:G202)</f>
        <v>0</v>
      </c>
      <c r="H203" s="253"/>
      <c r="I203" s="254">
        <f>SUM(I193:I202)</f>
        <v>0.135711</v>
      </c>
      <c r="J203" s="253"/>
      <c r="K203" s="254">
        <f>SUM(K193:K202)</f>
        <v>0</v>
      </c>
      <c r="O203" s="270">
        <v>4</v>
      </c>
      <c r="BA203" s="255">
        <f>SUM(BA193:BA202)</f>
        <v>0</v>
      </c>
      <c r="BB203" s="255">
        <f>SUM(BB193:BB202)</f>
        <v>0</v>
      </c>
      <c r="BC203" s="255">
        <f>SUM(BC193:BC202)</f>
        <v>0</v>
      </c>
      <c r="BD203" s="255">
        <f>SUM(BD193:BD202)</f>
        <v>0</v>
      </c>
      <c r="BE203" s="255">
        <f>SUM(BE193:BE202)</f>
        <v>0</v>
      </c>
    </row>
    <row r="204" spans="1:15" ht="12.75">
      <c r="A204" s="218" t="s">
        <v>92</v>
      </c>
      <c r="B204" s="219" t="s">
        <v>348</v>
      </c>
      <c r="C204" s="220" t="s">
        <v>349</v>
      </c>
      <c r="D204" s="221"/>
      <c r="E204" s="222"/>
      <c r="F204" s="222"/>
      <c r="G204" s="223"/>
      <c r="H204" s="224"/>
      <c r="I204" s="225"/>
      <c r="J204" s="226"/>
      <c r="K204" s="227"/>
      <c r="O204" s="270">
        <v>1</v>
      </c>
    </row>
    <row r="205" spans="1:80" ht="33.75">
      <c r="A205" s="229">
        <v>47</v>
      </c>
      <c r="B205" s="230" t="s">
        <v>351</v>
      </c>
      <c r="C205" s="231" t="s">
        <v>842</v>
      </c>
      <c r="D205" s="232" t="s">
        <v>135</v>
      </c>
      <c r="E205" s="233">
        <v>4</v>
      </c>
      <c r="F205" s="233">
        <v>0</v>
      </c>
      <c r="G205" s="234">
        <f>E205*F205</f>
        <v>0</v>
      </c>
      <c r="H205" s="235">
        <v>0</v>
      </c>
      <c r="I205" s="236">
        <f>E205*H205</f>
        <v>0</v>
      </c>
      <c r="J205" s="235"/>
      <c r="K205" s="236">
        <f>E205*J205</f>
        <v>0</v>
      </c>
      <c r="O205" s="270">
        <v>2</v>
      </c>
      <c r="AA205" s="201">
        <v>12</v>
      </c>
      <c r="AB205" s="201">
        <v>0</v>
      </c>
      <c r="AC205" s="201">
        <v>103</v>
      </c>
      <c r="AZ205" s="201">
        <v>2</v>
      </c>
      <c r="BA205" s="201">
        <f>IF(AZ205=1,G205,0)</f>
        <v>0</v>
      </c>
      <c r="BB205" s="201">
        <f>IF(AZ205=2,G205,0)</f>
        <v>0</v>
      </c>
      <c r="BC205" s="201">
        <f>IF(AZ205=3,G205,0)</f>
        <v>0</v>
      </c>
      <c r="BD205" s="201">
        <f>IF(AZ205=4,G205,0)</f>
        <v>0</v>
      </c>
      <c r="BE205" s="201">
        <f>IF(AZ205=5,G205,0)</f>
        <v>0</v>
      </c>
      <c r="CA205" s="270">
        <v>12</v>
      </c>
      <c r="CB205" s="270">
        <v>0</v>
      </c>
    </row>
    <row r="206" spans="1:80" ht="33.75">
      <c r="A206" s="229">
        <v>48</v>
      </c>
      <c r="B206" s="230" t="s">
        <v>353</v>
      </c>
      <c r="C206" s="231" t="s">
        <v>841</v>
      </c>
      <c r="D206" s="232" t="s">
        <v>135</v>
      </c>
      <c r="E206" s="233">
        <v>2</v>
      </c>
      <c r="F206" s="233">
        <v>0</v>
      </c>
      <c r="G206" s="234">
        <f>E206*F206</f>
        <v>0</v>
      </c>
      <c r="H206" s="235">
        <v>0</v>
      </c>
      <c r="I206" s="236">
        <f>E206*H206</f>
        <v>0</v>
      </c>
      <c r="J206" s="235"/>
      <c r="K206" s="236">
        <f>E206*J206</f>
        <v>0</v>
      </c>
      <c r="O206" s="270">
        <v>2</v>
      </c>
      <c r="AA206" s="201">
        <v>12</v>
      </c>
      <c r="AB206" s="201">
        <v>0</v>
      </c>
      <c r="AC206" s="201">
        <v>58</v>
      </c>
      <c r="AZ206" s="201">
        <v>2</v>
      </c>
      <c r="BA206" s="201">
        <f>IF(AZ206=1,G206,0)</f>
        <v>0</v>
      </c>
      <c r="BB206" s="201">
        <f>IF(AZ206=2,G206,0)</f>
        <v>0</v>
      </c>
      <c r="BC206" s="201">
        <f>IF(AZ206=3,G206,0)</f>
        <v>0</v>
      </c>
      <c r="BD206" s="201">
        <f>IF(AZ206=4,G206,0)</f>
        <v>0</v>
      </c>
      <c r="BE206" s="201">
        <f>IF(AZ206=5,G206,0)</f>
        <v>0</v>
      </c>
      <c r="CA206" s="270">
        <v>12</v>
      </c>
      <c r="CB206" s="270">
        <v>0</v>
      </c>
    </row>
    <row r="207" spans="1:15" ht="12.75">
      <c r="A207" s="237"/>
      <c r="B207" s="240"/>
      <c r="C207" s="658" t="s">
        <v>411</v>
      </c>
      <c r="D207" s="659"/>
      <c r="E207" s="241">
        <v>0</v>
      </c>
      <c r="F207" s="242"/>
      <c r="G207" s="243"/>
      <c r="H207" s="244"/>
      <c r="I207" s="238"/>
      <c r="J207" s="245"/>
      <c r="K207" s="238"/>
      <c r="M207" s="239" t="s">
        <v>411</v>
      </c>
      <c r="O207" s="270"/>
    </row>
    <row r="208" spans="1:15" ht="12.75">
      <c r="A208" s="237"/>
      <c r="B208" s="240"/>
      <c r="C208" s="658" t="s">
        <v>276</v>
      </c>
      <c r="D208" s="659"/>
      <c r="E208" s="241">
        <v>2</v>
      </c>
      <c r="F208" s="242"/>
      <c r="G208" s="243"/>
      <c r="H208" s="244"/>
      <c r="I208" s="238"/>
      <c r="J208" s="245"/>
      <c r="K208" s="238"/>
      <c r="M208" s="239">
        <v>2</v>
      </c>
      <c r="O208" s="270"/>
    </row>
    <row r="209" spans="1:80" ht="33.75">
      <c r="A209" s="229">
        <v>49</v>
      </c>
      <c r="B209" s="230" t="s">
        <v>354</v>
      </c>
      <c r="C209" s="231" t="s">
        <v>842</v>
      </c>
      <c r="D209" s="232" t="s">
        <v>135</v>
      </c>
      <c r="E209" s="233">
        <v>3</v>
      </c>
      <c r="F209" s="233">
        <v>0</v>
      </c>
      <c r="G209" s="234">
        <f>E209*F209</f>
        <v>0</v>
      </c>
      <c r="H209" s="235">
        <v>0</v>
      </c>
      <c r="I209" s="236">
        <f>E209*H209</f>
        <v>0</v>
      </c>
      <c r="J209" s="235"/>
      <c r="K209" s="236">
        <f>E209*J209</f>
        <v>0</v>
      </c>
      <c r="O209" s="270">
        <v>2</v>
      </c>
      <c r="AA209" s="201">
        <v>12</v>
      </c>
      <c r="AB209" s="201">
        <v>0</v>
      </c>
      <c r="AC209" s="201">
        <v>104</v>
      </c>
      <c r="AZ209" s="201">
        <v>2</v>
      </c>
      <c r="BA209" s="201">
        <f>IF(AZ209=1,G209,0)</f>
        <v>0</v>
      </c>
      <c r="BB209" s="201">
        <f>IF(AZ209=2,G209,0)</f>
        <v>0</v>
      </c>
      <c r="BC209" s="201">
        <f>IF(AZ209=3,G209,0)</f>
        <v>0</v>
      </c>
      <c r="BD209" s="201">
        <f>IF(AZ209=4,G209,0)</f>
        <v>0</v>
      </c>
      <c r="BE209" s="201">
        <f>IF(AZ209=5,G209,0)</f>
        <v>0</v>
      </c>
      <c r="CA209" s="270">
        <v>12</v>
      </c>
      <c r="CB209" s="270">
        <v>0</v>
      </c>
    </row>
    <row r="210" spans="1:80" ht="12.75">
      <c r="A210" s="229">
        <v>50</v>
      </c>
      <c r="B210" s="230" t="s">
        <v>355</v>
      </c>
      <c r="C210" s="231" t="s">
        <v>356</v>
      </c>
      <c r="D210" s="232" t="s">
        <v>12</v>
      </c>
      <c r="E210" s="233"/>
      <c r="F210" s="233">
        <v>0</v>
      </c>
      <c r="G210" s="234">
        <f>E210*F210</f>
        <v>0</v>
      </c>
      <c r="H210" s="235">
        <v>0</v>
      </c>
      <c r="I210" s="236">
        <f>E210*H210</f>
        <v>0</v>
      </c>
      <c r="J210" s="235"/>
      <c r="K210" s="236">
        <f>E210*J210</f>
        <v>0</v>
      </c>
      <c r="O210" s="270">
        <v>2</v>
      </c>
      <c r="AA210" s="201">
        <v>7</v>
      </c>
      <c r="AB210" s="201">
        <v>1002</v>
      </c>
      <c r="AC210" s="201">
        <v>5</v>
      </c>
      <c r="AZ210" s="201">
        <v>2</v>
      </c>
      <c r="BA210" s="201">
        <f>IF(AZ210=1,G210,0)</f>
        <v>0</v>
      </c>
      <c r="BB210" s="201">
        <f>IF(AZ210=2,G210,0)</f>
        <v>0</v>
      </c>
      <c r="BC210" s="201">
        <f>IF(AZ210=3,G210,0)</f>
        <v>0</v>
      </c>
      <c r="BD210" s="201">
        <f>IF(AZ210=4,G210,0)</f>
        <v>0</v>
      </c>
      <c r="BE210" s="201">
        <f>IF(AZ210=5,G210,0)</f>
        <v>0</v>
      </c>
      <c r="CA210" s="270">
        <v>7</v>
      </c>
      <c r="CB210" s="270">
        <v>1002</v>
      </c>
    </row>
    <row r="211" spans="1:57" ht="12.75">
      <c r="A211" s="246"/>
      <c r="B211" s="247" t="s">
        <v>94</v>
      </c>
      <c r="C211" s="248" t="s">
        <v>350</v>
      </c>
      <c r="D211" s="249"/>
      <c r="E211" s="250"/>
      <c r="F211" s="251"/>
      <c r="G211" s="252">
        <f>SUM(G204:G210)</f>
        <v>0</v>
      </c>
      <c r="H211" s="253"/>
      <c r="I211" s="254">
        <f>SUM(I204:I210)</f>
        <v>0</v>
      </c>
      <c r="J211" s="253"/>
      <c r="K211" s="254">
        <f>SUM(K204:K210)</f>
        <v>0</v>
      </c>
      <c r="O211" s="270">
        <v>4</v>
      </c>
      <c r="BA211" s="255">
        <f>SUM(BA204:BA210)</f>
        <v>0</v>
      </c>
      <c r="BB211" s="255">
        <f>SUM(BB204:BB210)</f>
        <v>0</v>
      </c>
      <c r="BC211" s="255">
        <f>SUM(BC204:BC210)</f>
        <v>0</v>
      </c>
      <c r="BD211" s="255">
        <f>SUM(BD204:BD210)</f>
        <v>0</v>
      </c>
      <c r="BE211" s="255">
        <f>SUM(BE204:BE210)</f>
        <v>0</v>
      </c>
    </row>
    <row r="212" spans="1:15" ht="12.75">
      <c r="A212" s="218" t="s">
        <v>92</v>
      </c>
      <c r="B212" s="219" t="s">
        <v>357</v>
      </c>
      <c r="C212" s="220" t="s">
        <v>358</v>
      </c>
      <c r="D212" s="221"/>
      <c r="E212" s="222"/>
      <c r="F212" s="222"/>
      <c r="G212" s="223"/>
      <c r="H212" s="224"/>
      <c r="I212" s="225"/>
      <c r="J212" s="226"/>
      <c r="K212" s="227"/>
      <c r="O212" s="270">
        <v>1</v>
      </c>
    </row>
    <row r="213" spans="1:80" ht="12.75">
      <c r="A213" s="229">
        <v>51</v>
      </c>
      <c r="B213" s="230" t="s">
        <v>360</v>
      </c>
      <c r="C213" s="231" t="s">
        <v>361</v>
      </c>
      <c r="D213" s="232" t="s">
        <v>145</v>
      </c>
      <c r="E213" s="233">
        <v>21.97</v>
      </c>
      <c r="F213" s="233">
        <v>0</v>
      </c>
      <c r="G213" s="234">
        <f>E213*F213</f>
        <v>0</v>
      </c>
      <c r="H213" s="235">
        <v>0</v>
      </c>
      <c r="I213" s="236">
        <f>E213*H213</f>
        <v>0</v>
      </c>
      <c r="J213" s="235">
        <v>0</v>
      </c>
      <c r="K213" s="236">
        <f>E213*J213</f>
        <v>0</v>
      </c>
      <c r="O213" s="270">
        <v>2</v>
      </c>
      <c r="AA213" s="201">
        <v>1</v>
      </c>
      <c r="AB213" s="201">
        <v>7</v>
      </c>
      <c r="AC213" s="201">
        <v>7</v>
      </c>
      <c r="AZ213" s="201">
        <v>2</v>
      </c>
      <c r="BA213" s="201">
        <f>IF(AZ213=1,G213,0)</f>
        <v>0</v>
      </c>
      <c r="BB213" s="201">
        <f>IF(AZ213=2,G213,0)</f>
        <v>0</v>
      </c>
      <c r="BC213" s="201">
        <f>IF(AZ213=3,G213,0)</f>
        <v>0</v>
      </c>
      <c r="BD213" s="201">
        <f>IF(AZ213=4,G213,0)</f>
        <v>0</v>
      </c>
      <c r="BE213" s="201">
        <f>IF(AZ213=5,G213,0)</f>
        <v>0</v>
      </c>
      <c r="CA213" s="270">
        <v>1</v>
      </c>
      <c r="CB213" s="270">
        <v>7</v>
      </c>
    </row>
    <row r="214" spans="1:15" ht="12.75">
      <c r="A214" s="237"/>
      <c r="B214" s="240"/>
      <c r="C214" s="658" t="s">
        <v>411</v>
      </c>
      <c r="D214" s="659"/>
      <c r="E214" s="241">
        <v>0</v>
      </c>
      <c r="F214" s="242"/>
      <c r="G214" s="243"/>
      <c r="H214" s="244"/>
      <c r="I214" s="238"/>
      <c r="J214" s="245"/>
      <c r="K214" s="238"/>
      <c r="M214" s="239" t="s">
        <v>411</v>
      </c>
      <c r="O214" s="270"/>
    </row>
    <row r="215" spans="1:15" ht="12.75">
      <c r="A215" s="237"/>
      <c r="B215" s="240"/>
      <c r="C215" s="658" t="s">
        <v>452</v>
      </c>
      <c r="D215" s="659"/>
      <c r="E215" s="241">
        <v>21.2</v>
      </c>
      <c r="F215" s="242"/>
      <c r="G215" s="243"/>
      <c r="H215" s="244"/>
      <c r="I215" s="238"/>
      <c r="J215" s="245"/>
      <c r="K215" s="238"/>
      <c r="M215" s="239" t="s">
        <v>452</v>
      </c>
      <c r="O215" s="270"/>
    </row>
    <row r="216" spans="1:15" ht="12.75">
      <c r="A216" s="237"/>
      <c r="B216" s="240"/>
      <c r="C216" s="658" t="s">
        <v>362</v>
      </c>
      <c r="D216" s="659"/>
      <c r="E216" s="241">
        <v>0</v>
      </c>
      <c r="F216" s="242"/>
      <c r="G216" s="243"/>
      <c r="H216" s="244"/>
      <c r="I216" s="238"/>
      <c r="J216" s="245"/>
      <c r="K216" s="238"/>
      <c r="M216" s="239" t="s">
        <v>362</v>
      </c>
      <c r="O216" s="270"/>
    </row>
    <row r="217" spans="1:15" ht="12.75">
      <c r="A217" s="237"/>
      <c r="B217" s="240"/>
      <c r="C217" s="658" t="s">
        <v>462</v>
      </c>
      <c r="D217" s="659"/>
      <c r="E217" s="241">
        <v>0.77</v>
      </c>
      <c r="F217" s="242"/>
      <c r="G217" s="243"/>
      <c r="H217" s="244"/>
      <c r="I217" s="238"/>
      <c r="J217" s="245"/>
      <c r="K217" s="238"/>
      <c r="M217" s="239" t="s">
        <v>462</v>
      </c>
      <c r="O217" s="270"/>
    </row>
    <row r="218" spans="1:80" ht="22.5">
      <c r="A218" s="229">
        <v>52</v>
      </c>
      <c r="B218" s="230" t="s">
        <v>364</v>
      </c>
      <c r="C218" s="231" t="s">
        <v>835</v>
      </c>
      <c r="D218" s="232" t="s">
        <v>155</v>
      </c>
      <c r="E218" s="233">
        <v>7.7</v>
      </c>
      <c r="F218" s="233">
        <v>0</v>
      </c>
      <c r="G218" s="234">
        <f>E218*F218</f>
        <v>0</v>
      </c>
      <c r="H218" s="235">
        <v>0.00049</v>
      </c>
      <c r="I218" s="236">
        <f>E218*H218</f>
        <v>0.003773</v>
      </c>
      <c r="J218" s="235">
        <v>0</v>
      </c>
      <c r="K218" s="236">
        <f>E218*J218</f>
        <v>0</v>
      </c>
      <c r="O218" s="270">
        <v>2</v>
      </c>
      <c r="AA218" s="201">
        <v>1</v>
      </c>
      <c r="AB218" s="201">
        <v>7</v>
      </c>
      <c r="AC218" s="201">
        <v>7</v>
      </c>
      <c r="AZ218" s="201">
        <v>2</v>
      </c>
      <c r="BA218" s="201">
        <f>IF(AZ218=1,G218,0)</f>
        <v>0</v>
      </c>
      <c r="BB218" s="201">
        <f>IF(AZ218=2,G218,0)</f>
        <v>0</v>
      </c>
      <c r="BC218" s="201">
        <f>IF(AZ218=3,G218,0)</f>
        <v>0</v>
      </c>
      <c r="BD218" s="201">
        <f>IF(AZ218=4,G218,0)</f>
        <v>0</v>
      </c>
      <c r="BE218" s="201">
        <f>IF(AZ218=5,G218,0)</f>
        <v>0</v>
      </c>
      <c r="CA218" s="270">
        <v>1</v>
      </c>
      <c r="CB218" s="270">
        <v>7</v>
      </c>
    </row>
    <row r="219" spans="1:15" ht="12.75">
      <c r="A219" s="237"/>
      <c r="B219" s="240"/>
      <c r="C219" s="658" t="s">
        <v>365</v>
      </c>
      <c r="D219" s="659"/>
      <c r="E219" s="241">
        <v>0</v>
      </c>
      <c r="F219" s="242"/>
      <c r="G219" s="243"/>
      <c r="H219" s="244"/>
      <c r="I219" s="238"/>
      <c r="J219" s="245"/>
      <c r="K219" s="238"/>
      <c r="M219" s="239" t="s">
        <v>365</v>
      </c>
      <c r="O219" s="270"/>
    </row>
    <row r="220" spans="1:15" ht="12.75">
      <c r="A220" s="237"/>
      <c r="B220" s="240"/>
      <c r="C220" s="658" t="s">
        <v>411</v>
      </c>
      <c r="D220" s="659"/>
      <c r="E220" s="241">
        <v>0</v>
      </c>
      <c r="F220" s="242"/>
      <c r="G220" s="243"/>
      <c r="H220" s="244"/>
      <c r="I220" s="238"/>
      <c r="J220" s="245"/>
      <c r="K220" s="238"/>
      <c r="M220" s="239" t="s">
        <v>411</v>
      </c>
      <c r="O220" s="270"/>
    </row>
    <row r="221" spans="1:15" ht="12.75">
      <c r="A221" s="237"/>
      <c r="B221" s="240"/>
      <c r="C221" s="658" t="s">
        <v>463</v>
      </c>
      <c r="D221" s="659"/>
      <c r="E221" s="241">
        <v>7.7</v>
      </c>
      <c r="F221" s="242"/>
      <c r="G221" s="243"/>
      <c r="H221" s="244"/>
      <c r="I221" s="238"/>
      <c r="J221" s="245"/>
      <c r="K221" s="238"/>
      <c r="M221" s="239" t="s">
        <v>463</v>
      </c>
      <c r="O221" s="270"/>
    </row>
    <row r="222" spans="1:80" ht="12.75">
      <c r="A222" s="229">
        <v>53</v>
      </c>
      <c r="B222" s="230" t="s">
        <v>367</v>
      </c>
      <c r="C222" s="231" t="s">
        <v>368</v>
      </c>
      <c r="D222" s="232" t="s">
        <v>155</v>
      </c>
      <c r="E222" s="233">
        <v>7.7</v>
      </c>
      <c r="F222" s="233">
        <v>0</v>
      </c>
      <c r="G222" s="234">
        <f>E222*F222</f>
        <v>0</v>
      </c>
      <c r="H222" s="235">
        <v>0</v>
      </c>
      <c r="I222" s="236">
        <f>E222*H222</f>
        <v>0</v>
      </c>
      <c r="J222" s="235">
        <v>0</v>
      </c>
      <c r="K222" s="236">
        <f>E222*J222</f>
        <v>0</v>
      </c>
      <c r="O222" s="270">
        <v>2</v>
      </c>
      <c r="AA222" s="201">
        <v>1</v>
      </c>
      <c r="AB222" s="201">
        <v>7</v>
      </c>
      <c r="AC222" s="201">
        <v>7</v>
      </c>
      <c r="AZ222" s="201">
        <v>2</v>
      </c>
      <c r="BA222" s="201">
        <f>IF(AZ222=1,G222,0)</f>
        <v>0</v>
      </c>
      <c r="BB222" s="201">
        <f>IF(AZ222=2,G222,0)</f>
        <v>0</v>
      </c>
      <c r="BC222" s="201">
        <f>IF(AZ222=3,G222,0)</f>
        <v>0</v>
      </c>
      <c r="BD222" s="201">
        <f>IF(AZ222=4,G222,0)</f>
        <v>0</v>
      </c>
      <c r="BE222" s="201">
        <f>IF(AZ222=5,G222,0)</f>
        <v>0</v>
      </c>
      <c r="CA222" s="270">
        <v>1</v>
      </c>
      <c r="CB222" s="270">
        <v>7</v>
      </c>
    </row>
    <row r="223" spans="1:80" ht="12.75">
      <c r="A223" s="229">
        <v>54</v>
      </c>
      <c r="B223" s="230" t="s">
        <v>369</v>
      </c>
      <c r="C223" s="231" t="s">
        <v>821</v>
      </c>
      <c r="D223" s="232" t="s">
        <v>145</v>
      </c>
      <c r="E223" s="233">
        <v>21.2</v>
      </c>
      <c r="F223" s="233">
        <v>0</v>
      </c>
      <c r="G223" s="234">
        <f>E223*F223</f>
        <v>0</v>
      </c>
      <c r="H223" s="235">
        <v>0.00243</v>
      </c>
      <c r="I223" s="236">
        <f>E223*H223</f>
        <v>0.05151599999999999</v>
      </c>
      <c r="J223" s="235">
        <v>0</v>
      </c>
      <c r="K223" s="236">
        <f>E223*J223</f>
        <v>0</v>
      </c>
      <c r="O223" s="270">
        <v>2</v>
      </c>
      <c r="AA223" s="201">
        <v>1</v>
      </c>
      <c r="AB223" s="201">
        <v>7</v>
      </c>
      <c r="AC223" s="201">
        <v>7</v>
      </c>
      <c r="AZ223" s="201">
        <v>2</v>
      </c>
      <c r="BA223" s="201">
        <f>IF(AZ223=1,G223,0)</f>
        <v>0</v>
      </c>
      <c r="BB223" s="201">
        <f>IF(AZ223=2,G223,0)</f>
        <v>0</v>
      </c>
      <c r="BC223" s="201">
        <f>IF(AZ223=3,G223,0)</f>
        <v>0</v>
      </c>
      <c r="BD223" s="201">
        <f>IF(AZ223=4,G223,0)</f>
        <v>0</v>
      </c>
      <c r="BE223" s="201">
        <f>IF(AZ223=5,G223,0)</f>
        <v>0</v>
      </c>
      <c r="CA223" s="270">
        <v>1</v>
      </c>
      <c r="CB223" s="270">
        <v>7</v>
      </c>
    </row>
    <row r="224" spans="1:15" ht="12.75">
      <c r="A224" s="237"/>
      <c r="B224" s="240"/>
      <c r="C224" s="658" t="s">
        <v>411</v>
      </c>
      <c r="D224" s="659"/>
      <c r="E224" s="241">
        <v>0</v>
      </c>
      <c r="F224" s="242"/>
      <c r="G224" s="243"/>
      <c r="H224" s="244"/>
      <c r="I224" s="238"/>
      <c r="J224" s="245"/>
      <c r="K224" s="238"/>
      <c r="M224" s="239" t="s">
        <v>411</v>
      </c>
      <c r="O224" s="270"/>
    </row>
    <row r="225" spans="1:15" ht="12.75">
      <c r="A225" s="237"/>
      <c r="B225" s="240"/>
      <c r="C225" s="658" t="s">
        <v>452</v>
      </c>
      <c r="D225" s="659"/>
      <c r="E225" s="241">
        <v>21.2</v>
      </c>
      <c r="F225" s="242"/>
      <c r="G225" s="243"/>
      <c r="H225" s="244"/>
      <c r="I225" s="238"/>
      <c r="J225" s="245"/>
      <c r="K225" s="238"/>
      <c r="M225" s="239" t="s">
        <v>452</v>
      </c>
      <c r="O225" s="270"/>
    </row>
    <row r="226" spans="1:80" ht="12.75">
      <c r="A226" s="229">
        <v>55</v>
      </c>
      <c r="B226" s="230" t="s">
        <v>370</v>
      </c>
      <c r="C226" s="231" t="s">
        <v>371</v>
      </c>
      <c r="D226" s="232" t="s">
        <v>155</v>
      </c>
      <c r="E226" s="233">
        <v>7.7</v>
      </c>
      <c r="F226" s="233">
        <v>0</v>
      </c>
      <c r="G226" s="234">
        <f>E226*F226</f>
        <v>0</v>
      </c>
      <c r="H226" s="235">
        <v>4E-05</v>
      </c>
      <c r="I226" s="236">
        <f>E226*H226</f>
        <v>0.000308</v>
      </c>
      <c r="J226" s="235">
        <v>0</v>
      </c>
      <c r="K226" s="236">
        <f>E226*J226</f>
        <v>0</v>
      </c>
      <c r="O226" s="270">
        <v>2</v>
      </c>
      <c r="AA226" s="201">
        <v>1</v>
      </c>
      <c r="AB226" s="201">
        <v>7</v>
      </c>
      <c r="AC226" s="201">
        <v>7</v>
      </c>
      <c r="AZ226" s="201">
        <v>2</v>
      </c>
      <c r="BA226" s="201">
        <f>IF(AZ226=1,G226,0)</f>
        <v>0</v>
      </c>
      <c r="BB226" s="201">
        <f>IF(AZ226=2,G226,0)</f>
        <v>0</v>
      </c>
      <c r="BC226" s="201">
        <f>IF(AZ226=3,G226,0)</f>
        <v>0</v>
      </c>
      <c r="BD226" s="201">
        <f>IF(AZ226=4,G226,0)</f>
        <v>0</v>
      </c>
      <c r="BE226" s="201">
        <f>IF(AZ226=5,G226,0)</f>
        <v>0</v>
      </c>
      <c r="CA226" s="270">
        <v>1</v>
      </c>
      <c r="CB226" s="270">
        <v>7</v>
      </c>
    </row>
    <row r="227" spans="1:80" ht="12.75">
      <c r="A227" s="229">
        <v>56</v>
      </c>
      <c r="B227" s="230" t="s">
        <v>372</v>
      </c>
      <c r="C227" s="231" t="s">
        <v>373</v>
      </c>
      <c r="D227" s="232" t="s">
        <v>145</v>
      </c>
      <c r="E227" s="233">
        <v>21.2</v>
      </c>
      <c r="F227" s="233">
        <v>0</v>
      </c>
      <c r="G227" s="234">
        <f>E227*F227</f>
        <v>0</v>
      </c>
      <c r="H227" s="235">
        <v>0</v>
      </c>
      <c r="I227" s="236">
        <f>E227*H227</f>
        <v>0</v>
      </c>
      <c r="J227" s="235">
        <v>0</v>
      </c>
      <c r="K227" s="236">
        <f>E227*J227</f>
        <v>0</v>
      </c>
      <c r="O227" s="270">
        <v>2</v>
      </c>
      <c r="AA227" s="201">
        <v>1</v>
      </c>
      <c r="AB227" s="201">
        <v>7</v>
      </c>
      <c r="AC227" s="201">
        <v>7</v>
      </c>
      <c r="AZ227" s="201">
        <v>2</v>
      </c>
      <c r="BA227" s="201">
        <f>IF(AZ227=1,G227,0)</f>
        <v>0</v>
      </c>
      <c r="BB227" s="201">
        <f>IF(AZ227=2,G227,0)</f>
        <v>0</v>
      </c>
      <c r="BC227" s="201">
        <f>IF(AZ227=3,G227,0)</f>
        <v>0</v>
      </c>
      <c r="BD227" s="201">
        <f>IF(AZ227=4,G227,0)</f>
        <v>0</v>
      </c>
      <c r="BE227" s="201">
        <f>IF(AZ227=5,G227,0)</f>
        <v>0</v>
      </c>
      <c r="CA227" s="270">
        <v>1</v>
      </c>
      <c r="CB227" s="270">
        <v>7</v>
      </c>
    </row>
    <row r="228" spans="1:15" ht="12.75">
      <c r="A228" s="237"/>
      <c r="B228" s="240"/>
      <c r="C228" s="658" t="s">
        <v>411</v>
      </c>
      <c r="D228" s="659"/>
      <c r="E228" s="241">
        <v>0</v>
      </c>
      <c r="F228" s="242"/>
      <c r="G228" s="243"/>
      <c r="H228" s="244"/>
      <c r="I228" s="238"/>
      <c r="J228" s="245"/>
      <c r="K228" s="238"/>
      <c r="M228" s="239" t="s">
        <v>411</v>
      </c>
      <c r="O228" s="270"/>
    </row>
    <row r="229" spans="1:15" ht="12.75">
      <c r="A229" s="237"/>
      <c r="B229" s="240"/>
      <c r="C229" s="658" t="s">
        <v>452</v>
      </c>
      <c r="D229" s="659"/>
      <c r="E229" s="241">
        <v>21.2</v>
      </c>
      <c r="F229" s="242"/>
      <c r="G229" s="243"/>
      <c r="H229" s="244"/>
      <c r="I229" s="238"/>
      <c r="J229" s="245"/>
      <c r="K229" s="238"/>
      <c r="M229" s="239" t="s">
        <v>452</v>
      </c>
      <c r="O229" s="270"/>
    </row>
    <row r="230" spans="1:80" ht="22.5">
      <c r="A230" s="229">
        <v>57</v>
      </c>
      <c r="B230" s="230" t="s">
        <v>374</v>
      </c>
      <c r="C230" s="231" t="s">
        <v>838</v>
      </c>
      <c r="D230" s="232" t="s">
        <v>145</v>
      </c>
      <c r="E230" s="233">
        <v>25.2655</v>
      </c>
      <c r="F230" s="233">
        <v>0</v>
      </c>
      <c r="G230" s="234">
        <f>E230*F230</f>
        <v>0</v>
      </c>
      <c r="H230" s="235">
        <v>0</v>
      </c>
      <c r="I230" s="236">
        <f>E230*H230</f>
        <v>0</v>
      </c>
      <c r="J230" s="235"/>
      <c r="K230" s="236">
        <f>E230*J230</f>
        <v>0</v>
      </c>
      <c r="O230" s="270">
        <v>2</v>
      </c>
      <c r="AA230" s="201">
        <v>12</v>
      </c>
      <c r="AB230" s="201">
        <v>0</v>
      </c>
      <c r="AC230" s="201">
        <v>38</v>
      </c>
      <c r="AZ230" s="201">
        <v>2</v>
      </c>
      <c r="BA230" s="201">
        <f>IF(AZ230=1,G230,0)</f>
        <v>0</v>
      </c>
      <c r="BB230" s="201">
        <f>IF(AZ230=2,G230,0)</f>
        <v>0</v>
      </c>
      <c r="BC230" s="201">
        <f>IF(AZ230=3,G230,0)</f>
        <v>0</v>
      </c>
      <c r="BD230" s="201">
        <f>IF(AZ230=4,G230,0)</f>
        <v>0</v>
      </c>
      <c r="BE230" s="201">
        <f>IF(AZ230=5,G230,0)</f>
        <v>0</v>
      </c>
      <c r="CA230" s="270">
        <v>12</v>
      </c>
      <c r="CB230" s="270">
        <v>0</v>
      </c>
    </row>
    <row r="231" spans="1:15" ht="12.75">
      <c r="A231" s="237"/>
      <c r="B231" s="240"/>
      <c r="C231" s="658" t="s">
        <v>411</v>
      </c>
      <c r="D231" s="659"/>
      <c r="E231" s="241">
        <v>0</v>
      </c>
      <c r="F231" s="242"/>
      <c r="G231" s="243"/>
      <c r="H231" s="244"/>
      <c r="I231" s="238"/>
      <c r="J231" s="245"/>
      <c r="K231" s="238"/>
      <c r="M231" s="239" t="s">
        <v>411</v>
      </c>
      <c r="O231" s="270"/>
    </row>
    <row r="232" spans="1:15" ht="12.75">
      <c r="A232" s="237"/>
      <c r="B232" s="240"/>
      <c r="C232" s="658" t="s">
        <v>464</v>
      </c>
      <c r="D232" s="659"/>
      <c r="E232" s="241">
        <v>24.38</v>
      </c>
      <c r="F232" s="242"/>
      <c r="G232" s="243"/>
      <c r="H232" s="244"/>
      <c r="I232" s="238"/>
      <c r="J232" s="245"/>
      <c r="K232" s="238"/>
      <c r="M232" s="239" t="s">
        <v>464</v>
      </c>
      <c r="O232" s="270"/>
    </row>
    <row r="233" spans="1:15" ht="12.75">
      <c r="A233" s="237"/>
      <c r="B233" s="240"/>
      <c r="C233" s="658" t="s">
        <v>362</v>
      </c>
      <c r="D233" s="659"/>
      <c r="E233" s="241">
        <v>0</v>
      </c>
      <c r="F233" s="242"/>
      <c r="G233" s="243"/>
      <c r="H233" s="244"/>
      <c r="I233" s="238"/>
      <c r="J233" s="245"/>
      <c r="K233" s="238"/>
      <c r="M233" s="239" t="s">
        <v>362</v>
      </c>
      <c r="O233" s="270"/>
    </row>
    <row r="234" spans="1:15" ht="12.75">
      <c r="A234" s="237"/>
      <c r="B234" s="240"/>
      <c r="C234" s="658" t="s">
        <v>465</v>
      </c>
      <c r="D234" s="659"/>
      <c r="E234" s="241">
        <v>0.8855</v>
      </c>
      <c r="F234" s="242"/>
      <c r="G234" s="243"/>
      <c r="H234" s="244"/>
      <c r="I234" s="238"/>
      <c r="J234" s="245"/>
      <c r="K234" s="238"/>
      <c r="M234" s="239" t="s">
        <v>465</v>
      </c>
      <c r="O234" s="270"/>
    </row>
    <row r="235" spans="1:80" ht="12.75">
      <c r="A235" s="229">
        <v>58</v>
      </c>
      <c r="B235" s="230" t="s">
        <v>378</v>
      </c>
      <c r="C235" s="231" t="s">
        <v>379</v>
      </c>
      <c r="D235" s="232" t="s">
        <v>145</v>
      </c>
      <c r="E235" s="233">
        <v>21.2</v>
      </c>
      <c r="F235" s="233">
        <v>0</v>
      </c>
      <c r="G235" s="234">
        <f>E235*F235</f>
        <v>0</v>
      </c>
      <c r="H235" s="235">
        <v>0</v>
      </c>
      <c r="I235" s="236">
        <f>E235*H235</f>
        <v>0</v>
      </c>
      <c r="J235" s="235"/>
      <c r="K235" s="236">
        <f>E235*J235</f>
        <v>0</v>
      </c>
      <c r="O235" s="270">
        <v>2</v>
      </c>
      <c r="AA235" s="201">
        <v>12</v>
      </c>
      <c r="AB235" s="201">
        <v>0</v>
      </c>
      <c r="AC235" s="201">
        <v>95</v>
      </c>
      <c r="AZ235" s="201">
        <v>2</v>
      </c>
      <c r="BA235" s="201">
        <f>IF(AZ235=1,G235,0)</f>
        <v>0</v>
      </c>
      <c r="BB235" s="201">
        <f>IF(AZ235=2,G235,0)</f>
        <v>0</v>
      </c>
      <c r="BC235" s="201">
        <f>IF(AZ235=3,G235,0)</f>
        <v>0</v>
      </c>
      <c r="BD235" s="201">
        <f>IF(AZ235=4,G235,0)</f>
        <v>0</v>
      </c>
      <c r="BE235" s="201">
        <f>IF(AZ235=5,G235,0)</f>
        <v>0</v>
      </c>
      <c r="CA235" s="270">
        <v>12</v>
      </c>
      <c r="CB235" s="270">
        <v>0</v>
      </c>
    </row>
    <row r="236" spans="1:80" ht="12.75">
      <c r="A236" s="229">
        <v>59</v>
      </c>
      <c r="B236" s="230" t="s">
        <v>380</v>
      </c>
      <c r="C236" s="231" t="s">
        <v>381</v>
      </c>
      <c r="D236" s="232" t="s">
        <v>12</v>
      </c>
      <c r="E236" s="233"/>
      <c r="F236" s="233">
        <v>0</v>
      </c>
      <c r="G236" s="234">
        <f>E236*F236</f>
        <v>0</v>
      </c>
      <c r="H236" s="235">
        <v>0</v>
      </c>
      <c r="I236" s="236">
        <f>E236*H236</f>
        <v>0</v>
      </c>
      <c r="J236" s="235"/>
      <c r="K236" s="236">
        <f>E236*J236</f>
        <v>0</v>
      </c>
      <c r="O236" s="270">
        <v>2</v>
      </c>
      <c r="AA236" s="201">
        <v>7</v>
      </c>
      <c r="AB236" s="201">
        <v>1002</v>
      </c>
      <c r="AC236" s="201">
        <v>5</v>
      </c>
      <c r="AZ236" s="201">
        <v>2</v>
      </c>
      <c r="BA236" s="201">
        <f>IF(AZ236=1,G236,0)</f>
        <v>0</v>
      </c>
      <c r="BB236" s="201">
        <f>IF(AZ236=2,G236,0)</f>
        <v>0</v>
      </c>
      <c r="BC236" s="201">
        <f>IF(AZ236=3,G236,0)</f>
        <v>0</v>
      </c>
      <c r="BD236" s="201">
        <f>IF(AZ236=4,G236,0)</f>
        <v>0</v>
      </c>
      <c r="BE236" s="201">
        <f>IF(AZ236=5,G236,0)</f>
        <v>0</v>
      </c>
      <c r="CA236" s="270">
        <v>7</v>
      </c>
      <c r="CB236" s="270">
        <v>1002</v>
      </c>
    </row>
    <row r="237" spans="1:57" ht="12.75">
      <c r="A237" s="246"/>
      <c r="B237" s="247" t="s">
        <v>94</v>
      </c>
      <c r="C237" s="248" t="s">
        <v>359</v>
      </c>
      <c r="D237" s="249"/>
      <c r="E237" s="250"/>
      <c r="F237" s="251"/>
      <c r="G237" s="252">
        <f>SUM(G212:G236)</f>
        <v>0</v>
      </c>
      <c r="H237" s="253"/>
      <c r="I237" s="254">
        <f>SUM(I212:I236)</f>
        <v>0.055596999999999994</v>
      </c>
      <c r="J237" s="253"/>
      <c r="K237" s="254">
        <f>SUM(K212:K236)</f>
        <v>0</v>
      </c>
      <c r="O237" s="270">
        <v>4</v>
      </c>
      <c r="BA237" s="255">
        <f>SUM(BA212:BA236)</f>
        <v>0</v>
      </c>
      <c r="BB237" s="255">
        <f>SUM(BB212:BB236)</f>
        <v>0</v>
      </c>
      <c r="BC237" s="255">
        <f>SUM(BC212:BC236)</f>
        <v>0</v>
      </c>
      <c r="BD237" s="255">
        <f>SUM(BD212:BD236)</f>
        <v>0</v>
      </c>
      <c r="BE237" s="255">
        <f>SUM(BE212:BE236)</f>
        <v>0</v>
      </c>
    </row>
    <row r="238" spans="1:15" ht="12.75">
      <c r="A238" s="218" t="s">
        <v>92</v>
      </c>
      <c r="B238" s="219" t="s">
        <v>382</v>
      </c>
      <c r="C238" s="220" t="s">
        <v>383</v>
      </c>
      <c r="D238" s="221"/>
      <c r="E238" s="222"/>
      <c r="F238" s="222"/>
      <c r="G238" s="223"/>
      <c r="H238" s="224"/>
      <c r="I238" s="225"/>
      <c r="J238" s="226"/>
      <c r="K238" s="227"/>
      <c r="O238" s="270">
        <v>1</v>
      </c>
    </row>
    <row r="239" spans="1:80" ht="22.5">
      <c r="A239" s="229">
        <v>60</v>
      </c>
      <c r="B239" s="230" t="s">
        <v>385</v>
      </c>
      <c r="C239" s="231" t="s">
        <v>820</v>
      </c>
      <c r="D239" s="232" t="s">
        <v>145</v>
      </c>
      <c r="E239" s="233">
        <v>53.5535</v>
      </c>
      <c r="F239" s="233">
        <v>0</v>
      </c>
      <c r="G239" s="234">
        <f>E239*F239</f>
        <v>0</v>
      </c>
      <c r="H239" s="235">
        <v>0.00235</v>
      </c>
      <c r="I239" s="236">
        <f>E239*H239</f>
        <v>0.125850725</v>
      </c>
      <c r="J239" s="235">
        <v>0</v>
      </c>
      <c r="K239" s="236">
        <f>E239*J239</f>
        <v>0</v>
      </c>
      <c r="O239" s="270">
        <v>2</v>
      </c>
      <c r="AA239" s="201">
        <v>1</v>
      </c>
      <c r="AB239" s="201">
        <v>7</v>
      </c>
      <c r="AC239" s="201">
        <v>7</v>
      </c>
      <c r="AZ239" s="201">
        <v>2</v>
      </c>
      <c r="BA239" s="201">
        <f>IF(AZ239=1,G239,0)</f>
        <v>0</v>
      </c>
      <c r="BB239" s="201">
        <f>IF(AZ239=2,G239,0)</f>
        <v>0</v>
      </c>
      <c r="BC239" s="201">
        <f>IF(AZ239=3,G239,0)</f>
        <v>0</v>
      </c>
      <c r="BD239" s="201">
        <f>IF(AZ239=4,G239,0)</f>
        <v>0</v>
      </c>
      <c r="BE239" s="201">
        <f>IF(AZ239=5,G239,0)</f>
        <v>0</v>
      </c>
      <c r="CA239" s="270">
        <v>1</v>
      </c>
      <c r="CB239" s="270">
        <v>7</v>
      </c>
    </row>
    <row r="240" spans="1:15" ht="12.75">
      <c r="A240" s="237"/>
      <c r="B240" s="240"/>
      <c r="C240" s="658" t="s">
        <v>411</v>
      </c>
      <c r="D240" s="659"/>
      <c r="E240" s="241">
        <v>0</v>
      </c>
      <c r="F240" s="242"/>
      <c r="G240" s="243"/>
      <c r="H240" s="244"/>
      <c r="I240" s="238"/>
      <c r="J240" s="245"/>
      <c r="K240" s="238"/>
      <c r="M240" s="239" t="s">
        <v>411</v>
      </c>
      <c r="O240" s="270"/>
    </row>
    <row r="241" spans="1:15" ht="12.75">
      <c r="A241" s="237"/>
      <c r="B241" s="240"/>
      <c r="C241" s="658" t="s">
        <v>213</v>
      </c>
      <c r="D241" s="659"/>
      <c r="E241" s="241">
        <v>0</v>
      </c>
      <c r="F241" s="242"/>
      <c r="G241" s="243"/>
      <c r="H241" s="244"/>
      <c r="I241" s="238"/>
      <c r="J241" s="245"/>
      <c r="K241" s="238"/>
      <c r="M241" s="239" t="s">
        <v>213</v>
      </c>
      <c r="O241" s="270"/>
    </row>
    <row r="242" spans="1:15" ht="12.75">
      <c r="A242" s="237"/>
      <c r="B242" s="240"/>
      <c r="C242" s="658" t="s">
        <v>214</v>
      </c>
      <c r="D242" s="659"/>
      <c r="E242" s="241">
        <v>1.8</v>
      </c>
      <c r="F242" s="242"/>
      <c r="G242" s="243"/>
      <c r="H242" s="244"/>
      <c r="I242" s="238"/>
      <c r="J242" s="245"/>
      <c r="K242" s="238"/>
      <c r="M242" s="239" t="s">
        <v>214</v>
      </c>
      <c r="O242" s="270"/>
    </row>
    <row r="243" spans="1:15" ht="12.75">
      <c r="A243" s="237"/>
      <c r="B243" s="240"/>
      <c r="C243" s="658" t="s">
        <v>215</v>
      </c>
      <c r="D243" s="659"/>
      <c r="E243" s="241">
        <v>0</v>
      </c>
      <c r="F243" s="242"/>
      <c r="G243" s="243"/>
      <c r="H243" s="244"/>
      <c r="I243" s="238"/>
      <c r="J243" s="245"/>
      <c r="K243" s="238"/>
      <c r="M243" s="239" t="s">
        <v>215</v>
      </c>
      <c r="O243" s="270"/>
    </row>
    <row r="244" spans="1:15" ht="12.75">
      <c r="A244" s="237"/>
      <c r="B244" s="240"/>
      <c r="C244" s="658" t="s">
        <v>216</v>
      </c>
      <c r="D244" s="659"/>
      <c r="E244" s="241">
        <v>11.448</v>
      </c>
      <c r="F244" s="242"/>
      <c r="G244" s="243"/>
      <c r="H244" s="244"/>
      <c r="I244" s="238"/>
      <c r="J244" s="245"/>
      <c r="K244" s="238"/>
      <c r="M244" s="239" t="s">
        <v>216</v>
      </c>
      <c r="O244" s="270"/>
    </row>
    <row r="245" spans="1:15" ht="12.75">
      <c r="A245" s="237"/>
      <c r="B245" s="240"/>
      <c r="C245" s="658" t="s">
        <v>217</v>
      </c>
      <c r="D245" s="659"/>
      <c r="E245" s="241">
        <v>-1.08</v>
      </c>
      <c r="F245" s="242"/>
      <c r="G245" s="243"/>
      <c r="H245" s="244"/>
      <c r="I245" s="238"/>
      <c r="J245" s="245"/>
      <c r="K245" s="238"/>
      <c r="M245" s="239" t="s">
        <v>217</v>
      </c>
      <c r="O245" s="270"/>
    </row>
    <row r="246" spans="1:15" ht="12.75">
      <c r="A246" s="237"/>
      <c r="B246" s="240"/>
      <c r="C246" s="658" t="s">
        <v>218</v>
      </c>
      <c r="D246" s="659"/>
      <c r="E246" s="241">
        <v>-3.85</v>
      </c>
      <c r="F246" s="242"/>
      <c r="G246" s="243"/>
      <c r="H246" s="244"/>
      <c r="I246" s="238"/>
      <c r="J246" s="245"/>
      <c r="K246" s="238"/>
      <c r="M246" s="239" t="s">
        <v>218</v>
      </c>
      <c r="O246" s="270"/>
    </row>
    <row r="247" spans="1:15" ht="12.75">
      <c r="A247" s="237"/>
      <c r="B247" s="240"/>
      <c r="C247" s="658" t="s">
        <v>219</v>
      </c>
      <c r="D247" s="659"/>
      <c r="E247" s="241">
        <v>0</v>
      </c>
      <c r="F247" s="242"/>
      <c r="G247" s="243"/>
      <c r="H247" s="244"/>
      <c r="I247" s="238"/>
      <c r="J247" s="245"/>
      <c r="K247" s="238"/>
      <c r="M247" s="239" t="s">
        <v>219</v>
      </c>
      <c r="O247" s="270"/>
    </row>
    <row r="248" spans="1:15" ht="12.75">
      <c r="A248" s="237"/>
      <c r="B248" s="240"/>
      <c r="C248" s="658" t="s">
        <v>220</v>
      </c>
      <c r="D248" s="659"/>
      <c r="E248" s="241">
        <v>9.252</v>
      </c>
      <c r="F248" s="242"/>
      <c r="G248" s="243"/>
      <c r="H248" s="244"/>
      <c r="I248" s="238"/>
      <c r="J248" s="245"/>
      <c r="K248" s="238"/>
      <c r="M248" s="239" t="s">
        <v>220</v>
      </c>
      <c r="O248" s="270"/>
    </row>
    <row r="249" spans="1:15" ht="12.75">
      <c r="A249" s="237"/>
      <c r="B249" s="240"/>
      <c r="C249" s="658" t="s">
        <v>221</v>
      </c>
      <c r="D249" s="659"/>
      <c r="E249" s="241">
        <v>-1.14</v>
      </c>
      <c r="F249" s="242"/>
      <c r="G249" s="243"/>
      <c r="H249" s="244"/>
      <c r="I249" s="238"/>
      <c r="J249" s="245"/>
      <c r="K249" s="238"/>
      <c r="M249" s="239" t="s">
        <v>221</v>
      </c>
      <c r="O249" s="270"/>
    </row>
    <row r="250" spans="1:15" ht="12.75">
      <c r="A250" s="237"/>
      <c r="B250" s="240"/>
      <c r="C250" s="658" t="s">
        <v>222</v>
      </c>
      <c r="D250" s="659"/>
      <c r="E250" s="241">
        <v>0</v>
      </c>
      <c r="F250" s="242"/>
      <c r="G250" s="243"/>
      <c r="H250" s="244"/>
      <c r="I250" s="238"/>
      <c r="J250" s="245"/>
      <c r="K250" s="238"/>
      <c r="M250" s="239" t="s">
        <v>222</v>
      </c>
      <c r="O250" s="270"/>
    </row>
    <row r="251" spans="1:15" ht="12.75">
      <c r="A251" s="237"/>
      <c r="B251" s="240"/>
      <c r="C251" s="658" t="s">
        <v>223</v>
      </c>
      <c r="D251" s="659"/>
      <c r="E251" s="241">
        <v>7.65</v>
      </c>
      <c r="F251" s="242"/>
      <c r="G251" s="243"/>
      <c r="H251" s="244"/>
      <c r="I251" s="238"/>
      <c r="J251" s="245"/>
      <c r="K251" s="238"/>
      <c r="M251" s="239" t="s">
        <v>223</v>
      </c>
      <c r="O251" s="270"/>
    </row>
    <row r="252" spans="1:15" ht="12.75">
      <c r="A252" s="237"/>
      <c r="B252" s="240"/>
      <c r="C252" s="658" t="s">
        <v>224</v>
      </c>
      <c r="D252" s="659"/>
      <c r="E252" s="241">
        <v>-1.05</v>
      </c>
      <c r="F252" s="242"/>
      <c r="G252" s="243"/>
      <c r="H252" s="244"/>
      <c r="I252" s="238"/>
      <c r="J252" s="245"/>
      <c r="K252" s="238"/>
      <c r="M252" s="239" t="s">
        <v>224</v>
      </c>
      <c r="O252" s="270"/>
    </row>
    <row r="253" spans="1:15" ht="12.75">
      <c r="A253" s="237"/>
      <c r="B253" s="240"/>
      <c r="C253" s="658" t="s">
        <v>225</v>
      </c>
      <c r="D253" s="659"/>
      <c r="E253" s="241">
        <v>0</v>
      </c>
      <c r="F253" s="242"/>
      <c r="G253" s="243"/>
      <c r="H253" s="244"/>
      <c r="I253" s="238"/>
      <c r="J253" s="245"/>
      <c r="K253" s="238"/>
      <c r="M253" s="239" t="s">
        <v>225</v>
      </c>
      <c r="O253" s="270"/>
    </row>
    <row r="254" spans="1:15" ht="12.75">
      <c r="A254" s="237"/>
      <c r="B254" s="240"/>
      <c r="C254" s="658" t="s">
        <v>226</v>
      </c>
      <c r="D254" s="659"/>
      <c r="E254" s="241">
        <v>2.7675</v>
      </c>
      <c r="F254" s="242"/>
      <c r="G254" s="243"/>
      <c r="H254" s="244"/>
      <c r="I254" s="238"/>
      <c r="J254" s="245"/>
      <c r="K254" s="238"/>
      <c r="M254" s="239" t="s">
        <v>226</v>
      </c>
      <c r="O254" s="270"/>
    </row>
    <row r="255" spans="1:15" ht="12.75">
      <c r="A255" s="237"/>
      <c r="B255" s="240"/>
      <c r="C255" s="658" t="s">
        <v>227</v>
      </c>
      <c r="D255" s="659"/>
      <c r="E255" s="241">
        <v>3.06</v>
      </c>
      <c r="F255" s="242"/>
      <c r="G255" s="243"/>
      <c r="H255" s="244"/>
      <c r="I255" s="238"/>
      <c r="J255" s="245"/>
      <c r="K255" s="238"/>
      <c r="M255" s="239" t="s">
        <v>227</v>
      </c>
      <c r="O255" s="270"/>
    </row>
    <row r="256" spans="1:15" ht="12.75">
      <c r="A256" s="237"/>
      <c r="B256" s="240"/>
      <c r="C256" s="658" t="s">
        <v>228</v>
      </c>
      <c r="D256" s="659"/>
      <c r="E256" s="241">
        <v>0</v>
      </c>
      <c r="F256" s="242"/>
      <c r="G256" s="243"/>
      <c r="H256" s="244"/>
      <c r="I256" s="238"/>
      <c r="J256" s="245"/>
      <c r="K256" s="238"/>
      <c r="M256" s="239" t="s">
        <v>228</v>
      </c>
      <c r="O256" s="270"/>
    </row>
    <row r="257" spans="1:15" ht="12.75">
      <c r="A257" s="237"/>
      <c r="B257" s="240"/>
      <c r="C257" s="658" t="s">
        <v>229</v>
      </c>
      <c r="D257" s="659"/>
      <c r="E257" s="241">
        <v>9.36</v>
      </c>
      <c r="F257" s="242"/>
      <c r="G257" s="243"/>
      <c r="H257" s="244"/>
      <c r="I257" s="238"/>
      <c r="J257" s="245"/>
      <c r="K257" s="238"/>
      <c r="M257" s="239" t="s">
        <v>229</v>
      </c>
      <c r="O257" s="270"/>
    </row>
    <row r="258" spans="1:15" ht="12.75">
      <c r="A258" s="237"/>
      <c r="B258" s="240"/>
      <c r="C258" s="658" t="s">
        <v>230</v>
      </c>
      <c r="D258" s="659"/>
      <c r="E258" s="241">
        <v>-1.26</v>
      </c>
      <c r="F258" s="242"/>
      <c r="G258" s="243"/>
      <c r="H258" s="244"/>
      <c r="I258" s="238"/>
      <c r="J258" s="245"/>
      <c r="K258" s="238"/>
      <c r="M258" s="239" t="s">
        <v>230</v>
      </c>
      <c r="O258" s="270"/>
    </row>
    <row r="259" spans="1:15" ht="12.75">
      <c r="A259" s="237"/>
      <c r="B259" s="240"/>
      <c r="C259" s="658" t="s">
        <v>231</v>
      </c>
      <c r="D259" s="659"/>
      <c r="E259" s="241">
        <v>0</v>
      </c>
      <c r="F259" s="242"/>
      <c r="G259" s="243"/>
      <c r="H259" s="244"/>
      <c r="I259" s="238"/>
      <c r="J259" s="245"/>
      <c r="K259" s="238"/>
      <c r="M259" s="239" t="s">
        <v>231</v>
      </c>
      <c r="O259" s="270"/>
    </row>
    <row r="260" spans="1:15" ht="12.75">
      <c r="A260" s="237"/>
      <c r="B260" s="240"/>
      <c r="C260" s="658" t="s">
        <v>214</v>
      </c>
      <c r="D260" s="659"/>
      <c r="E260" s="241">
        <v>1.8</v>
      </c>
      <c r="F260" s="242"/>
      <c r="G260" s="243"/>
      <c r="H260" s="244"/>
      <c r="I260" s="238"/>
      <c r="J260" s="245"/>
      <c r="K260" s="238"/>
      <c r="M260" s="239" t="s">
        <v>214</v>
      </c>
      <c r="O260" s="270"/>
    </row>
    <row r="261" spans="1:15" ht="12.75">
      <c r="A261" s="237"/>
      <c r="B261" s="240"/>
      <c r="C261" s="658" t="s">
        <v>232</v>
      </c>
      <c r="D261" s="659"/>
      <c r="E261" s="241">
        <v>0</v>
      </c>
      <c r="F261" s="242"/>
      <c r="G261" s="243"/>
      <c r="H261" s="244"/>
      <c r="I261" s="238"/>
      <c r="J261" s="245"/>
      <c r="K261" s="238"/>
      <c r="M261" s="239" t="s">
        <v>232</v>
      </c>
      <c r="O261" s="270"/>
    </row>
    <row r="262" spans="1:15" ht="12.75">
      <c r="A262" s="237"/>
      <c r="B262" s="240"/>
      <c r="C262" s="658" t="s">
        <v>233</v>
      </c>
      <c r="D262" s="659"/>
      <c r="E262" s="241">
        <v>17.316</v>
      </c>
      <c r="F262" s="242"/>
      <c r="G262" s="243"/>
      <c r="H262" s="244"/>
      <c r="I262" s="238"/>
      <c r="J262" s="245"/>
      <c r="K262" s="238"/>
      <c r="M262" s="239" t="s">
        <v>233</v>
      </c>
      <c r="O262" s="270"/>
    </row>
    <row r="263" spans="1:15" ht="12.75">
      <c r="A263" s="237"/>
      <c r="B263" s="240"/>
      <c r="C263" s="658" t="s">
        <v>234</v>
      </c>
      <c r="D263" s="659"/>
      <c r="E263" s="241">
        <v>-2.52</v>
      </c>
      <c r="F263" s="242"/>
      <c r="G263" s="243"/>
      <c r="H263" s="244"/>
      <c r="I263" s="238"/>
      <c r="J263" s="245"/>
      <c r="K263" s="238"/>
      <c r="M263" s="239" t="s">
        <v>234</v>
      </c>
      <c r="O263" s="270"/>
    </row>
    <row r="264" spans="1:80" ht="12.75">
      <c r="A264" s="229">
        <v>61</v>
      </c>
      <c r="B264" s="230" t="s">
        <v>387</v>
      </c>
      <c r="C264" s="231" t="s">
        <v>388</v>
      </c>
      <c r="D264" s="232" t="s">
        <v>145</v>
      </c>
      <c r="E264" s="233">
        <v>61.5865</v>
      </c>
      <c r="F264" s="233">
        <v>0</v>
      </c>
      <c r="G264" s="234">
        <f>E264*F264</f>
        <v>0</v>
      </c>
      <c r="H264" s="235">
        <v>0</v>
      </c>
      <c r="I264" s="236">
        <f>E264*H264</f>
        <v>0</v>
      </c>
      <c r="J264" s="235"/>
      <c r="K264" s="236">
        <f>E264*J264</f>
        <v>0</v>
      </c>
      <c r="O264" s="270">
        <v>2</v>
      </c>
      <c r="AA264" s="201">
        <v>12</v>
      </c>
      <c r="AB264" s="201">
        <v>0</v>
      </c>
      <c r="AC264" s="201">
        <v>39</v>
      </c>
      <c r="AZ264" s="201">
        <v>2</v>
      </c>
      <c r="BA264" s="201">
        <f>IF(AZ264=1,G264,0)</f>
        <v>0</v>
      </c>
      <c r="BB264" s="201">
        <f>IF(AZ264=2,G264,0)</f>
        <v>0</v>
      </c>
      <c r="BC264" s="201">
        <f>IF(AZ264=3,G264,0)</f>
        <v>0</v>
      </c>
      <c r="BD264" s="201">
        <f>IF(AZ264=4,G264,0)</f>
        <v>0</v>
      </c>
      <c r="BE264" s="201">
        <f>IF(AZ264=5,G264,0)</f>
        <v>0</v>
      </c>
      <c r="CA264" s="270">
        <v>12</v>
      </c>
      <c r="CB264" s="270">
        <v>0</v>
      </c>
    </row>
    <row r="265" spans="1:15" ht="12.75">
      <c r="A265" s="237"/>
      <c r="B265" s="240"/>
      <c r="C265" s="658" t="s">
        <v>466</v>
      </c>
      <c r="D265" s="659"/>
      <c r="E265" s="241">
        <v>61.5865</v>
      </c>
      <c r="F265" s="242"/>
      <c r="G265" s="243"/>
      <c r="H265" s="244"/>
      <c r="I265" s="238"/>
      <c r="J265" s="245"/>
      <c r="K265" s="238"/>
      <c r="M265" s="239" t="s">
        <v>466</v>
      </c>
      <c r="O265" s="270"/>
    </row>
    <row r="266" spans="1:80" ht="12.75">
      <c r="A266" s="229">
        <v>62</v>
      </c>
      <c r="B266" s="230" t="s">
        <v>390</v>
      </c>
      <c r="C266" s="231" t="s">
        <v>391</v>
      </c>
      <c r="D266" s="232" t="s">
        <v>155</v>
      </c>
      <c r="E266" s="233">
        <v>10.8</v>
      </c>
      <c r="F266" s="233">
        <v>0</v>
      </c>
      <c r="G266" s="234">
        <f>E266*F266</f>
        <v>0</v>
      </c>
      <c r="H266" s="235">
        <v>0</v>
      </c>
      <c r="I266" s="236">
        <f>E266*H266</f>
        <v>0</v>
      </c>
      <c r="J266" s="235"/>
      <c r="K266" s="236">
        <f>E266*J266</f>
        <v>0</v>
      </c>
      <c r="O266" s="270">
        <v>2</v>
      </c>
      <c r="AA266" s="201">
        <v>12</v>
      </c>
      <c r="AB266" s="201">
        <v>0</v>
      </c>
      <c r="AC266" s="201">
        <v>40</v>
      </c>
      <c r="AZ266" s="201">
        <v>2</v>
      </c>
      <c r="BA266" s="201">
        <f>IF(AZ266=1,G266,0)</f>
        <v>0</v>
      </c>
      <c r="BB266" s="201">
        <f>IF(AZ266=2,G266,0)</f>
        <v>0</v>
      </c>
      <c r="BC266" s="201">
        <f>IF(AZ266=3,G266,0)</f>
        <v>0</v>
      </c>
      <c r="BD266" s="201">
        <f>IF(AZ266=4,G266,0)</f>
        <v>0</v>
      </c>
      <c r="BE266" s="201">
        <f>IF(AZ266=5,G266,0)</f>
        <v>0</v>
      </c>
      <c r="CA266" s="270">
        <v>12</v>
      </c>
      <c r="CB266" s="270">
        <v>0</v>
      </c>
    </row>
    <row r="267" spans="1:15" ht="12.75">
      <c r="A267" s="237"/>
      <c r="B267" s="240"/>
      <c r="C267" s="658" t="s">
        <v>411</v>
      </c>
      <c r="D267" s="659"/>
      <c r="E267" s="241">
        <v>0</v>
      </c>
      <c r="F267" s="242"/>
      <c r="G267" s="243"/>
      <c r="H267" s="244"/>
      <c r="I267" s="238"/>
      <c r="J267" s="245"/>
      <c r="K267" s="238"/>
      <c r="M267" s="239" t="s">
        <v>411</v>
      </c>
      <c r="O267" s="270"/>
    </row>
    <row r="268" spans="1:15" ht="12.75">
      <c r="A268" s="237"/>
      <c r="B268" s="240"/>
      <c r="C268" s="658" t="s">
        <v>467</v>
      </c>
      <c r="D268" s="659"/>
      <c r="E268" s="241">
        <v>10.8</v>
      </c>
      <c r="F268" s="242"/>
      <c r="G268" s="243"/>
      <c r="H268" s="244"/>
      <c r="I268" s="238"/>
      <c r="J268" s="245"/>
      <c r="K268" s="238"/>
      <c r="M268" s="239" t="s">
        <v>467</v>
      </c>
      <c r="O268" s="270"/>
    </row>
    <row r="269" spans="1:80" ht="12.75">
      <c r="A269" s="229">
        <v>63</v>
      </c>
      <c r="B269" s="230" t="s">
        <v>393</v>
      </c>
      <c r="C269" s="231" t="s">
        <v>394</v>
      </c>
      <c r="D269" s="232" t="s">
        <v>12</v>
      </c>
      <c r="E269" s="233"/>
      <c r="F269" s="233">
        <v>0</v>
      </c>
      <c r="G269" s="234">
        <f>E269*F269</f>
        <v>0</v>
      </c>
      <c r="H269" s="235">
        <v>0</v>
      </c>
      <c r="I269" s="236">
        <f>E269*H269</f>
        <v>0</v>
      </c>
      <c r="J269" s="235"/>
      <c r="K269" s="236">
        <f>E269*J269</f>
        <v>0</v>
      </c>
      <c r="O269" s="270">
        <v>2</v>
      </c>
      <c r="AA269" s="201">
        <v>7</v>
      </c>
      <c r="AB269" s="201">
        <v>1002</v>
      </c>
      <c r="AC269" s="201">
        <v>5</v>
      </c>
      <c r="AZ269" s="201">
        <v>2</v>
      </c>
      <c r="BA269" s="201">
        <f>IF(AZ269=1,G269,0)</f>
        <v>0</v>
      </c>
      <c r="BB269" s="201">
        <f>IF(AZ269=2,G269,0)</f>
        <v>0</v>
      </c>
      <c r="BC269" s="201">
        <f>IF(AZ269=3,G269,0)</f>
        <v>0</v>
      </c>
      <c r="BD269" s="201">
        <f>IF(AZ269=4,G269,0)</f>
        <v>0</v>
      </c>
      <c r="BE269" s="201">
        <f>IF(AZ269=5,G269,0)</f>
        <v>0</v>
      </c>
      <c r="CA269" s="270">
        <v>7</v>
      </c>
      <c r="CB269" s="270">
        <v>1002</v>
      </c>
    </row>
    <row r="270" spans="1:57" ht="12.75">
      <c r="A270" s="246"/>
      <c r="B270" s="247" t="s">
        <v>94</v>
      </c>
      <c r="C270" s="248" t="s">
        <v>384</v>
      </c>
      <c r="D270" s="249"/>
      <c r="E270" s="250"/>
      <c r="F270" s="251"/>
      <c r="G270" s="252">
        <f>SUM(G238:G269)</f>
        <v>0</v>
      </c>
      <c r="H270" s="253"/>
      <c r="I270" s="254">
        <f>SUM(I238:I269)</f>
        <v>0.125850725</v>
      </c>
      <c r="J270" s="253"/>
      <c r="K270" s="254">
        <f>SUM(K238:K269)</f>
        <v>0</v>
      </c>
      <c r="O270" s="270">
        <v>4</v>
      </c>
      <c r="BA270" s="255">
        <f>SUM(BA238:BA269)</f>
        <v>0</v>
      </c>
      <c r="BB270" s="255">
        <f>SUM(BB238:BB269)</f>
        <v>0</v>
      </c>
      <c r="BC270" s="255">
        <f>SUM(BC238:BC269)</f>
        <v>0</v>
      </c>
      <c r="BD270" s="255">
        <f>SUM(BD238:BD269)</f>
        <v>0</v>
      </c>
      <c r="BE270" s="255">
        <f>SUM(BE238:BE269)</f>
        <v>0</v>
      </c>
    </row>
    <row r="271" spans="1:15" ht="12.75">
      <c r="A271" s="218" t="s">
        <v>92</v>
      </c>
      <c r="B271" s="219" t="s">
        <v>395</v>
      </c>
      <c r="C271" s="220" t="s">
        <v>396</v>
      </c>
      <c r="D271" s="221"/>
      <c r="E271" s="222"/>
      <c r="F271" s="222"/>
      <c r="G271" s="223"/>
      <c r="H271" s="224"/>
      <c r="I271" s="225"/>
      <c r="J271" s="226"/>
      <c r="K271" s="227"/>
      <c r="O271" s="270">
        <v>1</v>
      </c>
    </row>
    <row r="272" spans="1:80" ht="12.75">
      <c r="A272" s="229">
        <v>64</v>
      </c>
      <c r="B272" s="230" t="s">
        <v>398</v>
      </c>
      <c r="C272" s="231" t="s">
        <v>399</v>
      </c>
      <c r="D272" s="232" t="s">
        <v>135</v>
      </c>
      <c r="E272" s="233">
        <v>9</v>
      </c>
      <c r="F272" s="233">
        <v>0</v>
      </c>
      <c r="G272" s="234">
        <f>E272*F272</f>
        <v>0</v>
      </c>
      <c r="H272" s="235">
        <v>0</v>
      </c>
      <c r="I272" s="236">
        <f>E272*H272</f>
        <v>0</v>
      </c>
      <c r="J272" s="235">
        <v>0</v>
      </c>
      <c r="K272" s="236">
        <f>E272*J272</f>
        <v>0</v>
      </c>
      <c r="O272" s="270">
        <v>2</v>
      </c>
      <c r="AA272" s="201">
        <v>1</v>
      </c>
      <c r="AB272" s="201">
        <v>7</v>
      </c>
      <c r="AC272" s="201">
        <v>7</v>
      </c>
      <c r="AZ272" s="201">
        <v>2</v>
      </c>
      <c r="BA272" s="201">
        <f>IF(AZ272=1,G272,0)</f>
        <v>0</v>
      </c>
      <c r="BB272" s="201">
        <f>IF(AZ272=2,G272,0)</f>
        <v>0</v>
      </c>
      <c r="BC272" s="201">
        <f>IF(AZ272=3,G272,0)</f>
        <v>0</v>
      </c>
      <c r="BD272" s="201">
        <f>IF(AZ272=4,G272,0)</f>
        <v>0</v>
      </c>
      <c r="BE272" s="201">
        <f>IF(AZ272=5,G272,0)</f>
        <v>0</v>
      </c>
      <c r="CA272" s="270">
        <v>1</v>
      </c>
      <c r="CB272" s="270">
        <v>7</v>
      </c>
    </row>
    <row r="273" spans="1:15" ht="12.75">
      <c r="A273" s="237">
        <v>65</v>
      </c>
      <c r="B273" s="240"/>
      <c r="C273" s="658" t="s">
        <v>468</v>
      </c>
      <c r="D273" s="659"/>
      <c r="E273" s="241">
        <v>9</v>
      </c>
      <c r="F273" s="242"/>
      <c r="G273" s="243"/>
      <c r="H273" s="244"/>
      <c r="I273" s="238"/>
      <c r="J273" s="245"/>
      <c r="K273" s="238"/>
      <c r="M273" s="239">
        <v>9</v>
      </c>
      <c r="O273" s="270"/>
    </row>
    <row r="274" spans="1:57" ht="12.75">
      <c r="A274" s="246"/>
      <c r="B274" s="247" t="s">
        <v>94</v>
      </c>
      <c r="C274" s="248" t="s">
        <v>397</v>
      </c>
      <c r="D274" s="249"/>
      <c r="E274" s="250"/>
      <c r="F274" s="251"/>
      <c r="G274" s="252">
        <f>SUM(G271:G273)</f>
        <v>0</v>
      </c>
      <c r="H274" s="253"/>
      <c r="I274" s="254">
        <f>SUM(I271:I273)</f>
        <v>0</v>
      </c>
      <c r="J274" s="253"/>
      <c r="K274" s="254">
        <f>SUM(K271:K273)</f>
        <v>0</v>
      </c>
      <c r="O274" s="270">
        <v>4</v>
      </c>
      <c r="BA274" s="255">
        <f>SUM(BA271:BA273)</f>
        <v>0</v>
      </c>
      <c r="BB274" s="255">
        <f>SUM(BB271:BB273)</f>
        <v>0</v>
      </c>
      <c r="BC274" s="255">
        <f>SUM(BC271:BC273)</f>
        <v>0</v>
      </c>
      <c r="BD274" s="255">
        <f>SUM(BD271:BD273)</f>
        <v>0</v>
      </c>
      <c r="BE274" s="255">
        <f>SUM(BE271:BE273)</f>
        <v>0</v>
      </c>
    </row>
    <row r="275" spans="1:15" ht="12.75">
      <c r="A275" s="218" t="s">
        <v>92</v>
      </c>
      <c r="B275" s="219" t="s">
        <v>401</v>
      </c>
      <c r="C275" s="220" t="s">
        <v>402</v>
      </c>
      <c r="D275" s="221"/>
      <c r="E275" s="222"/>
      <c r="F275" s="222"/>
      <c r="G275" s="223"/>
      <c r="H275" s="224"/>
      <c r="I275" s="225"/>
      <c r="J275" s="226"/>
      <c r="K275" s="227"/>
      <c r="O275" s="270">
        <v>1</v>
      </c>
    </row>
    <row r="276" spans="1:80" ht="12.75">
      <c r="A276" s="229">
        <v>66</v>
      </c>
      <c r="B276" s="230" t="s">
        <v>404</v>
      </c>
      <c r="C276" s="231" t="s">
        <v>405</v>
      </c>
      <c r="D276" s="232" t="s">
        <v>145</v>
      </c>
      <c r="E276" s="233">
        <v>80.045</v>
      </c>
      <c r="F276" s="233">
        <v>0</v>
      </c>
      <c r="G276" s="234">
        <f>E276*F276</f>
        <v>0</v>
      </c>
      <c r="H276" s="235">
        <v>7E-05</v>
      </c>
      <c r="I276" s="236">
        <f>E276*H276</f>
        <v>0.0056031499999999995</v>
      </c>
      <c r="J276" s="235">
        <v>0</v>
      </c>
      <c r="K276" s="236">
        <f>E276*J276</f>
        <v>0</v>
      </c>
      <c r="O276" s="270">
        <v>2</v>
      </c>
      <c r="AA276" s="201">
        <v>1</v>
      </c>
      <c r="AB276" s="201">
        <v>7</v>
      </c>
      <c r="AC276" s="201">
        <v>7</v>
      </c>
      <c r="AZ276" s="201">
        <v>2</v>
      </c>
      <c r="BA276" s="201">
        <f>IF(AZ276=1,G276,0)</f>
        <v>0</v>
      </c>
      <c r="BB276" s="201">
        <f>IF(AZ276=2,G276,0)</f>
        <v>0</v>
      </c>
      <c r="BC276" s="201">
        <f>IF(AZ276=3,G276,0)</f>
        <v>0</v>
      </c>
      <c r="BD276" s="201">
        <f>IF(AZ276=4,G276,0)</f>
        <v>0</v>
      </c>
      <c r="BE276" s="201">
        <f>IF(AZ276=5,G276,0)</f>
        <v>0</v>
      </c>
      <c r="CA276" s="270">
        <v>1</v>
      </c>
      <c r="CB276" s="270">
        <v>7</v>
      </c>
    </row>
    <row r="277" spans="1:80" ht="12.75">
      <c r="A277" s="229">
        <v>67</v>
      </c>
      <c r="B277" s="230" t="s">
        <v>406</v>
      </c>
      <c r="C277" s="231" t="s">
        <v>836</v>
      </c>
      <c r="D277" s="232" t="s">
        <v>145</v>
      </c>
      <c r="E277" s="233">
        <v>80.0445</v>
      </c>
      <c r="F277" s="233">
        <v>0</v>
      </c>
      <c r="G277" s="234">
        <f>E277*F277</f>
        <v>0</v>
      </c>
      <c r="H277" s="235">
        <v>0.00015</v>
      </c>
      <c r="I277" s="236">
        <f>E277*H277</f>
        <v>0.012006675</v>
      </c>
      <c r="J277" s="235">
        <v>0</v>
      </c>
      <c r="K277" s="236">
        <f>E277*J277</f>
        <v>0</v>
      </c>
      <c r="O277" s="270">
        <v>2</v>
      </c>
      <c r="AA277" s="201">
        <v>1</v>
      </c>
      <c r="AB277" s="201">
        <v>7</v>
      </c>
      <c r="AC277" s="201">
        <v>7</v>
      </c>
      <c r="AZ277" s="201">
        <v>2</v>
      </c>
      <c r="BA277" s="201">
        <f>IF(AZ277=1,G277,0)</f>
        <v>0</v>
      </c>
      <c r="BB277" s="201">
        <f>IF(AZ277=2,G277,0)</f>
        <v>0</v>
      </c>
      <c r="BC277" s="201">
        <f>IF(AZ277=3,G277,0)</f>
        <v>0</v>
      </c>
      <c r="BD277" s="201">
        <f>IF(AZ277=4,G277,0)</f>
        <v>0</v>
      </c>
      <c r="BE277" s="201">
        <f>IF(AZ277=5,G277,0)</f>
        <v>0</v>
      </c>
      <c r="CA277" s="270">
        <v>1</v>
      </c>
      <c r="CB277" s="270">
        <v>7</v>
      </c>
    </row>
    <row r="278" spans="1:15" ht="12.75">
      <c r="A278" s="237"/>
      <c r="B278" s="240"/>
      <c r="C278" s="658" t="s">
        <v>450</v>
      </c>
      <c r="D278" s="659"/>
      <c r="E278" s="241">
        <v>28.62</v>
      </c>
      <c r="F278" s="242"/>
      <c r="G278" s="243"/>
      <c r="H278" s="244"/>
      <c r="I278" s="238"/>
      <c r="J278" s="245"/>
      <c r="K278" s="238"/>
      <c r="M278" s="239" t="s">
        <v>450</v>
      </c>
      <c r="O278" s="270"/>
    </row>
    <row r="279" spans="1:15" ht="12.75">
      <c r="A279" s="237"/>
      <c r="B279" s="240"/>
      <c r="C279" s="658" t="s">
        <v>150</v>
      </c>
      <c r="D279" s="659"/>
      <c r="E279" s="241">
        <v>-1.379</v>
      </c>
      <c r="F279" s="242"/>
      <c r="G279" s="243"/>
      <c r="H279" s="244"/>
      <c r="I279" s="238"/>
      <c r="J279" s="245"/>
      <c r="K279" s="238"/>
      <c r="M279" s="239" t="s">
        <v>150</v>
      </c>
      <c r="O279" s="270"/>
    </row>
    <row r="280" spans="1:15" ht="12.75">
      <c r="A280" s="237"/>
      <c r="B280" s="240"/>
      <c r="C280" s="658" t="s">
        <v>451</v>
      </c>
      <c r="D280" s="659"/>
      <c r="E280" s="241">
        <v>-2.364</v>
      </c>
      <c r="F280" s="242"/>
      <c r="G280" s="243"/>
      <c r="H280" s="244"/>
      <c r="I280" s="238"/>
      <c r="J280" s="245"/>
      <c r="K280" s="238"/>
      <c r="M280" s="239" t="s">
        <v>451</v>
      </c>
      <c r="O280" s="270"/>
    </row>
    <row r="281" spans="1:15" ht="12.75">
      <c r="A281" s="237"/>
      <c r="B281" s="240"/>
      <c r="C281" s="658" t="s">
        <v>215</v>
      </c>
      <c r="D281" s="659"/>
      <c r="E281" s="241">
        <v>0</v>
      </c>
      <c r="F281" s="242"/>
      <c r="G281" s="243"/>
      <c r="H281" s="244"/>
      <c r="I281" s="238"/>
      <c r="J281" s="245"/>
      <c r="K281" s="238"/>
      <c r="M281" s="239" t="s">
        <v>215</v>
      </c>
      <c r="O281" s="270"/>
    </row>
    <row r="282" spans="1:15" ht="12.75">
      <c r="A282" s="237"/>
      <c r="B282" s="240"/>
      <c r="C282" s="658" t="s">
        <v>246</v>
      </c>
      <c r="D282" s="659"/>
      <c r="E282" s="241">
        <v>17.172</v>
      </c>
      <c r="F282" s="242"/>
      <c r="G282" s="243"/>
      <c r="H282" s="244"/>
      <c r="I282" s="238"/>
      <c r="J282" s="245"/>
      <c r="K282" s="238"/>
      <c r="M282" s="239" t="s">
        <v>246</v>
      </c>
      <c r="O282" s="270"/>
    </row>
    <row r="283" spans="1:15" ht="12.75">
      <c r="A283" s="237"/>
      <c r="B283" s="240"/>
      <c r="C283" s="658" t="s">
        <v>247</v>
      </c>
      <c r="D283" s="659"/>
      <c r="E283" s="241">
        <v>-0.855</v>
      </c>
      <c r="F283" s="242"/>
      <c r="G283" s="243"/>
      <c r="H283" s="244"/>
      <c r="I283" s="238"/>
      <c r="J283" s="245"/>
      <c r="K283" s="238"/>
      <c r="M283" s="239" t="s">
        <v>247</v>
      </c>
      <c r="O283" s="270"/>
    </row>
    <row r="284" spans="1:15" ht="12.75">
      <c r="A284" s="237"/>
      <c r="B284" s="240"/>
      <c r="C284" s="658" t="s">
        <v>248</v>
      </c>
      <c r="D284" s="659"/>
      <c r="E284" s="241">
        <v>-1.182</v>
      </c>
      <c r="F284" s="242"/>
      <c r="G284" s="243"/>
      <c r="H284" s="244"/>
      <c r="I284" s="238"/>
      <c r="J284" s="245"/>
      <c r="K284" s="238"/>
      <c r="M284" s="239" t="s">
        <v>248</v>
      </c>
      <c r="O284" s="270"/>
    </row>
    <row r="285" spans="1:15" ht="12.75">
      <c r="A285" s="237"/>
      <c r="B285" s="240"/>
      <c r="C285" s="658" t="s">
        <v>218</v>
      </c>
      <c r="D285" s="659"/>
      <c r="E285" s="241">
        <v>-3.85</v>
      </c>
      <c r="F285" s="242"/>
      <c r="G285" s="243"/>
      <c r="H285" s="244"/>
      <c r="I285" s="238"/>
      <c r="J285" s="245"/>
      <c r="K285" s="238"/>
      <c r="M285" s="239" t="s">
        <v>218</v>
      </c>
      <c r="O285" s="270"/>
    </row>
    <row r="286" spans="1:15" ht="12.75">
      <c r="A286" s="237"/>
      <c r="B286" s="240"/>
      <c r="C286" s="658" t="s">
        <v>219</v>
      </c>
      <c r="D286" s="659"/>
      <c r="E286" s="241">
        <v>0</v>
      </c>
      <c r="F286" s="242"/>
      <c r="G286" s="243"/>
      <c r="H286" s="244"/>
      <c r="I286" s="238"/>
      <c r="J286" s="245"/>
      <c r="K286" s="238"/>
      <c r="M286" s="239" t="s">
        <v>219</v>
      </c>
      <c r="O286" s="270"/>
    </row>
    <row r="287" spans="1:15" ht="12.75">
      <c r="A287" s="237"/>
      <c r="B287" s="240"/>
      <c r="C287" s="658" t="s">
        <v>249</v>
      </c>
      <c r="D287" s="659"/>
      <c r="E287" s="241">
        <v>13.878</v>
      </c>
      <c r="F287" s="242"/>
      <c r="G287" s="243"/>
      <c r="H287" s="244"/>
      <c r="I287" s="238"/>
      <c r="J287" s="245"/>
      <c r="K287" s="238"/>
      <c r="M287" s="239" t="s">
        <v>249</v>
      </c>
      <c r="O287" s="270"/>
    </row>
    <row r="288" spans="1:15" ht="12.75">
      <c r="A288" s="237"/>
      <c r="B288" s="240"/>
      <c r="C288" s="658" t="s">
        <v>250</v>
      </c>
      <c r="D288" s="659"/>
      <c r="E288" s="241">
        <v>-1.0665</v>
      </c>
      <c r="F288" s="242"/>
      <c r="G288" s="243"/>
      <c r="H288" s="244"/>
      <c r="I288" s="238"/>
      <c r="J288" s="245"/>
      <c r="K288" s="238"/>
      <c r="M288" s="239" t="s">
        <v>250</v>
      </c>
      <c r="O288" s="270"/>
    </row>
    <row r="289" spans="1:15" ht="12.75">
      <c r="A289" s="237"/>
      <c r="B289" s="240"/>
      <c r="C289" s="658" t="s">
        <v>221</v>
      </c>
      <c r="D289" s="659"/>
      <c r="E289" s="241">
        <v>-1.14</v>
      </c>
      <c r="F289" s="242"/>
      <c r="G289" s="243"/>
      <c r="H289" s="244"/>
      <c r="I289" s="238"/>
      <c r="J289" s="245"/>
      <c r="K289" s="238"/>
      <c r="M289" s="239" t="s">
        <v>221</v>
      </c>
      <c r="O289" s="270"/>
    </row>
    <row r="290" spans="1:15" ht="12.75">
      <c r="A290" s="237"/>
      <c r="B290" s="240"/>
      <c r="C290" s="658" t="s">
        <v>222</v>
      </c>
      <c r="D290" s="659"/>
      <c r="E290" s="241">
        <v>0</v>
      </c>
      <c r="F290" s="242"/>
      <c r="G290" s="243"/>
      <c r="H290" s="244"/>
      <c r="I290" s="238"/>
      <c r="J290" s="245"/>
      <c r="K290" s="238"/>
      <c r="M290" s="239" t="s">
        <v>222</v>
      </c>
      <c r="O290" s="270"/>
    </row>
    <row r="291" spans="1:15" ht="12.75">
      <c r="A291" s="237"/>
      <c r="B291" s="240"/>
      <c r="C291" s="658" t="s">
        <v>251</v>
      </c>
      <c r="D291" s="659"/>
      <c r="E291" s="241">
        <v>13.77</v>
      </c>
      <c r="F291" s="242"/>
      <c r="G291" s="243"/>
      <c r="H291" s="244"/>
      <c r="I291" s="238"/>
      <c r="J291" s="245"/>
      <c r="K291" s="238"/>
      <c r="M291" s="239" t="s">
        <v>251</v>
      </c>
      <c r="O291" s="270"/>
    </row>
    <row r="292" spans="1:15" ht="12.75">
      <c r="A292" s="237"/>
      <c r="B292" s="240"/>
      <c r="C292" s="658" t="s">
        <v>150</v>
      </c>
      <c r="D292" s="659"/>
      <c r="E292" s="241">
        <v>-1.379</v>
      </c>
      <c r="F292" s="242"/>
      <c r="G292" s="243"/>
      <c r="H292" s="244"/>
      <c r="I292" s="238"/>
      <c r="J292" s="245"/>
      <c r="K292" s="238"/>
      <c r="M292" s="239" t="s">
        <v>150</v>
      </c>
      <c r="O292" s="270"/>
    </row>
    <row r="293" spans="1:15" ht="12.75">
      <c r="A293" s="237"/>
      <c r="B293" s="240"/>
      <c r="C293" s="658" t="s">
        <v>225</v>
      </c>
      <c r="D293" s="659"/>
      <c r="E293" s="241">
        <v>0</v>
      </c>
      <c r="F293" s="242"/>
      <c r="G293" s="243"/>
      <c r="H293" s="244"/>
      <c r="I293" s="238"/>
      <c r="J293" s="245"/>
      <c r="K293" s="238"/>
      <c r="M293" s="239" t="s">
        <v>225</v>
      </c>
      <c r="O293" s="270"/>
    </row>
    <row r="294" spans="1:15" ht="12.75">
      <c r="A294" s="237"/>
      <c r="B294" s="240"/>
      <c r="C294" s="658" t="s">
        <v>252</v>
      </c>
      <c r="D294" s="659"/>
      <c r="E294" s="241">
        <v>23.49</v>
      </c>
      <c r="F294" s="242"/>
      <c r="G294" s="243"/>
      <c r="H294" s="244"/>
      <c r="I294" s="238"/>
      <c r="J294" s="245"/>
      <c r="K294" s="238"/>
      <c r="M294" s="239" t="s">
        <v>252</v>
      </c>
      <c r="O294" s="270"/>
    </row>
    <row r="295" spans="1:15" ht="12.75">
      <c r="A295" s="237"/>
      <c r="B295" s="240"/>
      <c r="C295" s="658" t="s">
        <v>253</v>
      </c>
      <c r="D295" s="659"/>
      <c r="E295" s="241">
        <v>-2.758</v>
      </c>
      <c r="F295" s="242"/>
      <c r="G295" s="243"/>
      <c r="H295" s="244"/>
      <c r="I295" s="238"/>
      <c r="J295" s="245"/>
      <c r="K295" s="238"/>
      <c r="M295" s="239" t="s">
        <v>253</v>
      </c>
      <c r="O295" s="270"/>
    </row>
    <row r="296" spans="1:15" ht="12.75">
      <c r="A296" s="237"/>
      <c r="B296" s="240"/>
      <c r="C296" s="658" t="s">
        <v>228</v>
      </c>
      <c r="D296" s="659"/>
      <c r="E296" s="241">
        <v>0</v>
      </c>
      <c r="F296" s="242"/>
      <c r="G296" s="243"/>
      <c r="H296" s="244"/>
      <c r="I296" s="238"/>
      <c r="J296" s="245"/>
      <c r="K296" s="238"/>
      <c r="M296" s="239" t="s">
        <v>228</v>
      </c>
      <c r="O296" s="270"/>
    </row>
    <row r="297" spans="1:15" ht="12.75">
      <c r="A297" s="237"/>
      <c r="B297" s="240"/>
      <c r="C297" s="658" t="s">
        <v>254</v>
      </c>
      <c r="D297" s="659"/>
      <c r="E297" s="241">
        <v>14.04</v>
      </c>
      <c r="F297" s="242"/>
      <c r="G297" s="243"/>
      <c r="H297" s="244"/>
      <c r="I297" s="238"/>
      <c r="J297" s="245"/>
      <c r="K297" s="238"/>
      <c r="M297" s="239" t="s">
        <v>254</v>
      </c>
      <c r="O297" s="270"/>
    </row>
    <row r="298" spans="1:15" ht="12.75">
      <c r="A298" s="237"/>
      <c r="B298" s="240"/>
      <c r="C298" s="658" t="s">
        <v>150</v>
      </c>
      <c r="D298" s="659"/>
      <c r="E298" s="241">
        <v>-1.379</v>
      </c>
      <c r="F298" s="242"/>
      <c r="G298" s="243"/>
      <c r="H298" s="244"/>
      <c r="I298" s="238"/>
      <c r="J298" s="245"/>
      <c r="K298" s="238"/>
      <c r="M298" s="239" t="s">
        <v>150</v>
      </c>
      <c r="O298" s="270"/>
    </row>
    <row r="299" spans="1:15" ht="12.75">
      <c r="A299" s="237"/>
      <c r="B299" s="240"/>
      <c r="C299" s="658" t="s">
        <v>231</v>
      </c>
      <c r="D299" s="659"/>
      <c r="E299" s="241">
        <v>0</v>
      </c>
      <c r="F299" s="242"/>
      <c r="G299" s="243"/>
      <c r="H299" s="244"/>
      <c r="I299" s="238"/>
      <c r="J299" s="245"/>
      <c r="K299" s="238"/>
      <c r="M299" s="239" t="s">
        <v>231</v>
      </c>
      <c r="O299" s="270"/>
    </row>
    <row r="300" spans="1:15" ht="12.75">
      <c r="A300" s="237"/>
      <c r="B300" s="240"/>
      <c r="C300" s="658" t="s">
        <v>255</v>
      </c>
      <c r="D300" s="659"/>
      <c r="E300" s="241">
        <v>23.085</v>
      </c>
      <c r="F300" s="242"/>
      <c r="G300" s="243"/>
      <c r="H300" s="244"/>
      <c r="I300" s="238"/>
      <c r="J300" s="245"/>
      <c r="K300" s="238"/>
      <c r="M300" s="239" t="s">
        <v>255</v>
      </c>
      <c r="O300" s="270"/>
    </row>
    <row r="301" spans="1:15" ht="12.75">
      <c r="A301" s="237"/>
      <c r="B301" s="240"/>
      <c r="C301" s="658" t="s">
        <v>147</v>
      </c>
      <c r="D301" s="659"/>
      <c r="E301" s="241">
        <v>-4.137</v>
      </c>
      <c r="F301" s="242"/>
      <c r="G301" s="243"/>
      <c r="H301" s="244"/>
      <c r="I301" s="238"/>
      <c r="J301" s="245"/>
      <c r="K301" s="238"/>
      <c r="M301" s="239" t="s">
        <v>147</v>
      </c>
      <c r="O301" s="270"/>
    </row>
    <row r="302" spans="1:15" ht="12.75">
      <c r="A302" s="237"/>
      <c r="B302" s="240"/>
      <c r="C302" s="658" t="s">
        <v>232</v>
      </c>
      <c r="D302" s="659"/>
      <c r="E302" s="241">
        <v>0</v>
      </c>
      <c r="F302" s="242"/>
      <c r="G302" s="243"/>
      <c r="H302" s="244"/>
      <c r="I302" s="238"/>
      <c r="J302" s="245"/>
      <c r="K302" s="238"/>
      <c r="M302" s="239" t="s">
        <v>232</v>
      </c>
      <c r="O302" s="270"/>
    </row>
    <row r="303" spans="1:15" ht="12.75">
      <c r="A303" s="237"/>
      <c r="B303" s="240"/>
      <c r="C303" s="658" t="s">
        <v>256</v>
      </c>
      <c r="D303" s="659"/>
      <c r="E303" s="241">
        <v>25.974</v>
      </c>
      <c r="F303" s="242"/>
      <c r="G303" s="243"/>
      <c r="H303" s="244"/>
      <c r="I303" s="238"/>
      <c r="J303" s="245"/>
      <c r="K303" s="238"/>
      <c r="M303" s="239" t="s">
        <v>256</v>
      </c>
      <c r="O303" s="270"/>
    </row>
    <row r="304" spans="1:15" ht="12.75">
      <c r="A304" s="237"/>
      <c r="B304" s="240"/>
      <c r="C304" s="658" t="s">
        <v>257</v>
      </c>
      <c r="D304" s="659"/>
      <c r="E304" s="241">
        <v>-2.187</v>
      </c>
      <c r="F304" s="242"/>
      <c r="G304" s="243"/>
      <c r="H304" s="244"/>
      <c r="I304" s="238"/>
      <c r="J304" s="245"/>
      <c r="K304" s="238"/>
      <c r="M304" s="239" t="s">
        <v>257</v>
      </c>
      <c r="O304" s="270"/>
    </row>
    <row r="305" spans="1:15" ht="12.75">
      <c r="A305" s="237"/>
      <c r="B305" s="240"/>
      <c r="C305" s="658" t="s">
        <v>253</v>
      </c>
      <c r="D305" s="659"/>
      <c r="E305" s="241">
        <v>-2.758</v>
      </c>
      <c r="F305" s="242"/>
      <c r="G305" s="243"/>
      <c r="H305" s="244"/>
      <c r="I305" s="238"/>
      <c r="J305" s="245"/>
      <c r="K305" s="238"/>
      <c r="M305" s="239" t="s">
        <v>253</v>
      </c>
      <c r="O305" s="270"/>
    </row>
    <row r="306" spans="1:15" ht="12.75">
      <c r="A306" s="237"/>
      <c r="B306" s="240"/>
      <c r="C306" s="658" t="s">
        <v>258</v>
      </c>
      <c r="D306" s="659"/>
      <c r="E306" s="241">
        <v>-53.55</v>
      </c>
      <c r="F306" s="242"/>
      <c r="G306" s="243"/>
      <c r="H306" s="244"/>
      <c r="I306" s="238"/>
      <c r="J306" s="245"/>
      <c r="K306" s="238"/>
      <c r="M306" s="239" t="s">
        <v>258</v>
      </c>
      <c r="O306" s="270"/>
    </row>
    <row r="307" spans="1:80" ht="22.5">
      <c r="A307" s="229">
        <v>68</v>
      </c>
      <c r="B307" s="230" t="s">
        <v>407</v>
      </c>
      <c r="C307" s="231" t="s">
        <v>837</v>
      </c>
      <c r="D307" s="232" t="s">
        <v>145</v>
      </c>
      <c r="E307" s="233">
        <v>17.6035</v>
      </c>
      <c r="F307" s="233">
        <v>0</v>
      </c>
      <c r="G307" s="234">
        <f>E307*F307</f>
        <v>0</v>
      </c>
      <c r="H307" s="235">
        <v>0.00032</v>
      </c>
      <c r="I307" s="236">
        <f>E307*H307</f>
        <v>0.005633120000000001</v>
      </c>
      <c r="J307" s="235">
        <v>0</v>
      </c>
      <c r="K307" s="236">
        <f>E307*J307</f>
        <v>0</v>
      </c>
      <c r="O307" s="270">
        <v>2</v>
      </c>
      <c r="AA307" s="201">
        <v>1</v>
      </c>
      <c r="AB307" s="201">
        <v>7</v>
      </c>
      <c r="AC307" s="201">
        <v>7</v>
      </c>
      <c r="AZ307" s="201">
        <v>2</v>
      </c>
      <c r="BA307" s="201">
        <f>IF(AZ307=1,G307,0)</f>
        <v>0</v>
      </c>
      <c r="BB307" s="201">
        <f>IF(AZ307=2,G307,0)</f>
        <v>0</v>
      </c>
      <c r="BC307" s="201">
        <f>IF(AZ307=3,G307,0)</f>
        <v>0</v>
      </c>
      <c r="BD307" s="201">
        <f>IF(AZ307=4,G307,0)</f>
        <v>0</v>
      </c>
      <c r="BE307" s="201">
        <f>IF(AZ307=5,G307,0)</f>
        <v>0</v>
      </c>
      <c r="CA307" s="270">
        <v>1</v>
      </c>
      <c r="CB307" s="270">
        <v>7</v>
      </c>
    </row>
    <row r="308" spans="1:15" ht="12.75">
      <c r="A308" s="237"/>
      <c r="B308" s="240"/>
      <c r="C308" s="658" t="s">
        <v>408</v>
      </c>
      <c r="D308" s="659"/>
      <c r="E308" s="241">
        <v>0</v>
      </c>
      <c r="F308" s="242"/>
      <c r="G308" s="243"/>
      <c r="H308" s="244"/>
      <c r="I308" s="238"/>
      <c r="J308" s="245"/>
      <c r="K308" s="238"/>
      <c r="M308" s="239" t="s">
        <v>408</v>
      </c>
      <c r="O308" s="270"/>
    </row>
    <row r="309" spans="1:15" ht="12.75">
      <c r="A309" s="237"/>
      <c r="B309" s="240"/>
      <c r="C309" s="658" t="s">
        <v>165</v>
      </c>
      <c r="D309" s="659"/>
      <c r="E309" s="241">
        <v>0.78</v>
      </c>
      <c r="F309" s="242"/>
      <c r="G309" s="243"/>
      <c r="H309" s="244"/>
      <c r="I309" s="238"/>
      <c r="J309" s="245"/>
      <c r="K309" s="238"/>
      <c r="M309" s="239" t="s">
        <v>165</v>
      </c>
      <c r="O309" s="270"/>
    </row>
    <row r="310" spans="1:15" ht="12.75">
      <c r="A310" s="237"/>
      <c r="B310" s="240"/>
      <c r="C310" s="658" t="s">
        <v>409</v>
      </c>
      <c r="D310" s="659"/>
      <c r="E310" s="241">
        <v>0</v>
      </c>
      <c r="F310" s="242"/>
      <c r="G310" s="243"/>
      <c r="H310" s="244"/>
      <c r="I310" s="238"/>
      <c r="J310" s="245"/>
      <c r="K310" s="238"/>
      <c r="M310" s="239" t="s">
        <v>409</v>
      </c>
      <c r="O310" s="270"/>
    </row>
    <row r="311" spans="1:15" ht="12.75">
      <c r="A311" s="237"/>
      <c r="B311" s="240"/>
      <c r="C311" s="658" t="s">
        <v>411</v>
      </c>
      <c r="D311" s="659"/>
      <c r="E311" s="241">
        <v>0</v>
      </c>
      <c r="F311" s="242"/>
      <c r="G311" s="243"/>
      <c r="H311" s="244"/>
      <c r="I311" s="238"/>
      <c r="J311" s="245"/>
      <c r="K311" s="238"/>
      <c r="M311" s="239" t="s">
        <v>411</v>
      </c>
      <c r="O311" s="270"/>
    </row>
    <row r="312" spans="1:15" ht="12.75">
      <c r="A312" s="237"/>
      <c r="B312" s="240"/>
      <c r="C312" s="658" t="s">
        <v>410</v>
      </c>
      <c r="D312" s="659"/>
      <c r="E312" s="241">
        <v>14.2</v>
      </c>
      <c r="F312" s="242"/>
      <c r="G312" s="243"/>
      <c r="H312" s="244"/>
      <c r="I312" s="238"/>
      <c r="J312" s="245"/>
      <c r="K312" s="238"/>
      <c r="M312" s="239" t="s">
        <v>410</v>
      </c>
      <c r="O312" s="270"/>
    </row>
    <row r="313" spans="1:15" ht="12.75">
      <c r="A313" s="237"/>
      <c r="B313" s="240"/>
      <c r="C313" s="658" t="s">
        <v>412</v>
      </c>
      <c r="D313" s="659"/>
      <c r="E313" s="241">
        <v>0</v>
      </c>
      <c r="F313" s="242"/>
      <c r="G313" s="243"/>
      <c r="H313" s="244"/>
      <c r="I313" s="238"/>
      <c r="J313" s="245"/>
      <c r="K313" s="238"/>
      <c r="M313" s="239" t="s">
        <v>412</v>
      </c>
      <c r="O313" s="270"/>
    </row>
    <row r="314" spans="1:15" ht="12.75">
      <c r="A314" s="237"/>
      <c r="B314" s="240"/>
      <c r="C314" s="658" t="s">
        <v>411</v>
      </c>
      <c r="D314" s="659"/>
      <c r="E314" s="241">
        <v>0</v>
      </c>
      <c r="F314" s="242"/>
      <c r="G314" s="243"/>
      <c r="H314" s="244"/>
      <c r="I314" s="238"/>
      <c r="J314" s="245"/>
      <c r="K314" s="238"/>
      <c r="M314" s="239" t="s">
        <v>411</v>
      </c>
      <c r="O314" s="270"/>
    </row>
    <row r="315" spans="1:15" ht="12.75">
      <c r="A315" s="237"/>
      <c r="B315" s="240"/>
      <c r="C315" s="658" t="s">
        <v>182</v>
      </c>
      <c r="D315" s="659"/>
      <c r="E315" s="241">
        <v>2.6235</v>
      </c>
      <c r="F315" s="242"/>
      <c r="G315" s="243"/>
      <c r="H315" s="244"/>
      <c r="I315" s="238"/>
      <c r="J315" s="245"/>
      <c r="K315" s="238"/>
      <c r="M315" s="239" t="s">
        <v>182</v>
      </c>
      <c r="O315" s="270"/>
    </row>
    <row r="316" spans="1:57" ht="12.75">
      <c r="A316" s="246"/>
      <c r="B316" s="247" t="s">
        <v>94</v>
      </c>
      <c r="C316" s="248" t="s">
        <v>403</v>
      </c>
      <c r="D316" s="249"/>
      <c r="E316" s="250"/>
      <c r="F316" s="251"/>
      <c r="G316" s="252">
        <f>SUM(G275:G315)</f>
        <v>0</v>
      </c>
      <c r="H316" s="253"/>
      <c r="I316" s="254">
        <f>SUM(I275:I315)</f>
        <v>0.023242945</v>
      </c>
      <c r="J316" s="253"/>
      <c r="K316" s="254">
        <f>SUM(K275:K315)</f>
        <v>0</v>
      </c>
      <c r="O316" s="270">
        <v>4</v>
      </c>
      <c r="BA316" s="255">
        <f>SUM(BA275:BA315)</f>
        <v>0</v>
      </c>
      <c r="BB316" s="255">
        <f>SUM(BB275:BB315)</f>
        <v>0</v>
      </c>
      <c r="BC316" s="255">
        <f>SUM(BC275:BC315)</f>
        <v>0</v>
      </c>
      <c r="BD316" s="255">
        <f>SUM(BD275:BD315)</f>
        <v>0</v>
      </c>
      <c r="BE316" s="255">
        <f>SUM(BE275:BE315)</f>
        <v>0</v>
      </c>
    </row>
    <row r="317" spans="1:15" ht="12.75">
      <c r="A317" s="218" t="s">
        <v>92</v>
      </c>
      <c r="B317" s="219" t="s">
        <v>418</v>
      </c>
      <c r="C317" s="220" t="s">
        <v>419</v>
      </c>
      <c r="D317" s="221"/>
      <c r="E317" s="222"/>
      <c r="F317" s="222"/>
      <c r="G317" s="223"/>
      <c r="H317" s="224"/>
      <c r="I317" s="225"/>
      <c r="J317" s="226"/>
      <c r="K317" s="227"/>
      <c r="O317" s="270">
        <v>1</v>
      </c>
    </row>
    <row r="318" spans="1:80" ht="12.75">
      <c r="A318" s="229">
        <v>69</v>
      </c>
      <c r="B318" s="230" t="s">
        <v>421</v>
      </c>
      <c r="C318" s="231" t="s">
        <v>422</v>
      </c>
      <c r="D318" s="232" t="s">
        <v>138</v>
      </c>
      <c r="E318" s="233">
        <v>17.1537272</v>
      </c>
      <c r="F318" s="233">
        <v>0</v>
      </c>
      <c r="G318" s="234">
        <f aca="true" t="shared" si="0" ref="G318:G324">E318*F318</f>
        <v>0</v>
      </c>
      <c r="H318" s="235">
        <v>0</v>
      </c>
      <c r="I318" s="236">
        <f aca="true" t="shared" si="1" ref="I318:I324">E318*H318</f>
        <v>0</v>
      </c>
      <c r="J318" s="235"/>
      <c r="K318" s="236">
        <f aca="true" t="shared" si="2" ref="K318:K324">E318*J318</f>
        <v>0</v>
      </c>
      <c r="O318" s="270">
        <v>2</v>
      </c>
      <c r="AA318" s="201">
        <v>8</v>
      </c>
      <c r="AB318" s="201">
        <v>0</v>
      </c>
      <c r="AC318" s="201">
        <v>3</v>
      </c>
      <c r="AZ318" s="201">
        <v>1</v>
      </c>
      <c r="BA318" s="201">
        <f aca="true" t="shared" si="3" ref="BA318:BA324">IF(AZ318=1,G318,0)</f>
        <v>0</v>
      </c>
      <c r="BB318" s="201">
        <f aca="true" t="shared" si="4" ref="BB318:BB324">IF(AZ318=2,G318,0)</f>
        <v>0</v>
      </c>
      <c r="BC318" s="201">
        <f aca="true" t="shared" si="5" ref="BC318:BC324">IF(AZ318=3,G318,0)</f>
        <v>0</v>
      </c>
      <c r="BD318" s="201">
        <f aca="true" t="shared" si="6" ref="BD318:BD324">IF(AZ318=4,G318,0)</f>
        <v>0</v>
      </c>
      <c r="BE318" s="201">
        <f aca="true" t="shared" si="7" ref="BE318:BE324">IF(AZ318=5,G318,0)</f>
        <v>0</v>
      </c>
      <c r="CA318" s="270">
        <v>8</v>
      </c>
      <c r="CB318" s="270">
        <v>0</v>
      </c>
    </row>
    <row r="319" spans="1:80" ht="12.75">
      <c r="A319" s="229">
        <v>70</v>
      </c>
      <c r="B319" s="230" t="s">
        <v>423</v>
      </c>
      <c r="C319" s="231" t="s">
        <v>424</v>
      </c>
      <c r="D319" s="232" t="s">
        <v>138</v>
      </c>
      <c r="E319" s="233">
        <v>51.4611816</v>
      </c>
      <c r="F319" s="233">
        <v>0</v>
      </c>
      <c r="G319" s="234">
        <f t="shared" si="0"/>
        <v>0</v>
      </c>
      <c r="H319" s="235">
        <v>0</v>
      </c>
      <c r="I319" s="236">
        <f t="shared" si="1"/>
        <v>0</v>
      </c>
      <c r="J319" s="235"/>
      <c r="K319" s="236">
        <f t="shared" si="2"/>
        <v>0</v>
      </c>
      <c r="O319" s="270">
        <v>2</v>
      </c>
      <c r="AA319" s="201">
        <v>8</v>
      </c>
      <c r="AB319" s="201">
        <v>0</v>
      </c>
      <c r="AC319" s="201">
        <v>3</v>
      </c>
      <c r="AZ319" s="201">
        <v>1</v>
      </c>
      <c r="BA319" s="201">
        <f t="shared" si="3"/>
        <v>0</v>
      </c>
      <c r="BB319" s="201">
        <f t="shared" si="4"/>
        <v>0</v>
      </c>
      <c r="BC319" s="201">
        <f t="shared" si="5"/>
        <v>0</v>
      </c>
      <c r="BD319" s="201">
        <f t="shared" si="6"/>
        <v>0</v>
      </c>
      <c r="BE319" s="201">
        <f t="shared" si="7"/>
        <v>0</v>
      </c>
      <c r="CA319" s="270">
        <v>8</v>
      </c>
      <c r="CB319" s="270">
        <v>0</v>
      </c>
    </row>
    <row r="320" spans="1:80" ht="12.75">
      <c r="A320" s="229">
        <v>71</v>
      </c>
      <c r="B320" s="230" t="s">
        <v>425</v>
      </c>
      <c r="C320" s="231" t="s">
        <v>426</v>
      </c>
      <c r="D320" s="232" t="s">
        <v>138</v>
      </c>
      <c r="E320" s="233">
        <v>17.1537272</v>
      </c>
      <c r="F320" s="233">
        <v>0</v>
      </c>
      <c r="G320" s="234">
        <f t="shared" si="0"/>
        <v>0</v>
      </c>
      <c r="H320" s="235">
        <v>0</v>
      </c>
      <c r="I320" s="236">
        <f t="shared" si="1"/>
        <v>0</v>
      </c>
      <c r="J320" s="235"/>
      <c r="K320" s="236">
        <f t="shared" si="2"/>
        <v>0</v>
      </c>
      <c r="O320" s="270">
        <v>2</v>
      </c>
      <c r="AA320" s="201">
        <v>8</v>
      </c>
      <c r="AB320" s="201">
        <v>0</v>
      </c>
      <c r="AC320" s="201">
        <v>3</v>
      </c>
      <c r="AZ320" s="201">
        <v>1</v>
      </c>
      <c r="BA320" s="201">
        <f t="shared" si="3"/>
        <v>0</v>
      </c>
      <c r="BB320" s="201">
        <f t="shared" si="4"/>
        <v>0</v>
      </c>
      <c r="BC320" s="201">
        <f t="shared" si="5"/>
        <v>0</v>
      </c>
      <c r="BD320" s="201">
        <f t="shared" si="6"/>
        <v>0</v>
      </c>
      <c r="BE320" s="201">
        <f t="shared" si="7"/>
        <v>0</v>
      </c>
      <c r="CA320" s="270">
        <v>8</v>
      </c>
      <c r="CB320" s="270">
        <v>0</v>
      </c>
    </row>
    <row r="321" spans="1:80" ht="12.75">
      <c r="A321" s="229">
        <v>72</v>
      </c>
      <c r="B321" s="230" t="s">
        <v>427</v>
      </c>
      <c r="C321" s="231" t="s">
        <v>428</v>
      </c>
      <c r="D321" s="232" t="s">
        <v>138</v>
      </c>
      <c r="E321" s="233">
        <v>257.305908</v>
      </c>
      <c r="F321" s="233">
        <v>0</v>
      </c>
      <c r="G321" s="234">
        <f t="shared" si="0"/>
        <v>0</v>
      </c>
      <c r="H321" s="235">
        <v>0</v>
      </c>
      <c r="I321" s="236">
        <f t="shared" si="1"/>
        <v>0</v>
      </c>
      <c r="J321" s="235"/>
      <c r="K321" s="236">
        <f t="shared" si="2"/>
        <v>0</v>
      </c>
      <c r="O321" s="270">
        <v>2</v>
      </c>
      <c r="AA321" s="201">
        <v>8</v>
      </c>
      <c r="AB321" s="201">
        <v>0</v>
      </c>
      <c r="AC321" s="201">
        <v>3</v>
      </c>
      <c r="AZ321" s="201">
        <v>1</v>
      </c>
      <c r="BA321" s="201">
        <f t="shared" si="3"/>
        <v>0</v>
      </c>
      <c r="BB321" s="201">
        <f t="shared" si="4"/>
        <v>0</v>
      </c>
      <c r="BC321" s="201">
        <f t="shared" si="5"/>
        <v>0</v>
      </c>
      <c r="BD321" s="201">
        <f t="shared" si="6"/>
        <v>0</v>
      </c>
      <c r="BE321" s="201">
        <f t="shared" si="7"/>
        <v>0</v>
      </c>
      <c r="CA321" s="270">
        <v>8</v>
      </c>
      <c r="CB321" s="270">
        <v>0</v>
      </c>
    </row>
    <row r="322" spans="1:80" ht="12.75">
      <c r="A322" s="229">
        <v>73</v>
      </c>
      <c r="B322" s="230" t="s">
        <v>429</v>
      </c>
      <c r="C322" s="231" t="s">
        <v>430</v>
      </c>
      <c r="D322" s="232" t="s">
        <v>138</v>
      </c>
      <c r="E322" s="233">
        <v>17.1537272</v>
      </c>
      <c r="F322" s="233">
        <v>0</v>
      </c>
      <c r="G322" s="234">
        <f t="shared" si="0"/>
        <v>0</v>
      </c>
      <c r="H322" s="235">
        <v>0</v>
      </c>
      <c r="I322" s="236">
        <f t="shared" si="1"/>
        <v>0</v>
      </c>
      <c r="J322" s="235"/>
      <c r="K322" s="236">
        <f t="shared" si="2"/>
        <v>0</v>
      </c>
      <c r="O322" s="270">
        <v>2</v>
      </c>
      <c r="AA322" s="201">
        <v>8</v>
      </c>
      <c r="AB322" s="201">
        <v>0</v>
      </c>
      <c r="AC322" s="201">
        <v>3</v>
      </c>
      <c r="AZ322" s="201">
        <v>1</v>
      </c>
      <c r="BA322" s="201">
        <f t="shared" si="3"/>
        <v>0</v>
      </c>
      <c r="BB322" s="201">
        <f t="shared" si="4"/>
        <v>0</v>
      </c>
      <c r="BC322" s="201">
        <f t="shared" si="5"/>
        <v>0</v>
      </c>
      <c r="BD322" s="201">
        <f t="shared" si="6"/>
        <v>0</v>
      </c>
      <c r="BE322" s="201">
        <f t="shared" si="7"/>
        <v>0</v>
      </c>
      <c r="CA322" s="270">
        <v>8</v>
      </c>
      <c r="CB322" s="270">
        <v>0</v>
      </c>
    </row>
    <row r="323" spans="1:80" ht="12.75">
      <c r="A323" s="229">
        <v>74</v>
      </c>
      <c r="B323" s="230" t="s">
        <v>431</v>
      </c>
      <c r="C323" s="231" t="s">
        <v>432</v>
      </c>
      <c r="D323" s="232" t="s">
        <v>138</v>
      </c>
      <c r="E323" s="233">
        <v>171.537272</v>
      </c>
      <c r="F323" s="233">
        <v>0</v>
      </c>
      <c r="G323" s="234">
        <f t="shared" si="0"/>
        <v>0</v>
      </c>
      <c r="H323" s="235">
        <v>0</v>
      </c>
      <c r="I323" s="236">
        <f t="shared" si="1"/>
        <v>0</v>
      </c>
      <c r="J323" s="235"/>
      <c r="K323" s="236">
        <f t="shared" si="2"/>
        <v>0</v>
      </c>
      <c r="O323" s="270">
        <v>2</v>
      </c>
      <c r="AA323" s="201">
        <v>8</v>
      </c>
      <c r="AB323" s="201">
        <v>0</v>
      </c>
      <c r="AC323" s="201">
        <v>3</v>
      </c>
      <c r="AZ323" s="201">
        <v>1</v>
      </c>
      <c r="BA323" s="201">
        <f t="shared" si="3"/>
        <v>0</v>
      </c>
      <c r="BB323" s="201">
        <f t="shared" si="4"/>
        <v>0</v>
      </c>
      <c r="BC323" s="201">
        <f t="shared" si="5"/>
        <v>0</v>
      </c>
      <c r="BD323" s="201">
        <f t="shared" si="6"/>
        <v>0</v>
      </c>
      <c r="BE323" s="201">
        <f t="shared" si="7"/>
        <v>0</v>
      </c>
      <c r="CA323" s="270">
        <v>8</v>
      </c>
      <c r="CB323" s="270">
        <v>0</v>
      </c>
    </row>
    <row r="324" spans="1:80" ht="12.75">
      <c r="A324" s="229">
        <v>75</v>
      </c>
      <c r="B324" s="230" t="s">
        <v>433</v>
      </c>
      <c r="C324" s="231" t="s">
        <v>434</v>
      </c>
      <c r="D324" s="232" t="s">
        <v>138</v>
      </c>
      <c r="E324" s="233">
        <v>17.1537272</v>
      </c>
      <c r="F324" s="233">
        <v>0</v>
      </c>
      <c r="G324" s="234">
        <f t="shared" si="0"/>
        <v>0</v>
      </c>
      <c r="H324" s="235">
        <v>0</v>
      </c>
      <c r="I324" s="236">
        <f t="shared" si="1"/>
        <v>0</v>
      </c>
      <c r="J324" s="235"/>
      <c r="K324" s="236">
        <f t="shared" si="2"/>
        <v>0</v>
      </c>
      <c r="O324" s="270">
        <v>2</v>
      </c>
      <c r="AA324" s="201">
        <v>8</v>
      </c>
      <c r="AB324" s="201">
        <v>0</v>
      </c>
      <c r="AC324" s="201">
        <v>3</v>
      </c>
      <c r="AZ324" s="201">
        <v>1</v>
      </c>
      <c r="BA324" s="201">
        <f t="shared" si="3"/>
        <v>0</v>
      </c>
      <c r="BB324" s="201">
        <f t="shared" si="4"/>
        <v>0</v>
      </c>
      <c r="BC324" s="201">
        <f t="shared" si="5"/>
        <v>0</v>
      </c>
      <c r="BD324" s="201">
        <f t="shared" si="6"/>
        <v>0</v>
      </c>
      <c r="BE324" s="201">
        <f t="shared" si="7"/>
        <v>0</v>
      </c>
      <c r="CA324" s="270">
        <v>8</v>
      </c>
      <c r="CB324" s="270">
        <v>0</v>
      </c>
    </row>
    <row r="325" spans="1:57" ht="12.75">
      <c r="A325" s="246"/>
      <c r="B325" s="247" t="s">
        <v>94</v>
      </c>
      <c r="C325" s="248" t="s">
        <v>420</v>
      </c>
      <c r="D325" s="249"/>
      <c r="E325" s="250"/>
      <c r="F325" s="251"/>
      <c r="G325" s="252">
        <f>SUM(G317:G324)</f>
        <v>0</v>
      </c>
      <c r="H325" s="253"/>
      <c r="I325" s="254">
        <f>SUM(I317:I324)</f>
        <v>0</v>
      </c>
      <c r="J325" s="253"/>
      <c r="K325" s="254">
        <f>SUM(K317:K324)</f>
        <v>0</v>
      </c>
      <c r="O325" s="270">
        <v>4</v>
      </c>
      <c r="BA325" s="255">
        <f>SUM(BA317:BA324)</f>
        <v>0</v>
      </c>
      <c r="BB325" s="255">
        <f>SUM(BB317:BB324)</f>
        <v>0</v>
      </c>
      <c r="BC325" s="255">
        <f>SUM(BC317:BC324)</f>
        <v>0</v>
      </c>
      <c r="BD325" s="255">
        <f>SUM(BD317:BD324)</f>
        <v>0</v>
      </c>
      <c r="BE325" s="255">
        <f>SUM(BE317:BE324)</f>
        <v>0</v>
      </c>
    </row>
    <row r="326" ht="12.75">
      <c r="E326" s="201"/>
    </row>
    <row r="327" ht="12.75">
      <c r="E327" s="201"/>
    </row>
    <row r="328" ht="12.75">
      <c r="E328" s="201"/>
    </row>
    <row r="329" ht="12.75">
      <c r="E329" s="201"/>
    </row>
    <row r="330" ht="12.75">
      <c r="E330" s="201"/>
    </row>
    <row r="331" ht="12.75">
      <c r="E331" s="201"/>
    </row>
    <row r="332" ht="12.75">
      <c r="E332" s="201"/>
    </row>
    <row r="333" ht="12.75">
      <c r="E333" s="201"/>
    </row>
    <row r="334" ht="12.75">
      <c r="E334" s="201"/>
    </row>
    <row r="335" ht="12.75">
      <c r="E335" s="201"/>
    </row>
    <row r="336" ht="12.75">
      <c r="E336" s="201"/>
    </row>
    <row r="337" ht="12.75">
      <c r="E337" s="201"/>
    </row>
    <row r="338" ht="12.75">
      <c r="E338" s="201"/>
    </row>
    <row r="339" ht="12.75">
      <c r="E339" s="201"/>
    </row>
    <row r="340" ht="12.75">
      <c r="E340" s="201"/>
    </row>
    <row r="341" ht="12.75">
      <c r="E341" s="201"/>
    </row>
    <row r="342" ht="12.75">
      <c r="E342" s="201"/>
    </row>
    <row r="343" ht="12.75">
      <c r="E343" s="201"/>
    </row>
    <row r="344" ht="12.75">
      <c r="E344" s="201"/>
    </row>
    <row r="345" ht="12.75">
      <c r="E345" s="201"/>
    </row>
    <row r="346" ht="12.75">
      <c r="E346" s="201"/>
    </row>
    <row r="347" ht="12.75">
      <c r="E347" s="201"/>
    </row>
    <row r="348" ht="12.75">
      <c r="E348" s="201"/>
    </row>
    <row r="349" spans="1:7" ht="12.75">
      <c r="A349" s="245"/>
      <c r="B349" s="245"/>
      <c r="C349" s="245"/>
      <c r="D349" s="245"/>
      <c r="E349" s="245"/>
      <c r="F349" s="245"/>
      <c r="G349" s="245"/>
    </row>
    <row r="350" spans="1:7" ht="12.75">
      <c r="A350" s="245"/>
      <c r="B350" s="245"/>
      <c r="C350" s="245"/>
      <c r="D350" s="245"/>
      <c r="E350" s="245"/>
      <c r="F350" s="245"/>
      <c r="G350" s="245"/>
    </row>
    <row r="351" spans="1:7" ht="12.75">
      <c r="A351" s="245"/>
      <c r="B351" s="245"/>
      <c r="C351" s="245"/>
      <c r="D351" s="245"/>
      <c r="E351" s="245"/>
      <c r="F351" s="245"/>
      <c r="G351" s="245"/>
    </row>
    <row r="352" spans="1:7" ht="12.75">
      <c r="A352" s="245"/>
      <c r="B352" s="245"/>
      <c r="C352" s="245"/>
      <c r="D352" s="245"/>
      <c r="E352" s="245"/>
      <c r="F352" s="245"/>
      <c r="G352" s="245"/>
    </row>
    <row r="353" ht="12.75">
      <c r="E353" s="201"/>
    </row>
    <row r="354" ht="12.75">
      <c r="E354" s="201"/>
    </row>
    <row r="355" ht="12.75">
      <c r="E355" s="201"/>
    </row>
    <row r="356" ht="12.75">
      <c r="E356" s="201"/>
    </row>
    <row r="357" ht="12.75">
      <c r="E357" s="201"/>
    </row>
    <row r="358" ht="12.75">
      <c r="E358" s="201"/>
    </row>
    <row r="359" ht="12.75">
      <c r="E359" s="201"/>
    </row>
    <row r="360" ht="12.75">
      <c r="E360" s="201"/>
    </row>
    <row r="361" ht="12.75">
      <c r="E361" s="201"/>
    </row>
    <row r="362" ht="12.75">
      <c r="E362" s="201"/>
    </row>
    <row r="363" ht="12.75">
      <c r="E363" s="201"/>
    </row>
    <row r="364" ht="12.75">
      <c r="E364" s="201"/>
    </row>
    <row r="365" ht="12.75">
      <c r="E365" s="201"/>
    </row>
    <row r="366" ht="12.75">
      <c r="E366" s="201"/>
    </row>
    <row r="367" ht="12.75">
      <c r="E367" s="201"/>
    </row>
    <row r="368" ht="12.75">
      <c r="E368" s="201"/>
    </row>
    <row r="369" ht="12.75">
      <c r="E369" s="201"/>
    </row>
    <row r="370" ht="12.75">
      <c r="E370" s="201"/>
    </row>
    <row r="371" ht="12.75">
      <c r="E371" s="201"/>
    </row>
    <row r="372" ht="12.75">
      <c r="E372" s="201"/>
    </row>
    <row r="373" ht="12.75">
      <c r="E373" s="201"/>
    </row>
    <row r="374" ht="12.75">
      <c r="E374" s="201"/>
    </row>
    <row r="375" ht="12.75">
      <c r="E375" s="201"/>
    </row>
    <row r="376" ht="12.75">
      <c r="E376" s="201"/>
    </row>
    <row r="377" ht="12.75">
      <c r="E377" s="201"/>
    </row>
    <row r="378" ht="12.75">
      <c r="E378" s="201"/>
    </row>
    <row r="379" ht="12.75">
      <c r="E379" s="201"/>
    </row>
    <row r="380" ht="12.75">
      <c r="E380" s="201"/>
    </row>
    <row r="381" ht="12.75">
      <c r="E381" s="201"/>
    </row>
    <row r="382" ht="12.75">
      <c r="E382" s="201"/>
    </row>
    <row r="383" ht="12.75">
      <c r="E383" s="201"/>
    </row>
    <row r="384" spans="1:2" ht="12.75">
      <c r="A384" s="256"/>
      <c r="B384" s="256"/>
    </row>
    <row r="385" spans="1:7" ht="12.75">
      <c r="A385" s="245"/>
      <c r="B385" s="245"/>
      <c r="C385" s="257"/>
      <c r="D385" s="257"/>
      <c r="E385" s="258"/>
      <c r="F385" s="257"/>
      <c r="G385" s="259"/>
    </row>
    <row r="386" spans="1:7" ht="12.75">
      <c r="A386" s="260"/>
      <c r="B386" s="260"/>
      <c r="C386" s="245"/>
      <c r="D386" s="245"/>
      <c r="E386" s="261"/>
      <c r="F386" s="245"/>
      <c r="G386" s="245"/>
    </row>
    <row r="387" spans="1:7" ht="12.75">
      <c r="A387" s="245"/>
      <c r="B387" s="245"/>
      <c r="C387" s="245"/>
      <c r="D387" s="245"/>
      <c r="E387" s="261"/>
      <c r="F387" s="245"/>
      <c r="G387" s="245"/>
    </row>
    <row r="388" spans="1:7" ht="12.75">
      <c r="A388" s="245"/>
      <c r="B388" s="245"/>
      <c r="C388" s="245"/>
      <c r="D388" s="245"/>
      <c r="E388" s="261"/>
      <c r="F388" s="245"/>
      <c r="G388" s="245"/>
    </row>
    <row r="389" spans="1:7" ht="12.75">
      <c r="A389" s="245"/>
      <c r="B389" s="245"/>
      <c r="C389" s="245"/>
      <c r="D389" s="245"/>
      <c r="E389" s="261"/>
      <c r="F389" s="245"/>
      <c r="G389" s="245"/>
    </row>
    <row r="390" spans="1:7" ht="12.75">
      <c r="A390" s="245"/>
      <c r="B390" s="245"/>
      <c r="C390" s="245"/>
      <c r="D390" s="245"/>
      <c r="E390" s="261"/>
      <c r="F390" s="245"/>
      <c r="G390" s="245"/>
    </row>
    <row r="391" spans="1:7" ht="12.75">
      <c r="A391" s="245"/>
      <c r="B391" s="245"/>
      <c r="C391" s="245"/>
      <c r="D391" s="245"/>
      <c r="E391" s="261"/>
      <c r="F391" s="245"/>
      <c r="G391" s="245"/>
    </row>
    <row r="392" spans="1:7" ht="12.75">
      <c r="A392" s="245"/>
      <c r="B392" s="245"/>
      <c r="C392" s="245"/>
      <c r="D392" s="245"/>
      <c r="E392" s="261"/>
      <c r="F392" s="245"/>
      <c r="G392" s="245"/>
    </row>
    <row r="393" spans="1:7" ht="12.75">
      <c r="A393" s="245"/>
      <c r="B393" s="245"/>
      <c r="C393" s="245"/>
      <c r="D393" s="245"/>
      <c r="E393" s="261"/>
      <c r="F393" s="245"/>
      <c r="G393" s="245"/>
    </row>
    <row r="394" spans="1:7" ht="12.75">
      <c r="A394" s="245"/>
      <c r="B394" s="245"/>
      <c r="C394" s="245"/>
      <c r="D394" s="245"/>
      <c r="E394" s="261"/>
      <c r="F394" s="245"/>
      <c r="G394" s="245"/>
    </row>
    <row r="395" spans="1:7" ht="12.75">
      <c r="A395" s="245"/>
      <c r="B395" s="245"/>
      <c r="C395" s="245"/>
      <c r="D395" s="245"/>
      <c r="E395" s="261"/>
      <c r="F395" s="245"/>
      <c r="G395" s="245"/>
    </row>
    <row r="396" spans="1:7" ht="12.75">
      <c r="A396" s="245"/>
      <c r="B396" s="245"/>
      <c r="C396" s="245"/>
      <c r="D396" s="245"/>
      <c r="E396" s="261"/>
      <c r="F396" s="245"/>
      <c r="G396" s="245"/>
    </row>
    <row r="397" spans="1:7" ht="12.75">
      <c r="A397" s="245"/>
      <c r="B397" s="245"/>
      <c r="C397" s="245"/>
      <c r="D397" s="245"/>
      <c r="E397" s="261"/>
      <c r="F397" s="245"/>
      <c r="G397" s="245"/>
    </row>
    <row r="398" spans="1:7" ht="12.75">
      <c r="A398" s="245"/>
      <c r="B398" s="245"/>
      <c r="C398" s="245"/>
      <c r="D398" s="245"/>
      <c r="E398" s="261"/>
      <c r="F398" s="245"/>
      <c r="G398" s="245"/>
    </row>
  </sheetData>
  <sheetProtection/>
  <mergeCells count="213">
    <mergeCell ref="C315:D315"/>
    <mergeCell ref="C306:D306"/>
    <mergeCell ref="C308:D308"/>
    <mergeCell ref="C309:D309"/>
    <mergeCell ref="C310:D310"/>
    <mergeCell ref="C311:D311"/>
    <mergeCell ref="C312:D312"/>
    <mergeCell ref="C300:D300"/>
    <mergeCell ref="C301:D301"/>
    <mergeCell ref="C302:D302"/>
    <mergeCell ref="C303:D303"/>
    <mergeCell ref="C313:D313"/>
    <mergeCell ref="C314:D314"/>
    <mergeCell ref="C290:D290"/>
    <mergeCell ref="C291:D291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81:D281"/>
    <mergeCell ref="C262:D262"/>
    <mergeCell ref="C263:D263"/>
    <mergeCell ref="C265:D265"/>
    <mergeCell ref="C267:D267"/>
    <mergeCell ref="C268:D268"/>
    <mergeCell ref="C273:D273"/>
    <mergeCell ref="C278:D278"/>
    <mergeCell ref="C258:D258"/>
    <mergeCell ref="C259:D259"/>
    <mergeCell ref="C279:D279"/>
    <mergeCell ref="C280:D280"/>
    <mergeCell ref="C260:D260"/>
    <mergeCell ref="C261:D261"/>
    <mergeCell ref="C254:D254"/>
    <mergeCell ref="C255:D255"/>
    <mergeCell ref="C256:D256"/>
    <mergeCell ref="C257:D257"/>
    <mergeCell ref="C250:D250"/>
    <mergeCell ref="C251:D251"/>
    <mergeCell ref="C252:D252"/>
    <mergeCell ref="C253:D253"/>
    <mergeCell ref="C249:D249"/>
    <mergeCell ref="C231:D231"/>
    <mergeCell ref="C232:D232"/>
    <mergeCell ref="C233:D233"/>
    <mergeCell ref="C234:D234"/>
    <mergeCell ref="C240:D240"/>
    <mergeCell ref="C241:D241"/>
    <mergeCell ref="C242:D242"/>
    <mergeCell ref="C243:D243"/>
    <mergeCell ref="C244:D244"/>
    <mergeCell ref="C221:D221"/>
    <mergeCell ref="C224:D224"/>
    <mergeCell ref="C225:D225"/>
    <mergeCell ref="C248:D248"/>
    <mergeCell ref="C245:D245"/>
    <mergeCell ref="C246:D246"/>
    <mergeCell ref="C247:D247"/>
    <mergeCell ref="C228:D228"/>
    <mergeCell ref="C229:D229"/>
    <mergeCell ref="C216:D216"/>
    <mergeCell ref="C217:D217"/>
    <mergeCell ref="C219:D219"/>
    <mergeCell ref="C220:D220"/>
    <mergeCell ref="C207:D207"/>
    <mergeCell ref="C208:D208"/>
    <mergeCell ref="C214:D214"/>
    <mergeCell ref="C215:D215"/>
    <mergeCell ref="C199:D199"/>
    <mergeCell ref="C200:D200"/>
    <mergeCell ref="C201:D201"/>
    <mergeCell ref="C187:D187"/>
    <mergeCell ref="C188:D188"/>
    <mergeCell ref="C195:D195"/>
    <mergeCell ref="C196:D196"/>
    <mergeCell ref="C197:D197"/>
    <mergeCell ref="C198:D198"/>
    <mergeCell ref="C182:D182"/>
    <mergeCell ref="C183:D183"/>
    <mergeCell ref="C184:D184"/>
    <mergeCell ref="C186:D186"/>
    <mergeCell ref="C173:D173"/>
    <mergeCell ref="C176:D176"/>
    <mergeCell ref="C178:D178"/>
    <mergeCell ref="C180:D180"/>
    <mergeCell ref="C164:D164"/>
    <mergeCell ref="C166:D166"/>
    <mergeCell ref="C168:D168"/>
    <mergeCell ref="C169:D169"/>
    <mergeCell ref="C159:D159"/>
    <mergeCell ref="C160:D160"/>
    <mergeCell ref="C161:D161"/>
    <mergeCell ref="C163:D163"/>
    <mergeCell ref="C149:D149"/>
    <mergeCell ref="C150:D150"/>
    <mergeCell ref="C155:D155"/>
    <mergeCell ref="C137:D137"/>
    <mergeCell ref="C141:D141"/>
    <mergeCell ref="C142:D142"/>
    <mergeCell ref="C144:D144"/>
    <mergeCell ref="C145:D145"/>
    <mergeCell ref="C134:D134"/>
    <mergeCell ref="C136:D136"/>
    <mergeCell ref="C123:D123"/>
    <mergeCell ref="C124:D124"/>
    <mergeCell ref="C125:D125"/>
    <mergeCell ref="C130:D130"/>
    <mergeCell ref="C119:D119"/>
    <mergeCell ref="C120:D120"/>
    <mergeCell ref="C131:D131"/>
    <mergeCell ref="C133:D133"/>
    <mergeCell ref="C121:D121"/>
    <mergeCell ref="C122:D122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82:D82"/>
    <mergeCell ref="C83:D83"/>
    <mergeCell ref="C84:D84"/>
    <mergeCell ref="C85:D85"/>
    <mergeCell ref="C109:D109"/>
    <mergeCell ref="C110:D110"/>
    <mergeCell ref="C99:D99"/>
    <mergeCell ref="C100:D100"/>
    <mergeCell ref="C101:D101"/>
    <mergeCell ref="C102:D102"/>
    <mergeCell ref="C97:D97"/>
    <mergeCell ref="C98:D98"/>
    <mergeCell ref="C88:D88"/>
    <mergeCell ref="C89:D89"/>
    <mergeCell ref="C90:D90"/>
    <mergeCell ref="C91:D91"/>
    <mergeCell ref="C92:D92"/>
    <mergeCell ref="C93:D93"/>
    <mergeCell ref="C94:D94"/>
    <mergeCell ref="C95:D95"/>
    <mergeCell ref="C72:D72"/>
    <mergeCell ref="C73:D73"/>
    <mergeCell ref="C86:D86"/>
    <mergeCell ref="C87:D87"/>
    <mergeCell ref="C76:D76"/>
    <mergeCell ref="C77:D77"/>
    <mergeCell ref="C78:D78"/>
    <mergeCell ref="C79:D79"/>
    <mergeCell ref="C80:D80"/>
    <mergeCell ref="C81:D81"/>
    <mergeCell ref="C74:D74"/>
    <mergeCell ref="C75:D75"/>
    <mergeCell ref="C56:D56"/>
    <mergeCell ref="C58:D58"/>
    <mergeCell ref="C62:D62"/>
    <mergeCell ref="C63:D63"/>
    <mergeCell ref="C65:D65"/>
    <mergeCell ref="C67:D67"/>
    <mergeCell ref="C69:D69"/>
    <mergeCell ref="C70:D70"/>
    <mergeCell ref="C51:D51"/>
    <mergeCell ref="C52:D52"/>
    <mergeCell ref="C41:D41"/>
    <mergeCell ref="C42:D42"/>
    <mergeCell ref="C44:D44"/>
    <mergeCell ref="C45:D45"/>
    <mergeCell ref="C33:D33"/>
    <mergeCell ref="C34:D34"/>
    <mergeCell ref="C47:D47"/>
    <mergeCell ref="C48:D48"/>
    <mergeCell ref="C36:D36"/>
    <mergeCell ref="C37:D37"/>
    <mergeCell ref="C27:D27"/>
    <mergeCell ref="C28:D28"/>
    <mergeCell ref="C30:D30"/>
    <mergeCell ref="C31:D31"/>
    <mergeCell ref="C21:D21"/>
    <mergeCell ref="C22:D22"/>
    <mergeCell ref="C24:D24"/>
    <mergeCell ref="C25:D25"/>
    <mergeCell ref="C18:D18"/>
    <mergeCell ref="C20:D20"/>
    <mergeCell ref="C9:D9"/>
    <mergeCell ref="C11:D11"/>
    <mergeCell ref="C13:D13"/>
    <mergeCell ref="C14:D14"/>
    <mergeCell ref="A1:G1"/>
    <mergeCell ref="A3:B3"/>
    <mergeCell ref="A4:B4"/>
    <mergeCell ref="E4:G4"/>
    <mergeCell ref="C16:D16"/>
    <mergeCell ref="C17:D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6" sqref="A6:F29"/>
    </sheetView>
  </sheetViews>
  <sheetFormatPr defaultColWidth="9.00390625" defaultRowHeight="12.75"/>
  <cols>
    <col min="1" max="1" width="28.25390625" style="0" customWidth="1"/>
    <col min="3" max="3" width="22.75390625" style="0" customWidth="1"/>
    <col min="4" max="4" width="10.875" style="0" customWidth="1"/>
    <col min="5" max="5" width="13.25390625" style="278" customWidth="1"/>
    <col min="6" max="6" width="12.625" style="278" customWidth="1"/>
  </cols>
  <sheetData>
    <row r="1" spans="1:6" ht="12.75">
      <c r="A1" s="321"/>
      <c r="E1"/>
      <c r="F1"/>
    </row>
    <row r="2" spans="1:6" ht="12.75">
      <c r="A2" s="321"/>
      <c r="E2"/>
      <c r="F2"/>
    </row>
    <row r="3" spans="1:6" ht="12.75">
      <c r="A3" s="321"/>
      <c r="E3"/>
      <c r="F3"/>
    </row>
    <row r="4" spans="1:6" ht="12.75">
      <c r="A4" s="321"/>
      <c r="E4"/>
      <c r="F4"/>
    </row>
    <row r="5" spans="1:6" ht="12.75">
      <c r="A5" s="322"/>
      <c r="E5"/>
      <c r="F5"/>
    </row>
    <row r="6" spans="1:6" ht="12.75">
      <c r="A6" s="323" t="s">
        <v>521</v>
      </c>
      <c r="E6"/>
      <c r="F6"/>
    </row>
    <row r="7" spans="1:6" ht="12.75">
      <c r="A7" s="322"/>
      <c r="E7"/>
      <c r="F7"/>
    </row>
    <row r="8" spans="1:6" ht="13.5" thickBot="1">
      <c r="A8" s="322"/>
      <c r="E8"/>
      <c r="F8"/>
    </row>
    <row r="9" spans="1:6" ht="18.75" thickTop="1">
      <c r="A9" s="324" t="s">
        <v>522</v>
      </c>
      <c r="B9" s="325"/>
      <c r="C9" s="325"/>
      <c r="D9" s="325"/>
      <c r="E9" s="326" t="s">
        <v>523</v>
      </c>
      <c r="F9" s="327"/>
    </row>
    <row r="10" spans="1:6" ht="12.75">
      <c r="A10" s="328"/>
      <c r="B10" s="328"/>
      <c r="C10" s="328"/>
      <c r="D10" s="328"/>
      <c r="E10" s="328"/>
      <c r="F10" s="328"/>
    </row>
    <row r="11" spans="1:6" ht="15.75">
      <c r="A11" s="660"/>
      <c r="B11" s="660"/>
      <c r="C11" s="329"/>
      <c r="D11" s="329"/>
      <c r="E11" s="329"/>
      <c r="F11" s="329"/>
    </row>
    <row r="12" spans="1:6" ht="12.75">
      <c r="A12" s="328"/>
      <c r="B12" s="328"/>
      <c r="C12" s="328"/>
      <c r="D12" s="328"/>
      <c r="E12" s="330"/>
      <c r="F12" s="330"/>
    </row>
    <row r="13" spans="1:6" ht="12.75">
      <c r="A13" s="328"/>
      <c r="B13" s="328"/>
      <c r="C13" s="328"/>
      <c r="D13" s="328"/>
      <c r="E13" s="331" t="s">
        <v>25</v>
      </c>
      <c r="F13" s="331" t="s">
        <v>26</v>
      </c>
    </row>
    <row r="14" spans="1:6" ht="12.75">
      <c r="A14" s="332" t="s">
        <v>480</v>
      </c>
      <c r="B14" s="328"/>
      <c r="C14" s="328"/>
      <c r="D14" s="328"/>
      <c r="E14" s="333">
        <f>'VZT 4NP Pol '!G35</f>
        <v>0</v>
      </c>
      <c r="F14" s="333">
        <f>'VZT 4NP Pol '!H35</f>
        <v>0</v>
      </c>
    </row>
    <row r="15" spans="1:6" ht="12.75">
      <c r="A15" s="334" t="s">
        <v>524</v>
      </c>
      <c r="B15" s="329"/>
      <c r="C15" s="329"/>
      <c r="D15" s="661">
        <f>E14+F14</f>
        <v>0</v>
      </c>
      <c r="E15" s="661"/>
      <c r="F15" s="661"/>
    </row>
    <row r="16" spans="1:6" ht="12.75">
      <c r="A16" s="328"/>
      <c r="B16" s="328" t="s">
        <v>525</v>
      </c>
      <c r="C16" s="330" t="s">
        <v>85</v>
      </c>
      <c r="D16" s="330"/>
      <c r="E16" s="331" t="s">
        <v>526</v>
      </c>
      <c r="F16" s="333" t="s">
        <v>527</v>
      </c>
    </row>
    <row r="17" spans="1:6" ht="12.75">
      <c r="A17" s="328" t="s">
        <v>528</v>
      </c>
      <c r="B17" s="335" t="s">
        <v>107</v>
      </c>
      <c r="C17" s="335">
        <v>1</v>
      </c>
      <c r="D17" s="336"/>
      <c r="E17" s="348"/>
      <c r="F17" s="333">
        <f>C17*E17</f>
        <v>0</v>
      </c>
    </row>
    <row r="18" spans="1:6" ht="12.75">
      <c r="A18" s="328" t="s">
        <v>529</v>
      </c>
      <c r="B18" s="335" t="s">
        <v>107</v>
      </c>
      <c r="C18" s="335">
        <v>1</v>
      </c>
      <c r="D18" s="336"/>
      <c r="E18" s="349"/>
      <c r="F18" s="333">
        <f>C18*E18</f>
        <v>0</v>
      </c>
    </row>
    <row r="19" spans="1:6" ht="12.75">
      <c r="A19" s="328" t="s">
        <v>530</v>
      </c>
      <c r="B19" s="335" t="s">
        <v>107</v>
      </c>
      <c r="C19" s="335">
        <v>1</v>
      </c>
      <c r="D19" s="336"/>
      <c r="E19" s="349"/>
      <c r="F19" s="333">
        <f>C19*E19</f>
        <v>0</v>
      </c>
    </row>
    <row r="20" spans="1:6" ht="12.75">
      <c r="A20" s="334" t="s">
        <v>531</v>
      </c>
      <c r="B20" s="329"/>
      <c r="C20" s="329"/>
      <c r="D20" s="329"/>
      <c r="E20" s="338"/>
      <c r="F20" s="339">
        <f>SUM(F17:F19)</f>
        <v>0</v>
      </c>
    </row>
    <row r="21" spans="1:6" ht="12.75">
      <c r="A21" s="340"/>
      <c r="B21" s="328"/>
      <c r="C21" s="328"/>
      <c r="D21" s="328"/>
      <c r="E21" s="328"/>
      <c r="F21" s="328"/>
    </row>
    <row r="22" spans="1:6" ht="12.75">
      <c r="A22" s="341"/>
      <c r="B22" s="328"/>
      <c r="C22" s="328"/>
      <c r="D22" s="328"/>
      <c r="E22" s="333"/>
      <c r="F22" s="333"/>
    </row>
    <row r="23" spans="1:6" ht="12.75">
      <c r="A23" s="328"/>
      <c r="B23" s="328"/>
      <c r="C23" s="328"/>
      <c r="D23" s="328"/>
      <c r="E23" s="342"/>
      <c r="F23" s="342"/>
    </row>
    <row r="24" spans="1:6" ht="12.75">
      <c r="A24" s="334" t="s">
        <v>532</v>
      </c>
      <c r="B24" s="329"/>
      <c r="C24" s="329"/>
      <c r="D24" s="329"/>
      <c r="E24" s="339"/>
      <c r="F24" s="339">
        <f>D15+F20</f>
        <v>0</v>
      </c>
    </row>
    <row r="25" spans="1:6" ht="12.75">
      <c r="A25" s="328" t="s">
        <v>533</v>
      </c>
      <c r="B25" s="328"/>
      <c r="C25" s="328"/>
      <c r="D25" s="328"/>
      <c r="E25" s="337"/>
      <c r="F25" s="347"/>
    </row>
    <row r="26" spans="1:6" ht="12.75">
      <c r="A26" s="328" t="s">
        <v>534</v>
      </c>
      <c r="B26" s="328"/>
      <c r="C26" s="328"/>
      <c r="D26" s="328"/>
      <c r="E26" s="337"/>
      <c r="F26" s="347"/>
    </row>
    <row r="27" spans="1:6" ht="12.75">
      <c r="A27" s="328" t="s">
        <v>535</v>
      </c>
      <c r="B27" s="328"/>
      <c r="C27" s="328"/>
      <c r="D27" s="328"/>
      <c r="E27" s="333"/>
      <c r="F27" s="333">
        <f>F25*0.15</f>
        <v>0</v>
      </c>
    </row>
    <row r="28" spans="1:6" ht="12.75">
      <c r="A28" s="328" t="s">
        <v>536</v>
      </c>
      <c r="B28" s="328"/>
      <c r="C28" s="328"/>
      <c r="D28" s="328"/>
      <c r="E28" s="333"/>
      <c r="F28" s="333">
        <f>F26*0.21</f>
        <v>0</v>
      </c>
    </row>
    <row r="29" spans="1:6" ht="12.75">
      <c r="A29" s="343" t="s">
        <v>537</v>
      </c>
      <c r="B29" s="329"/>
      <c r="C29" s="329"/>
      <c r="D29" s="329"/>
      <c r="E29" s="344"/>
      <c r="F29" s="344">
        <f>SUM(F25:F28)</f>
        <v>0</v>
      </c>
    </row>
    <row r="30" spans="2:6" ht="12.75">
      <c r="B30" s="345"/>
      <c r="C30" s="345"/>
      <c r="D30" s="345"/>
      <c r="E30" s="346"/>
      <c r="F30" s="346"/>
    </row>
  </sheetData>
  <sheetProtection/>
  <mergeCells count="2">
    <mergeCell ref="A11:B11"/>
    <mergeCell ref="D15:F15"/>
  </mergeCells>
  <printOptions/>
  <pageMargins left="0.8267716535433072" right="0.5905511811023623" top="0.7874015748031497" bottom="0.3937007874015748" header="0.4330708661417323" footer="0.3937007874015748"/>
  <pageSetup horizontalDpi="360" verticalDpi="360" orientation="portrait" paperSize="9" scale="70" r:id="rId1"/>
  <headerFooter alignWithMargins="0">
    <oddHeader>&amp;RNemocnice Vyškov
Poliklinika - sociální zařízení</oddHeader>
    <oddFooter>&amp;C
 REKAPITULACE NÁKLADŮ
&amp;D&amp;Rstrana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5" sqref="E5:H8"/>
    </sheetView>
  </sheetViews>
  <sheetFormatPr defaultColWidth="9.00390625" defaultRowHeight="12.75"/>
  <cols>
    <col min="1" max="1" width="8.00390625" style="275" customWidth="1"/>
    <col min="2" max="2" width="47.25390625" style="276" customWidth="1"/>
    <col min="3" max="3" width="6.75390625" style="319" customWidth="1"/>
    <col min="4" max="4" width="6.75390625" style="275" customWidth="1"/>
    <col min="5" max="5" width="16.25390625" style="320" customWidth="1"/>
    <col min="6" max="6" width="11.875" style="278" customWidth="1"/>
    <col min="7" max="7" width="15.125" style="278" customWidth="1"/>
    <col min="8" max="8" width="15.875" style="278" customWidth="1"/>
    <col min="9" max="9" width="13.25390625" style="278" hidden="1" customWidth="1"/>
  </cols>
  <sheetData>
    <row r="1" spans="3:5" ht="13.5" thickBot="1">
      <c r="C1" s="276"/>
      <c r="D1" s="276"/>
      <c r="E1" s="277"/>
    </row>
    <row r="2" spans="1:9" ht="13.5" customHeight="1" thickTop="1">
      <c r="A2" s="681" t="s">
        <v>473</v>
      </c>
      <c r="B2" s="679" t="s">
        <v>474</v>
      </c>
      <c r="C2" s="673" t="s">
        <v>32</v>
      </c>
      <c r="D2" s="675" t="s">
        <v>475</v>
      </c>
      <c r="E2" s="677" t="s">
        <v>476</v>
      </c>
      <c r="F2" s="677" t="s">
        <v>477</v>
      </c>
      <c r="G2" s="677" t="s">
        <v>478</v>
      </c>
      <c r="H2" s="671" t="s">
        <v>479</v>
      </c>
      <c r="I2" s="279"/>
    </row>
    <row r="3" spans="1:9" ht="18.75" customHeight="1" thickBot="1">
      <c r="A3" s="682"/>
      <c r="B3" s="680"/>
      <c r="C3" s="674"/>
      <c r="D3" s="676"/>
      <c r="E3" s="678"/>
      <c r="F3" s="678"/>
      <c r="G3" s="678"/>
      <c r="H3" s="672"/>
      <c r="I3" s="280"/>
    </row>
    <row r="4" spans="1:9" ht="14.25" customHeight="1" thickTop="1">
      <c r="A4" s="281"/>
      <c r="B4" s="282" t="s">
        <v>480</v>
      </c>
      <c r="C4" s="283"/>
      <c r="D4" s="284"/>
      <c r="E4" s="285"/>
      <c r="F4" s="286"/>
      <c r="G4" s="286"/>
      <c r="H4" s="287"/>
      <c r="I4" s="288"/>
    </row>
    <row r="5" spans="1:9" ht="12.75" customHeight="1">
      <c r="A5" s="666" t="s">
        <v>481</v>
      </c>
      <c r="B5" s="290" t="s">
        <v>482</v>
      </c>
      <c r="C5" s="667" t="s">
        <v>483</v>
      </c>
      <c r="D5" s="667">
        <v>1</v>
      </c>
      <c r="E5" s="668"/>
      <c r="F5" s="663"/>
      <c r="G5" s="669">
        <f>D5*E5</f>
        <v>0</v>
      </c>
      <c r="H5" s="670">
        <f>D5*F5</f>
        <v>0</v>
      </c>
      <c r="I5" s="292"/>
    </row>
    <row r="6" spans="1:9" ht="12" customHeight="1">
      <c r="A6" s="666"/>
      <c r="B6" s="290" t="s">
        <v>484</v>
      </c>
      <c r="C6" s="667"/>
      <c r="D6" s="667"/>
      <c r="E6" s="668"/>
      <c r="F6" s="663"/>
      <c r="G6" s="669"/>
      <c r="H6" s="670"/>
      <c r="I6" s="292"/>
    </row>
    <row r="7" spans="1:9" ht="12" customHeight="1">
      <c r="A7" s="666"/>
      <c r="B7" s="293" t="s">
        <v>485</v>
      </c>
      <c r="C7" s="667"/>
      <c r="D7" s="667"/>
      <c r="E7" s="668"/>
      <c r="F7" s="663"/>
      <c r="G7" s="669"/>
      <c r="H7" s="670"/>
      <c r="I7" s="294"/>
    </row>
    <row r="8" spans="1:9" ht="12" customHeight="1">
      <c r="A8" s="666"/>
      <c r="B8" s="293" t="s">
        <v>486</v>
      </c>
      <c r="C8" s="667"/>
      <c r="D8" s="667"/>
      <c r="E8" s="668"/>
      <c r="F8" s="663"/>
      <c r="G8" s="669"/>
      <c r="H8" s="670"/>
      <c r="I8" s="294"/>
    </row>
    <row r="9" spans="1:9" ht="12" customHeight="1">
      <c r="A9" s="666" t="s">
        <v>487</v>
      </c>
      <c r="B9" s="295" t="s">
        <v>488</v>
      </c>
      <c r="C9" s="667" t="s">
        <v>483</v>
      </c>
      <c r="D9" s="667">
        <v>2</v>
      </c>
      <c r="E9" s="662"/>
      <c r="F9" s="663"/>
      <c r="G9" s="664">
        <f>D9*E9</f>
        <v>0</v>
      </c>
      <c r="H9" s="665">
        <f>D9*F9</f>
        <v>0</v>
      </c>
      <c r="I9" s="292"/>
    </row>
    <row r="10" spans="1:9" ht="12" customHeight="1">
      <c r="A10" s="666"/>
      <c r="B10" s="295" t="s">
        <v>489</v>
      </c>
      <c r="C10" s="667"/>
      <c r="D10" s="667"/>
      <c r="E10" s="662"/>
      <c r="F10" s="663"/>
      <c r="G10" s="664"/>
      <c r="H10" s="665"/>
      <c r="I10" s="298"/>
    </row>
    <row r="11" spans="1:9" ht="12.75" customHeight="1">
      <c r="A11" s="666" t="s">
        <v>490</v>
      </c>
      <c r="B11" s="295" t="s">
        <v>491</v>
      </c>
      <c r="C11" s="667" t="s">
        <v>483</v>
      </c>
      <c r="D11" s="667">
        <v>1</v>
      </c>
      <c r="E11" s="662"/>
      <c r="F11" s="663"/>
      <c r="G11" s="664">
        <f>D11*E11</f>
        <v>0</v>
      </c>
      <c r="H11" s="665">
        <f>D11*F11</f>
        <v>0</v>
      </c>
      <c r="I11" s="292"/>
    </row>
    <row r="12" spans="1:9" ht="12" customHeight="1">
      <c r="A12" s="666"/>
      <c r="B12" s="295" t="s">
        <v>492</v>
      </c>
      <c r="C12" s="667"/>
      <c r="D12" s="667"/>
      <c r="E12" s="662"/>
      <c r="F12" s="663"/>
      <c r="G12" s="664"/>
      <c r="H12" s="665"/>
      <c r="I12" s="298"/>
    </row>
    <row r="13" spans="1:9" ht="12" customHeight="1">
      <c r="A13" s="666" t="s">
        <v>493</v>
      </c>
      <c r="B13" s="295" t="s">
        <v>494</v>
      </c>
      <c r="C13" s="667" t="s">
        <v>483</v>
      </c>
      <c r="D13" s="667">
        <v>10</v>
      </c>
      <c r="E13" s="662"/>
      <c r="F13" s="663"/>
      <c r="G13" s="664">
        <f>D13*E13</f>
        <v>0</v>
      </c>
      <c r="H13" s="665">
        <f>D13*F13</f>
        <v>0</v>
      </c>
      <c r="I13" s="292"/>
    </row>
    <row r="14" spans="1:9" ht="12" customHeight="1">
      <c r="A14" s="666"/>
      <c r="B14" s="295" t="s">
        <v>495</v>
      </c>
      <c r="C14" s="667"/>
      <c r="D14" s="667"/>
      <c r="E14" s="662"/>
      <c r="F14" s="663"/>
      <c r="G14" s="664"/>
      <c r="H14" s="665"/>
      <c r="I14" s="298"/>
    </row>
    <row r="15" spans="1:9" ht="12" customHeight="1">
      <c r="A15" s="666" t="s">
        <v>496</v>
      </c>
      <c r="B15" s="295" t="s">
        <v>494</v>
      </c>
      <c r="C15" s="667" t="s">
        <v>483</v>
      </c>
      <c r="D15" s="667">
        <v>1</v>
      </c>
      <c r="E15" s="662"/>
      <c r="F15" s="663"/>
      <c r="G15" s="664">
        <f>D15*E15</f>
        <v>0</v>
      </c>
      <c r="H15" s="665">
        <f>D15*F15</f>
        <v>0</v>
      </c>
      <c r="I15" s="292"/>
    </row>
    <row r="16" spans="1:9" ht="12" customHeight="1">
      <c r="A16" s="666"/>
      <c r="B16" s="295" t="s">
        <v>497</v>
      </c>
      <c r="C16" s="667"/>
      <c r="D16" s="667"/>
      <c r="E16" s="662"/>
      <c r="F16" s="663"/>
      <c r="G16" s="664"/>
      <c r="H16" s="665"/>
      <c r="I16" s="298"/>
    </row>
    <row r="17" spans="1:9" ht="12" customHeight="1">
      <c r="A17" s="666" t="s">
        <v>498</v>
      </c>
      <c r="B17" s="295" t="s">
        <v>499</v>
      </c>
      <c r="C17" s="667" t="s">
        <v>483</v>
      </c>
      <c r="D17" s="667">
        <v>6</v>
      </c>
      <c r="E17" s="662"/>
      <c r="F17" s="663"/>
      <c r="G17" s="664">
        <f>D17*E17</f>
        <v>0</v>
      </c>
      <c r="H17" s="665">
        <f>D17*F17</f>
        <v>0</v>
      </c>
      <c r="I17" s="292"/>
    </row>
    <row r="18" spans="1:9" ht="12" customHeight="1">
      <c r="A18" s="666"/>
      <c r="B18" s="295" t="s">
        <v>500</v>
      </c>
      <c r="C18" s="667"/>
      <c r="D18" s="667"/>
      <c r="E18" s="662"/>
      <c r="F18" s="663"/>
      <c r="G18" s="664"/>
      <c r="H18" s="665"/>
      <c r="I18" s="298"/>
    </row>
    <row r="19" spans="1:9" ht="12" customHeight="1">
      <c r="A19" s="666" t="s">
        <v>501</v>
      </c>
      <c r="B19" s="295" t="s">
        <v>502</v>
      </c>
      <c r="C19" s="667" t="s">
        <v>503</v>
      </c>
      <c r="D19" s="667">
        <v>20</v>
      </c>
      <c r="E19" s="662"/>
      <c r="F19" s="663"/>
      <c r="G19" s="664">
        <f>D19*E19</f>
        <v>0</v>
      </c>
      <c r="H19" s="665">
        <f>D19*F19</f>
        <v>0</v>
      </c>
      <c r="I19" s="292"/>
    </row>
    <row r="20" spans="1:9" ht="12" customHeight="1">
      <c r="A20" s="666"/>
      <c r="B20" s="295" t="s">
        <v>495</v>
      </c>
      <c r="C20" s="667"/>
      <c r="D20" s="667"/>
      <c r="E20" s="662"/>
      <c r="F20" s="663"/>
      <c r="G20" s="664"/>
      <c r="H20" s="665"/>
      <c r="I20" s="298"/>
    </row>
    <row r="21" spans="1:9" ht="12" customHeight="1">
      <c r="A21" s="666" t="s">
        <v>504</v>
      </c>
      <c r="B21" s="295" t="s">
        <v>502</v>
      </c>
      <c r="C21" s="667" t="s">
        <v>503</v>
      </c>
      <c r="D21" s="667">
        <v>2</v>
      </c>
      <c r="E21" s="662"/>
      <c r="F21" s="663"/>
      <c r="G21" s="664">
        <f>D21*E21</f>
        <v>0</v>
      </c>
      <c r="H21" s="665">
        <f>D21*F21</f>
        <v>0</v>
      </c>
      <c r="I21" s="292"/>
    </row>
    <row r="22" spans="1:9" ht="12" customHeight="1">
      <c r="A22" s="666"/>
      <c r="B22" s="295" t="s">
        <v>497</v>
      </c>
      <c r="C22" s="667"/>
      <c r="D22" s="667"/>
      <c r="E22" s="662"/>
      <c r="F22" s="663"/>
      <c r="G22" s="664"/>
      <c r="H22" s="665"/>
      <c r="I22" s="298"/>
    </row>
    <row r="23" spans="1:9" ht="12" customHeight="1">
      <c r="A23" s="666" t="s">
        <v>505</v>
      </c>
      <c r="B23" s="299" t="s">
        <v>506</v>
      </c>
      <c r="C23" s="667" t="s">
        <v>145</v>
      </c>
      <c r="D23" s="667">
        <v>2</v>
      </c>
      <c r="E23" s="662"/>
      <c r="F23" s="663"/>
      <c r="G23" s="664">
        <f>D23*E23</f>
        <v>0</v>
      </c>
      <c r="H23" s="665">
        <f>D23*F23</f>
        <v>0</v>
      </c>
      <c r="I23" s="292"/>
    </row>
    <row r="24" spans="1:9" ht="12" customHeight="1">
      <c r="A24" s="666"/>
      <c r="B24" s="299" t="s">
        <v>507</v>
      </c>
      <c r="C24" s="667"/>
      <c r="D24" s="667"/>
      <c r="E24" s="662"/>
      <c r="F24" s="663"/>
      <c r="G24" s="664"/>
      <c r="H24" s="665"/>
      <c r="I24" s="298"/>
    </row>
    <row r="25" spans="1:9" ht="12" customHeight="1">
      <c r="A25" s="666" t="s">
        <v>508</v>
      </c>
      <c r="B25" s="300" t="s">
        <v>509</v>
      </c>
      <c r="C25" s="667" t="s">
        <v>503</v>
      </c>
      <c r="D25" s="667">
        <v>10</v>
      </c>
      <c r="E25" s="662"/>
      <c r="F25" s="663"/>
      <c r="G25" s="664">
        <f>D25*E25</f>
        <v>0</v>
      </c>
      <c r="H25" s="665">
        <f>D25*F25</f>
        <v>0</v>
      </c>
      <c r="I25" s="292"/>
    </row>
    <row r="26" spans="1:9" ht="12" customHeight="1">
      <c r="A26" s="666"/>
      <c r="B26" s="299" t="s">
        <v>507</v>
      </c>
      <c r="C26" s="667"/>
      <c r="D26" s="667"/>
      <c r="E26" s="662"/>
      <c r="F26" s="663"/>
      <c r="G26" s="664"/>
      <c r="H26" s="665"/>
      <c r="I26" s="294"/>
    </row>
    <row r="27" spans="1:9" ht="12" customHeight="1">
      <c r="A27" s="666" t="s">
        <v>510</v>
      </c>
      <c r="B27" s="300" t="s">
        <v>511</v>
      </c>
      <c r="C27" s="667" t="s">
        <v>503</v>
      </c>
      <c r="D27" s="667">
        <v>9</v>
      </c>
      <c r="E27" s="662"/>
      <c r="F27" s="663"/>
      <c r="G27" s="664">
        <f>D27*E27</f>
        <v>0</v>
      </c>
      <c r="H27" s="665">
        <f>D27*F27</f>
        <v>0</v>
      </c>
      <c r="I27" s="292"/>
    </row>
    <row r="28" spans="1:9" ht="12" customHeight="1">
      <c r="A28" s="666"/>
      <c r="B28" s="299" t="s">
        <v>507</v>
      </c>
      <c r="C28" s="667"/>
      <c r="D28" s="667"/>
      <c r="E28" s="662"/>
      <c r="F28" s="663"/>
      <c r="G28" s="664"/>
      <c r="H28" s="665"/>
      <c r="I28" s="294"/>
    </row>
    <row r="29" spans="1:9" ht="12" customHeight="1">
      <c r="A29" s="666" t="s">
        <v>512</v>
      </c>
      <c r="B29" s="300" t="s">
        <v>513</v>
      </c>
      <c r="C29" s="667" t="s">
        <v>503</v>
      </c>
      <c r="D29" s="667">
        <v>4</v>
      </c>
      <c r="E29" s="662"/>
      <c r="F29" s="663"/>
      <c r="G29" s="664">
        <f>D29*E29</f>
        <v>0</v>
      </c>
      <c r="H29" s="665">
        <f>D29*F29</f>
        <v>0</v>
      </c>
      <c r="I29" s="292"/>
    </row>
    <row r="30" spans="1:9" ht="12" customHeight="1">
      <c r="A30" s="666"/>
      <c r="B30" s="299" t="s">
        <v>507</v>
      </c>
      <c r="C30" s="667"/>
      <c r="D30" s="667"/>
      <c r="E30" s="662"/>
      <c r="F30" s="663"/>
      <c r="G30" s="664"/>
      <c r="H30" s="665"/>
      <c r="I30" s="294"/>
    </row>
    <row r="31" spans="1:9" ht="12" customHeight="1">
      <c r="A31" s="666" t="s">
        <v>514</v>
      </c>
      <c r="B31" s="300" t="s">
        <v>515</v>
      </c>
      <c r="C31" s="667" t="s">
        <v>503</v>
      </c>
      <c r="D31" s="667">
        <v>5</v>
      </c>
      <c r="E31" s="662"/>
      <c r="F31" s="663"/>
      <c r="G31" s="664">
        <f>D31*E31</f>
        <v>0</v>
      </c>
      <c r="H31" s="665">
        <f>D31*F31</f>
        <v>0</v>
      </c>
      <c r="I31" s="292"/>
    </row>
    <row r="32" spans="1:9" ht="12" customHeight="1">
      <c r="A32" s="666"/>
      <c r="B32" s="299" t="s">
        <v>507</v>
      </c>
      <c r="C32" s="667"/>
      <c r="D32" s="667"/>
      <c r="E32" s="662"/>
      <c r="F32" s="663"/>
      <c r="G32" s="664"/>
      <c r="H32" s="665"/>
      <c r="I32" s="294"/>
    </row>
    <row r="33" spans="1:9" ht="12" customHeight="1">
      <c r="A33" s="289" t="s">
        <v>516</v>
      </c>
      <c r="B33" s="300" t="s">
        <v>517</v>
      </c>
      <c r="C33" s="291" t="s">
        <v>145</v>
      </c>
      <c r="D33" s="291">
        <v>5</v>
      </c>
      <c r="E33" s="351"/>
      <c r="F33" s="350"/>
      <c r="G33" s="296">
        <f>D33*E33</f>
        <v>0</v>
      </c>
      <c r="H33" s="297">
        <f>D33*F33</f>
        <v>0</v>
      </c>
      <c r="I33" s="292"/>
    </row>
    <row r="34" spans="1:9" ht="12" customHeight="1" thickBot="1">
      <c r="A34" s="301" t="s">
        <v>518</v>
      </c>
      <c r="B34" s="302" t="s">
        <v>519</v>
      </c>
      <c r="C34" s="303" t="s">
        <v>192</v>
      </c>
      <c r="D34" s="303">
        <v>3</v>
      </c>
      <c r="E34" s="352"/>
      <c r="F34" s="353"/>
      <c r="G34" s="304">
        <f>D34*E34</f>
        <v>0</v>
      </c>
      <c r="H34" s="305">
        <f>D34*F34</f>
        <v>0</v>
      </c>
      <c r="I34" s="292"/>
    </row>
    <row r="35" spans="1:9" ht="11.25" customHeight="1" thickBot="1" thickTop="1">
      <c r="A35" s="306"/>
      <c r="B35" s="307" t="s">
        <v>520</v>
      </c>
      <c r="C35" s="308"/>
      <c r="D35" s="309"/>
      <c r="E35" s="310"/>
      <c r="F35" s="311"/>
      <c r="G35" s="311">
        <f>SUM(G5:G34)</f>
        <v>0</v>
      </c>
      <c r="H35" s="312">
        <f>SUM(H5:H34)</f>
        <v>0</v>
      </c>
      <c r="I35" s="313"/>
    </row>
    <row r="36" spans="1:9" ht="14.25" customHeight="1">
      <c r="A36" s="314"/>
      <c r="B36" s="315"/>
      <c r="C36" s="314"/>
      <c r="D36" s="315"/>
      <c r="E36" s="316"/>
      <c r="F36" s="317"/>
      <c r="G36" s="318"/>
      <c r="H36" s="317"/>
      <c r="I36" s="317"/>
    </row>
  </sheetData>
  <sheetProtection/>
  <mergeCells count="99">
    <mergeCell ref="A13:A14"/>
    <mergeCell ref="D17:D18"/>
    <mergeCell ref="B2:B3"/>
    <mergeCell ref="A2:A3"/>
    <mergeCell ref="D11:D12"/>
    <mergeCell ref="A11:A12"/>
    <mergeCell ref="C11:C12"/>
    <mergeCell ref="A9:A10"/>
    <mergeCell ref="C9:C10"/>
    <mergeCell ref="C15:C16"/>
    <mergeCell ref="A21:A22"/>
    <mergeCell ref="A23:A24"/>
    <mergeCell ref="C23:C24"/>
    <mergeCell ref="D23:D24"/>
    <mergeCell ref="C21:C22"/>
    <mergeCell ref="D19:D20"/>
    <mergeCell ref="H2:H3"/>
    <mergeCell ref="C2:C3"/>
    <mergeCell ref="D2:D3"/>
    <mergeCell ref="E2:E3"/>
    <mergeCell ref="G2:G3"/>
    <mergeCell ref="F2:F3"/>
    <mergeCell ref="A29:A30"/>
    <mergeCell ref="C29:C30"/>
    <mergeCell ref="D9:D10"/>
    <mergeCell ref="A15:A16"/>
    <mergeCell ref="C13:C14"/>
    <mergeCell ref="A19:A20"/>
    <mergeCell ref="A17:A18"/>
    <mergeCell ref="C17:C18"/>
    <mergeCell ref="C19:C20"/>
    <mergeCell ref="D21:D22"/>
    <mergeCell ref="D31:D32"/>
    <mergeCell ref="A25:A26"/>
    <mergeCell ref="C25:C26"/>
    <mergeCell ref="D25:D26"/>
    <mergeCell ref="A27:A28"/>
    <mergeCell ref="C27:C28"/>
    <mergeCell ref="D27:D28"/>
    <mergeCell ref="D29:D30"/>
    <mergeCell ref="A31:A32"/>
    <mergeCell ref="C31:C32"/>
    <mergeCell ref="D15:D16"/>
    <mergeCell ref="D13:D14"/>
    <mergeCell ref="E9:E10"/>
    <mergeCell ref="F9:F10"/>
    <mergeCell ref="G9:G10"/>
    <mergeCell ref="E11:E12"/>
    <mergeCell ref="F11:F12"/>
    <mergeCell ref="G11:G12"/>
    <mergeCell ref="E15:E16"/>
    <mergeCell ref="F15:F16"/>
    <mergeCell ref="H11:H12"/>
    <mergeCell ref="A5:A8"/>
    <mergeCell ref="C5:C8"/>
    <mergeCell ref="D5:D8"/>
    <mergeCell ref="E5:E8"/>
    <mergeCell ref="F5:F8"/>
    <mergeCell ref="G5:G8"/>
    <mergeCell ref="H5:H8"/>
    <mergeCell ref="H9:H10"/>
    <mergeCell ref="G15:G16"/>
    <mergeCell ref="H15:H16"/>
    <mergeCell ref="E13:E14"/>
    <mergeCell ref="F13:F14"/>
    <mergeCell ref="G13:G14"/>
    <mergeCell ref="H13:H14"/>
    <mergeCell ref="E19:E20"/>
    <mergeCell ref="F19:F20"/>
    <mergeCell ref="G19:G20"/>
    <mergeCell ref="H19:H20"/>
    <mergeCell ref="E17:E18"/>
    <mergeCell ref="F17:F18"/>
    <mergeCell ref="G17:G18"/>
    <mergeCell ref="H17:H18"/>
    <mergeCell ref="E23:E24"/>
    <mergeCell ref="F23:F24"/>
    <mergeCell ref="G23:G24"/>
    <mergeCell ref="H23:H24"/>
    <mergeCell ref="E21:E22"/>
    <mergeCell ref="F21:F22"/>
    <mergeCell ref="G21:G22"/>
    <mergeCell ref="H21:H22"/>
    <mergeCell ref="E27:E28"/>
    <mergeCell ref="F27:F28"/>
    <mergeCell ref="G27:G28"/>
    <mergeCell ref="H27:H28"/>
    <mergeCell ref="E25:E26"/>
    <mergeCell ref="F25:F26"/>
    <mergeCell ref="G25:G26"/>
    <mergeCell ref="H25:H26"/>
    <mergeCell ref="E31:E32"/>
    <mergeCell ref="F31:F32"/>
    <mergeCell ref="G31:G32"/>
    <mergeCell ref="H31:H32"/>
    <mergeCell ref="E29:E30"/>
    <mergeCell ref="F29:F30"/>
    <mergeCell ref="G29:G30"/>
    <mergeCell ref="H29:H30"/>
  </mergeCells>
  <printOptions/>
  <pageMargins left="0.6692913385826772" right="0.2362204724409449" top="0.9448818897637796" bottom="0.9448818897637796" header="0.5118110236220472" footer="0.5118110236220472"/>
  <pageSetup fitToHeight="2" horizontalDpi="600" verticalDpi="600" orientation="portrait" paperSize="9" scale="70" r:id="rId1"/>
  <headerFooter alignWithMargins="0">
    <oddHeader>&amp;RNemocnice Vyškov
Poliklinika - sociální zařízení</oddHeader>
    <oddFooter>&amp;C
&amp;D
&amp;Rstrana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A25" sqref="A25:F29"/>
    </sheetView>
  </sheetViews>
  <sheetFormatPr defaultColWidth="9.00390625" defaultRowHeight="12.75"/>
  <cols>
    <col min="1" max="1" width="28.25390625" style="0" customWidth="1"/>
    <col min="3" max="3" width="22.75390625" style="0" customWidth="1"/>
    <col min="4" max="4" width="10.875" style="0" customWidth="1"/>
    <col min="5" max="5" width="13.25390625" style="278" customWidth="1"/>
    <col min="6" max="6" width="12.625" style="278" customWidth="1"/>
  </cols>
  <sheetData>
    <row r="1" spans="1:6" ht="12.75">
      <c r="A1" s="321"/>
      <c r="E1"/>
      <c r="F1"/>
    </row>
    <row r="2" spans="1:6" ht="12.75">
      <c r="A2" s="321"/>
      <c r="E2"/>
      <c r="F2"/>
    </row>
    <row r="3" spans="1:6" ht="12.75">
      <c r="A3" s="321"/>
      <c r="E3"/>
      <c r="F3"/>
    </row>
    <row r="4" spans="1:6" ht="12.75">
      <c r="A4" s="321"/>
      <c r="E4"/>
      <c r="F4"/>
    </row>
    <row r="5" spans="1:6" ht="12.75">
      <c r="A5" s="322"/>
      <c r="E5"/>
      <c r="F5"/>
    </row>
    <row r="6" spans="1:6" ht="12.75">
      <c r="A6" s="323" t="s">
        <v>546</v>
      </c>
      <c r="E6"/>
      <c r="F6"/>
    </row>
    <row r="7" spans="1:6" ht="12.75">
      <c r="A7" s="322"/>
      <c r="E7"/>
      <c r="F7"/>
    </row>
    <row r="8" spans="1:6" ht="13.5" thickBot="1">
      <c r="A8" s="322"/>
      <c r="E8"/>
      <c r="F8"/>
    </row>
    <row r="9" spans="1:6" ht="18.75" thickTop="1">
      <c r="A9" s="324" t="s">
        <v>522</v>
      </c>
      <c r="B9" s="325"/>
      <c r="C9" s="325"/>
      <c r="D9" s="325"/>
      <c r="E9" s="326" t="s">
        <v>523</v>
      </c>
      <c r="F9" s="327"/>
    </row>
    <row r="10" spans="1:6" ht="12.75">
      <c r="A10" s="328"/>
      <c r="B10" s="328"/>
      <c r="C10" s="328"/>
      <c r="D10" s="328"/>
      <c r="E10" s="328"/>
      <c r="F10" s="328"/>
    </row>
    <row r="11" spans="1:6" ht="15.75">
      <c r="A11" s="660"/>
      <c r="B11" s="660"/>
      <c r="C11" s="329"/>
      <c r="D11" s="329"/>
      <c r="E11" s="329"/>
      <c r="F11" s="329"/>
    </row>
    <row r="12" spans="1:6" ht="12.75">
      <c r="A12" s="328"/>
      <c r="B12" s="328"/>
      <c r="C12" s="328"/>
      <c r="D12" s="328"/>
      <c r="E12" s="330"/>
      <c r="F12" s="330"/>
    </row>
    <row r="13" spans="1:6" ht="12.75">
      <c r="A13" s="328"/>
      <c r="B13" s="328"/>
      <c r="C13" s="328"/>
      <c r="D13" s="328"/>
      <c r="E13" s="331" t="s">
        <v>25</v>
      </c>
      <c r="F13" s="331" t="s">
        <v>26</v>
      </c>
    </row>
    <row r="14" spans="1:6" ht="12.75">
      <c r="A14" s="332" t="s">
        <v>544</v>
      </c>
      <c r="B14" s="328"/>
      <c r="C14" s="328"/>
      <c r="D14" s="328"/>
      <c r="E14" s="333">
        <f>'VZT 5NP Pol'!G31</f>
        <v>0</v>
      </c>
      <c r="F14" s="333">
        <f>'VZT 5NP Pol'!H31</f>
        <v>0</v>
      </c>
    </row>
    <row r="15" spans="1:6" s="354" customFormat="1" ht="12.75">
      <c r="A15" s="334" t="s">
        <v>524</v>
      </c>
      <c r="B15" s="329"/>
      <c r="C15" s="329"/>
      <c r="D15" s="661">
        <f>E14+F14</f>
        <v>0</v>
      </c>
      <c r="E15" s="661"/>
      <c r="F15" s="661"/>
    </row>
    <row r="16" spans="1:6" ht="12.75">
      <c r="A16" s="328"/>
      <c r="B16" s="328" t="s">
        <v>525</v>
      </c>
      <c r="C16" s="330" t="s">
        <v>85</v>
      </c>
      <c r="D16" s="330"/>
      <c r="E16" s="331" t="s">
        <v>526</v>
      </c>
      <c r="F16" s="333" t="s">
        <v>527</v>
      </c>
    </row>
    <row r="17" spans="1:6" ht="12.75">
      <c r="A17" s="328" t="s">
        <v>528</v>
      </c>
      <c r="B17" s="335" t="s">
        <v>107</v>
      </c>
      <c r="C17" s="335">
        <v>1</v>
      </c>
      <c r="D17" s="336"/>
      <c r="E17" s="348"/>
      <c r="F17" s="333">
        <f>C17*E17</f>
        <v>0</v>
      </c>
    </row>
    <row r="18" spans="1:6" ht="12.75">
      <c r="A18" s="328" t="s">
        <v>529</v>
      </c>
      <c r="B18" s="335" t="s">
        <v>107</v>
      </c>
      <c r="C18" s="335">
        <v>1</v>
      </c>
      <c r="D18" s="336"/>
      <c r="E18" s="349"/>
      <c r="F18" s="333">
        <f>C18*E18</f>
        <v>0</v>
      </c>
    </row>
    <row r="19" spans="1:6" ht="12.75">
      <c r="A19" s="328" t="s">
        <v>530</v>
      </c>
      <c r="B19" s="335" t="s">
        <v>107</v>
      </c>
      <c r="C19" s="335">
        <v>1</v>
      </c>
      <c r="D19" s="336"/>
      <c r="E19" s="349"/>
      <c r="F19" s="333">
        <f>C19*E19</f>
        <v>0</v>
      </c>
    </row>
    <row r="20" spans="1:6" ht="12.75">
      <c r="A20" s="334" t="s">
        <v>531</v>
      </c>
      <c r="B20" s="329"/>
      <c r="C20" s="329"/>
      <c r="D20" s="329"/>
      <c r="E20" s="338"/>
      <c r="F20" s="339">
        <f>SUM(F17:F19)</f>
        <v>0</v>
      </c>
    </row>
    <row r="21" spans="1:6" ht="12.75">
      <c r="A21" s="340"/>
      <c r="B21" s="328"/>
      <c r="C21" s="328"/>
      <c r="D21" s="328"/>
      <c r="E21" s="328"/>
      <c r="F21" s="328"/>
    </row>
    <row r="22" spans="1:6" ht="12.75">
      <c r="A22" s="341"/>
      <c r="B22" s="328"/>
      <c r="C22" s="328"/>
      <c r="D22" s="328"/>
      <c r="E22" s="333"/>
      <c r="F22" s="333"/>
    </row>
    <row r="23" spans="1:6" ht="12.75">
      <c r="A23" s="328"/>
      <c r="B23" s="328"/>
      <c r="C23" s="328"/>
      <c r="D23" s="328"/>
      <c r="E23" s="342"/>
      <c r="F23" s="342"/>
    </row>
    <row r="24" spans="1:6" ht="12.75">
      <c r="A24" s="334" t="s">
        <v>532</v>
      </c>
      <c r="B24" s="329"/>
      <c r="C24" s="329"/>
      <c r="D24" s="329"/>
      <c r="E24" s="339"/>
      <c r="F24" s="339">
        <f>D15+F20</f>
        <v>0</v>
      </c>
    </row>
    <row r="25" spans="1:6" ht="12.75">
      <c r="A25" s="328" t="s">
        <v>533</v>
      </c>
      <c r="B25" s="328"/>
      <c r="C25" s="328"/>
      <c r="D25" s="328"/>
      <c r="E25" s="337"/>
      <c r="F25" s="347"/>
    </row>
    <row r="26" spans="1:6" ht="12.75">
      <c r="A26" s="328" t="s">
        <v>534</v>
      </c>
      <c r="B26" s="328"/>
      <c r="C26" s="328"/>
      <c r="D26" s="328"/>
      <c r="E26" s="337"/>
      <c r="F26" s="347"/>
    </row>
    <row r="27" spans="1:6" ht="12.75">
      <c r="A27" s="328" t="s">
        <v>535</v>
      </c>
      <c r="B27" s="328"/>
      <c r="C27" s="328"/>
      <c r="D27" s="328"/>
      <c r="E27" s="333"/>
      <c r="F27" s="333">
        <f>F25*0.15</f>
        <v>0</v>
      </c>
    </row>
    <row r="28" spans="1:6" ht="12.75">
      <c r="A28" s="328" t="s">
        <v>536</v>
      </c>
      <c r="B28" s="328"/>
      <c r="C28" s="328"/>
      <c r="D28" s="328"/>
      <c r="E28" s="333"/>
      <c r="F28" s="333">
        <f>F26*0.21</f>
        <v>0</v>
      </c>
    </row>
    <row r="29" spans="1:6" ht="12.75">
      <c r="A29" s="343" t="s">
        <v>537</v>
      </c>
      <c r="B29" s="329"/>
      <c r="C29" s="329"/>
      <c r="D29" s="329"/>
      <c r="E29" s="344"/>
      <c r="F29" s="344">
        <f>SUM(F25:F28)</f>
        <v>0</v>
      </c>
    </row>
    <row r="31" spans="2:6" ht="12.75">
      <c r="B31" s="345"/>
      <c r="C31" s="345"/>
      <c r="D31" s="345"/>
      <c r="E31" s="346"/>
      <c r="F31" s="346"/>
    </row>
  </sheetData>
  <sheetProtection/>
  <mergeCells count="2">
    <mergeCell ref="A11:B11"/>
    <mergeCell ref="D15:F15"/>
  </mergeCells>
  <printOptions/>
  <pageMargins left="0.8267716535433072" right="0.5905511811023623" top="0.7874015748031497" bottom="0.3937007874015748" header="0.4330708661417323" footer="0.3937007874015748"/>
  <pageSetup horizontalDpi="360" verticalDpi="360" orientation="portrait" paperSize="9" scale="70" r:id="rId1"/>
  <headerFooter alignWithMargins="0">
    <oddHeader>&amp;RNemocnice Vyškov
Poliklinika - sociální zařízení</oddHeader>
    <oddFooter>&amp;C
 REKAPITULACE NÁKLADŮ
&amp;D&amp;Rstrana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32" sqref="K32"/>
    </sheetView>
  </sheetViews>
  <sheetFormatPr defaultColWidth="9.00390625" defaultRowHeight="12.75"/>
  <cols>
    <col min="1" max="1" width="8.00390625" style="275" customWidth="1"/>
    <col min="2" max="2" width="47.25390625" style="276" customWidth="1"/>
    <col min="3" max="3" width="6.75390625" style="319" customWidth="1"/>
    <col min="4" max="4" width="6.75390625" style="275" customWidth="1"/>
    <col min="5" max="5" width="16.25390625" style="320" customWidth="1"/>
    <col min="6" max="6" width="11.875" style="278" customWidth="1"/>
    <col min="7" max="7" width="15.125" style="278" customWidth="1"/>
    <col min="8" max="8" width="15.875" style="278" customWidth="1"/>
    <col min="9" max="9" width="13.25390625" style="278" hidden="1" customWidth="1"/>
  </cols>
  <sheetData>
    <row r="1" spans="3:5" ht="13.5" thickBot="1">
      <c r="C1" s="276"/>
      <c r="D1" s="276"/>
      <c r="E1" s="277"/>
    </row>
    <row r="2" spans="1:9" ht="13.5" customHeight="1" thickTop="1">
      <c r="A2" s="681" t="s">
        <v>473</v>
      </c>
      <c r="B2" s="679" t="s">
        <v>474</v>
      </c>
      <c r="C2" s="673" t="s">
        <v>32</v>
      </c>
      <c r="D2" s="675" t="s">
        <v>475</v>
      </c>
      <c r="E2" s="677" t="s">
        <v>476</v>
      </c>
      <c r="F2" s="677" t="s">
        <v>477</v>
      </c>
      <c r="G2" s="677" t="s">
        <v>478</v>
      </c>
      <c r="H2" s="671" t="s">
        <v>479</v>
      </c>
      <c r="I2" s="279"/>
    </row>
    <row r="3" spans="1:9" ht="18.75" customHeight="1" thickBot="1">
      <c r="A3" s="682"/>
      <c r="B3" s="680"/>
      <c r="C3" s="674"/>
      <c r="D3" s="676"/>
      <c r="E3" s="678"/>
      <c r="F3" s="678"/>
      <c r="G3" s="678"/>
      <c r="H3" s="672"/>
      <c r="I3" s="280"/>
    </row>
    <row r="4" spans="1:9" ht="23.25" customHeight="1" thickTop="1">
      <c r="A4" s="281"/>
      <c r="B4" s="282" t="s">
        <v>544</v>
      </c>
      <c r="C4" s="283"/>
      <c r="D4" s="284"/>
      <c r="E4" s="285"/>
      <c r="F4" s="286"/>
      <c r="G4" s="286"/>
      <c r="H4" s="287"/>
      <c r="I4" s="288"/>
    </row>
    <row r="5" spans="1:9" ht="12.75" customHeight="1">
      <c r="A5" s="666" t="s">
        <v>481</v>
      </c>
      <c r="B5" s="290" t="s">
        <v>482</v>
      </c>
      <c r="C5" s="667" t="s">
        <v>483</v>
      </c>
      <c r="D5" s="667">
        <v>1</v>
      </c>
      <c r="E5" s="683"/>
      <c r="F5" s="686"/>
      <c r="G5" s="669">
        <f>D5*E5</f>
        <v>0</v>
      </c>
      <c r="H5" s="670">
        <f>D5*F5</f>
        <v>0</v>
      </c>
      <c r="I5" s="292"/>
    </row>
    <row r="6" spans="1:9" ht="12" customHeight="1">
      <c r="A6" s="666"/>
      <c r="B6" s="290" t="s">
        <v>484</v>
      </c>
      <c r="C6" s="667"/>
      <c r="D6" s="667"/>
      <c r="E6" s="684"/>
      <c r="F6" s="687"/>
      <c r="G6" s="669"/>
      <c r="H6" s="670"/>
      <c r="I6" s="292"/>
    </row>
    <row r="7" spans="1:9" ht="12" customHeight="1">
      <c r="A7" s="666"/>
      <c r="B7" s="293" t="s">
        <v>485</v>
      </c>
      <c r="C7" s="667"/>
      <c r="D7" s="667"/>
      <c r="E7" s="684"/>
      <c r="F7" s="687"/>
      <c r="G7" s="669"/>
      <c r="H7" s="670"/>
      <c r="I7" s="294"/>
    </row>
    <row r="8" spans="1:9" ht="12" customHeight="1">
      <c r="A8" s="666"/>
      <c r="B8" s="293" t="s">
        <v>486</v>
      </c>
      <c r="C8" s="667"/>
      <c r="D8" s="667"/>
      <c r="E8" s="685"/>
      <c r="F8" s="688"/>
      <c r="G8" s="669"/>
      <c r="H8" s="670"/>
      <c r="I8" s="294"/>
    </row>
    <row r="9" spans="1:9" ht="12" customHeight="1">
      <c r="A9" s="666" t="s">
        <v>487</v>
      </c>
      <c r="B9" s="295" t="s">
        <v>488</v>
      </c>
      <c r="C9" s="667" t="s">
        <v>483</v>
      </c>
      <c r="D9" s="667">
        <v>2</v>
      </c>
      <c r="E9" s="683"/>
      <c r="F9" s="683"/>
      <c r="G9" s="689">
        <f>D9*E9</f>
        <v>0</v>
      </c>
      <c r="H9" s="689">
        <f>D9*F9</f>
        <v>0</v>
      </c>
      <c r="I9" s="292"/>
    </row>
    <row r="10" spans="1:9" ht="12" customHeight="1">
      <c r="A10" s="666"/>
      <c r="B10" s="295" t="s">
        <v>489</v>
      </c>
      <c r="C10" s="667"/>
      <c r="D10" s="667"/>
      <c r="E10" s="684"/>
      <c r="F10" s="684"/>
      <c r="G10" s="690"/>
      <c r="H10" s="691"/>
      <c r="I10" s="298"/>
    </row>
    <row r="11" spans="1:9" ht="12.75" customHeight="1">
      <c r="A11" s="666" t="s">
        <v>490</v>
      </c>
      <c r="B11" s="295" t="s">
        <v>491</v>
      </c>
      <c r="C11" s="667" t="s">
        <v>483</v>
      </c>
      <c r="D11" s="667">
        <v>1</v>
      </c>
      <c r="E11" s="683"/>
      <c r="F11" s="683"/>
      <c r="G11" s="689">
        <f>D11*E11</f>
        <v>0</v>
      </c>
      <c r="H11" s="689">
        <f>D11*F11</f>
        <v>0</v>
      </c>
      <c r="I11" s="292"/>
    </row>
    <row r="12" spans="1:9" ht="12" customHeight="1">
      <c r="A12" s="666"/>
      <c r="B12" s="295" t="s">
        <v>492</v>
      </c>
      <c r="C12" s="667"/>
      <c r="D12" s="667"/>
      <c r="E12" s="684"/>
      <c r="F12" s="684"/>
      <c r="G12" s="690"/>
      <c r="H12" s="691"/>
      <c r="I12" s="298"/>
    </row>
    <row r="13" spans="1:9" ht="12" customHeight="1">
      <c r="A13" s="666" t="s">
        <v>493</v>
      </c>
      <c r="B13" s="295" t="s">
        <v>494</v>
      </c>
      <c r="C13" s="667" t="s">
        <v>483</v>
      </c>
      <c r="D13" s="667">
        <v>10</v>
      </c>
      <c r="E13" s="683"/>
      <c r="F13" s="683"/>
      <c r="G13" s="689">
        <f>D13*E13</f>
        <v>0</v>
      </c>
      <c r="H13" s="689">
        <f>D13*F13</f>
        <v>0</v>
      </c>
      <c r="I13" s="292"/>
    </row>
    <row r="14" spans="1:9" ht="12" customHeight="1">
      <c r="A14" s="666"/>
      <c r="B14" s="295" t="s">
        <v>495</v>
      </c>
      <c r="C14" s="667"/>
      <c r="D14" s="667"/>
      <c r="E14" s="684"/>
      <c r="F14" s="684"/>
      <c r="G14" s="690"/>
      <c r="H14" s="691"/>
      <c r="I14" s="298"/>
    </row>
    <row r="15" spans="1:9" ht="12" customHeight="1">
      <c r="A15" s="666" t="s">
        <v>498</v>
      </c>
      <c r="B15" s="295" t="s">
        <v>499</v>
      </c>
      <c r="C15" s="667" t="s">
        <v>483</v>
      </c>
      <c r="D15" s="667">
        <v>6</v>
      </c>
      <c r="E15" s="683"/>
      <c r="F15" s="683"/>
      <c r="G15" s="689">
        <f>D15*E15</f>
        <v>0</v>
      </c>
      <c r="H15" s="689">
        <f>D15*F15</f>
        <v>0</v>
      </c>
      <c r="I15" s="292"/>
    </row>
    <row r="16" spans="1:9" ht="12" customHeight="1">
      <c r="A16" s="666"/>
      <c r="B16" s="295" t="s">
        <v>500</v>
      </c>
      <c r="C16" s="667"/>
      <c r="D16" s="667"/>
      <c r="E16" s="684"/>
      <c r="F16" s="684"/>
      <c r="G16" s="690"/>
      <c r="H16" s="691"/>
      <c r="I16" s="298"/>
    </row>
    <row r="17" spans="1:9" ht="12" customHeight="1">
      <c r="A17" s="666" t="s">
        <v>501</v>
      </c>
      <c r="B17" s="295" t="s">
        <v>502</v>
      </c>
      <c r="C17" s="667" t="s">
        <v>503</v>
      </c>
      <c r="D17" s="667">
        <v>20</v>
      </c>
      <c r="E17" s="683"/>
      <c r="F17" s="683"/>
      <c r="G17" s="689">
        <f>D17*E17</f>
        <v>0</v>
      </c>
      <c r="H17" s="689">
        <f>D17*F17</f>
        <v>0</v>
      </c>
      <c r="I17" s="292"/>
    </row>
    <row r="18" spans="1:9" ht="12" customHeight="1">
      <c r="A18" s="666"/>
      <c r="B18" s="295" t="s">
        <v>495</v>
      </c>
      <c r="C18" s="667"/>
      <c r="D18" s="667"/>
      <c r="E18" s="684"/>
      <c r="F18" s="684"/>
      <c r="G18" s="690"/>
      <c r="H18" s="691"/>
      <c r="I18" s="298"/>
    </row>
    <row r="19" spans="1:9" ht="12" customHeight="1">
      <c r="A19" s="666" t="s">
        <v>505</v>
      </c>
      <c r="B19" s="299" t="s">
        <v>506</v>
      </c>
      <c r="C19" s="667" t="s">
        <v>145</v>
      </c>
      <c r="D19" s="667">
        <v>2</v>
      </c>
      <c r="E19" s="683"/>
      <c r="F19" s="683"/>
      <c r="G19" s="689">
        <f>D19*E19</f>
        <v>0</v>
      </c>
      <c r="H19" s="689">
        <f>D19*F19</f>
        <v>0</v>
      </c>
      <c r="I19" s="292"/>
    </row>
    <row r="20" spans="1:9" ht="12" customHeight="1">
      <c r="A20" s="666"/>
      <c r="B20" s="299" t="s">
        <v>507</v>
      </c>
      <c r="C20" s="667"/>
      <c r="D20" s="667"/>
      <c r="E20" s="684"/>
      <c r="F20" s="684"/>
      <c r="G20" s="690"/>
      <c r="H20" s="691"/>
      <c r="I20" s="298"/>
    </row>
    <row r="21" spans="1:9" ht="12" customHeight="1">
      <c r="A21" s="666" t="s">
        <v>508</v>
      </c>
      <c r="B21" s="300" t="s">
        <v>509</v>
      </c>
      <c r="C21" s="667" t="s">
        <v>503</v>
      </c>
      <c r="D21" s="667">
        <v>10</v>
      </c>
      <c r="E21" s="683"/>
      <c r="F21" s="683"/>
      <c r="G21" s="689">
        <f>D21*E21</f>
        <v>0</v>
      </c>
      <c r="H21" s="689">
        <f>D21*F21</f>
        <v>0</v>
      </c>
      <c r="I21" s="292"/>
    </row>
    <row r="22" spans="1:9" ht="12" customHeight="1">
      <c r="A22" s="666"/>
      <c r="B22" s="299" t="s">
        <v>507</v>
      </c>
      <c r="C22" s="667"/>
      <c r="D22" s="667"/>
      <c r="E22" s="684"/>
      <c r="F22" s="684"/>
      <c r="G22" s="690"/>
      <c r="H22" s="691"/>
      <c r="I22" s="294"/>
    </row>
    <row r="23" spans="1:9" ht="12" customHeight="1">
      <c r="A23" s="666" t="s">
        <v>510</v>
      </c>
      <c r="B23" s="300" t="s">
        <v>511</v>
      </c>
      <c r="C23" s="667" t="s">
        <v>503</v>
      </c>
      <c r="D23" s="667">
        <v>5</v>
      </c>
      <c r="E23" s="683"/>
      <c r="F23" s="683"/>
      <c r="G23" s="689">
        <f>D23*E23</f>
        <v>0</v>
      </c>
      <c r="H23" s="689">
        <f>D23*F23</f>
        <v>0</v>
      </c>
      <c r="I23" s="292"/>
    </row>
    <row r="24" spans="1:9" ht="12" customHeight="1">
      <c r="A24" s="666"/>
      <c r="B24" s="299" t="s">
        <v>507</v>
      </c>
      <c r="C24" s="667"/>
      <c r="D24" s="667"/>
      <c r="E24" s="684"/>
      <c r="F24" s="684"/>
      <c r="G24" s="690"/>
      <c r="H24" s="691"/>
      <c r="I24" s="294"/>
    </row>
    <row r="25" spans="1:9" ht="12" customHeight="1">
      <c r="A25" s="666" t="s">
        <v>512</v>
      </c>
      <c r="B25" s="300" t="s">
        <v>513</v>
      </c>
      <c r="C25" s="667" t="s">
        <v>503</v>
      </c>
      <c r="D25" s="667">
        <v>4</v>
      </c>
      <c r="E25" s="683"/>
      <c r="F25" s="683"/>
      <c r="G25" s="689">
        <f>D25*E25</f>
        <v>0</v>
      </c>
      <c r="H25" s="689">
        <f>D25*F25</f>
        <v>0</v>
      </c>
      <c r="I25" s="292"/>
    </row>
    <row r="26" spans="1:9" ht="12" customHeight="1">
      <c r="A26" s="666"/>
      <c r="B26" s="299" t="s">
        <v>507</v>
      </c>
      <c r="C26" s="667"/>
      <c r="D26" s="667"/>
      <c r="E26" s="684"/>
      <c r="F26" s="684"/>
      <c r="G26" s="690"/>
      <c r="H26" s="691"/>
      <c r="I26" s="294"/>
    </row>
    <row r="27" spans="1:9" ht="12" customHeight="1">
      <c r="A27" s="666" t="s">
        <v>514</v>
      </c>
      <c r="B27" s="300" t="s">
        <v>515</v>
      </c>
      <c r="C27" s="667" t="s">
        <v>503</v>
      </c>
      <c r="D27" s="667">
        <v>5</v>
      </c>
      <c r="E27" s="683"/>
      <c r="F27" s="683"/>
      <c r="G27" s="689">
        <f>D27*E27</f>
        <v>0</v>
      </c>
      <c r="H27" s="689">
        <f>D27*F27</f>
        <v>0</v>
      </c>
      <c r="I27" s="292"/>
    </row>
    <row r="28" spans="1:9" ht="12" customHeight="1">
      <c r="A28" s="666"/>
      <c r="B28" s="299" t="s">
        <v>507</v>
      </c>
      <c r="C28" s="667"/>
      <c r="D28" s="667"/>
      <c r="E28" s="684"/>
      <c r="F28" s="684"/>
      <c r="G28" s="690"/>
      <c r="H28" s="691"/>
      <c r="I28" s="294"/>
    </row>
    <row r="29" spans="1:9" ht="12" customHeight="1">
      <c r="A29" s="289" t="s">
        <v>516</v>
      </c>
      <c r="B29" s="300" t="s">
        <v>517</v>
      </c>
      <c r="C29" s="291" t="s">
        <v>145</v>
      </c>
      <c r="D29" s="291">
        <v>2</v>
      </c>
      <c r="E29" s="355"/>
      <c r="F29" s="350"/>
      <c r="G29" s="296">
        <f>D29*E29</f>
        <v>0</v>
      </c>
      <c r="H29" s="297">
        <f>D29*F29</f>
        <v>0</v>
      </c>
      <c r="I29" s="292"/>
    </row>
    <row r="30" spans="1:9" ht="12" customHeight="1" thickBot="1">
      <c r="A30" s="301" t="s">
        <v>518</v>
      </c>
      <c r="B30" s="302" t="s">
        <v>519</v>
      </c>
      <c r="C30" s="303" t="s">
        <v>192</v>
      </c>
      <c r="D30" s="303">
        <v>3</v>
      </c>
      <c r="E30" s="352"/>
      <c r="F30" s="353"/>
      <c r="G30" s="304">
        <f>D30*E30</f>
        <v>0</v>
      </c>
      <c r="H30" s="305">
        <f>D30*F30</f>
        <v>0</v>
      </c>
      <c r="I30" s="292"/>
    </row>
    <row r="31" spans="1:9" ht="27" customHeight="1" thickBot="1" thickTop="1">
      <c r="A31" s="356"/>
      <c r="B31" s="357" t="s">
        <v>545</v>
      </c>
      <c r="C31" s="358"/>
      <c r="D31" s="359"/>
      <c r="E31" s="360"/>
      <c r="F31" s="361"/>
      <c r="G31" s="361">
        <f>SUM(G5:G30)</f>
        <v>0</v>
      </c>
      <c r="H31" s="362">
        <f>SUM(H5:H30)</f>
        <v>0</v>
      </c>
      <c r="I31" s="313"/>
    </row>
    <row r="32" spans="1:9" ht="14.25" customHeight="1">
      <c r="A32" s="314"/>
      <c r="B32" s="315"/>
      <c r="C32" s="314"/>
      <c r="D32" s="315"/>
      <c r="E32" s="316"/>
      <c r="F32" s="317"/>
      <c r="G32" s="318"/>
      <c r="H32" s="317"/>
      <c r="I32" s="317"/>
    </row>
  </sheetData>
  <sheetProtection/>
  <mergeCells count="85">
    <mergeCell ref="G23:G24"/>
    <mergeCell ref="H23:H24"/>
    <mergeCell ref="G17:G18"/>
    <mergeCell ref="H17:H18"/>
    <mergeCell ref="G19:G20"/>
    <mergeCell ref="H19:H20"/>
    <mergeCell ref="G21:G22"/>
    <mergeCell ref="H21:H22"/>
    <mergeCell ref="G11:G12"/>
    <mergeCell ref="H11:H12"/>
    <mergeCell ref="G13:G14"/>
    <mergeCell ref="H13:H14"/>
    <mergeCell ref="G15:G16"/>
    <mergeCell ref="H15:H16"/>
    <mergeCell ref="E9:E10"/>
    <mergeCell ref="F9:F10"/>
    <mergeCell ref="G9:G10"/>
    <mergeCell ref="H9:H10"/>
    <mergeCell ref="E15:E16"/>
    <mergeCell ref="F15:F16"/>
    <mergeCell ref="E13:E14"/>
    <mergeCell ref="F13:F14"/>
    <mergeCell ref="E11:E12"/>
    <mergeCell ref="F11:F12"/>
    <mergeCell ref="F23:F24"/>
    <mergeCell ref="E21:E22"/>
    <mergeCell ref="F21:F22"/>
    <mergeCell ref="E19:E20"/>
    <mergeCell ref="F19:F20"/>
    <mergeCell ref="E17:E18"/>
    <mergeCell ref="F17:F18"/>
    <mergeCell ref="F25:F26"/>
    <mergeCell ref="G25:G26"/>
    <mergeCell ref="H25:H26"/>
    <mergeCell ref="E27:E28"/>
    <mergeCell ref="F27:F28"/>
    <mergeCell ref="G27:G28"/>
    <mergeCell ref="H27:H28"/>
    <mergeCell ref="E25:E26"/>
    <mergeCell ref="H5:H8"/>
    <mergeCell ref="C5:C8"/>
    <mergeCell ref="D5:D8"/>
    <mergeCell ref="E5:E8"/>
    <mergeCell ref="F5:F8"/>
    <mergeCell ref="E23:E24"/>
    <mergeCell ref="C23:C24"/>
    <mergeCell ref="D23:D24"/>
    <mergeCell ref="G5:G8"/>
    <mergeCell ref="D9:D10"/>
    <mergeCell ref="A25:A26"/>
    <mergeCell ref="D25:D26"/>
    <mergeCell ref="C25:C26"/>
    <mergeCell ref="A17:A18"/>
    <mergeCell ref="A15:A16"/>
    <mergeCell ref="A11:A12"/>
    <mergeCell ref="B2:B3"/>
    <mergeCell ref="C15:C16"/>
    <mergeCell ref="C11:C12"/>
    <mergeCell ref="C17:C18"/>
    <mergeCell ref="A2:A3"/>
    <mergeCell ref="H2:H3"/>
    <mergeCell ref="C2:C3"/>
    <mergeCell ref="D2:D3"/>
    <mergeCell ref="E2:E3"/>
    <mergeCell ref="G2:G3"/>
    <mergeCell ref="F2:F3"/>
    <mergeCell ref="A5:A8"/>
    <mergeCell ref="D17:D18"/>
    <mergeCell ref="A9:A10"/>
    <mergeCell ref="C9:C10"/>
    <mergeCell ref="A13:A14"/>
    <mergeCell ref="C13:C14"/>
    <mergeCell ref="D13:D14"/>
    <mergeCell ref="D11:D12"/>
    <mergeCell ref="D15:D16"/>
    <mergeCell ref="A27:A28"/>
    <mergeCell ref="C27:C28"/>
    <mergeCell ref="D27:D28"/>
    <mergeCell ref="D19:D20"/>
    <mergeCell ref="D21:D22"/>
    <mergeCell ref="A23:A24"/>
    <mergeCell ref="A21:A22"/>
    <mergeCell ref="C21:C22"/>
    <mergeCell ref="A19:A20"/>
    <mergeCell ref="C19:C20"/>
  </mergeCells>
  <printOptions/>
  <pageMargins left="0.6692913385826772" right="0.2362204724409449" top="0.9448818897637796" bottom="0.9448818897637796" header="0.5118110236220472" footer="0.5118110236220472"/>
  <pageSetup fitToHeight="2" horizontalDpi="600" verticalDpi="600" orientation="portrait" paperSize="9" scale="70" r:id="rId1"/>
  <headerFooter alignWithMargins="0">
    <oddHeader>&amp;RNemocnice Vyškov
Poliklinika - sociální zařízení</oddHeader>
    <oddFooter>&amp;C
&amp;D
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showGridLines="0" zoomScaleSheetLayoutView="75" zoomScalePageLayoutView="0" workbookViewId="0" topLeftCell="B4">
      <selection activeCell="L33" sqref="L33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436</v>
      </c>
      <c r="E2" s="5"/>
      <c r="F2" s="4"/>
      <c r="G2" s="6"/>
      <c r="H2" s="7" t="s">
        <v>0</v>
      </c>
      <c r="I2" s="8">
        <f ca="1">TODAY()</f>
        <v>42331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97</v>
      </c>
      <c r="E5" s="13" t="s">
        <v>98</v>
      </c>
      <c r="F5" s="14"/>
      <c r="G5" s="15"/>
      <c r="H5" s="14"/>
      <c r="I5" s="15"/>
      <c r="O5" s="8"/>
    </row>
    <row r="6" ht="15.75">
      <c r="E6" s="153" t="s">
        <v>435</v>
      </c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547"/>
      <c r="H11" s="18" t="s">
        <v>4</v>
      </c>
      <c r="I11" s="549"/>
      <c r="J11" s="17"/>
      <c r="K11" s="17"/>
    </row>
    <row r="12" spans="4:11" ht="12.75">
      <c r="D12" s="17"/>
      <c r="H12" s="18" t="s">
        <v>5</v>
      </c>
      <c r="I12" s="549"/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D14" s="548"/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D16" s="548"/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631">
        <f>ROUND(G31,0)</f>
        <v>0</v>
      </c>
      <c r="J19" s="632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633">
        <f>ROUND(I19*D20/100,0)</f>
        <v>0</v>
      </c>
      <c r="J20" s="634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633">
        <f>ROUND(H31,0)</f>
        <v>0</v>
      </c>
      <c r="J21" s="634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635">
        <f>ROUND(I21*D21/100,0)</f>
        <v>0</v>
      </c>
      <c r="J22" s="636"/>
      <c r="K22" s="34"/>
    </row>
    <row r="23" spans="2:11" ht="16.5" thickBot="1">
      <c r="B23" s="531" t="s">
        <v>14</v>
      </c>
      <c r="C23" s="43"/>
      <c r="D23" s="43"/>
      <c r="E23" s="532"/>
      <c r="F23" s="533"/>
      <c r="G23" s="534"/>
      <c r="H23" s="534"/>
      <c r="I23" s="629">
        <f>SUM(I19:I22)</f>
        <v>0</v>
      </c>
      <c r="J23" s="630"/>
      <c r="K23" s="39"/>
    </row>
    <row r="26" ht="1.5" customHeight="1"/>
    <row r="27" spans="2:12" ht="15.75" customHeight="1">
      <c r="B27" s="13" t="s">
        <v>15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</row>
    <row r="28" ht="5.25" customHeight="1">
      <c r="L28" s="41"/>
    </row>
    <row r="29" spans="2:10" ht="24" customHeight="1">
      <c r="B29" s="42" t="s">
        <v>16</v>
      </c>
      <c r="C29" s="43"/>
      <c r="D29" s="43"/>
      <c r="E29" s="44"/>
      <c r="F29" s="45" t="s">
        <v>17</v>
      </c>
      <c r="G29" s="46" t="str">
        <f>CONCATENATE("Základ DPH ",SazbaDPH1," %")</f>
        <v>Základ DPH 15 %</v>
      </c>
      <c r="H29" s="45" t="str">
        <f>CONCATENATE("Základ DPH ",SazbaDPH2," %")</f>
        <v>Základ DPH 21 %</v>
      </c>
      <c r="I29" s="45" t="s">
        <v>18</v>
      </c>
      <c r="J29" s="45" t="s">
        <v>12</v>
      </c>
    </row>
    <row r="30" spans="2:10" ht="12.75">
      <c r="B30" s="47" t="s">
        <v>100</v>
      </c>
      <c r="C30" s="48" t="str">
        <f>E6</f>
        <v>4NP Stavební část 4NP</v>
      </c>
      <c r="D30" s="49"/>
      <c r="E30" s="50"/>
      <c r="F30" s="51">
        <f>G30+H30+I30</f>
        <v>0</v>
      </c>
      <c r="G30" s="52">
        <f>G40</f>
        <v>0</v>
      </c>
      <c r="H30" s="53">
        <f>H40</f>
        <v>0</v>
      </c>
      <c r="I30" s="53">
        <f>(G30*SazbaDPH1)/100+(H30*SazbaDPH2)/100</f>
        <v>0</v>
      </c>
      <c r="J30" s="54">
        <f>IF(CelkemObjekty=0,"",F30/CelkemObjekty*100)</f>
      </c>
    </row>
    <row r="31" spans="2:10" ht="17.25" customHeight="1">
      <c r="B31" s="42" t="s">
        <v>19</v>
      </c>
      <c r="C31" s="536"/>
      <c r="D31" s="537"/>
      <c r="E31" s="538"/>
      <c r="F31" s="539">
        <f>SUM(F30:F30)</f>
        <v>0</v>
      </c>
      <c r="G31" s="539">
        <f>SUM(G30:G30)</f>
        <v>0</v>
      </c>
      <c r="H31" s="539">
        <f>SUM(H30:H30)</f>
        <v>0</v>
      </c>
      <c r="I31" s="539">
        <f>SUM(I30:I30)</f>
        <v>0</v>
      </c>
      <c r="J31" s="540">
        <f>IF(CelkemObjekty=0,"",F31/CelkemObjekty*100)</f>
      </c>
    </row>
    <row r="32" spans="2:11" ht="12.75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2:11" ht="9.7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2:11" ht="7.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2:11" ht="18">
      <c r="B35" s="13" t="s">
        <v>20</v>
      </c>
      <c r="C35" s="40"/>
      <c r="D35" s="40"/>
      <c r="E35" s="40"/>
      <c r="F35" s="40"/>
      <c r="G35" s="40"/>
      <c r="H35" s="40"/>
      <c r="I35" s="40"/>
      <c r="J35" s="40"/>
      <c r="K35" s="57"/>
    </row>
    <row r="36" ht="12.75">
      <c r="K36" s="57"/>
    </row>
    <row r="37" spans="2:10" ht="25.5">
      <c r="B37" s="58" t="s">
        <v>21</v>
      </c>
      <c r="C37" s="59" t="s">
        <v>22</v>
      </c>
      <c r="D37" s="43"/>
      <c r="E37" s="44"/>
      <c r="F37" s="45" t="s">
        <v>17</v>
      </c>
      <c r="G37" s="46" t="str">
        <f>CONCATENATE("Základ DPH ",SazbaDPH1," %")</f>
        <v>Základ DPH 15 %</v>
      </c>
      <c r="H37" s="45" t="str">
        <f>CONCATENATE("Základ DPH ",SazbaDPH2," %")</f>
        <v>Základ DPH 21 %</v>
      </c>
      <c r="I37" s="46" t="s">
        <v>18</v>
      </c>
      <c r="J37" s="45" t="s">
        <v>12</v>
      </c>
    </row>
    <row r="38" spans="2:10" ht="12.75">
      <c r="B38" s="60" t="s">
        <v>100</v>
      </c>
      <c r="C38" s="61" t="s">
        <v>128</v>
      </c>
      <c r="D38" s="49"/>
      <c r="E38" s="50"/>
      <c r="F38" s="51">
        <f>G38+H38+I38</f>
        <v>0</v>
      </c>
      <c r="G38" s="52">
        <f>'VRN 4NP KL'!F32</f>
        <v>0</v>
      </c>
      <c r="H38" s="53">
        <f>'VRN 4NP KL'!F30</f>
        <v>0</v>
      </c>
      <c r="I38" s="56">
        <f>(G38*SazbaDPH1)/100+(H38*SazbaDPH2)/100</f>
        <v>0</v>
      </c>
      <c r="J38" s="54">
        <f>IF(CelkemObjekty=0,"",F38/CelkemObjekty*100)</f>
      </c>
    </row>
    <row r="39" spans="2:10" ht="12.75">
      <c r="B39" s="550" t="s">
        <v>100</v>
      </c>
      <c r="C39" s="551" t="s">
        <v>435</v>
      </c>
      <c r="D39" s="552"/>
      <c r="E39" s="553"/>
      <c r="F39" s="554">
        <f>G39+H39+I39</f>
        <v>0</v>
      </c>
      <c r="G39" s="555">
        <f>'St 4NP KL'!F32</f>
        <v>0</v>
      </c>
      <c r="H39" s="556">
        <f>'St 4NP KL'!F30</f>
        <v>0</v>
      </c>
      <c r="I39" s="555">
        <f>(G39*SazbaDPH1)/100+(H39*SazbaDPH2)/100</f>
        <v>0</v>
      </c>
      <c r="J39" s="535">
        <f>IF(CelkemObjekty=0,"",F39/CelkemObjekty*100)</f>
      </c>
    </row>
    <row r="40" spans="2:10" ht="12.75">
      <c r="B40" s="42" t="s">
        <v>19</v>
      </c>
      <c r="C40" s="536"/>
      <c r="D40" s="537"/>
      <c r="E40" s="538"/>
      <c r="F40" s="539">
        <f>SUM(F38:F39)</f>
        <v>0</v>
      </c>
      <c r="G40" s="557">
        <f>SUM(G38:G39)</f>
        <v>0</v>
      </c>
      <c r="H40" s="539">
        <f>SUM(H38:H39)</f>
        <v>0</v>
      </c>
      <c r="I40" s="557">
        <f>SUM(I38:I39)</f>
        <v>0</v>
      </c>
      <c r="J40" s="540">
        <f>IF(CelkemObjekty=0,"",F40/CelkemObjekty*100)</f>
      </c>
    </row>
    <row r="41" ht="9" customHeight="1"/>
    <row r="42" ht="6" customHeight="1"/>
    <row r="43" ht="3" customHeight="1"/>
    <row r="44" ht="6.75" customHeight="1"/>
    <row r="45" spans="9:10" ht="12.75">
      <c r="I45" s="1"/>
      <c r="J45" s="1"/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6FF66"/>
  </sheetPr>
  <dimension ref="A1:O50"/>
  <sheetViews>
    <sheetView showGridLines="0" zoomScaleSheetLayoutView="75" zoomScalePageLayoutView="0" workbookViewId="0" topLeftCell="B34">
      <selection activeCell="C45" sqref="C45:E45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460" customWidth="1"/>
    <col min="8" max="8" width="12.75390625" style="0" customWidth="1"/>
    <col min="9" max="9" width="12.75390625" style="460" customWidth="1"/>
    <col min="10" max="10" width="6.75390625" style="460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363" t="s">
        <v>547</v>
      </c>
      <c r="B1" s="701" t="s">
        <v>548</v>
      </c>
      <c r="C1" s="702"/>
      <c r="D1" s="702"/>
      <c r="E1" s="702"/>
      <c r="F1" s="702"/>
      <c r="G1" s="702"/>
      <c r="H1" s="702"/>
      <c r="I1" s="702"/>
      <c r="J1" s="703"/>
    </row>
    <row r="2" spans="1:15" ht="23.25" customHeight="1">
      <c r="A2" s="364"/>
      <c r="B2" s="365" t="s">
        <v>549</v>
      </c>
      <c r="C2" s="366"/>
      <c r="D2" s="367"/>
      <c r="E2" s="367" t="s">
        <v>550</v>
      </c>
      <c r="F2" s="368"/>
      <c r="G2" s="369"/>
      <c r="H2" s="368"/>
      <c r="I2" s="369"/>
      <c r="J2" s="370"/>
      <c r="O2" s="371"/>
    </row>
    <row r="3" spans="1:10" ht="23.25" customHeight="1" hidden="1">
      <c r="A3" s="364"/>
      <c r="B3" s="372" t="s">
        <v>551</v>
      </c>
      <c r="C3" s="366"/>
      <c r="D3" s="373"/>
      <c r="E3" s="373"/>
      <c r="F3" s="374"/>
      <c r="G3" s="374"/>
      <c r="H3" s="366"/>
      <c r="I3" s="375"/>
      <c r="J3" s="376"/>
    </row>
    <row r="4" spans="1:10" ht="23.25" customHeight="1" hidden="1">
      <c r="A4" s="364"/>
      <c r="B4" s="377" t="s">
        <v>80</v>
      </c>
      <c r="C4" s="378"/>
      <c r="D4" s="379"/>
      <c r="E4" s="379"/>
      <c r="F4" s="380"/>
      <c r="G4" s="381"/>
      <c r="H4" s="380"/>
      <c r="I4" s="381"/>
      <c r="J4" s="382"/>
    </row>
    <row r="5" spans="1:10" ht="24" customHeight="1">
      <c r="A5" s="364"/>
      <c r="B5" s="383" t="s">
        <v>552</v>
      </c>
      <c r="C5" s="345"/>
      <c r="D5" s="384" t="s">
        <v>553</v>
      </c>
      <c r="E5" s="385"/>
      <c r="F5" s="385"/>
      <c r="G5" s="385"/>
      <c r="H5" s="386" t="s">
        <v>554</v>
      </c>
      <c r="I5" s="384" t="s">
        <v>555</v>
      </c>
      <c r="J5" s="387"/>
    </row>
    <row r="6" spans="1:10" ht="15.75" customHeight="1">
      <c r="A6" s="364"/>
      <c r="B6" s="388"/>
      <c r="C6" s="385"/>
      <c r="D6" s="384" t="s">
        <v>556</v>
      </c>
      <c r="E6" s="385"/>
      <c r="F6" s="385"/>
      <c r="G6" s="385"/>
      <c r="H6" s="386" t="s">
        <v>557</v>
      </c>
      <c r="I6" s="384"/>
      <c r="J6" s="387"/>
    </row>
    <row r="7" spans="1:10" ht="15.75" customHeight="1">
      <c r="A7" s="364"/>
      <c r="B7" s="389"/>
      <c r="C7" s="390" t="s">
        <v>558</v>
      </c>
      <c r="D7" s="391" t="s">
        <v>559</v>
      </c>
      <c r="E7" s="392"/>
      <c r="F7" s="392"/>
      <c r="G7" s="392"/>
      <c r="H7" s="393"/>
      <c r="I7" s="392"/>
      <c r="J7" s="394"/>
    </row>
    <row r="8" spans="1:10" ht="24" customHeight="1" hidden="1">
      <c r="A8" s="364"/>
      <c r="B8" s="383" t="s">
        <v>560</v>
      </c>
      <c r="C8" s="345"/>
      <c r="D8" s="395"/>
      <c r="E8" s="345"/>
      <c r="F8" s="345"/>
      <c r="G8" s="315"/>
      <c r="H8" s="386" t="s">
        <v>554</v>
      </c>
      <c r="I8" s="396"/>
      <c r="J8" s="387"/>
    </row>
    <row r="9" spans="1:10" ht="15.75" customHeight="1" hidden="1">
      <c r="A9" s="364"/>
      <c r="B9" s="364"/>
      <c r="C9" s="345"/>
      <c r="D9" s="395"/>
      <c r="E9" s="345"/>
      <c r="F9" s="345"/>
      <c r="G9" s="315"/>
      <c r="H9" s="386" t="s">
        <v>557</v>
      </c>
      <c r="I9" s="396"/>
      <c r="J9" s="387"/>
    </row>
    <row r="10" spans="1:10" ht="15.75" customHeight="1" hidden="1">
      <c r="A10" s="364"/>
      <c r="B10" s="397"/>
      <c r="C10" s="398"/>
      <c r="D10" s="399"/>
      <c r="E10" s="400"/>
      <c r="F10" s="400"/>
      <c r="G10" s="401"/>
      <c r="H10" s="401"/>
      <c r="I10" s="402"/>
      <c r="J10" s="394"/>
    </row>
    <row r="11" spans="1:10" ht="24" customHeight="1">
      <c r="A11" s="364"/>
      <c r="B11" s="383" t="s">
        <v>561</v>
      </c>
      <c r="C11" s="345"/>
      <c r="D11" s="692"/>
      <c r="E11" s="692"/>
      <c r="F11" s="692"/>
      <c r="G11" s="692"/>
      <c r="H11" s="386" t="s">
        <v>554</v>
      </c>
      <c r="I11" s="541"/>
      <c r="J11" s="387"/>
    </row>
    <row r="12" spans="1:10" ht="15.75" customHeight="1">
      <c r="A12" s="364"/>
      <c r="B12" s="388"/>
      <c r="C12" s="385"/>
      <c r="D12" s="700"/>
      <c r="E12" s="700"/>
      <c r="F12" s="700"/>
      <c r="G12" s="700"/>
      <c r="H12" s="386" t="s">
        <v>557</v>
      </c>
      <c r="I12" s="541"/>
      <c r="J12" s="387"/>
    </row>
    <row r="13" spans="1:10" ht="15.75" customHeight="1">
      <c r="A13" s="364"/>
      <c r="B13" s="389"/>
      <c r="C13" s="542"/>
      <c r="D13" s="699"/>
      <c r="E13" s="699"/>
      <c r="F13" s="699"/>
      <c r="G13" s="699"/>
      <c r="H13" s="405"/>
      <c r="I13" s="392"/>
      <c r="J13" s="394"/>
    </row>
    <row r="14" spans="1:10" ht="24" customHeight="1" hidden="1">
      <c r="A14" s="364"/>
      <c r="B14" s="406" t="s">
        <v>564</v>
      </c>
      <c r="C14" s="407"/>
      <c r="D14" s="408"/>
      <c r="E14" s="409"/>
      <c r="F14" s="409"/>
      <c r="G14" s="409"/>
      <c r="H14" s="410"/>
      <c r="I14" s="409"/>
      <c r="J14" s="411"/>
    </row>
    <row r="15" spans="1:10" ht="32.25" customHeight="1">
      <c r="A15" s="364"/>
      <c r="B15" s="397" t="s">
        <v>565</v>
      </c>
      <c r="C15" s="412"/>
      <c r="D15" s="401"/>
      <c r="E15" s="709"/>
      <c r="F15" s="709"/>
      <c r="G15" s="693"/>
      <c r="H15" s="693"/>
      <c r="I15" s="693" t="s">
        <v>566</v>
      </c>
      <c r="J15" s="694"/>
    </row>
    <row r="16" spans="1:10" ht="23.25" customHeight="1">
      <c r="A16" s="413" t="s">
        <v>23</v>
      </c>
      <c r="B16" s="414" t="s">
        <v>23</v>
      </c>
      <c r="C16" s="415"/>
      <c r="D16" s="416"/>
      <c r="E16" s="695"/>
      <c r="F16" s="696"/>
      <c r="G16" s="695"/>
      <c r="H16" s="696"/>
      <c r="I16" s="695">
        <f>SUMIF(F42:F46,A16,I42:I46)+SUMIF(F42:F46,"PSU",I42:I46)</f>
        <v>0</v>
      </c>
      <c r="J16" s="697"/>
    </row>
    <row r="17" spans="1:10" ht="23.25" customHeight="1">
      <c r="A17" s="413" t="s">
        <v>24</v>
      </c>
      <c r="B17" s="414" t="s">
        <v>24</v>
      </c>
      <c r="C17" s="415"/>
      <c r="D17" s="416"/>
      <c r="E17" s="695"/>
      <c r="F17" s="696"/>
      <c r="G17" s="695"/>
      <c r="H17" s="696"/>
      <c r="I17" s="695">
        <f>SUMIF(F42:F46,A17,I42:I46)</f>
        <v>0</v>
      </c>
      <c r="J17" s="697"/>
    </row>
    <row r="18" spans="1:10" ht="23.25" customHeight="1">
      <c r="A18" s="413" t="s">
        <v>567</v>
      </c>
      <c r="B18" s="414" t="s">
        <v>567</v>
      </c>
      <c r="C18" s="415"/>
      <c r="D18" s="416"/>
      <c r="E18" s="695"/>
      <c r="F18" s="696"/>
      <c r="G18" s="695"/>
      <c r="H18" s="696"/>
      <c r="I18" s="695">
        <f>SUMIF(F42:F46,A18,I42:I46)</f>
        <v>0</v>
      </c>
      <c r="J18" s="697"/>
    </row>
    <row r="19" spans="1:10" ht="23.25" customHeight="1">
      <c r="A19" s="413" t="s">
        <v>568</v>
      </c>
      <c r="B19" s="414" t="s">
        <v>569</v>
      </c>
      <c r="C19" s="415"/>
      <c r="D19" s="416"/>
      <c r="E19" s="695"/>
      <c r="F19" s="696"/>
      <c r="G19" s="695"/>
      <c r="H19" s="696"/>
      <c r="I19" s="695">
        <f>SUMIF(F42:F46,A19,I42:I46)</f>
        <v>0</v>
      </c>
      <c r="J19" s="697"/>
    </row>
    <row r="20" spans="1:10" ht="23.25" customHeight="1">
      <c r="A20" s="413" t="s">
        <v>570</v>
      </c>
      <c r="B20" s="414" t="s">
        <v>571</v>
      </c>
      <c r="C20" s="415"/>
      <c r="D20" s="416"/>
      <c r="E20" s="695"/>
      <c r="F20" s="696"/>
      <c r="G20" s="695"/>
      <c r="H20" s="696"/>
      <c r="I20" s="695">
        <f>SUMIF(F42:F46,A20,I42:I46)</f>
        <v>0</v>
      </c>
      <c r="J20" s="697"/>
    </row>
    <row r="21" spans="1:10" ht="23.25" customHeight="1">
      <c r="A21" s="364"/>
      <c r="B21" s="417" t="s">
        <v>566</v>
      </c>
      <c r="C21" s="418"/>
      <c r="D21" s="419"/>
      <c r="E21" s="707"/>
      <c r="F21" s="708"/>
      <c r="G21" s="707"/>
      <c r="H21" s="708"/>
      <c r="I21" s="707">
        <f>SUM(I16:J20)</f>
        <v>0</v>
      </c>
      <c r="J21" s="715"/>
    </row>
    <row r="22" spans="1:10" ht="33" customHeight="1">
      <c r="A22" s="364"/>
      <c r="B22" s="420" t="s">
        <v>572</v>
      </c>
      <c r="C22" s="415"/>
      <c r="D22" s="416"/>
      <c r="E22" s="421"/>
      <c r="F22" s="422"/>
      <c r="G22" s="423"/>
      <c r="H22" s="423"/>
      <c r="I22" s="423"/>
      <c r="J22" s="424"/>
    </row>
    <row r="23" spans="1:10" ht="23.25" customHeight="1">
      <c r="A23" s="364"/>
      <c r="B23" s="425" t="s">
        <v>573</v>
      </c>
      <c r="C23" s="415"/>
      <c r="D23" s="416"/>
      <c r="E23" s="426">
        <v>15</v>
      </c>
      <c r="F23" s="422" t="s">
        <v>12</v>
      </c>
      <c r="G23" s="713"/>
      <c r="H23" s="714"/>
      <c r="I23" s="714"/>
      <c r="J23" s="424" t="str">
        <f aca="true" t="shared" si="0" ref="J23:J28">Mena</f>
        <v>CZK</v>
      </c>
    </row>
    <row r="24" spans="1:10" ht="23.25" customHeight="1" hidden="1">
      <c r="A24" s="364"/>
      <c r="B24" s="425" t="s">
        <v>574</v>
      </c>
      <c r="C24" s="415"/>
      <c r="D24" s="416"/>
      <c r="E24" s="426">
        <f>SazbaDPH1</f>
        <v>15</v>
      </c>
      <c r="F24" s="422" t="s">
        <v>12</v>
      </c>
      <c r="G24" s="711">
        <f>I23*E23/100</f>
        <v>0</v>
      </c>
      <c r="H24" s="712"/>
      <c r="I24" s="712"/>
      <c r="J24" s="424" t="str">
        <f t="shared" si="0"/>
        <v>CZK</v>
      </c>
    </row>
    <row r="25" spans="1:10" ht="23.25" customHeight="1" thickBot="1">
      <c r="A25" s="364"/>
      <c r="B25" s="425" t="s">
        <v>575</v>
      </c>
      <c r="C25" s="415"/>
      <c r="D25" s="416"/>
      <c r="E25" s="426">
        <v>21</v>
      </c>
      <c r="F25" s="422" t="s">
        <v>12</v>
      </c>
      <c r="G25" s="713"/>
      <c r="H25" s="714"/>
      <c r="I25" s="714"/>
      <c r="J25" s="424" t="str">
        <f t="shared" si="0"/>
        <v>CZK</v>
      </c>
    </row>
    <row r="26" spans="1:10" ht="23.25" customHeight="1" hidden="1">
      <c r="A26" s="364"/>
      <c r="B26" s="427" t="s">
        <v>576</v>
      </c>
      <c r="C26" s="428"/>
      <c r="D26" s="429"/>
      <c r="E26" s="430">
        <f>SazbaDPH2</f>
        <v>21</v>
      </c>
      <c r="F26" s="431" t="s">
        <v>12</v>
      </c>
      <c r="G26" s="704">
        <f>I25*E25/100</f>
        <v>0</v>
      </c>
      <c r="H26" s="705"/>
      <c r="I26" s="705"/>
      <c r="J26" s="432" t="str">
        <f t="shared" si="0"/>
        <v>CZK</v>
      </c>
    </row>
    <row r="27" spans="1:10" ht="23.25" customHeight="1" hidden="1" thickBot="1">
      <c r="A27" s="364"/>
      <c r="B27" s="433" t="s">
        <v>577</v>
      </c>
      <c r="C27" s="434"/>
      <c r="D27" s="435"/>
      <c r="E27" s="434"/>
      <c r="F27" s="436"/>
      <c r="G27" s="706">
        <f>0</f>
        <v>0</v>
      </c>
      <c r="H27" s="706"/>
      <c r="I27" s="706"/>
      <c r="J27" s="437" t="str">
        <f t="shared" si="0"/>
        <v>CZK</v>
      </c>
    </row>
    <row r="28" spans="1:10" ht="27.75" customHeight="1" thickBot="1">
      <c r="A28" s="364"/>
      <c r="B28" s="438" t="s">
        <v>578</v>
      </c>
      <c r="C28" s="439"/>
      <c r="D28" s="439"/>
      <c r="E28" s="440"/>
      <c r="F28" s="441"/>
      <c r="G28" s="698">
        <f>SUM(G23,G25)</f>
        <v>0</v>
      </c>
      <c r="H28" s="698"/>
      <c r="I28" s="698"/>
      <c r="J28" s="442" t="str">
        <f t="shared" si="0"/>
        <v>CZK</v>
      </c>
    </row>
    <row r="29" spans="1:10" ht="27.75" customHeight="1" hidden="1" thickBot="1">
      <c r="A29" s="364"/>
      <c r="B29" s="438" t="s">
        <v>579</v>
      </c>
      <c r="C29" s="443"/>
      <c r="D29" s="443"/>
      <c r="E29" s="443"/>
      <c r="F29" s="443"/>
      <c r="G29" s="718">
        <f>ZakladDPHSni+DPHSni+ZakladDPHZakl+DPHZakl+Zaokrouhleni</f>
        <v>0</v>
      </c>
      <c r="H29" s="718"/>
      <c r="I29" s="718"/>
      <c r="J29" s="444" t="s">
        <v>580</v>
      </c>
    </row>
    <row r="30" spans="1:10" ht="12.75" customHeight="1">
      <c r="A30" s="364"/>
      <c r="B30" s="364"/>
      <c r="C30" s="345"/>
      <c r="D30" s="345"/>
      <c r="E30" s="345"/>
      <c r="F30" s="345"/>
      <c r="G30" s="315"/>
      <c r="H30" s="345"/>
      <c r="I30" s="315"/>
      <c r="J30" s="445"/>
    </row>
    <row r="31" spans="1:10" ht="30" customHeight="1">
      <c r="A31" s="364"/>
      <c r="B31" s="364"/>
      <c r="C31" s="345"/>
      <c r="D31" s="345"/>
      <c r="E31" s="345"/>
      <c r="F31" s="345"/>
      <c r="G31" s="315"/>
      <c r="H31" s="345"/>
      <c r="I31" s="315"/>
      <c r="J31" s="445"/>
    </row>
    <row r="32" spans="1:10" ht="18.75" customHeight="1">
      <c r="A32" s="364"/>
      <c r="B32" s="446"/>
      <c r="C32" s="447" t="s">
        <v>581</v>
      </c>
      <c r="D32" s="448"/>
      <c r="E32" s="448"/>
      <c r="F32" s="447" t="s">
        <v>582</v>
      </c>
      <c r="G32" s="448"/>
      <c r="H32" s="449">
        <f ca="1">TODAY()</f>
        <v>42331</v>
      </c>
      <c r="I32" s="448"/>
      <c r="J32" s="445"/>
    </row>
    <row r="33" spans="1:10" ht="47.25" customHeight="1">
      <c r="A33" s="364"/>
      <c r="B33" s="364"/>
      <c r="C33" s="345"/>
      <c r="D33" s="345"/>
      <c r="E33" s="345"/>
      <c r="F33" s="345"/>
      <c r="G33" s="315"/>
      <c r="H33" s="345"/>
      <c r="I33" s="315"/>
      <c r="J33" s="445"/>
    </row>
    <row r="34" spans="1:10" s="455" customFormat="1" ht="18.75" customHeight="1">
      <c r="A34" s="450"/>
      <c r="B34" s="450"/>
      <c r="C34" s="451"/>
      <c r="D34" s="452"/>
      <c r="E34" s="543"/>
      <c r="F34" s="451"/>
      <c r="G34" s="453"/>
      <c r="H34" s="452"/>
      <c r="I34" s="453"/>
      <c r="J34" s="454"/>
    </row>
    <row r="35" spans="1:10" ht="12.75" customHeight="1">
      <c r="A35" s="364"/>
      <c r="B35" s="364"/>
      <c r="C35" s="345"/>
      <c r="D35" s="710" t="s">
        <v>59</v>
      </c>
      <c r="E35" s="710"/>
      <c r="F35" s="345"/>
      <c r="G35" s="315"/>
      <c r="H35" s="314" t="s">
        <v>60</v>
      </c>
      <c r="I35" s="315"/>
      <c r="J35" s="445"/>
    </row>
    <row r="36" spans="1:10" ht="13.5" thickBot="1">
      <c r="A36" s="456"/>
      <c r="B36" s="456"/>
      <c r="C36" s="457"/>
      <c r="D36" s="457"/>
      <c r="E36" s="457"/>
      <c r="F36" s="457"/>
      <c r="G36" s="458"/>
      <c r="H36" s="457"/>
      <c r="I36" s="458"/>
      <c r="J36" s="459"/>
    </row>
    <row r="39" ht="15.75">
      <c r="B39" s="461" t="s">
        <v>584</v>
      </c>
    </row>
    <row r="41" spans="1:10" ht="25.5" customHeight="1">
      <c r="A41" s="462"/>
      <c r="B41" s="463" t="s">
        <v>583</v>
      </c>
      <c r="C41" s="463" t="s">
        <v>474</v>
      </c>
      <c r="D41" s="464"/>
      <c r="E41" s="464"/>
      <c r="F41" s="465" t="s">
        <v>585</v>
      </c>
      <c r="G41" s="465"/>
      <c r="H41" s="465"/>
      <c r="I41" s="717" t="s">
        <v>566</v>
      </c>
      <c r="J41" s="717"/>
    </row>
    <row r="42" spans="1:10" ht="25.5" customHeight="1">
      <c r="A42" s="466"/>
      <c r="B42" s="467" t="s">
        <v>586</v>
      </c>
      <c r="C42" s="722" t="s">
        <v>587</v>
      </c>
      <c r="D42" s="723"/>
      <c r="E42" s="723"/>
      <c r="F42" s="468" t="s">
        <v>24</v>
      </c>
      <c r="G42" s="469"/>
      <c r="H42" s="469"/>
      <c r="I42" s="721">
        <f>'TZB 4NP Pol'!G8</f>
        <v>0</v>
      </c>
      <c r="J42" s="721"/>
    </row>
    <row r="43" spans="1:10" ht="25.5" customHeight="1">
      <c r="A43" s="466"/>
      <c r="B43" s="470" t="s">
        <v>588</v>
      </c>
      <c r="C43" s="719" t="s">
        <v>589</v>
      </c>
      <c r="D43" s="720"/>
      <c r="E43" s="720"/>
      <c r="F43" s="471" t="s">
        <v>24</v>
      </c>
      <c r="G43" s="472"/>
      <c r="H43" s="472"/>
      <c r="I43" s="716">
        <f>'TZB 4NP Pol'!G13</f>
        <v>0</v>
      </c>
      <c r="J43" s="716"/>
    </row>
    <row r="44" spans="1:10" ht="25.5" customHeight="1">
      <c r="A44" s="466"/>
      <c r="B44" s="470" t="s">
        <v>590</v>
      </c>
      <c r="C44" s="719" t="s">
        <v>591</v>
      </c>
      <c r="D44" s="720"/>
      <c r="E44" s="720"/>
      <c r="F44" s="471" t="s">
        <v>24</v>
      </c>
      <c r="G44" s="472"/>
      <c r="H44" s="472"/>
      <c r="I44" s="716">
        <f>'TZB 4NP Pol'!G31</f>
        <v>0</v>
      </c>
      <c r="J44" s="716"/>
    </row>
    <row r="45" spans="1:10" ht="25.5" customHeight="1">
      <c r="A45" s="466"/>
      <c r="B45" s="470" t="s">
        <v>592</v>
      </c>
      <c r="C45" s="719" t="s">
        <v>593</v>
      </c>
      <c r="D45" s="720"/>
      <c r="E45" s="720"/>
      <c r="F45" s="471" t="s">
        <v>24</v>
      </c>
      <c r="G45" s="472"/>
      <c r="H45" s="472"/>
      <c r="I45" s="716">
        <f>'TZB 4NP Pol'!G49</f>
        <v>0</v>
      </c>
      <c r="J45" s="716"/>
    </row>
    <row r="46" spans="1:10" ht="25.5" customHeight="1">
      <c r="A46" s="466"/>
      <c r="B46" s="473" t="s">
        <v>568</v>
      </c>
      <c r="C46" s="725" t="s">
        <v>569</v>
      </c>
      <c r="D46" s="726"/>
      <c r="E46" s="726"/>
      <c r="F46" s="474" t="s">
        <v>568</v>
      </c>
      <c r="G46" s="475"/>
      <c r="H46" s="475"/>
      <c r="I46" s="724">
        <f>'TZB 4NP Pol'!G68</f>
        <v>0</v>
      </c>
      <c r="J46" s="724"/>
    </row>
    <row r="47" spans="1:10" ht="25.5" customHeight="1">
      <c r="A47" s="476"/>
      <c r="B47" s="477" t="s">
        <v>17</v>
      </c>
      <c r="C47" s="477"/>
      <c r="D47" s="478"/>
      <c r="E47" s="478"/>
      <c r="F47" s="479"/>
      <c r="G47" s="480"/>
      <c r="H47" s="480"/>
      <c r="I47" s="727">
        <f>SUM(I42:I46)</f>
        <v>0</v>
      </c>
      <c r="J47" s="727"/>
    </row>
    <row r="48" spans="6:10" ht="12.75">
      <c r="F48" s="481"/>
      <c r="G48" s="482"/>
      <c r="H48" s="481"/>
      <c r="I48" s="482"/>
      <c r="J48" s="482"/>
    </row>
    <row r="49" spans="6:10" ht="12.75">
      <c r="F49" s="481"/>
      <c r="G49" s="482"/>
      <c r="H49" s="481"/>
      <c r="I49" s="482"/>
      <c r="J49" s="482"/>
    </row>
    <row r="50" spans="6:10" ht="12.75">
      <c r="F50" s="481"/>
      <c r="G50" s="482"/>
      <c r="H50" s="481"/>
      <c r="I50" s="482"/>
      <c r="J50" s="482"/>
    </row>
  </sheetData>
  <sheetProtection/>
  <mergeCells count="45">
    <mergeCell ref="C45:E45"/>
    <mergeCell ref="I42:J42"/>
    <mergeCell ref="C42:E42"/>
    <mergeCell ref="I46:J46"/>
    <mergeCell ref="C46:E46"/>
    <mergeCell ref="I47:J47"/>
    <mergeCell ref="I43:J43"/>
    <mergeCell ref="C43:E43"/>
    <mergeCell ref="I44:J44"/>
    <mergeCell ref="C44:E44"/>
    <mergeCell ref="E17:F17"/>
    <mergeCell ref="G16:H16"/>
    <mergeCell ref="G17:H17"/>
    <mergeCell ref="G18:H18"/>
    <mergeCell ref="E18:F18"/>
    <mergeCell ref="I41:J41"/>
    <mergeCell ref="G29:I29"/>
    <mergeCell ref="G25:I25"/>
    <mergeCell ref="I16:J16"/>
    <mergeCell ref="I20:J20"/>
    <mergeCell ref="I21:J21"/>
    <mergeCell ref="G19:H19"/>
    <mergeCell ref="G20:H20"/>
    <mergeCell ref="G21:H21"/>
    <mergeCell ref="I45:J45"/>
    <mergeCell ref="B1:J1"/>
    <mergeCell ref="G26:I26"/>
    <mergeCell ref="G27:I27"/>
    <mergeCell ref="E21:F21"/>
    <mergeCell ref="E15:F15"/>
    <mergeCell ref="D35:E35"/>
    <mergeCell ref="G24:I24"/>
    <mergeCell ref="G23:I23"/>
    <mergeCell ref="E19:F19"/>
    <mergeCell ref="E20:F20"/>
    <mergeCell ref="D11:G11"/>
    <mergeCell ref="G15:H15"/>
    <mergeCell ref="I15:J15"/>
    <mergeCell ref="E16:F16"/>
    <mergeCell ref="I19:J19"/>
    <mergeCell ref="G28:I28"/>
    <mergeCell ref="I17:J17"/>
    <mergeCell ref="I18:J18"/>
    <mergeCell ref="D13:G13"/>
    <mergeCell ref="D12:G12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255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1"/>
  <sheetViews>
    <sheetView zoomScalePageLayoutView="0" workbookViewId="0" topLeftCell="A48">
      <selection activeCell="V64" sqref="V64"/>
    </sheetView>
  </sheetViews>
  <sheetFormatPr defaultColWidth="9.00390625" defaultRowHeight="12.75" outlineLevelRow="1"/>
  <cols>
    <col min="1" max="1" width="4.25390625" style="0" customWidth="1"/>
    <col min="2" max="2" width="14.375" style="275" customWidth="1"/>
    <col min="3" max="3" width="38.25390625" style="27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6" max="21" width="0" style="0" hidden="1" customWidth="1"/>
    <col min="29" max="39" width="0" style="0" hidden="1" customWidth="1"/>
  </cols>
  <sheetData>
    <row r="1" spans="1:31" ht="15.75" customHeight="1">
      <c r="A1" s="728" t="s">
        <v>594</v>
      </c>
      <c r="B1" s="728"/>
      <c r="C1" s="728"/>
      <c r="D1" s="728"/>
      <c r="E1" s="728"/>
      <c r="F1" s="728"/>
      <c r="G1" s="728"/>
      <c r="AE1" t="s">
        <v>595</v>
      </c>
    </row>
    <row r="2" spans="1:31" ht="24.75" customHeight="1">
      <c r="A2" s="483" t="s">
        <v>596</v>
      </c>
      <c r="B2" s="484"/>
      <c r="C2" s="729" t="s">
        <v>550</v>
      </c>
      <c r="D2" s="730"/>
      <c r="E2" s="730"/>
      <c r="F2" s="730"/>
      <c r="G2" s="731"/>
      <c r="AE2" t="s">
        <v>597</v>
      </c>
    </row>
    <row r="3" spans="1:31" ht="24.75" customHeight="1" hidden="1">
      <c r="A3" s="483" t="s">
        <v>598</v>
      </c>
      <c r="B3" s="484"/>
      <c r="C3" s="730"/>
      <c r="D3" s="730"/>
      <c r="E3" s="730"/>
      <c r="F3" s="730"/>
      <c r="G3" s="731"/>
      <c r="AE3" t="s">
        <v>599</v>
      </c>
    </row>
    <row r="4" spans="1:31" ht="24.75" customHeight="1" hidden="1">
      <c r="A4" s="483" t="s">
        <v>600</v>
      </c>
      <c r="B4" s="484"/>
      <c r="C4" s="729"/>
      <c r="D4" s="730"/>
      <c r="E4" s="730"/>
      <c r="F4" s="730"/>
      <c r="G4" s="731"/>
      <c r="AE4" t="s">
        <v>601</v>
      </c>
    </row>
    <row r="5" spans="1:31" ht="12.75" hidden="1">
      <c r="A5" s="329" t="s">
        <v>602</v>
      </c>
      <c r="B5" s="485"/>
      <c r="C5" s="486"/>
      <c r="D5" s="487"/>
      <c r="E5" s="488"/>
      <c r="F5" s="488"/>
      <c r="G5" s="489"/>
      <c r="AE5" t="s">
        <v>603</v>
      </c>
    </row>
    <row r="6" ht="12.75">
      <c r="D6" s="319"/>
    </row>
    <row r="7" spans="1:21" ht="38.25">
      <c r="A7" s="490" t="s">
        <v>81</v>
      </c>
      <c r="B7" s="491" t="s">
        <v>82</v>
      </c>
      <c r="C7" s="491" t="s">
        <v>83</v>
      </c>
      <c r="D7" s="492" t="s">
        <v>84</v>
      </c>
      <c r="E7" s="490" t="s">
        <v>85</v>
      </c>
      <c r="F7" s="493" t="s">
        <v>86</v>
      </c>
      <c r="G7" s="490" t="s">
        <v>566</v>
      </c>
      <c r="H7" s="494" t="s">
        <v>25</v>
      </c>
      <c r="I7" s="494" t="s">
        <v>604</v>
      </c>
      <c r="J7" s="494" t="s">
        <v>26</v>
      </c>
      <c r="K7" s="494" t="s">
        <v>605</v>
      </c>
      <c r="L7" s="494" t="s">
        <v>66</v>
      </c>
      <c r="M7" s="494" t="s">
        <v>606</v>
      </c>
      <c r="N7" s="494" t="s">
        <v>607</v>
      </c>
      <c r="O7" s="494" t="s">
        <v>608</v>
      </c>
      <c r="P7" s="494" t="s">
        <v>609</v>
      </c>
      <c r="Q7" s="494" t="s">
        <v>610</v>
      </c>
      <c r="R7" s="494" t="s">
        <v>611</v>
      </c>
      <c r="S7" s="494" t="s">
        <v>612</v>
      </c>
      <c r="T7" s="494" t="s">
        <v>613</v>
      </c>
      <c r="U7" s="494" t="s">
        <v>614</v>
      </c>
    </row>
    <row r="8" spans="1:31" ht="12.75">
      <c r="A8" s="495" t="s">
        <v>92</v>
      </c>
      <c r="B8" s="496" t="s">
        <v>586</v>
      </c>
      <c r="C8" s="497" t="s">
        <v>587</v>
      </c>
      <c r="D8" s="498"/>
      <c r="E8" s="499"/>
      <c r="F8" s="500"/>
      <c r="G8" s="500">
        <f>SUMIF(AE9:AE12,"&lt;&gt;NOR",G9:G12)</f>
        <v>0</v>
      </c>
      <c r="H8" s="500"/>
      <c r="I8" s="500">
        <f>SUM(I9:I12)</f>
        <v>0</v>
      </c>
      <c r="J8" s="500"/>
      <c r="K8" s="500">
        <f>SUM(K9:K12)</f>
        <v>0</v>
      </c>
      <c r="L8" s="500"/>
      <c r="M8" s="500">
        <f>SUM(M9:M12)</f>
        <v>0</v>
      </c>
      <c r="N8" s="500"/>
      <c r="O8" s="500">
        <f>SUM(O9:O12)</f>
        <v>0</v>
      </c>
      <c r="P8" s="500"/>
      <c r="Q8" s="500">
        <f>SUM(Q9:Q12)</f>
        <v>0</v>
      </c>
      <c r="R8" s="500"/>
      <c r="S8" s="500"/>
      <c r="T8" s="501"/>
      <c r="U8" s="500">
        <f>SUM(U9:U12)</f>
        <v>2.9000000000000004</v>
      </c>
      <c r="AE8" t="s">
        <v>615</v>
      </c>
    </row>
    <row r="9" spans="1:60" ht="22.5" outlineLevel="1">
      <c r="A9" s="502">
        <v>1</v>
      </c>
      <c r="B9" s="503" t="s">
        <v>616</v>
      </c>
      <c r="C9" s="504" t="s">
        <v>617</v>
      </c>
      <c r="D9" s="505" t="s">
        <v>135</v>
      </c>
      <c r="E9" s="506">
        <v>1</v>
      </c>
      <c r="F9" s="544"/>
      <c r="G9" s="508">
        <f>ROUND(E9*F9,2)</f>
        <v>0</v>
      </c>
      <c r="H9" s="507"/>
      <c r="I9" s="508">
        <f>ROUND(E9*H9,2)</f>
        <v>0</v>
      </c>
      <c r="J9" s="507"/>
      <c r="K9" s="508">
        <f>ROUND(E9*J9,2)</f>
        <v>0</v>
      </c>
      <c r="L9" s="508">
        <v>21</v>
      </c>
      <c r="M9" s="508">
        <f>G9*(1+L9/100)</f>
        <v>0</v>
      </c>
      <c r="N9" s="508">
        <v>5E-05</v>
      </c>
      <c r="O9" s="508">
        <f>ROUND(E9*N9,2)</f>
        <v>0</v>
      </c>
      <c r="P9" s="508">
        <v>0</v>
      </c>
      <c r="Q9" s="508">
        <f>ROUND(E9*P9,2)</f>
        <v>0</v>
      </c>
      <c r="R9" s="508"/>
      <c r="S9" s="508"/>
      <c r="T9" s="509">
        <v>0.5</v>
      </c>
      <c r="U9" s="508">
        <f>ROUND(E9*T9,2)</f>
        <v>0.5</v>
      </c>
      <c r="V9" s="510"/>
      <c r="W9" s="510"/>
      <c r="X9" s="510"/>
      <c r="Y9" s="510"/>
      <c r="Z9" s="510"/>
      <c r="AA9" s="510"/>
      <c r="AB9" s="510"/>
      <c r="AC9" s="510"/>
      <c r="AD9" s="510"/>
      <c r="AE9" s="510" t="s">
        <v>618</v>
      </c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0"/>
      <c r="AS9" s="510"/>
      <c r="AT9" s="510"/>
      <c r="AU9" s="510"/>
      <c r="AV9" s="510"/>
      <c r="AW9" s="510"/>
      <c r="AX9" s="510"/>
      <c r="AY9" s="510"/>
      <c r="AZ9" s="510"/>
      <c r="BA9" s="510"/>
      <c r="BB9" s="510"/>
      <c r="BC9" s="510"/>
      <c r="BD9" s="510"/>
      <c r="BE9" s="510"/>
      <c r="BF9" s="510"/>
      <c r="BG9" s="510"/>
      <c r="BH9" s="510"/>
    </row>
    <row r="10" spans="1:60" ht="22.5" outlineLevel="1">
      <c r="A10" s="502">
        <v>2</v>
      </c>
      <c r="B10" s="503" t="s">
        <v>619</v>
      </c>
      <c r="C10" s="504" t="s">
        <v>620</v>
      </c>
      <c r="D10" s="505" t="s">
        <v>135</v>
      </c>
      <c r="E10" s="506">
        <v>4</v>
      </c>
      <c r="F10" s="544"/>
      <c r="G10" s="508">
        <f>ROUND(E10*F10,2)</f>
        <v>0</v>
      </c>
      <c r="H10" s="507"/>
      <c r="I10" s="508">
        <f>ROUND(E10*H10,2)</f>
        <v>0</v>
      </c>
      <c r="J10" s="507"/>
      <c r="K10" s="508">
        <f>ROUND(E10*J10,2)</f>
        <v>0</v>
      </c>
      <c r="L10" s="508">
        <v>21</v>
      </c>
      <c r="M10" s="508">
        <f>G10*(1+L10/100)</f>
        <v>0</v>
      </c>
      <c r="N10" s="508">
        <v>5E-05</v>
      </c>
      <c r="O10" s="508">
        <f>ROUND(E10*N10,2)</f>
        <v>0</v>
      </c>
      <c r="P10" s="508">
        <v>0</v>
      </c>
      <c r="Q10" s="508">
        <f>ROUND(E10*P10,2)</f>
        <v>0</v>
      </c>
      <c r="R10" s="508"/>
      <c r="S10" s="508"/>
      <c r="T10" s="509">
        <v>0.55</v>
      </c>
      <c r="U10" s="508">
        <f>ROUND(E10*T10,2)</f>
        <v>2.2</v>
      </c>
      <c r="V10" s="510"/>
      <c r="W10" s="510"/>
      <c r="X10" s="510"/>
      <c r="Y10" s="510"/>
      <c r="Z10" s="510"/>
      <c r="AA10" s="510"/>
      <c r="AB10" s="510"/>
      <c r="AC10" s="510"/>
      <c r="AD10" s="510"/>
      <c r="AE10" s="510" t="s">
        <v>618</v>
      </c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0"/>
      <c r="BG10" s="510"/>
      <c r="BH10" s="510"/>
    </row>
    <row r="11" spans="1:60" ht="22.5" outlineLevel="1">
      <c r="A11" s="502">
        <v>3</v>
      </c>
      <c r="B11" s="503" t="s">
        <v>621</v>
      </c>
      <c r="C11" s="504" t="s">
        <v>622</v>
      </c>
      <c r="D11" s="505" t="s">
        <v>155</v>
      </c>
      <c r="E11" s="506">
        <v>0.8</v>
      </c>
      <c r="F11" s="544"/>
      <c r="G11" s="508">
        <f>ROUND(E11*F11,2)</f>
        <v>0</v>
      </c>
      <c r="H11" s="507"/>
      <c r="I11" s="508">
        <f>ROUND(E11*H11,2)</f>
        <v>0</v>
      </c>
      <c r="J11" s="507"/>
      <c r="K11" s="508">
        <f>ROUND(E11*J11,2)</f>
        <v>0</v>
      </c>
      <c r="L11" s="508">
        <v>21</v>
      </c>
      <c r="M11" s="508">
        <f>G11*(1+L11/100)</f>
        <v>0</v>
      </c>
      <c r="N11" s="508">
        <v>0.00025</v>
      </c>
      <c r="O11" s="508">
        <f>ROUND(E11*N11,2)</f>
        <v>0</v>
      </c>
      <c r="P11" s="508">
        <v>0</v>
      </c>
      <c r="Q11" s="508">
        <f>ROUND(E11*P11,2)</f>
        <v>0</v>
      </c>
      <c r="R11" s="508"/>
      <c r="S11" s="508"/>
      <c r="T11" s="509">
        <v>0.25</v>
      </c>
      <c r="U11" s="508">
        <f>ROUND(E11*T11,2)</f>
        <v>0.2</v>
      </c>
      <c r="V11" s="510"/>
      <c r="W11" s="510"/>
      <c r="X11" s="510"/>
      <c r="Y11" s="510"/>
      <c r="Z11" s="510"/>
      <c r="AA11" s="510"/>
      <c r="AB11" s="510"/>
      <c r="AC11" s="510"/>
      <c r="AD11" s="510"/>
      <c r="AE11" s="510" t="s">
        <v>618</v>
      </c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0"/>
      <c r="BG11" s="510"/>
      <c r="BH11" s="510"/>
    </row>
    <row r="12" spans="1:60" ht="12.75" outlineLevel="1">
      <c r="A12" s="502">
        <v>4</v>
      </c>
      <c r="B12" s="503" t="s">
        <v>623</v>
      </c>
      <c r="C12" s="504" t="s">
        <v>624</v>
      </c>
      <c r="D12" s="505" t="s">
        <v>138</v>
      </c>
      <c r="E12" s="506">
        <v>0.0005</v>
      </c>
      <c r="F12" s="544"/>
      <c r="G12" s="508">
        <f>ROUND(E12*F12,2)</f>
        <v>0</v>
      </c>
      <c r="H12" s="507"/>
      <c r="I12" s="508">
        <f>ROUND(E12*H12,2)</f>
        <v>0</v>
      </c>
      <c r="J12" s="507"/>
      <c r="K12" s="508">
        <f>ROUND(E12*J12,2)</f>
        <v>0</v>
      </c>
      <c r="L12" s="508">
        <v>21</v>
      </c>
      <c r="M12" s="508">
        <f>G12*(1+L12/100)</f>
        <v>0</v>
      </c>
      <c r="N12" s="508">
        <v>0</v>
      </c>
      <c r="O12" s="508">
        <f>ROUND(E12*N12,2)</f>
        <v>0</v>
      </c>
      <c r="P12" s="508">
        <v>0</v>
      </c>
      <c r="Q12" s="508">
        <f>ROUND(E12*P12,2)</f>
        <v>0</v>
      </c>
      <c r="R12" s="508"/>
      <c r="S12" s="508"/>
      <c r="T12" s="509">
        <v>1.966</v>
      </c>
      <c r="U12" s="508">
        <f>ROUND(E12*T12,2)</f>
        <v>0</v>
      </c>
      <c r="V12" s="510"/>
      <c r="W12" s="510"/>
      <c r="X12" s="510"/>
      <c r="Y12" s="510"/>
      <c r="Z12" s="510"/>
      <c r="AA12" s="510"/>
      <c r="AB12" s="510"/>
      <c r="AC12" s="510"/>
      <c r="AD12" s="510"/>
      <c r="AE12" s="510" t="s">
        <v>618</v>
      </c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</row>
    <row r="13" spans="1:31" ht="12.75">
      <c r="A13" s="511" t="s">
        <v>92</v>
      </c>
      <c r="B13" s="512" t="s">
        <v>588</v>
      </c>
      <c r="C13" s="513" t="s">
        <v>589</v>
      </c>
      <c r="D13" s="514"/>
      <c r="E13" s="515"/>
      <c r="F13" s="546"/>
      <c r="G13" s="516">
        <f>SUMIF(AE14:AE30,"&lt;&gt;NOR",G14:G30)</f>
        <v>0</v>
      </c>
      <c r="H13" s="516"/>
      <c r="I13" s="516">
        <f>SUM(I14:I30)</f>
        <v>0</v>
      </c>
      <c r="J13" s="516"/>
      <c r="K13" s="516">
        <f>SUM(K14:K30)</f>
        <v>0</v>
      </c>
      <c r="L13" s="516"/>
      <c r="M13" s="516">
        <f>SUM(M14:M30)</f>
        <v>0</v>
      </c>
      <c r="N13" s="516"/>
      <c r="O13" s="516">
        <f>SUM(O14:O30)</f>
        <v>5.05</v>
      </c>
      <c r="P13" s="516"/>
      <c r="Q13" s="516">
        <f>SUM(Q14:Q30)</f>
        <v>0.30000000000000004</v>
      </c>
      <c r="R13" s="516"/>
      <c r="S13" s="516"/>
      <c r="T13" s="517"/>
      <c r="U13" s="516">
        <f>SUM(U14:U30)</f>
        <v>46.93000000000001</v>
      </c>
      <c r="AE13" t="s">
        <v>615</v>
      </c>
    </row>
    <row r="14" spans="1:60" ht="12.75" outlineLevel="1">
      <c r="A14" s="502">
        <v>5</v>
      </c>
      <c r="B14" s="503" t="s">
        <v>625</v>
      </c>
      <c r="C14" s="504" t="s">
        <v>626</v>
      </c>
      <c r="D14" s="505" t="s">
        <v>155</v>
      </c>
      <c r="E14" s="506">
        <v>4</v>
      </c>
      <c r="F14" s="544"/>
      <c r="G14" s="508">
        <f aca="true" t="shared" si="0" ref="G14:G30">ROUND(E14*F14,2)</f>
        <v>0</v>
      </c>
      <c r="H14" s="507"/>
      <c r="I14" s="508">
        <f aca="true" t="shared" si="1" ref="I14:I30">ROUND(E14*H14,2)</f>
        <v>0</v>
      </c>
      <c r="J14" s="507"/>
      <c r="K14" s="508">
        <f aca="true" t="shared" si="2" ref="K14:K30">ROUND(E14*J14,2)</f>
        <v>0</v>
      </c>
      <c r="L14" s="508">
        <v>21</v>
      </c>
      <c r="M14" s="508">
        <f aca="true" t="shared" si="3" ref="M14:M30">G14*(1+L14/100)</f>
        <v>0</v>
      </c>
      <c r="N14" s="508">
        <v>0.00135</v>
      </c>
      <c r="O14" s="508">
        <f aca="true" t="shared" si="4" ref="O14:O30">ROUND(E14*N14,2)</f>
        <v>0.01</v>
      </c>
      <c r="P14" s="508">
        <v>0</v>
      </c>
      <c r="Q14" s="508">
        <f aca="true" t="shared" si="5" ref="Q14:Q30">ROUND(E14*P14,2)</f>
        <v>0</v>
      </c>
      <c r="R14" s="508"/>
      <c r="S14" s="508"/>
      <c r="T14" s="509">
        <v>0.8415</v>
      </c>
      <c r="U14" s="508">
        <f aca="true" t="shared" si="6" ref="U14:U30">ROUND(E14*T14,2)</f>
        <v>3.37</v>
      </c>
      <c r="V14" s="510"/>
      <c r="W14" s="510"/>
      <c r="X14" s="510"/>
      <c r="Y14" s="510"/>
      <c r="Z14" s="510"/>
      <c r="AA14" s="510"/>
      <c r="AB14" s="510"/>
      <c r="AC14" s="510"/>
      <c r="AD14" s="510"/>
      <c r="AE14" s="510" t="s">
        <v>618</v>
      </c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</row>
    <row r="15" spans="1:60" ht="12.75" outlineLevel="1">
      <c r="A15" s="502">
        <v>6</v>
      </c>
      <c r="B15" s="503" t="s">
        <v>627</v>
      </c>
      <c r="C15" s="504" t="s">
        <v>628</v>
      </c>
      <c r="D15" s="505" t="s">
        <v>155</v>
      </c>
      <c r="E15" s="506">
        <v>12</v>
      </c>
      <c r="F15" s="544"/>
      <c r="G15" s="508">
        <f t="shared" si="0"/>
        <v>0</v>
      </c>
      <c r="H15" s="507"/>
      <c r="I15" s="508">
        <f t="shared" si="1"/>
        <v>0</v>
      </c>
      <c r="J15" s="507"/>
      <c r="K15" s="508">
        <f t="shared" si="2"/>
        <v>0</v>
      </c>
      <c r="L15" s="508">
        <v>21</v>
      </c>
      <c r="M15" s="508">
        <f t="shared" si="3"/>
        <v>0</v>
      </c>
      <c r="N15" s="508">
        <v>0.00215</v>
      </c>
      <c r="O15" s="508">
        <f t="shared" si="4"/>
        <v>0.03</v>
      </c>
      <c r="P15" s="508">
        <v>0</v>
      </c>
      <c r="Q15" s="508">
        <f t="shared" si="5"/>
        <v>0</v>
      </c>
      <c r="R15" s="508"/>
      <c r="S15" s="508"/>
      <c r="T15" s="509">
        <v>0.7973</v>
      </c>
      <c r="U15" s="508">
        <f t="shared" si="6"/>
        <v>9.57</v>
      </c>
      <c r="V15" s="510"/>
      <c r="W15" s="510"/>
      <c r="X15" s="510"/>
      <c r="Y15" s="510"/>
      <c r="Z15" s="510"/>
      <c r="AA15" s="510"/>
      <c r="AB15" s="510"/>
      <c r="AC15" s="510"/>
      <c r="AD15" s="510"/>
      <c r="AE15" s="510" t="s">
        <v>618</v>
      </c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</row>
    <row r="16" spans="1:60" ht="12.75" outlineLevel="1">
      <c r="A16" s="502">
        <v>7</v>
      </c>
      <c r="B16" s="503" t="s">
        <v>629</v>
      </c>
      <c r="C16" s="504" t="s">
        <v>630</v>
      </c>
      <c r="D16" s="505" t="s">
        <v>155</v>
      </c>
      <c r="E16" s="506">
        <v>6.5</v>
      </c>
      <c r="F16" s="544"/>
      <c r="G16" s="508">
        <f t="shared" si="0"/>
        <v>0</v>
      </c>
      <c r="H16" s="507"/>
      <c r="I16" s="508">
        <f t="shared" si="1"/>
        <v>0</v>
      </c>
      <c r="J16" s="507"/>
      <c r="K16" s="508">
        <f t="shared" si="2"/>
        <v>0</v>
      </c>
      <c r="L16" s="508">
        <v>21</v>
      </c>
      <c r="M16" s="508">
        <f t="shared" si="3"/>
        <v>0</v>
      </c>
      <c r="N16" s="508">
        <v>0.00049</v>
      </c>
      <c r="O16" s="508">
        <f t="shared" si="4"/>
        <v>0</v>
      </c>
      <c r="P16" s="508">
        <v>0</v>
      </c>
      <c r="Q16" s="508">
        <f t="shared" si="5"/>
        <v>0</v>
      </c>
      <c r="R16" s="508"/>
      <c r="S16" s="508"/>
      <c r="T16" s="509">
        <v>0.225</v>
      </c>
      <c r="U16" s="508">
        <f t="shared" si="6"/>
        <v>1.46</v>
      </c>
      <c r="V16" s="510"/>
      <c r="W16" s="510"/>
      <c r="X16" s="510"/>
      <c r="Y16" s="510"/>
      <c r="Z16" s="510"/>
      <c r="AA16" s="510"/>
      <c r="AB16" s="510"/>
      <c r="AC16" s="510"/>
      <c r="AD16" s="510"/>
      <c r="AE16" s="510" t="s">
        <v>618</v>
      </c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</row>
    <row r="17" spans="1:60" ht="12.75" outlineLevel="1">
      <c r="A17" s="502">
        <v>8</v>
      </c>
      <c r="B17" s="503" t="s">
        <v>631</v>
      </c>
      <c r="C17" s="504" t="s">
        <v>632</v>
      </c>
      <c r="D17" s="505" t="s">
        <v>155</v>
      </c>
      <c r="E17" s="506">
        <v>1.5</v>
      </c>
      <c r="F17" s="544"/>
      <c r="G17" s="508">
        <f t="shared" si="0"/>
        <v>0</v>
      </c>
      <c r="H17" s="507"/>
      <c r="I17" s="508">
        <f t="shared" si="1"/>
        <v>0</v>
      </c>
      <c r="J17" s="507"/>
      <c r="K17" s="508">
        <f t="shared" si="2"/>
        <v>0</v>
      </c>
      <c r="L17" s="508">
        <v>21</v>
      </c>
      <c r="M17" s="508">
        <f t="shared" si="3"/>
        <v>0</v>
      </c>
      <c r="N17" s="508">
        <v>0.00059</v>
      </c>
      <c r="O17" s="508">
        <f t="shared" si="4"/>
        <v>0</v>
      </c>
      <c r="P17" s="508">
        <v>0</v>
      </c>
      <c r="Q17" s="508">
        <f t="shared" si="5"/>
        <v>0</v>
      </c>
      <c r="R17" s="508"/>
      <c r="S17" s="508"/>
      <c r="T17" s="509">
        <v>0.4283</v>
      </c>
      <c r="U17" s="508">
        <f t="shared" si="6"/>
        <v>0.64</v>
      </c>
      <c r="V17" s="510"/>
      <c r="W17" s="510"/>
      <c r="X17" s="510"/>
      <c r="Y17" s="510"/>
      <c r="Z17" s="510"/>
      <c r="AA17" s="510"/>
      <c r="AB17" s="510"/>
      <c r="AC17" s="510"/>
      <c r="AD17" s="510"/>
      <c r="AE17" s="510" t="s">
        <v>618</v>
      </c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</row>
    <row r="18" spans="1:60" ht="12.75" outlineLevel="1">
      <c r="A18" s="502">
        <v>9</v>
      </c>
      <c r="B18" s="503" t="s">
        <v>633</v>
      </c>
      <c r="C18" s="504" t="s">
        <v>634</v>
      </c>
      <c r="D18" s="505" t="s">
        <v>155</v>
      </c>
      <c r="E18" s="506">
        <v>7</v>
      </c>
      <c r="F18" s="544"/>
      <c r="G18" s="508">
        <f t="shared" si="0"/>
        <v>0</v>
      </c>
      <c r="H18" s="507"/>
      <c r="I18" s="508">
        <f t="shared" si="1"/>
        <v>0</v>
      </c>
      <c r="J18" s="507"/>
      <c r="K18" s="508">
        <f t="shared" si="2"/>
        <v>0</v>
      </c>
      <c r="L18" s="508">
        <v>21</v>
      </c>
      <c r="M18" s="508">
        <f t="shared" si="3"/>
        <v>0</v>
      </c>
      <c r="N18" s="508">
        <v>0.00202</v>
      </c>
      <c r="O18" s="508">
        <f t="shared" si="4"/>
        <v>0.01</v>
      </c>
      <c r="P18" s="508">
        <v>0</v>
      </c>
      <c r="Q18" s="508">
        <f t="shared" si="5"/>
        <v>0</v>
      </c>
      <c r="R18" s="508"/>
      <c r="S18" s="508"/>
      <c r="T18" s="509">
        <v>1.1733</v>
      </c>
      <c r="U18" s="508">
        <f t="shared" si="6"/>
        <v>8.21</v>
      </c>
      <c r="V18" s="510"/>
      <c r="W18" s="510"/>
      <c r="X18" s="510"/>
      <c r="Y18" s="510"/>
      <c r="Z18" s="510"/>
      <c r="AA18" s="510"/>
      <c r="AB18" s="510"/>
      <c r="AC18" s="510"/>
      <c r="AD18" s="510"/>
      <c r="AE18" s="510" t="s">
        <v>618</v>
      </c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</row>
    <row r="19" spans="1:60" ht="12.75" outlineLevel="1">
      <c r="A19" s="502">
        <v>10</v>
      </c>
      <c r="B19" s="503" t="s">
        <v>635</v>
      </c>
      <c r="C19" s="504" t="s">
        <v>636</v>
      </c>
      <c r="D19" s="505" t="s">
        <v>155</v>
      </c>
      <c r="E19" s="506">
        <v>1.5</v>
      </c>
      <c r="F19" s="544"/>
      <c r="G19" s="508">
        <f t="shared" si="0"/>
        <v>0</v>
      </c>
      <c r="H19" s="507"/>
      <c r="I19" s="508">
        <f t="shared" si="1"/>
        <v>0</v>
      </c>
      <c r="J19" s="507"/>
      <c r="K19" s="508">
        <f t="shared" si="2"/>
        <v>0</v>
      </c>
      <c r="L19" s="508">
        <v>21</v>
      </c>
      <c r="M19" s="508">
        <f t="shared" si="3"/>
        <v>0</v>
      </c>
      <c r="N19" s="508">
        <v>0.00218</v>
      </c>
      <c r="O19" s="508">
        <f t="shared" si="4"/>
        <v>0</v>
      </c>
      <c r="P19" s="508">
        <v>0</v>
      </c>
      <c r="Q19" s="508">
        <f t="shared" si="5"/>
        <v>0</v>
      </c>
      <c r="R19" s="508"/>
      <c r="S19" s="508"/>
      <c r="T19" s="509">
        <v>0.79666</v>
      </c>
      <c r="U19" s="508">
        <f t="shared" si="6"/>
        <v>1.19</v>
      </c>
      <c r="V19" s="510"/>
      <c r="W19" s="510"/>
      <c r="X19" s="510"/>
      <c r="Y19" s="510"/>
      <c r="Z19" s="510"/>
      <c r="AA19" s="510"/>
      <c r="AB19" s="510"/>
      <c r="AC19" s="510"/>
      <c r="AD19" s="510"/>
      <c r="AE19" s="510" t="s">
        <v>618</v>
      </c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</row>
    <row r="20" spans="1:60" ht="12.75" outlineLevel="1">
      <c r="A20" s="502">
        <v>11</v>
      </c>
      <c r="B20" s="503" t="s">
        <v>637</v>
      </c>
      <c r="C20" s="504" t="s">
        <v>638</v>
      </c>
      <c r="D20" s="505" t="s">
        <v>135</v>
      </c>
      <c r="E20" s="506">
        <v>5</v>
      </c>
      <c r="F20" s="544"/>
      <c r="G20" s="508">
        <f t="shared" si="0"/>
        <v>0</v>
      </c>
      <c r="H20" s="507"/>
      <c r="I20" s="508">
        <f t="shared" si="1"/>
        <v>0</v>
      </c>
      <c r="J20" s="507"/>
      <c r="K20" s="508">
        <f t="shared" si="2"/>
        <v>0</v>
      </c>
      <c r="L20" s="508">
        <v>21</v>
      </c>
      <c r="M20" s="508">
        <f t="shared" si="3"/>
        <v>0</v>
      </c>
      <c r="N20" s="508">
        <v>0</v>
      </c>
      <c r="O20" s="508">
        <f t="shared" si="4"/>
        <v>0</v>
      </c>
      <c r="P20" s="508">
        <v>0</v>
      </c>
      <c r="Q20" s="508">
        <f t="shared" si="5"/>
        <v>0</v>
      </c>
      <c r="R20" s="508"/>
      <c r="S20" s="508"/>
      <c r="T20" s="509">
        <v>0.157</v>
      </c>
      <c r="U20" s="508">
        <f t="shared" si="6"/>
        <v>0.79</v>
      </c>
      <c r="V20" s="510"/>
      <c r="W20" s="510"/>
      <c r="X20" s="510"/>
      <c r="Y20" s="510"/>
      <c r="Z20" s="510"/>
      <c r="AA20" s="510"/>
      <c r="AB20" s="510"/>
      <c r="AC20" s="510"/>
      <c r="AD20" s="510"/>
      <c r="AE20" s="510" t="s">
        <v>618</v>
      </c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</row>
    <row r="21" spans="1:60" ht="12.75" outlineLevel="1">
      <c r="A21" s="502">
        <v>12</v>
      </c>
      <c r="B21" s="503" t="s">
        <v>639</v>
      </c>
      <c r="C21" s="504" t="s">
        <v>640</v>
      </c>
      <c r="D21" s="505" t="s">
        <v>135</v>
      </c>
      <c r="E21" s="506">
        <v>1</v>
      </c>
      <c r="F21" s="544"/>
      <c r="G21" s="508">
        <f t="shared" si="0"/>
        <v>0</v>
      </c>
      <c r="H21" s="507"/>
      <c r="I21" s="508">
        <f t="shared" si="1"/>
        <v>0</v>
      </c>
      <c r="J21" s="507"/>
      <c r="K21" s="508">
        <f t="shared" si="2"/>
        <v>0</v>
      </c>
      <c r="L21" s="508">
        <v>21</v>
      </c>
      <c r="M21" s="508">
        <f t="shared" si="3"/>
        <v>0</v>
      </c>
      <c r="N21" s="508">
        <v>0</v>
      </c>
      <c r="O21" s="508">
        <f t="shared" si="4"/>
        <v>0</v>
      </c>
      <c r="P21" s="508">
        <v>0</v>
      </c>
      <c r="Q21" s="508">
        <f t="shared" si="5"/>
        <v>0</v>
      </c>
      <c r="R21" s="508"/>
      <c r="S21" s="508"/>
      <c r="T21" s="509">
        <v>0.174</v>
      </c>
      <c r="U21" s="508">
        <f t="shared" si="6"/>
        <v>0.17</v>
      </c>
      <c r="V21" s="510"/>
      <c r="W21" s="510"/>
      <c r="X21" s="510"/>
      <c r="Y21" s="510"/>
      <c r="Z21" s="510"/>
      <c r="AA21" s="510"/>
      <c r="AB21" s="510"/>
      <c r="AC21" s="510"/>
      <c r="AD21" s="510"/>
      <c r="AE21" s="510" t="s">
        <v>618</v>
      </c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</row>
    <row r="22" spans="1:60" ht="12.75" outlineLevel="1">
      <c r="A22" s="502">
        <v>13</v>
      </c>
      <c r="B22" s="503" t="s">
        <v>641</v>
      </c>
      <c r="C22" s="504" t="s">
        <v>642</v>
      </c>
      <c r="D22" s="505" t="s">
        <v>135</v>
      </c>
      <c r="E22" s="506">
        <v>6</v>
      </c>
      <c r="F22" s="544"/>
      <c r="G22" s="508">
        <f t="shared" si="0"/>
        <v>0</v>
      </c>
      <c r="H22" s="507"/>
      <c r="I22" s="508">
        <f t="shared" si="1"/>
        <v>0</v>
      </c>
      <c r="J22" s="507"/>
      <c r="K22" s="508">
        <f t="shared" si="2"/>
        <v>0</v>
      </c>
      <c r="L22" s="508">
        <v>21</v>
      </c>
      <c r="M22" s="508">
        <f t="shared" si="3"/>
        <v>0</v>
      </c>
      <c r="N22" s="508">
        <v>0</v>
      </c>
      <c r="O22" s="508">
        <f t="shared" si="4"/>
        <v>0</v>
      </c>
      <c r="P22" s="508">
        <v>0</v>
      </c>
      <c r="Q22" s="508">
        <f t="shared" si="5"/>
        <v>0</v>
      </c>
      <c r="R22" s="508"/>
      <c r="S22" s="508"/>
      <c r="T22" s="509">
        <v>0.259</v>
      </c>
      <c r="U22" s="508">
        <f t="shared" si="6"/>
        <v>1.55</v>
      </c>
      <c r="V22" s="510"/>
      <c r="W22" s="510"/>
      <c r="X22" s="510"/>
      <c r="Y22" s="510"/>
      <c r="Z22" s="510"/>
      <c r="AA22" s="510"/>
      <c r="AB22" s="510"/>
      <c r="AC22" s="510"/>
      <c r="AD22" s="510"/>
      <c r="AE22" s="510" t="s">
        <v>618</v>
      </c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510"/>
      <c r="BH22" s="510"/>
    </row>
    <row r="23" spans="1:60" ht="22.5" outlineLevel="1">
      <c r="A23" s="502">
        <v>14</v>
      </c>
      <c r="B23" s="503" t="s">
        <v>643</v>
      </c>
      <c r="C23" s="504" t="s">
        <v>644</v>
      </c>
      <c r="D23" s="505" t="s">
        <v>135</v>
      </c>
      <c r="E23" s="506">
        <v>1</v>
      </c>
      <c r="F23" s="544"/>
      <c r="G23" s="508">
        <f t="shared" si="0"/>
        <v>0</v>
      </c>
      <c r="H23" s="507"/>
      <c r="I23" s="508">
        <f t="shared" si="1"/>
        <v>0</v>
      </c>
      <c r="J23" s="507"/>
      <c r="K23" s="508">
        <f t="shared" si="2"/>
        <v>0</v>
      </c>
      <c r="L23" s="508">
        <v>21</v>
      </c>
      <c r="M23" s="508">
        <f t="shared" si="3"/>
        <v>0</v>
      </c>
      <c r="N23" s="508">
        <v>0.00049</v>
      </c>
      <c r="O23" s="508">
        <f t="shared" si="4"/>
        <v>0</v>
      </c>
      <c r="P23" s="508">
        <v>0</v>
      </c>
      <c r="Q23" s="508">
        <f t="shared" si="5"/>
        <v>0</v>
      </c>
      <c r="R23" s="508"/>
      <c r="S23" s="508"/>
      <c r="T23" s="509">
        <v>0.133</v>
      </c>
      <c r="U23" s="508">
        <f t="shared" si="6"/>
        <v>0.13</v>
      </c>
      <c r="V23" s="510"/>
      <c r="W23" s="510"/>
      <c r="X23" s="510"/>
      <c r="Y23" s="510"/>
      <c r="Z23" s="510"/>
      <c r="AA23" s="510"/>
      <c r="AB23" s="510"/>
      <c r="AC23" s="510"/>
      <c r="AD23" s="510"/>
      <c r="AE23" s="510" t="s">
        <v>618</v>
      </c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0"/>
      <c r="BH23" s="510"/>
    </row>
    <row r="24" spans="1:60" ht="12.75" outlineLevel="1">
      <c r="A24" s="502">
        <v>15</v>
      </c>
      <c r="B24" s="503" t="s">
        <v>645</v>
      </c>
      <c r="C24" s="504" t="s">
        <v>646</v>
      </c>
      <c r="D24" s="505" t="s">
        <v>135</v>
      </c>
      <c r="E24" s="506">
        <v>1</v>
      </c>
      <c r="F24" s="544"/>
      <c r="G24" s="508">
        <f t="shared" si="0"/>
        <v>0</v>
      </c>
      <c r="H24" s="507"/>
      <c r="I24" s="508">
        <f t="shared" si="1"/>
        <v>0</v>
      </c>
      <c r="J24" s="507"/>
      <c r="K24" s="508">
        <f t="shared" si="2"/>
        <v>0</v>
      </c>
      <c r="L24" s="508">
        <v>21</v>
      </c>
      <c r="M24" s="508">
        <f t="shared" si="3"/>
        <v>0</v>
      </c>
      <c r="N24" s="508">
        <v>5</v>
      </c>
      <c r="O24" s="508">
        <f t="shared" si="4"/>
        <v>5</v>
      </c>
      <c r="P24" s="508">
        <v>0</v>
      </c>
      <c r="Q24" s="508">
        <f t="shared" si="5"/>
        <v>0</v>
      </c>
      <c r="R24" s="508"/>
      <c r="S24" s="508"/>
      <c r="T24" s="509">
        <v>0</v>
      </c>
      <c r="U24" s="508">
        <f t="shared" si="6"/>
        <v>0</v>
      </c>
      <c r="V24" s="510"/>
      <c r="W24" s="510"/>
      <c r="X24" s="510"/>
      <c r="Y24" s="510"/>
      <c r="Z24" s="510"/>
      <c r="AA24" s="510"/>
      <c r="AB24" s="510"/>
      <c r="AC24" s="510"/>
      <c r="AD24" s="510"/>
      <c r="AE24" s="510" t="s">
        <v>618</v>
      </c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</row>
    <row r="25" spans="1:60" ht="12.75" outlineLevel="1">
      <c r="A25" s="502">
        <v>16</v>
      </c>
      <c r="B25" s="503" t="s">
        <v>647</v>
      </c>
      <c r="C25" s="504" t="s">
        <v>648</v>
      </c>
      <c r="D25" s="505" t="s">
        <v>155</v>
      </c>
      <c r="E25" s="506">
        <v>32.5</v>
      </c>
      <c r="F25" s="544"/>
      <c r="G25" s="508">
        <f t="shared" si="0"/>
        <v>0</v>
      </c>
      <c r="H25" s="507"/>
      <c r="I25" s="508">
        <f t="shared" si="1"/>
        <v>0</v>
      </c>
      <c r="J25" s="507"/>
      <c r="K25" s="508">
        <f t="shared" si="2"/>
        <v>0</v>
      </c>
      <c r="L25" s="508">
        <v>21</v>
      </c>
      <c r="M25" s="508">
        <f t="shared" si="3"/>
        <v>0</v>
      </c>
      <c r="N25" s="508">
        <v>0</v>
      </c>
      <c r="O25" s="508">
        <f t="shared" si="4"/>
        <v>0</v>
      </c>
      <c r="P25" s="508">
        <v>0</v>
      </c>
      <c r="Q25" s="508">
        <f t="shared" si="5"/>
        <v>0</v>
      </c>
      <c r="R25" s="508"/>
      <c r="S25" s="508"/>
      <c r="T25" s="509">
        <v>0.059</v>
      </c>
      <c r="U25" s="508">
        <f t="shared" si="6"/>
        <v>1.92</v>
      </c>
      <c r="V25" s="510"/>
      <c r="W25" s="510"/>
      <c r="X25" s="510"/>
      <c r="Y25" s="510"/>
      <c r="Z25" s="510"/>
      <c r="AA25" s="510"/>
      <c r="AB25" s="510"/>
      <c r="AC25" s="510"/>
      <c r="AD25" s="510"/>
      <c r="AE25" s="510" t="s">
        <v>618</v>
      </c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</row>
    <row r="26" spans="1:60" ht="12.75" outlineLevel="1">
      <c r="A26" s="502">
        <v>17</v>
      </c>
      <c r="B26" s="503" t="s">
        <v>649</v>
      </c>
      <c r="C26" s="504" t="s">
        <v>650</v>
      </c>
      <c r="D26" s="505" t="s">
        <v>138</v>
      </c>
      <c r="E26" s="506">
        <v>5.053</v>
      </c>
      <c r="F26" s="544"/>
      <c r="G26" s="508">
        <f t="shared" si="0"/>
        <v>0</v>
      </c>
      <c r="H26" s="507"/>
      <c r="I26" s="508">
        <f t="shared" si="1"/>
        <v>0</v>
      </c>
      <c r="J26" s="507"/>
      <c r="K26" s="508">
        <f t="shared" si="2"/>
        <v>0</v>
      </c>
      <c r="L26" s="508">
        <v>21</v>
      </c>
      <c r="M26" s="508">
        <f t="shared" si="3"/>
        <v>0</v>
      </c>
      <c r="N26" s="508">
        <v>0</v>
      </c>
      <c r="O26" s="508">
        <f t="shared" si="4"/>
        <v>0</v>
      </c>
      <c r="P26" s="508">
        <v>0</v>
      </c>
      <c r="Q26" s="508">
        <f t="shared" si="5"/>
        <v>0</v>
      </c>
      <c r="R26" s="508"/>
      <c r="S26" s="508"/>
      <c r="T26" s="509">
        <v>1.575</v>
      </c>
      <c r="U26" s="508">
        <f t="shared" si="6"/>
        <v>7.96</v>
      </c>
      <c r="V26" s="510"/>
      <c r="W26" s="510"/>
      <c r="X26" s="510"/>
      <c r="Y26" s="510"/>
      <c r="Z26" s="510"/>
      <c r="AA26" s="510"/>
      <c r="AB26" s="510"/>
      <c r="AC26" s="510"/>
      <c r="AD26" s="510"/>
      <c r="AE26" s="510" t="s">
        <v>618</v>
      </c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/>
      <c r="BG26" s="510"/>
      <c r="BH26" s="510"/>
    </row>
    <row r="27" spans="1:60" ht="12.75" outlineLevel="1">
      <c r="A27" s="502">
        <v>18</v>
      </c>
      <c r="B27" s="503" t="s">
        <v>651</v>
      </c>
      <c r="C27" s="504" t="s">
        <v>652</v>
      </c>
      <c r="D27" s="505" t="s">
        <v>155</v>
      </c>
      <c r="E27" s="506">
        <v>19</v>
      </c>
      <c r="F27" s="544"/>
      <c r="G27" s="508">
        <f t="shared" si="0"/>
        <v>0</v>
      </c>
      <c r="H27" s="507"/>
      <c r="I27" s="508">
        <f t="shared" si="1"/>
        <v>0</v>
      </c>
      <c r="J27" s="507"/>
      <c r="K27" s="508">
        <f t="shared" si="2"/>
        <v>0</v>
      </c>
      <c r="L27" s="508">
        <v>21</v>
      </c>
      <c r="M27" s="508">
        <f t="shared" si="3"/>
        <v>0</v>
      </c>
      <c r="N27" s="508">
        <v>0</v>
      </c>
      <c r="O27" s="508">
        <f t="shared" si="4"/>
        <v>0</v>
      </c>
      <c r="P27" s="508">
        <v>0.01492</v>
      </c>
      <c r="Q27" s="508">
        <f t="shared" si="5"/>
        <v>0.28</v>
      </c>
      <c r="R27" s="508"/>
      <c r="S27" s="508"/>
      <c r="T27" s="509">
        <v>0.413</v>
      </c>
      <c r="U27" s="508">
        <f t="shared" si="6"/>
        <v>7.85</v>
      </c>
      <c r="V27" s="510"/>
      <c r="W27" s="510"/>
      <c r="X27" s="510"/>
      <c r="Y27" s="510"/>
      <c r="Z27" s="510"/>
      <c r="AA27" s="510"/>
      <c r="AB27" s="510"/>
      <c r="AC27" s="510"/>
      <c r="AD27" s="510"/>
      <c r="AE27" s="510" t="s">
        <v>618</v>
      </c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/>
      <c r="BG27" s="510"/>
      <c r="BH27" s="510"/>
    </row>
    <row r="28" spans="1:60" ht="12.75" outlineLevel="1">
      <c r="A28" s="502">
        <v>19</v>
      </c>
      <c r="B28" s="503" t="s">
        <v>653</v>
      </c>
      <c r="C28" s="504" t="s">
        <v>654</v>
      </c>
      <c r="D28" s="505" t="s">
        <v>155</v>
      </c>
      <c r="E28" s="506">
        <v>6</v>
      </c>
      <c r="F28" s="544"/>
      <c r="G28" s="508">
        <f t="shared" si="0"/>
        <v>0</v>
      </c>
      <c r="H28" s="507"/>
      <c r="I28" s="508">
        <f t="shared" si="1"/>
        <v>0</v>
      </c>
      <c r="J28" s="507"/>
      <c r="K28" s="508">
        <f t="shared" si="2"/>
        <v>0</v>
      </c>
      <c r="L28" s="508">
        <v>21</v>
      </c>
      <c r="M28" s="508">
        <f t="shared" si="3"/>
        <v>0</v>
      </c>
      <c r="N28" s="508">
        <v>0</v>
      </c>
      <c r="O28" s="508">
        <f t="shared" si="4"/>
        <v>0</v>
      </c>
      <c r="P28" s="508">
        <v>0.0021</v>
      </c>
      <c r="Q28" s="508">
        <f t="shared" si="5"/>
        <v>0.01</v>
      </c>
      <c r="R28" s="508"/>
      <c r="S28" s="508"/>
      <c r="T28" s="509">
        <v>0.031</v>
      </c>
      <c r="U28" s="508">
        <f t="shared" si="6"/>
        <v>0.19</v>
      </c>
      <c r="V28" s="510"/>
      <c r="W28" s="510"/>
      <c r="X28" s="510"/>
      <c r="Y28" s="510"/>
      <c r="Z28" s="510"/>
      <c r="AA28" s="510"/>
      <c r="AB28" s="510"/>
      <c r="AC28" s="510"/>
      <c r="AD28" s="510"/>
      <c r="AE28" s="510" t="s">
        <v>618</v>
      </c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</row>
    <row r="29" spans="1:60" ht="12.75" outlineLevel="1">
      <c r="A29" s="502">
        <v>20</v>
      </c>
      <c r="B29" s="503" t="s">
        <v>655</v>
      </c>
      <c r="C29" s="504" t="s">
        <v>656</v>
      </c>
      <c r="D29" s="505" t="s">
        <v>155</v>
      </c>
      <c r="E29" s="506">
        <v>5</v>
      </c>
      <c r="F29" s="544"/>
      <c r="G29" s="508">
        <f t="shared" si="0"/>
        <v>0</v>
      </c>
      <c r="H29" s="507"/>
      <c r="I29" s="508">
        <f t="shared" si="1"/>
        <v>0</v>
      </c>
      <c r="J29" s="507"/>
      <c r="K29" s="508">
        <f t="shared" si="2"/>
        <v>0</v>
      </c>
      <c r="L29" s="508">
        <v>21</v>
      </c>
      <c r="M29" s="508">
        <f t="shared" si="3"/>
        <v>0</v>
      </c>
      <c r="N29" s="508">
        <v>0</v>
      </c>
      <c r="O29" s="508">
        <f t="shared" si="4"/>
        <v>0</v>
      </c>
      <c r="P29" s="508">
        <v>0.00198</v>
      </c>
      <c r="Q29" s="508">
        <f t="shared" si="5"/>
        <v>0.01</v>
      </c>
      <c r="R29" s="508"/>
      <c r="S29" s="508"/>
      <c r="T29" s="509">
        <v>0.083</v>
      </c>
      <c r="U29" s="508">
        <f t="shared" si="6"/>
        <v>0.42</v>
      </c>
      <c r="V29" s="510"/>
      <c r="W29" s="510"/>
      <c r="X29" s="510"/>
      <c r="Y29" s="510"/>
      <c r="Z29" s="510"/>
      <c r="AA29" s="510"/>
      <c r="AB29" s="510"/>
      <c r="AC29" s="510"/>
      <c r="AD29" s="510"/>
      <c r="AE29" s="510" t="s">
        <v>618</v>
      </c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</row>
    <row r="30" spans="1:60" ht="12.75" outlineLevel="1">
      <c r="A30" s="502">
        <v>21</v>
      </c>
      <c r="B30" s="503" t="s">
        <v>657</v>
      </c>
      <c r="C30" s="504" t="s">
        <v>658</v>
      </c>
      <c r="D30" s="505" t="s">
        <v>138</v>
      </c>
      <c r="E30" s="506">
        <v>0.306</v>
      </c>
      <c r="F30" s="544"/>
      <c r="G30" s="508">
        <f t="shared" si="0"/>
        <v>0</v>
      </c>
      <c r="H30" s="507"/>
      <c r="I30" s="508">
        <f t="shared" si="1"/>
        <v>0</v>
      </c>
      <c r="J30" s="507"/>
      <c r="K30" s="508">
        <f t="shared" si="2"/>
        <v>0</v>
      </c>
      <c r="L30" s="508">
        <v>21</v>
      </c>
      <c r="M30" s="508">
        <f t="shared" si="3"/>
        <v>0</v>
      </c>
      <c r="N30" s="508">
        <v>0</v>
      </c>
      <c r="O30" s="508">
        <f t="shared" si="4"/>
        <v>0</v>
      </c>
      <c r="P30" s="508">
        <v>0</v>
      </c>
      <c r="Q30" s="508">
        <f t="shared" si="5"/>
        <v>0</v>
      </c>
      <c r="R30" s="508"/>
      <c r="S30" s="508"/>
      <c r="T30" s="509">
        <v>4.93</v>
      </c>
      <c r="U30" s="508">
        <f t="shared" si="6"/>
        <v>1.51</v>
      </c>
      <c r="V30" s="510"/>
      <c r="W30" s="510"/>
      <c r="X30" s="510"/>
      <c r="Y30" s="510"/>
      <c r="Z30" s="510"/>
      <c r="AA30" s="510"/>
      <c r="AB30" s="510"/>
      <c r="AC30" s="510"/>
      <c r="AD30" s="510"/>
      <c r="AE30" s="510" t="s">
        <v>618</v>
      </c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</row>
    <row r="31" spans="1:31" ht="12.75">
      <c r="A31" s="511" t="s">
        <v>92</v>
      </c>
      <c r="B31" s="512" t="s">
        <v>590</v>
      </c>
      <c r="C31" s="513" t="s">
        <v>591</v>
      </c>
      <c r="D31" s="514"/>
      <c r="E31" s="515"/>
      <c r="F31" s="546"/>
      <c r="G31" s="516">
        <f>SUMIF(AE32:AE48,"&lt;&gt;NOR",G32:G48)</f>
        <v>0</v>
      </c>
      <c r="H31" s="516"/>
      <c r="I31" s="516">
        <f>SUM(I32:I48)</f>
        <v>0</v>
      </c>
      <c r="J31" s="516"/>
      <c r="K31" s="516">
        <f>SUM(K32:K48)</f>
        <v>0</v>
      </c>
      <c r="L31" s="516"/>
      <c r="M31" s="516">
        <f>SUM(M32:M48)</f>
        <v>0</v>
      </c>
      <c r="N31" s="516"/>
      <c r="O31" s="516">
        <f>SUM(O32:O48)</f>
        <v>0.07</v>
      </c>
      <c r="P31" s="516"/>
      <c r="Q31" s="516">
        <f>SUM(Q32:Q48)</f>
        <v>0.1</v>
      </c>
      <c r="R31" s="516"/>
      <c r="S31" s="516"/>
      <c r="T31" s="517"/>
      <c r="U31" s="516">
        <f>SUM(U32:U48)</f>
        <v>47</v>
      </c>
      <c r="AE31" t="s">
        <v>615</v>
      </c>
    </row>
    <row r="32" spans="1:60" ht="12.75" outlineLevel="1">
      <c r="A32" s="502">
        <v>22</v>
      </c>
      <c r="B32" s="503" t="s">
        <v>659</v>
      </c>
      <c r="C32" s="504" t="s">
        <v>660</v>
      </c>
      <c r="D32" s="505" t="s">
        <v>155</v>
      </c>
      <c r="E32" s="506">
        <v>21</v>
      </c>
      <c r="F32" s="544"/>
      <c r="G32" s="508">
        <f aca="true" t="shared" si="7" ref="G32:G48">ROUND(E32*F32,2)</f>
        <v>0</v>
      </c>
      <c r="H32" s="507"/>
      <c r="I32" s="508">
        <f aca="true" t="shared" si="8" ref="I32:I48">ROUND(E32*H32,2)</f>
        <v>0</v>
      </c>
      <c r="J32" s="507"/>
      <c r="K32" s="508">
        <f aca="true" t="shared" si="9" ref="K32:K48">ROUND(E32*J32,2)</f>
        <v>0</v>
      </c>
      <c r="L32" s="508">
        <v>21</v>
      </c>
      <c r="M32" s="508">
        <f aca="true" t="shared" si="10" ref="M32:M48">G32*(1+L32/100)</f>
        <v>0</v>
      </c>
      <c r="N32" s="508">
        <v>0.00098</v>
      </c>
      <c r="O32" s="508">
        <f aca="true" t="shared" si="11" ref="O32:O48">ROUND(E32*N32,2)</f>
        <v>0.02</v>
      </c>
      <c r="P32" s="508">
        <v>0</v>
      </c>
      <c r="Q32" s="508">
        <f aca="true" t="shared" si="12" ref="Q32:Q48">ROUND(E32*P32,2)</f>
        <v>0</v>
      </c>
      <c r="R32" s="508"/>
      <c r="S32" s="508"/>
      <c r="T32" s="509">
        <v>0.34104</v>
      </c>
      <c r="U32" s="508">
        <f aca="true" t="shared" si="13" ref="U32:U48">ROUND(E32*T32,2)</f>
        <v>7.16</v>
      </c>
      <c r="V32" s="510"/>
      <c r="W32" s="510"/>
      <c r="X32" s="510"/>
      <c r="Y32" s="510"/>
      <c r="Z32" s="510"/>
      <c r="AA32" s="510"/>
      <c r="AB32" s="510"/>
      <c r="AC32" s="510"/>
      <c r="AD32" s="510"/>
      <c r="AE32" s="510" t="s">
        <v>618</v>
      </c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</row>
    <row r="33" spans="1:60" ht="12.75" outlineLevel="1">
      <c r="A33" s="502">
        <v>23</v>
      </c>
      <c r="B33" s="503" t="s">
        <v>661</v>
      </c>
      <c r="C33" s="504" t="s">
        <v>662</v>
      </c>
      <c r="D33" s="505" t="s">
        <v>155</v>
      </c>
      <c r="E33" s="506">
        <v>30</v>
      </c>
      <c r="F33" s="544"/>
      <c r="G33" s="508">
        <f t="shared" si="7"/>
        <v>0</v>
      </c>
      <c r="H33" s="507"/>
      <c r="I33" s="508">
        <f t="shared" si="8"/>
        <v>0</v>
      </c>
      <c r="J33" s="507"/>
      <c r="K33" s="508">
        <f t="shared" si="9"/>
        <v>0</v>
      </c>
      <c r="L33" s="508">
        <v>21</v>
      </c>
      <c r="M33" s="508">
        <f t="shared" si="10"/>
        <v>0</v>
      </c>
      <c r="N33" s="508">
        <v>0.00109</v>
      </c>
      <c r="O33" s="508">
        <f t="shared" si="11"/>
        <v>0.03</v>
      </c>
      <c r="P33" s="508">
        <v>0</v>
      </c>
      <c r="Q33" s="508">
        <f t="shared" si="12"/>
        <v>0</v>
      </c>
      <c r="R33" s="508"/>
      <c r="S33" s="508"/>
      <c r="T33" s="509">
        <v>0.34136</v>
      </c>
      <c r="U33" s="508">
        <f t="shared" si="13"/>
        <v>10.24</v>
      </c>
      <c r="V33" s="510"/>
      <c r="W33" s="510"/>
      <c r="X33" s="510"/>
      <c r="Y33" s="510"/>
      <c r="Z33" s="510"/>
      <c r="AA33" s="510"/>
      <c r="AB33" s="510"/>
      <c r="AC33" s="510"/>
      <c r="AD33" s="510"/>
      <c r="AE33" s="510" t="s">
        <v>618</v>
      </c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</row>
    <row r="34" spans="1:60" ht="12.75" outlineLevel="1">
      <c r="A34" s="502">
        <v>24</v>
      </c>
      <c r="B34" s="503" t="s">
        <v>663</v>
      </c>
      <c r="C34" s="504" t="s">
        <v>664</v>
      </c>
      <c r="D34" s="505" t="s">
        <v>155</v>
      </c>
      <c r="E34" s="506">
        <v>5</v>
      </c>
      <c r="F34" s="544"/>
      <c r="G34" s="508">
        <f t="shared" si="7"/>
        <v>0</v>
      </c>
      <c r="H34" s="507"/>
      <c r="I34" s="508">
        <f t="shared" si="8"/>
        <v>0</v>
      </c>
      <c r="J34" s="507"/>
      <c r="K34" s="508">
        <f t="shared" si="9"/>
        <v>0</v>
      </c>
      <c r="L34" s="508">
        <v>21</v>
      </c>
      <c r="M34" s="508">
        <f t="shared" si="10"/>
        <v>0</v>
      </c>
      <c r="N34" s="508">
        <v>0.00167</v>
      </c>
      <c r="O34" s="508">
        <f t="shared" si="11"/>
        <v>0.01</v>
      </c>
      <c r="P34" s="508">
        <v>0</v>
      </c>
      <c r="Q34" s="508">
        <f t="shared" si="12"/>
        <v>0</v>
      </c>
      <c r="R34" s="508"/>
      <c r="S34" s="508"/>
      <c r="T34" s="509">
        <v>0.36764</v>
      </c>
      <c r="U34" s="508">
        <f t="shared" si="13"/>
        <v>1.84</v>
      </c>
      <c r="V34" s="510"/>
      <c r="W34" s="510"/>
      <c r="X34" s="510"/>
      <c r="Y34" s="510"/>
      <c r="Z34" s="510"/>
      <c r="AA34" s="510"/>
      <c r="AB34" s="510"/>
      <c r="AC34" s="510"/>
      <c r="AD34" s="510"/>
      <c r="AE34" s="510" t="s">
        <v>618</v>
      </c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</row>
    <row r="35" spans="1:60" ht="22.5" outlineLevel="1">
      <c r="A35" s="502">
        <v>25</v>
      </c>
      <c r="B35" s="503" t="s">
        <v>665</v>
      </c>
      <c r="C35" s="504" t="s">
        <v>666</v>
      </c>
      <c r="D35" s="505" t="s">
        <v>155</v>
      </c>
      <c r="E35" s="506">
        <v>11</v>
      </c>
      <c r="F35" s="544"/>
      <c r="G35" s="508">
        <f t="shared" si="7"/>
        <v>0</v>
      </c>
      <c r="H35" s="507"/>
      <c r="I35" s="508">
        <f t="shared" si="8"/>
        <v>0</v>
      </c>
      <c r="J35" s="507"/>
      <c r="K35" s="508">
        <f t="shared" si="9"/>
        <v>0</v>
      </c>
      <c r="L35" s="508">
        <v>21</v>
      </c>
      <c r="M35" s="508">
        <f t="shared" si="10"/>
        <v>0</v>
      </c>
      <c r="N35" s="508">
        <v>3E-05</v>
      </c>
      <c r="O35" s="508">
        <f t="shared" si="11"/>
        <v>0</v>
      </c>
      <c r="P35" s="508">
        <v>0</v>
      </c>
      <c r="Q35" s="508">
        <f t="shared" si="12"/>
        <v>0</v>
      </c>
      <c r="R35" s="508"/>
      <c r="S35" s="508"/>
      <c r="T35" s="509">
        <v>0.129</v>
      </c>
      <c r="U35" s="508">
        <f t="shared" si="13"/>
        <v>1.42</v>
      </c>
      <c r="V35" s="510"/>
      <c r="W35" s="510"/>
      <c r="X35" s="510"/>
      <c r="Y35" s="510"/>
      <c r="Z35" s="510"/>
      <c r="AA35" s="510"/>
      <c r="AB35" s="510"/>
      <c r="AC35" s="510"/>
      <c r="AD35" s="510"/>
      <c r="AE35" s="510" t="s">
        <v>618</v>
      </c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</row>
    <row r="36" spans="1:60" ht="22.5" outlineLevel="1">
      <c r="A36" s="502">
        <v>26</v>
      </c>
      <c r="B36" s="503" t="s">
        <v>667</v>
      </c>
      <c r="C36" s="504" t="s">
        <v>668</v>
      </c>
      <c r="D36" s="505" t="s">
        <v>155</v>
      </c>
      <c r="E36" s="506">
        <v>15</v>
      </c>
      <c r="F36" s="544"/>
      <c r="G36" s="508">
        <f t="shared" si="7"/>
        <v>0</v>
      </c>
      <c r="H36" s="507"/>
      <c r="I36" s="508">
        <f t="shared" si="8"/>
        <v>0</v>
      </c>
      <c r="J36" s="507"/>
      <c r="K36" s="508">
        <f t="shared" si="9"/>
        <v>0</v>
      </c>
      <c r="L36" s="508">
        <v>21</v>
      </c>
      <c r="M36" s="508">
        <f t="shared" si="10"/>
        <v>0</v>
      </c>
      <c r="N36" s="508">
        <v>4E-05</v>
      </c>
      <c r="O36" s="508">
        <f t="shared" si="11"/>
        <v>0</v>
      </c>
      <c r="P36" s="508">
        <v>0</v>
      </c>
      <c r="Q36" s="508">
        <f t="shared" si="12"/>
        <v>0</v>
      </c>
      <c r="R36" s="508"/>
      <c r="S36" s="508"/>
      <c r="T36" s="509">
        <v>0.129</v>
      </c>
      <c r="U36" s="508">
        <f t="shared" si="13"/>
        <v>1.94</v>
      </c>
      <c r="V36" s="510"/>
      <c r="W36" s="510"/>
      <c r="X36" s="510"/>
      <c r="Y36" s="510"/>
      <c r="Z36" s="510"/>
      <c r="AA36" s="510"/>
      <c r="AB36" s="510"/>
      <c r="AC36" s="510"/>
      <c r="AD36" s="510"/>
      <c r="AE36" s="510" t="s">
        <v>618</v>
      </c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0"/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/>
      <c r="BG36" s="510"/>
      <c r="BH36" s="510"/>
    </row>
    <row r="37" spans="1:60" ht="22.5" outlineLevel="1">
      <c r="A37" s="502">
        <v>27</v>
      </c>
      <c r="B37" s="503" t="s">
        <v>669</v>
      </c>
      <c r="C37" s="504" t="s">
        <v>670</v>
      </c>
      <c r="D37" s="505" t="s">
        <v>155</v>
      </c>
      <c r="E37" s="506">
        <v>5</v>
      </c>
      <c r="F37" s="544"/>
      <c r="G37" s="508">
        <f t="shared" si="7"/>
        <v>0</v>
      </c>
      <c r="H37" s="507"/>
      <c r="I37" s="508">
        <f t="shared" si="8"/>
        <v>0</v>
      </c>
      <c r="J37" s="507"/>
      <c r="K37" s="508">
        <f t="shared" si="9"/>
        <v>0</v>
      </c>
      <c r="L37" s="508">
        <v>21</v>
      </c>
      <c r="M37" s="508">
        <f t="shared" si="10"/>
        <v>0</v>
      </c>
      <c r="N37" s="508">
        <v>4E-05</v>
      </c>
      <c r="O37" s="508">
        <f t="shared" si="11"/>
        <v>0</v>
      </c>
      <c r="P37" s="508">
        <v>0</v>
      </c>
      <c r="Q37" s="508">
        <f t="shared" si="12"/>
        <v>0</v>
      </c>
      <c r="R37" s="508"/>
      <c r="S37" s="508"/>
      <c r="T37" s="509">
        <v>0.142</v>
      </c>
      <c r="U37" s="508">
        <f t="shared" si="13"/>
        <v>0.71</v>
      </c>
      <c r="V37" s="510"/>
      <c r="W37" s="510"/>
      <c r="X37" s="510"/>
      <c r="Y37" s="510"/>
      <c r="Z37" s="510"/>
      <c r="AA37" s="510"/>
      <c r="AB37" s="510"/>
      <c r="AC37" s="510"/>
      <c r="AD37" s="510"/>
      <c r="AE37" s="510" t="s">
        <v>618</v>
      </c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</row>
    <row r="38" spans="1:60" ht="22.5" outlineLevel="1">
      <c r="A38" s="502">
        <v>28</v>
      </c>
      <c r="B38" s="503" t="s">
        <v>671</v>
      </c>
      <c r="C38" s="504" t="s">
        <v>672</v>
      </c>
      <c r="D38" s="505" t="s">
        <v>155</v>
      </c>
      <c r="E38" s="506">
        <v>10</v>
      </c>
      <c r="F38" s="544"/>
      <c r="G38" s="508">
        <f t="shared" si="7"/>
        <v>0</v>
      </c>
      <c r="H38" s="507"/>
      <c r="I38" s="508">
        <f t="shared" si="8"/>
        <v>0</v>
      </c>
      <c r="J38" s="507"/>
      <c r="K38" s="508">
        <f t="shared" si="9"/>
        <v>0</v>
      </c>
      <c r="L38" s="508">
        <v>21</v>
      </c>
      <c r="M38" s="508">
        <f t="shared" si="10"/>
        <v>0</v>
      </c>
      <c r="N38" s="508">
        <v>3E-05</v>
      </c>
      <c r="O38" s="508">
        <f t="shared" si="11"/>
        <v>0</v>
      </c>
      <c r="P38" s="508">
        <v>0</v>
      </c>
      <c r="Q38" s="508">
        <f t="shared" si="12"/>
        <v>0</v>
      </c>
      <c r="R38" s="508"/>
      <c r="S38" s="508"/>
      <c r="T38" s="509">
        <v>0.129</v>
      </c>
      <c r="U38" s="508">
        <f t="shared" si="13"/>
        <v>1.29</v>
      </c>
      <c r="V38" s="510"/>
      <c r="W38" s="510"/>
      <c r="X38" s="510"/>
      <c r="Y38" s="510"/>
      <c r="Z38" s="510"/>
      <c r="AA38" s="510"/>
      <c r="AB38" s="510"/>
      <c r="AC38" s="510"/>
      <c r="AD38" s="510"/>
      <c r="AE38" s="510" t="s">
        <v>618</v>
      </c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0"/>
      <c r="AT38" s="510"/>
      <c r="AU38" s="510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0"/>
      <c r="BG38" s="510"/>
      <c r="BH38" s="510"/>
    </row>
    <row r="39" spans="1:60" ht="22.5" outlineLevel="1">
      <c r="A39" s="502">
        <v>29</v>
      </c>
      <c r="B39" s="503" t="s">
        <v>673</v>
      </c>
      <c r="C39" s="504" t="s">
        <v>674</v>
      </c>
      <c r="D39" s="505" t="s">
        <v>155</v>
      </c>
      <c r="E39" s="506">
        <v>15</v>
      </c>
      <c r="F39" s="544"/>
      <c r="G39" s="508">
        <f t="shared" si="7"/>
        <v>0</v>
      </c>
      <c r="H39" s="507"/>
      <c r="I39" s="508">
        <f t="shared" si="8"/>
        <v>0</v>
      </c>
      <c r="J39" s="507"/>
      <c r="K39" s="508">
        <f t="shared" si="9"/>
        <v>0</v>
      </c>
      <c r="L39" s="508">
        <v>21</v>
      </c>
      <c r="M39" s="508">
        <f t="shared" si="10"/>
        <v>0</v>
      </c>
      <c r="N39" s="508">
        <v>5E-05</v>
      </c>
      <c r="O39" s="508">
        <f t="shared" si="11"/>
        <v>0</v>
      </c>
      <c r="P39" s="508">
        <v>0</v>
      </c>
      <c r="Q39" s="508">
        <f t="shared" si="12"/>
        <v>0</v>
      </c>
      <c r="R39" s="508"/>
      <c r="S39" s="508"/>
      <c r="T39" s="509">
        <v>0.129</v>
      </c>
      <c r="U39" s="508">
        <f t="shared" si="13"/>
        <v>1.94</v>
      </c>
      <c r="V39" s="510"/>
      <c r="W39" s="510"/>
      <c r="X39" s="510"/>
      <c r="Y39" s="510"/>
      <c r="Z39" s="510"/>
      <c r="AA39" s="510"/>
      <c r="AB39" s="510"/>
      <c r="AC39" s="510"/>
      <c r="AD39" s="510"/>
      <c r="AE39" s="510" t="s">
        <v>618</v>
      </c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</row>
    <row r="40" spans="1:60" ht="12.75" outlineLevel="1">
      <c r="A40" s="502">
        <v>30</v>
      </c>
      <c r="B40" s="503" t="s">
        <v>675</v>
      </c>
      <c r="C40" s="504" t="s">
        <v>676</v>
      </c>
      <c r="D40" s="505" t="s">
        <v>135</v>
      </c>
      <c r="E40" s="506">
        <v>8</v>
      </c>
      <c r="F40" s="544"/>
      <c r="G40" s="508">
        <f t="shared" si="7"/>
        <v>0</v>
      </c>
      <c r="H40" s="507"/>
      <c r="I40" s="508">
        <f t="shared" si="8"/>
        <v>0</v>
      </c>
      <c r="J40" s="507"/>
      <c r="K40" s="508">
        <f t="shared" si="9"/>
        <v>0</v>
      </c>
      <c r="L40" s="508">
        <v>21</v>
      </c>
      <c r="M40" s="508">
        <f t="shared" si="10"/>
        <v>0</v>
      </c>
      <c r="N40" s="508">
        <v>0</v>
      </c>
      <c r="O40" s="508">
        <f t="shared" si="11"/>
        <v>0</v>
      </c>
      <c r="P40" s="508">
        <v>0</v>
      </c>
      <c r="Q40" s="508">
        <f t="shared" si="12"/>
        <v>0</v>
      </c>
      <c r="R40" s="508"/>
      <c r="S40" s="508"/>
      <c r="T40" s="509">
        <v>0.425</v>
      </c>
      <c r="U40" s="508">
        <f t="shared" si="13"/>
        <v>3.4</v>
      </c>
      <c r="V40" s="510"/>
      <c r="W40" s="510"/>
      <c r="X40" s="510"/>
      <c r="Y40" s="510"/>
      <c r="Z40" s="510"/>
      <c r="AA40" s="510"/>
      <c r="AB40" s="510"/>
      <c r="AC40" s="510"/>
      <c r="AD40" s="510"/>
      <c r="AE40" s="510" t="s">
        <v>618</v>
      </c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0"/>
      <c r="AT40" s="5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</row>
    <row r="41" spans="1:60" ht="12.75" outlineLevel="1">
      <c r="A41" s="502">
        <v>31</v>
      </c>
      <c r="B41" s="503" t="s">
        <v>677</v>
      </c>
      <c r="C41" s="504" t="s">
        <v>678</v>
      </c>
      <c r="D41" s="505" t="s">
        <v>679</v>
      </c>
      <c r="E41" s="506">
        <v>5</v>
      </c>
      <c r="F41" s="544"/>
      <c r="G41" s="508">
        <f t="shared" si="7"/>
        <v>0</v>
      </c>
      <c r="H41" s="507"/>
      <c r="I41" s="508">
        <f t="shared" si="8"/>
        <v>0</v>
      </c>
      <c r="J41" s="507"/>
      <c r="K41" s="508">
        <f t="shared" si="9"/>
        <v>0</v>
      </c>
      <c r="L41" s="508">
        <v>21</v>
      </c>
      <c r="M41" s="508">
        <f t="shared" si="10"/>
        <v>0</v>
      </c>
      <c r="N41" s="508">
        <v>0.00148</v>
      </c>
      <c r="O41" s="508">
        <f t="shared" si="11"/>
        <v>0.01</v>
      </c>
      <c r="P41" s="508">
        <v>0</v>
      </c>
      <c r="Q41" s="508">
        <f t="shared" si="12"/>
        <v>0</v>
      </c>
      <c r="R41" s="508"/>
      <c r="S41" s="508"/>
      <c r="T41" s="509">
        <v>0.54</v>
      </c>
      <c r="U41" s="508">
        <f t="shared" si="13"/>
        <v>2.7</v>
      </c>
      <c r="V41" s="510"/>
      <c r="W41" s="510"/>
      <c r="X41" s="510"/>
      <c r="Y41" s="510"/>
      <c r="Z41" s="510"/>
      <c r="AA41" s="510"/>
      <c r="AB41" s="510"/>
      <c r="AC41" s="510"/>
      <c r="AD41" s="510"/>
      <c r="AE41" s="510" t="s">
        <v>618</v>
      </c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</row>
    <row r="42" spans="1:60" ht="12.75" outlineLevel="1">
      <c r="A42" s="502">
        <v>32</v>
      </c>
      <c r="B42" s="503" t="s">
        <v>680</v>
      </c>
      <c r="C42" s="504" t="s">
        <v>681</v>
      </c>
      <c r="D42" s="505" t="s">
        <v>155</v>
      </c>
      <c r="E42" s="506">
        <v>56</v>
      </c>
      <c r="F42" s="544"/>
      <c r="G42" s="508">
        <f t="shared" si="7"/>
        <v>0</v>
      </c>
      <c r="H42" s="507"/>
      <c r="I42" s="508">
        <f t="shared" si="8"/>
        <v>0</v>
      </c>
      <c r="J42" s="507"/>
      <c r="K42" s="508">
        <f t="shared" si="9"/>
        <v>0</v>
      </c>
      <c r="L42" s="508">
        <v>21</v>
      </c>
      <c r="M42" s="508">
        <f t="shared" si="10"/>
        <v>0</v>
      </c>
      <c r="N42" s="508">
        <v>0</v>
      </c>
      <c r="O42" s="508">
        <f t="shared" si="11"/>
        <v>0</v>
      </c>
      <c r="P42" s="508">
        <v>0</v>
      </c>
      <c r="Q42" s="508">
        <f t="shared" si="12"/>
        <v>0</v>
      </c>
      <c r="R42" s="508"/>
      <c r="S42" s="508"/>
      <c r="T42" s="509">
        <v>0.029</v>
      </c>
      <c r="U42" s="508">
        <f t="shared" si="13"/>
        <v>1.62</v>
      </c>
      <c r="V42" s="510"/>
      <c r="W42" s="510"/>
      <c r="X42" s="510"/>
      <c r="Y42" s="510"/>
      <c r="Z42" s="510"/>
      <c r="AA42" s="510"/>
      <c r="AB42" s="510"/>
      <c r="AC42" s="510"/>
      <c r="AD42" s="510"/>
      <c r="AE42" s="510" t="s">
        <v>618</v>
      </c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/>
      <c r="BG42" s="510"/>
      <c r="BH42" s="510"/>
    </row>
    <row r="43" spans="1:60" ht="12.75" outlineLevel="1">
      <c r="A43" s="502">
        <v>33</v>
      </c>
      <c r="B43" s="503" t="s">
        <v>682</v>
      </c>
      <c r="C43" s="504" t="s">
        <v>683</v>
      </c>
      <c r="D43" s="505" t="s">
        <v>155</v>
      </c>
      <c r="E43" s="506">
        <v>56</v>
      </c>
      <c r="F43" s="544"/>
      <c r="G43" s="508">
        <f t="shared" si="7"/>
        <v>0</v>
      </c>
      <c r="H43" s="507"/>
      <c r="I43" s="508">
        <f t="shared" si="8"/>
        <v>0</v>
      </c>
      <c r="J43" s="507"/>
      <c r="K43" s="508">
        <f t="shared" si="9"/>
        <v>0</v>
      </c>
      <c r="L43" s="508">
        <v>21</v>
      </c>
      <c r="M43" s="508">
        <f t="shared" si="10"/>
        <v>0</v>
      </c>
      <c r="N43" s="508">
        <v>1E-05</v>
      </c>
      <c r="O43" s="508">
        <f t="shared" si="11"/>
        <v>0</v>
      </c>
      <c r="P43" s="508">
        <v>0</v>
      </c>
      <c r="Q43" s="508">
        <f t="shared" si="12"/>
        <v>0</v>
      </c>
      <c r="R43" s="508"/>
      <c r="S43" s="508"/>
      <c r="T43" s="509">
        <v>0.062</v>
      </c>
      <c r="U43" s="508">
        <f t="shared" si="13"/>
        <v>3.47</v>
      </c>
      <c r="V43" s="510"/>
      <c r="W43" s="510"/>
      <c r="X43" s="510"/>
      <c r="Y43" s="510"/>
      <c r="Z43" s="510"/>
      <c r="AA43" s="510"/>
      <c r="AB43" s="510"/>
      <c r="AC43" s="510"/>
      <c r="AD43" s="510"/>
      <c r="AE43" s="510" t="s">
        <v>618</v>
      </c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0"/>
      <c r="BG43" s="510"/>
      <c r="BH43" s="510"/>
    </row>
    <row r="44" spans="1:60" ht="12.75" outlineLevel="1">
      <c r="A44" s="502">
        <v>34</v>
      </c>
      <c r="B44" s="503" t="s">
        <v>684</v>
      </c>
      <c r="C44" s="504" t="s">
        <v>685</v>
      </c>
      <c r="D44" s="505" t="s">
        <v>138</v>
      </c>
      <c r="E44" s="506">
        <v>0.072</v>
      </c>
      <c r="F44" s="544"/>
      <c r="G44" s="508">
        <f t="shared" si="7"/>
        <v>0</v>
      </c>
      <c r="H44" s="507"/>
      <c r="I44" s="508">
        <f t="shared" si="8"/>
        <v>0</v>
      </c>
      <c r="J44" s="507"/>
      <c r="K44" s="508">
        <f t="shared" si="9"/>
        <v>0</v>
      </c>
      <c r="L44" s="508">
        <v>21</v>
      </c>
      <c r="M44" s="508">
        <f t="shared" si="10"/>
        <v>0</v>
      </c>
      <c r="N44" s="508">
        <v>0</v>
      </c>
      <c r="O44" s="508">
        <f t="shared" si="11"/>
        <v>0</v>
      </c>
      <c r="P44" s="508">
        <v>0</v>
      </c>
      <c r="Q44" s="508">
        <f t="shared" si="12"/>
        <v>0</v>
      </c>
      <c r="R44" s="508"/>
      <c r="S44" s="508"/>
      <c r="T44" s="509">
        <v>1.421</v>
      </c>
      <c r="U44" s="508">
        <f t="shared" si="13"/>
        <v>0.1</v>
      </c>
      <c r="V44" s="510"/>
      <c r="W44" s="510"/>
      <c r="X44" s="510"/>
      <c r="Y44" s="510"/>
      <c r="Z44" s="510"/>
      <c r="AA44" s="510"/>
      <c r="AB44" s="510"/>
      <c r="AC44" s="510"/>
      <c r="AD44" s="510"/>
      <c r="AE44" s="510" t="s">
        <v>618</v>
      </c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0"/>
      <c r="AT44" s="510"/>
      <c r="AU44" s="510"/>
      <c r="AV44" s="510"/>
      <c r="AW44" s="510"/>
      <c r="AX44" s="510"/>
      <c r="AY44" s="510"/>
      <c r="AZ44" s="510"/>
      <c r="BA44" s="510"/>
      <c r="BB44" s="510"/>
      <c r="BC44" s="510"/>
      <c r="BD44" s="510"/>
      <c r="BE44" s="510"/>
      <c r="BF44" s="510"/>
      <c r="BG44" s="510"/>
      <c r="BH44" s="510"/>
    </row>
    <row r="45" spans="1:60" ht="12.75" outlineLevel="1">
      <c r="A45" s="502">
        <v>35</v>
      </c>
      <c r="B45" s="503" t="s">
        <v>686</v>
      </c>
      <c r="C45" s="504" t="s">
        <v>687</v>
      </c>
      <c r="D45" s="505" t="s">
        <v>155</v>
      </c>
      <c r="E45" s="506">
        <v>46</v>
      </c>
      <c r="F45" s="544"/>
      <c r="G45" s="508">
        <f t="shared" si="7"/>
        <v>0</v>
      </c>
      <c r="H45" s="507"/>
      <c r="I45" s="508">
        <f t="shared" si="8"/>
        <v>0</v>
      </c>
      <c r="J45" s="507"/>
      <c r="K45" s="508">
        <f t="shared" si="9"/>
        <v>0</v>
      </c>
      <c r="L45" s="508">
        <v>21</v>
      </c>
      <c r="M45" s="508">
        <f t="shared" si="10"/>
        <v>0</v>
      </c>
      <c r="N45" s="508">
        <v>0</v>
      </c>
      <c r="O45" s="508">
        <f t="shared" si="11"/>
        <v>0</v>
      </c>
      <c r="P45" s="508">
        <v>0.00213</v>
      </c>
      <c r="Q45" s="508">
        <f t="shared" si="12"/>
        <v>0.1</v>
      </c>
      <c r="R45" s="508"/>
      <c r="S45" s="508"/>
      <c r="T45" s="509">
        <v>0.173</v>
      </c>
      <c r="U45" s="508">
        <f t="shared" si="13"/>
        <v>7.96</v>
      </c>
      <c r="V45" s="510"/>
      <c r="W45" s="510"/>
      <c r="X45" s="510"/>
      <c r="Y45" s="510"/>
      <c r="Z45" s="510"/>
      <c r="AA45" s="510"/>
      <c r="AB45" s="510"/>
      <c r="AC45" s="510"/>
      <c r="AD45" s="510"/>
      <c r="AE45" s="510" t="s">
        <v>618</v>
      </c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10"/>
      <c r="AS45" s="510"/>
      <c r="AT45" s="510"/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</row>
    <row r="46" spans="1:60" ht="12.75" outlineLevel="1">
      <c r="A46" s="502">
        <v>36</v>
      </c>
      <c r="B46" s="503" t="s">
        <v>688</v>
      </c>
      <c r="C46" s="504" t="s">
        <v>689</v>
      </c>
      <c r="D46" s="505" t="s">
        <v>135</v>
      </c>
      <c r="E46" s="506">
        <v>1</v>
      </c>
      <c r="F46" s="544"/>
      <c r="G46" s="508">
        <f t="shared" si="7"/>
        <v>0</v>
      </c>
      <c r="H46" s="507"/>
      <c r="I46" s="508">
        <f t="shared" si="8"/>
        <v>0</v>
      </c>
      <c r="J46" s="507"/>
      <c r="K46" s="508">
        <f t="shared" si="9"/>
        <v>0</v>
      </c>
      <c r="L46" s="508">
        <v>21</v>
      </c>
      <c r="M46" s="508">
        <f t="shared" si="10"/>
        <v>0</v>
      </c>
      <c r="N46" s="508">
        <v>0</v>
      </c>
      <c r="O46" s="508">
        <f t="shared" si="11"/>
        <v>0</v>
      </c>
      <c r="P46" s="508">
        <v>0.00053</v>
      </c>
      <c r="Q46" s="508">
        <f t="shared" si="12"/>
        <v>0</v>
      </c>
      <c r="R46" s="508"/>
      <c r="S46" s="508"/>
      <c r="T46" s="509">
        <v>0.062</v>
      </c>
      <c r="U46" s="508">
        <f t="shared" si="13"/>
        <v>0.06</v>
      </c>
      <c r="V46" s="510"/>
      <c r="W46" s="510"/>
      <c r="X46" s="510"/>
      <c r="Y46" s="510"/>
      <c r="Z46" s="510"/>
      <c r="AA46" s="510"/>
      <c r="AB46" s="510"/>
      <c r="AC46" s="510"/>
      <c r="AD46" s="510"/>
      <c r="AE46" s="510" t="s">
        <v>618</v>
      </c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</row>
    <row r="47" spans="1:60" ht="12.75" outlineLevel="1">
      <c r="A47" s="502">
        <v>37</v>
      </c>
      <c r="B47" s="503" t="s">
        <v>690</v>
      </c>
      <c r="C47" s="504" t="s">
        <v>691</v>
      </c>
      <c r="D47" s="505" t="s">
        <v>138</v>
      </c>
      <c r="E47" s="506">
        <v>0.099</v>
      </c>
      <c r="F47" s="544"/>
      <c r="G47" s="508">
        <f t="shared" si="7"/>
        <v>0</v>
      </c>
      <c r="H47" s="507"/>
      <c r="I47" s="508">
        <f t="shared" si="8"/>
        <v>0</v>
      </c>
      <c r="J47" s="507"/>
      <c r="K47" s="508">
        <f t="shared" si="9"/>
        <v>0</v>
      </c>
      <c r="L47" s="508">
        <v>21</v>
      </c>
      <c r="M47" s="508">
        <f t="shared" si="10"/>
        <v>0</v>
      </c>
      <c r="N47" s="508">
        <v>0</v>
      </c>
      <c r="O47" s="508">
        <f t="shared" si="11"/>
        <v>0</v>
      </c>
      <c r="P47" s="508">
        <v>0</v>
      </c>
      <c r="Q47" s="508">
        <f t="shared" si="12"/>
        <v>0</v>
      </c>
      <c r="R47" s="508"/>
      <c r="S47" s="508"/>
      <c r="T47" s="509">
        <v>4.93</v>
      </c>
      <c r="U47" s="508">
        <f t="shared" si="13"/>
        <v>0.49</v>
      </c>
      <c r="V47" s="510"/>
      <c r="W47" s="510"/>
      <c r="X47" s="510"/>
      <c r="Y47" s="510"/>
      <c r="Z47" s="510"/>
      <c r="AA47" s="510"/>
      <c r="AB47" s="510"/>
      <c r="AC47" s="510"/>
      <c r="AD47" s="510"/>
      <c r="AE47" s="510" t="s">
        <v>618</v>
      </c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0"/>
      <c r="BF47" s="510"/>
      <c r="BG47" s="510"/>
      <c r="BH47" s="510"/>
    </row>
    <row r="48" spans="1:60" ht="12.75" outlineLevel="1">
      <c r="A48" s="502">
        <v>38</v>
      </c>
      <c r="B48" s="503" t="s">
        <v>692</v>
      </c>
      <c r="C48" s="504" t="s">
        <v>693</v>
      </c>
      <c r="D48" s="505" t="s">
        <v>135</v>
      </c>
      <c r="E48" s="506">
        <v>4</v>
      </c>
      <c r="F48" s="544"/>
      <c r="G48" s="508">
        <f t="shared" si="7"/>
        <v>0</v>
      </c>
      <c r="H48" s="507"/>
      <c r="I48" s="508">
        <f t="shared" si="8"/>
        <v>0</v>
      </c>
      <c r="J48" s="507"/>
      <c r="K48" s="508">
        <f t="shared" si="9"/>
        <v>0</v>
      </c>
      <c r="L48" s="508">
        <v>21</v>
      </c>
      <c r="M48" s="508">
        <f t="shared" si="10"/>
        <v>0</v>
      </c>
      <c r="N48" s="508">
        <v>0</v>
      </c>
      <c r="O48" s="508">
        <f t="shared" si="11"/>
        <v>0</v>
      </c>
      <c r="P48" s="508">
        <v>0</v>
      </c>
      <c r="Q48" s="508">
        <f t="shared" si="12"/>
        <v>0</v>
      </c>
      <c r="R48" s="508"/>
      <c r="S48" s="508"/>
      <c r="T48" s="509">
        <v>0.165</v>
      </c>
      <c r="U48" s="508">
        <f t="shared" si="13"/>
        <v>0.66</v>
      </c>
      <c r="V48" s="510"/>
      <c r="W48" s="510"/>
      <c r="X48" s="510"/>
      <c r="Y48" s="510"/>
      <c r="Z48" s="510"/>
      <c r="AA48" s="510"/>
      <c r="AB48" s="510"/>
      <c r="AC48" s="510"/>
      <c r="AD48" s="510"/>
      <c r="AE48" s="510" t="s">
        <v>618</v>
      </c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/>
      <c r="AU48" s="510"/>
      <c r="AV48" s="510"/>
      <c r="AW48" s="510"/>
      <c r="AX48" s="510"/>
      <c r="AY48" s="510"/>
      <c r="AZ48" s="510"/>
      <c r="BA48" s="510"/>
      <c r="BB48" s="510"/>
      <c r="BC48" s="510"/>
      <c r="BD48" s="510"/>
      <c r="BE48" s="510"/>
      <c r="BF48" s="510"/>
      <c r="BG48" s="510"/>
      <c r="BH48" s="510"/>
    </row>
    <row r="49" spans="1:31" ht="12.75">
      <c r="A49" s="511" t="s">
        <v>92</v>
      </c>
      <c r="B49" s="512" t="s">
        <v>592</v>
      </c>
      <c r="C49" s="513" t="s">
        <v>593</v>
      </c>
      <c r="D49" s="514"/>
      <c r="E49" s="515"/>
      <c r="F49" s="546"/>
      <c r="G49" s="516">
        <f>SUMIF(AE50:AE67,"&lt;&gt;NOR",G50:G67)</f>
        <v>0</v>
      </c>
      <c r="H49" s="516"/>
      <c r="I49" s="516">
        <f>SUM(I50:I67)</f>
        <v>0</v>
      </c>
      <c r="J49" s="516"/>
      <c r="K49" s="516">
        <f>SUM(K50:K67)</f>
        <v>0</v>
      </c>
      <c r="L49" s="516"/>
      <c r="M49" s="516">
        <f>SUM(M50:M67)</f>
        <v>0</v>
      </c>
      <c r="N49" s="516"/>
      <c r="O49" s="516">
        <f>SUM(O50:O67)</f>
        <v>0.27999999999999997</v>
      </c>
      <c r="P49" s="516"/>
      <c r="Q49" s="516">
        <f>SUM(Q50:Q67)</f>
        <v>0.19</v>
      </c>
      <c r="R49" s="516"/>
      <c r="S49" s="516"/>
      <c r="T49" s="517"/>
      <c r="U49" s="516">
        <f>SUM(U50:U67)</f>
        <v>41.82000000000001</v>
      </c>
      <c r="AE49" t="s">
        <v>615</v>
      </c>
    </row>
    <row r="50" spans="1:60" ht="12.75" outlineLevel="1">
      <c r="A50" s="502">
        <v>39</v>
      </c>
      <c r="B50" s="503" t="s">
        <v>694</v>
      </c>
      <c r="C50" s="504" t="s">
        <v>695</v>
      </c>
      <c r="D50" s="505" t="s">
        <v>107</v>
      </c>
      <c r="E50" s="506">
        <v>6</v>
      </c>
      <c r="F50" s="544"/>
      <c r="G50" s="508">
        <f aca="true" t="shared" si="14" ref="G50:G67">ROUND(E50*F50,2)</f>
        <v>0</v>
      </c>
      <c r="H50" s="507"/>
      <c r="I50" s="508">
        <f aca="true" t="shared" si="15" ref="I50:I67">ROUND(E50*H50,2)</f>
        <v>0</v>
      </c>
      <c r="J50" s="507"/>
      <c r="K50" s="508">
        <f aca="true" t="shared" si="16" ref="K50:K67">ROUND(E50*J50,2)</f>
        <v>0</v>
      </c>
      <c r="L50" s="508">
        <v>21</v>
      </c>
      <c r="M50" s="508">
        <f aca="true" t="shared" si="17" ref="M50:M67">G50*(1+L50/100)</f>
        <v>0</v>
      </c>
      <c r="N50" s="508">
        <v>0.01772</v>
      </c>
      <c r="O50" s="508">
        <f aca="true" t="shared" si="18" ref="O50:O67">ROUND(E50*N50,2)</f>
        <v>0.11</v>
      </c>
      <c r="P50" s="508">
        <v>0</v>
      </c>
      <c r="Q50" s="508">
        <f aca="true" t="shared" si="19" ref="Q50:Q67">ROUND(E50*P50,2)</f>
        <v>0</v>
      </c>
      <c r="R50" s="508"/>
      <c r="S50" s="508"/>
      <c r="T50" s="509">
        <v>0.973</v>
      </c>
      <c r="U50" s="508">
        <f aca="true" t="shared" si="20" ref="U50:U67">ROUND(E50*T50,2)</f>
        <v>5.84</v>
      </c>
      <c r="V50" s="510"/>
      <c r="W50" s="510"/>
      <c r="X50" s="510"/>
      <c r="Y50" s="510"/>
      <c r="Z50" s="510"/>
      <c r="AA50" s="510"/>
      <c r="AB50" s="510"/>
      <c r="AC50" s="510"/>
      <c r="AD50" s="510"/>
      <c r="AE50" s="510" t="s">
        <v>618</v>
      </c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0"/>
      <c r="BG50" s="510"/>
      <c r="BH50" s="510"/>
    </row>
    <row r="51" spans="1:60" ht="33.75" outlineLevel="1">
      <c r="A51" s="502">
        <v>40</v>
      </c>
      <c r="B51" s="503" t="s">
        <v>696</v>
      </c>
      <c r="C51" s="504" t="s">
        <v>697</v>
      </c>
      <c r="D51" s="505" t="s">
        <v>135</v>
      </c>
      <c r="E51" s="506">
        <v>6</v>
      </c>
      <c r="F51" s="544"/>
      <c r="G51" s="508">
        <f t="shared" si="14"/>
        <v>0</v>
      </c>
      <c r="H51" s="507"/>
      <c r="I51" s="508">
        <f t="shared" si="15"/>
        <v>0</v>
      </c>
      <c r="J51" s="507"/>
      <c r="K51" s="508">
        <f t="shared" si="16"/>
        <v>0</v>
      </c>
      <c r="L51" s="508">
        <v>21</v>
      </c>
      <c r="M51" s="508">
        <f t="shared" si="17"/>
        <v>0</v>
      </c>
      <c r="N51" s="508">
        <v>0.009</v>
      </c>
      <c r="O51" s="508">
        <f t="shared" si="18"/>
        <v>0.05</v>
      </c>
      <c r="P51" s="508">
        <v>0</v>
      </c>
      <c r="Q51" s="508">
        <f t="shared" si="19"/>
        <v>0</v>
      </c>
      <c r="R51" s="508"/>
      <c r="S51" s="508"/>
      <c r="T51" s="509">
        <v>0</v>
      </c>
      <c r="U51" s="508">
        <f t="shared" si="20"/>
        <v>0</v>
      </c>
      <c r="V51" s="510"/>
      <c r="W51" s="510"/>
      <c r="X51" s="510"/>
      <c r="Y51" s="510"/>
      <c r="Z51" s="510"/>
      <c r="AA51" s="510"/>
      <c r="AB51" s="510"/>
      <c r="AC51" s="510"/>
      <c r="AD51" s="510"/>
      <c r="AE51" s="510" t="s">
        <v>698</v>
      </c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  <c r="BA51" s="510"/>
      <c r="BB51" s="510"/>
      <c r="BC51" s="510"/>
      <c r="BD51" s="510"/>
      <c r="BE51" s="510"/>
      <c r="BF51" s="510"/>
      <c r="BG51" s="510"/>
      <c r="BH51" s="510"/>
    </row>
    <row r="52" spans="1:60" ht="12.75" outlineLevel="1">
      <c r="A52" s="502">
        <v>41</v>
      </c>
      <c r="B52" s="503" t="s">
        <v>699</v>
      </c>
      <c r="C52" s="504" t="s">
        <v>700</v>
      </c>
      <c r="D52" s="505" t="s">
        <v>107</v>
      </c>
      <c r="E52" s="506">
        <v>1</v>
      </c>
      <c r="F52" s="544"/>
      <c r="G52" s="508">
        <f t="shared" si="14"/>
        <v>0</v>
      </c>
      <c r="H52" s="507"/>
      <c r="I52" s="508">
        <f t="shared" si="15"/>
        <v>0</v>
      </c>
      <c r="J52" s="507"/>
      <c r="K52" s="508">
        <f t="shared" si="16"/>
        <v>0</v>
      </c>
      <c r="L52" s="508">
        <v>21</v>
      </c>
      <c r="M52" s="508">
        <f t="shared" si="17"/>
        <v>0</v>
      </c>
      <c r="N52" s="508">
        <v>0.02408</v>
      </c>
      <c r="O52" s="508">
        <f t="shared" si="18"/>
        <v>0.02</v>
      </c>
      <c r="P52" s="508">
        <v>0</v>
      </c>
      <c r="Q52" s="508">
        <f t="shared" si="19"/>
        <v>0</v>
      </c>
      <c r="R52" s="508"/>
      <c r="S52" s="508"/>
      <c r="T52" s="509">
        <v>0.955</v>
      </c>
      <c r="U52" s="508">
        <f t="shared" si="20"/>
        <v>0.96</v>
      </c>
      <c r="V52" s="510"/>
      <c r="W52" s="510"/>
      <c r="X52" s="510"/>
      <c r="Y52" s="510"/>
      <c r="Z52" s="510"/>
      <c r="AA52" s="510"/>
      <c r="AB52" s="510"/>
      <c r="AC52" s="510"/>
      <c r="AD52" s="510"/>
      <c r="AE52" s="510" t="s">
        <v>618</v>
      </c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510"/>
      <c r="AY52" s="510"/>
      <c r="AZ52" s="510"/>
      <c r="BA52" s="510"/>
      <c r="BB52" s="510"/>
      <c r="BC52" s="510"/>
      <c r="BD52" s="510"/>
      <c r="BE52" s="510"/>
      <c r="BF52" s="510"/>
      <c r="BG52" s="510"/>
      <c r="BH52" s="510"/>
    </row>
    <row r="53" spans="1:60" ht="12.75" outlineLevel="1">
      <c r="A53" s="502">
        <v>42</v>
      </c>
      <c r="B53" s="503" t="s">
        <v>701</v>
      </c>
      <c r="C53" s="504" t="s">
        <v>702</v>
      </c>
      <c r="D53" s="505" t="s">
        <v>107</v>
      </c>
      <c r="E53" s="506">
        <v>3</v>
      </c>
      <c r="F53" s="544"/>
      <c r="G53" s="508">
        <f t="shared" si="14"/>
        <v>0</v>
      </c>
      <c r="H53" s="507"/>
      <c r="I53" s="508">
        <f t="shared" si="15"/>
        <v>0</v>
      </c>
      <c r="J53" s="507"/>
      <c r="K53" s="508">
        <f t="shared" si="16"/>
        <v>0</v>
      </c>
      <c r="L53" s="508">
        <v>21</v>
      </c>
      <c r="M53" s="508">
        <f t="shared" si="17"/>
        <v>0</v>
      </c>
      <c r="N53" s="508">
        <v>0.01001</v>
      </c>
      <c r="O53" s="508">
        <f t="shared" si="18"/>
        <v>0.03</v>
      </c>
      <c r="P53" s="508">
        <v>0</v>
      </c>
      <c r="Q53" s="508">
        <f t="shared" si="19"/>
        <v>0</v>
      </c>
      <c r="R53" s="508"/>
      <c r="S53" s="508"/>
      <c r="T53" s="509">
        <v>1.189</v>
      </c>
      <c r="U53" s="508">
        <f t="shared" si="20"/>
        <v>3.57</v>
      </c>
      <c r="V53" s="510"/>
      <c r="W53" s="510"/>
      <c r="X53" s="510"/>
      <c r="Y53" s="510"/>
      <c r="Z53" s="510"/>
      <c r="AA53" s="510"/>
      <c r="AB53" s="510"/>
      <c r="AC53" s="510"/>
      <c r="AD53" s="510"/>
      <c r="AE53" s="510" t="s">
        <v>618</v>
      </c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510"/>
      <c r="BH53" s="510"/>
    </row>
    <row r="54" spans="1:60" ht="12.75" outlineLevel="1">
      <c r="A54" s="502">
        <v>43</v>
      </c>
      <c r="B54" s="503" t="s">
        <v>703</v>
      </c>
      <c r="C54" s="504" t="s">
        <v>704</v>
      </c>
      <c r="D54" s="505" t="s">
        <v>107</v>
      </c>
      <c r="E54" s="506">
        <v>3</v>
      </c>
      <c r="F54" s="544"/>
      <c r="G54" s="508">
        <f t="shared" si="14"/>
        <v>0</v>
      </c>
      <c r="H54" s="507"/>
      <c r="I54" s="508">
        <f t="shared" si="15"/>
        <v>0</v>
      </c>
      <c r="J54" s="507"/>
      <c r="K54" s="508">
        <f t="shared" si="16"/>
        <v>0</v>
      </c>
      <c r="L54" s="508">
        <v>21</v>
      </c>
      <c r="M54" s="508">
        <f t="shared" si="17"/>
        <v>0</v>
      </c>
      <c r="N54" s="508">
        <v>0.00807</v>
      </c>
      <c r="O54" s="508">
        <f t="shared" si="18"/>
        <v>0.02</v>
      </c>
      <c r="P54" s="508">
        <v>0</v>
      </c>
      <c r="Q54" s="508">
        <f t="shared" si="19"/>
        <v>0</v>
      </c>
      <c r="R54" s="508"/>
      <c r="S54" s="508"/>
      <c r="T54" s="509">
        <v>0.325</v>
      </c>
      <c r="U54" s="508">
        <f t="shared" si="20"/>
        <v>0.98</v>
      </c>
      <c r="V54" s="510"/>
      <c r="W54" s="510"/>
      <c r="X54" s="510"/>
      <c r="Y54" s="510"/>
      <c r="Z54" s="510"/>
      <c r="AA54" s="510"/>
      <c r="AB54" s="510"/>
      <c r="AC54" s="510"/>
      <c r="AD54" s="510"/>
      <c r="AE54" s="510" t="s">
        <v>618</v>
      </c>
      <c r="AF54" s="510"/>
      <c r="AG54" s="510"/>
      <c r="AH54" s="510"/>
      <c r="AI54" s="510"/>
      <c r="AJ54" s="510"/>
      <c r="AK54" s="510"/>
      <c r="AL54" s="510"/>
      <c r="AM54" s="510"/>
      <c r="AN54" s="510"/>
      <c r="AO54" s="510"/>
      <c r="AP54" s="510"/>
      <c r="AQ54" s="510"/>
      <c r="AR54" s="510"/>
      <c r="AS54" s="510"/>
      <c r="AT54" s="510"/>
      <c r="AU54" s="510"/>
      <c r="AV54" s="510"/>
      <c r="AW54" s="510"/>
      <c r="AX54" s="510"/>
      <c r="AY54" s="510"/>
      <c r="AZ54" s="510"/>
      <c r="BA54" s="510"/>
      <c r="BB54" s="510"/>
      <c r="BC54" s="510"/>
      <c r="BD54" s="510"/>
      <c r="BE54" s="510"/>
      <c r="BF54" s="510"/>
      <c r="BG54" s="510"/>
      <c r="BH54" s="510"/>
    </row>
    <row r="55" spans="1:60" ht="12.75" outlineLevel="1">
      <c r="A55" s="502">
        <v>44</v>
      </c>
      <c r="B55" s="503" t="s">
        <v>705</v>
      </c>
      <c r="C55" s="504" t="s">
        <v>706</v>
      </c>
      <c r="D55" s="505" t="s">
        <v>107</v>
      </c>
      <c r="E55" s="506">
        <v>1</v>
      </c>
      <c r="F55" s="544"/>
      <c r="G55" s="508">
        <f t="shared" si="14"/>
        <v>0</v>
      </c>
      <c r="H55" s="507"/>
      <c r="I55" s="508">
        <f t="shared" si="15"/>
        <v>0</v>
      </c>
      <c r="J55" s="507"/>
      <c r="K55" s="508">
        <f t="shared" si="16"/>
        <v>0</v>
      </c>
      <c r="L55" s="508">
        <v>21</v>
      </c>
      <c r="M55" s="508">
        <f t="shared" si="17"/>
        <v>0</v>
      </c>
      <c r="N55" s="508">
        <v>0.01751</v>
      </c>
      <c r="O55" s="508">
        <f t="shared" si="18"/>
        <v>0.02</v>
      </c>
      <c r="P55" s="508">
        <v>0</v>
      </c>
      <c r="Q55" s="508">
        <f t="shared" si="19"/>
        <v>0</v>
      </c>
      <c r="R55" s="508"/>
      <c r="S55" s="508"/>
      <c r="T55" s="509">
        <v>1.253</v>
      </c>
      <c r="U55" s="508">
        <f t="shared" si="20"/>
        <v>1.25</v>
      </c>
      <c r="V55" s="510"/>
      <c r="W55" s="510"/>
      <c r="X55" s="510"/>
      <c r="Y55" s="510"/>
      <c r="Z55" s="510"/>
      <c r="AA55" s="510"/>
      <c r="AB55" s="510"/>
      <c r="AC55" s="510"/>
      <c r="AD55" s="510"/>
      <c r="AE55" s="510" t="s">
        <v>618</v>
      </c>
      <c r="AF55" s="510"/>
      <c r="AG55" s="510"/>
      <c r="AH55" s="510"/>
      <c r="AI55" s="510"/>
      <c r="AJ55" s="510"/>
      <c r="AK55" s="510"/>
      <c r="AL55" s="510"/>
      <c r="AM55" s="510"/>
      <c r="AN55" s="510"/>
      <c r="AO55" s="510"/>
      <c r="AP55" s="510"/>
      <c r="AQ55" s="510"/>
      <c r="AR55" s="510"/>
      <c r="AS55" s="510"/>
      <c r="AT55" s="510"/>
      <c r="AU55" s="510"/>
      <c r="AV55" s="510"/>
      <c r="AW55" s="510"/>
      <c r="AX55" s="510"/>
      <c r="AY55" s="510"/>
      <c r="AZ55" s="510"/>
      <c r="BA55" s="510"/>
      <c r="BB55" s="510"/>
      <c r="BC55" s="510"/>
      <c r="BD55" s="510"/>
      <c r="BE55" s="510"/>
      <c r="BF55" s="510"/>
      <c r="BG55" s="510"/>
      <c r="BH55" s="510"/>
    </row>
    <row r="56" spans="1:60" ht="12.75" outlineLevel="1">
      <c r="A56" s="502">
        <v>45</v>
      </c>
      <c r="B56" s="503" t="s">
        <v>707</v>
      </c>
      <c r="C56" s="504" t="s">
        <v>708</v>
      </c>
      <c r="D56" s="505" t="s">
        <v>107</v>
      </c>
      <c r="E56" s="506">
        <v>1</v>
      </c>
      <c r="F56" s="544"/>
      <c r="G56" s="508">
        <f t="shared" si="14"/>
        <v>0</v>
      </c>
      <c r="H56" s="507"/>
      <c r="I56" s="508">
        <f t="shared" si="15"/>
        <v>0</v>
      </c>
      <c r="J56" s="507"/>
      <c r="K56" s="508">
        <f t="shared" si="16"/>
        <v>0</v>
      </c>
      <c r="L56" s="508">
        <v>21</v>
      </c>
      <c r="M56" s="508">
        <f t="shared" si="17"/>
        <v>0</v>
      </c>
      <c r="N56" s="508">
        <v>0.01444</v>
      </c>
      <c r="O56" s="508">
        <f t="shared" si="18"/>
        <v>0.01</v>
      </c>
      <c r="P56" s="508">
        <v>0</v>
      </c>
      <c r="Q56" s="508">
        <f t="shared" si="19"/>
        <v>0</v>
      </c>
      <c r="R56" s="508"/>
      <c r="S56" s="508"/>
      <c r="T56" s="509">
        <v>1.25</v>
      </c>
      <c r="U56" s="508">
        <f t="shared" si="20"/>
        <v>1.25</v>
      </c>
      <c r="V56" s="510"/>
      <c r="W56" s="510"/>
      <c r="X56" s="510"/>
      <c r="Y56" s="510"/>
      <c r="Z56" s="510"/>
      <c r="AA56" s="510"/>
      <c r="AB56" s="510"/>
      <c r="AC56" s="510"/>
      <c r="AD56" s="510"/>
      <c r="AE56" s="510" t="s">
        <v>618</v>
      </c>
      <c r="AF56" s="510"/>
      <c r="AG56" s="510"/>
      <c r="AH56" s="510"/>
      <c r="AI56" s="510"/>
      <c r="AJ56" s="510"/>
      <c r="AK56" s="510"/>
      <c r="AL56" s="510"/>
      <c r="AM56" s="510"/>
      <c r="AN56" s="510"/>
      <c r="AO56" s="510"/>
      <c r="AP56" s="510"/>
      <c r="AQ56" s="510"/>
      <c r="AR56" s="510"/>
      <c r="AS56" s="510"/>
      <c r="AT56" s="510"/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0"/>
      <c r="BG56" s="510"/>
      <c r="BH56" s="510"/>
    </row>
    <row r="57" spans="1:60" ht="12.75" outlineLevel="1">
      <c r="A57" s="502">
        <v>46</v>
      </c>
      <c r="B57" s="503" t="s">
        <v>709</v>
      </c>
      <c r="C57" s="504" t="s">
        <v>710</v>
      </c>
      <c r="D57" s="505" t="s">
        <v>135</v>
      </c>
      <c r="E57" s="506">
        <v>1</v>
      </c>
      <c r="F57" s="544"/>
      <c r="G57" s="508">
        <f t="shared" si="14"/>
        <v>0</v>
      </c>
      <c r="H57" s="507"/>
      <c r="I57" s="508">
        <f t="shared" si="15"/>
        <v>0</v>
      </c>
      <c r="J57" s="507"/>
      <c r="K57" s="508">
        <f t="shared" si="16"/>
        <v>0</v>
      </c>
      <c r="L57" s="508">
        <v>21</v>
      </c>
      <c r="M57" s="508">
        <f t="shared" si="17"/>
        <v>0</v>
      </c>
      <c r="N57" s="508">
        <v>0.00088</v>
      </c>
      <c r="O57" s="508">
        <f t="shared" si="18"/>
        <v>0</v>
      </c>
      <c r="P57" s="508">
        <v>0</v>
      </c>
      <c r="Q57" s="508">
        <f t="shared" si="19"/>
        <v>0</v>
      </c>
      <c r="R57" s="508"/>
      <c r="S57" s="508"/>
      <c r="T57" s="509">
        <v>1.091</v>
      </c>
      <c r="U57" s="508">
        <f t="shared" si="20"/>
        <v>1.09</v>
      </c>
      <c r="V57" s="510"/>
      <c r="W57" s="510"/>
      <c r="X57" s="510"/>
      <c r="Y57" s="510"/>
      <c r="Z57" s="510"/>
      <c r="AA57" s="510"/>
      <c r="AB57" s="510"/>
      <c r="AC57" s="510"/>
      <c r="AD57" s="510"/>
      <c r="AE57" s="510" t="s">
        <v>618</v>
      </c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510"/>
      <c r="AR57" s="510"/>
      <c r="AS57" s="510"/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/>
      <c r="BE57" s="510"/>
      <c r="BF57" s="510"/>
      <c r="BG57" s="510"/>
      <c r="BH57" s="510"/>
    </row>
    <row r="58" spans="1:60" ht="12.75" outlineLevel="1">
      <c r="A58" s="502">
        <v>47</v>
      </c>
      <c r="B58" s="503" t="s">
        <v>711</v>
      </c>
      <c r="C58" s="504" t="s">
        <v>712</v>
      </c>
      <c r="D58" s="505" t="s">
        <v>107</v>
      </c>
      <c r="E58" s="506">
        <v>6</v>
      </c>
      <c r="F58" s="544"/>
      <c r="G58" s="508">
        <f t="shared" si="14"/>
        <v>0</v>
      </c>
      <c r="H58" s="507"/>
      <c r="I58" s="508">
        <f t="shared" si="15"/>
        <v>0</v>
      </c>
      <c r="J58" s="507"/>
      <c r="K58" s="508">
        <f t="shared" si="16"/>
        <v>0</v>
      </c>
      <c r="L58" s="508">
        <v>21</v>
      </c>
      <c r="M58" s="508">
        <f t="shared" si="17"/>
        <v>0</v>
      </c>
      <c r="N58" s="508">
        <v>0.00089</v>
      </c>
      <c r="O58" s="508">
        <f t="shared" si="18"/>
        <v>0.01</v>
      </c>
      <c r="P58" s="508">
        <v>0</v>
      </c>
      <c r="Q58" s="508">
        <f t="shared" si="19"/>
        <v>0</v>
      </c>
      <c r="R58" s="508"/>
      <c r="S58" s="508"/>
      <c r="T58" s="509">
        <v>1.12</v>
      </c>
      <c r="U58" s="508">
        <f t="shared" si="20"/>
        <v>6.72</v>
      </c>
      <c r="V58" s="510"/>
      <c r="W58" s="510"/>
      <c r="X58" s="510"/>
      <c r="Y58" s="510"/>
      <c r="Z58" s="510"/>
      <c r="AA58" s="510"/>
      <c r="AB58" s="510"/>
      <c r="AC58" s="510"/>
      <c r="AD58" s="510"/>
      <c r="AE58" s="510" t="s">
        <v>618</v>
      </c>
      <c r="AF58" s="510"/>
      <c r="AG58" s="510"/>
      <c r="AH58" s="510"/>
      <c r="AI58" s="510"/>
      <c r="AJ58" s="510"/>
      <c r="AK58" s="510"/>
      <c r="AL58" s="510"/>
      <c r="AM58" s="510"/>
      <c r="AN58" s="510"/>
      <c r="AO58" s="510"/>
      <c r="AP58" s="510"/>
      <c r="AQ58" s="510"/>
      <c r="AR58" s="510"/>
      <c r="AS58" s="510"/>
      <c r="AT58" s="510"/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0"/>
      <c r="BG58" s="510"/>
      <c r="BH58" s="510"/>
    </row>
    <row r="59" spans="1:60" ht="12.75" outlineLevel="1">
      <c r="A59" s="502">
        <v>48</v>
      </c>
      <c r="B59" s="503" t="s">
        <v>713</v>
      </c>
      <c r="C59" s="504" t="s">
        <v>714</v>
      </c>
      <c r="D59" s="505" t="s">
        <v>107</v>
      </c>
      <c r="E59" s="506">
        <v>6</v>
      </c>
      <c r="F59" s="544"/>
      <c r="G59" s="508">
        <f t="shared" si="14"/>
        <v>0</v>
      </c>
      <c r="H59" s="507"/>
      <c r="I59" s="508">
        <f t="shared" si="15"/>
        <v>0</v>
      </c>
      <c r="J59" s="507"/>
      <c r="K59" s="508">
        <f t="shared" si="16"/>
        <v>0</v>
      </c>
      <c r="L59" s="508">
        <v>21</v>
      </c>
      <c r="M59" s="508">
        <f t="shared" si="17"/>
        <v>0</v>
      </c>
      <c r="N59" s="508">
        <v>0</v>
      </c>
      <c r="O59" s="508">
        <f t="shared" si="18"/>
        <v>0</v>
      </c>
      <c r="P59" s="508">
        <v>0</v>
      </c>
      <c r="Q59" s="508">
        <f t="shared" si="19"/>
        <v>0</v>
      </c>
      <c r="R59" s="508"/>
      <c r="S59" s="508"/>
      <c r="T59" s="509">
        <v>1.9</v>
      </c>
      <c r="U59" s="508">
        <f t="shared" si="20"/>
        <v>11.4</v>
      </c>
      <c r="V59" s="510"/>
      <c r="W59" s="510"/>
      <c r="X59" s="510"/>
      <c r="Y59" s="510"/>
      <c r="Z59" s="510"/>
      <c r="AA59" s="510"/>
      <c r="AB59" s="510"/>
      <c r="AC59" s="510"/>
      <c r="AD59" s="510"/>
      <c r="AE59" s="510" t="s">
        <v>618</v>
      </c>
      <c r="AF59" s="510"/>
      <c r="AG59" s="510"/>
      <c r="AH59" s="510"/>
      <c r="AI59" s="510"/>
      <c r="AJ59" s="510"/>
      <c r="AK59" s="510"/>
      <c r="AL59" s="510"/>
      <c r="AM59" s="510"/>
      <c r="AN59" s="510"/>
      <c r="AO59" s="510"/>
      <c r="AP59" s="510"/>
      <c r="AQ59" s="510"/>
      <c r="AR59" s="510"/>
      <c r="AS59" s="510"/>
      <c r="AT59" s="510"/>
      <c r="AU59" s="510"/>
      <c r="AV59" s="510"/>
      <c r="AW59" s="510"/>
      <c r="AX59" s="510"/>
      <c r="AY59" s="510"/>
      <c r="AZ59" s="510"/>
      <c r="BA59" s="510"/>
      <c r="BB59" s="510"/>
      <c r="BC59" s="510"/>
      <c r="BD59" s="510"/>
      <c r="BE59" s="510"/>
      <c r="BF59" s="510"/>
      <c r="BG59" s="510"/>
      <c r="BH59" s="510"/>
    </row>
    <row r="60" spans="1:60" ht="22.5" outlineLevel="1">
      <c r="A60" s="502">
        <v>49</v>
      </c>
      <c r="B60" s="503" t="s">
        <v>715</v>
      </c>
      <c r="C60" s="504" t="s">
        <v>716</v>
      </c>
      <c r="D60" s="505" t="s">
        <v>135</v>
      </c>
      <c r="E60" s="506">
        <v>5</v>
      </c>
      <c r="F60" s="544"/>
      <c r="G60" s="508">
        <f t="shared" si="14"/>
        <v>0</v>
      </c>
      <c r="H60" s="507"/>
      <c r="I60" s="508">
        <f t="shared" si="15"/>
        <v>0</v>
      </c>
      <c r="J60" s="507"/>
      <c r="K60" s="508">
        <f t="shared" si="16"/>
        <v>0</v>
      </c>
      <c r="L60" s="508">
        <v>21</v>
      </c>
      <c r="M60" s="508">
        <f t="shared" si="17"/>
        <v>0</v>
      </c>
      <c r="N60" s="508">
        <v>0.00172</v>
      </c>
      <c r="O60" s="508">
        <f t="shared" si="18"/>
        <v>0.01</v>
      </c>
      <c r="P60" s="508">
        <v>0</v>
      </c>
      <c r="Q60" s="508">
        <f t="shared" si="19"/>
        <v>0</v>
      </c>
      <c r="R60" s="508"/>
      <c r="S60" s="508"/>
      <c r="T60" s="509">
        <v>0.476</v>
      </c>
      <c r="U60" s="508">
        <f t="shared" si="20"/>
        <v>2.38</v>
      </c>
      <c r="V60" s="510"/>
      <c r="W60" s="510"/>
      <c r="X60" s="510"/>
      <c r="Y60" s="510"/>
      <c r="Z60" s="510"/>
      <c r="AA60" s="510"/>
      <c r="AB60" s="510"/>
      <c r="AC60" s="510"/>
      <c r="AD60" s="510"/>
      <c r="AE60" s="510" t="s">
        <v>618</v>
      </c>
      <c r="AF60" s="510"/>
      <c r="AG60" s="510"/>
      <c r="AH60" s="510"/>
      <c r="AI60" s="510"/>
      <c r="AJ60" s="510"/>
      <c r="AK60" s="510"/>
      <c r="AL60" s="510"/>
      <c r="AM60" s="510"/>
      <c r="AN60" s="510"/>
      <c r="AO60" s="510"/>
      <c r="AP60" s="510"/>
      <c r="AQ60" s="510"/>
      <c r="AR60" s="510"/>
      <c r="AS60" s="510"/>
      <c r="AT60" s="510"/>
      <c r="AU60" s="510"/>
      <c r="AV60" s="510"/>
      <c r="AW60" s="510"/>
      <c r="AX60" s="510"/>
      <c r="AY60" s="510"/>
      <c r="AZ60" s="510"/>
      <c r="BA60" s="510"/>
      <c r="BB60" s="510"/>
      <c r="BC60" s="510"/>
      <c r="BD60" s="510"/>
      <c r="BE60" s="510"/>
      <c r="BF60" s="510"/>
      <c r="BG60" s="510"/>
      <c r="BH60" s="510"/>
    </row>
    <row r="61" spans="1:60" ht="22.5" outlineLevel="1">
      <c r="A61" s="502">
        <v>50</v>
      </c>
      <c r="B61" s="503" t="s">
        <v>717</v>
      </c>
      <c r="C61" s="504" t="s">
        <v>718</v>
      </c>
      <c r="D61" s="505" t="s">
        <v>138</v>
      </c>
      <c r="E61" s="506">
        <v>0.285</v>
      </c>
      <c r="F61" s="544"/>
      <c r="G61" s="508">
        <f t="shared" si="14"/>
        <v>0</v>
      </c>
      <c r="H61" s="507"/>
      <c r="I61" s="508">
        <f t="shared" si="15"/>
        <v>0</v>
      </c>
      <c r="J61" s="507"/>
      <c r="K61" s="508">
        <f t="shared" si="16"/>
        <v>0</v>
      </c>
      <c r="L61" s="508">
        <v>21</v>
      </c>
      <c r="M61" s="508">
        <f t="shared" si="17"/>
        <v>0</v>
      </c>
      <c r="N61" s="508">
        <v>0</v>
      </c>
      <c r="O61" s="508">
        <f t="shared" si="18"/>
        <v>0</v>
      </c>
      <c r="P61" s="508">
        <v>0</v>
      </c>
      <c r="Q61" s="508">
        <f t="shared" si="19"/>
        <v>0</v>
      </c>
      <c r="R61" s="508"/>
      <c r="S61" s="508"/>
      <c r="T61" s="509">
        <v>1.629</v>
      </c>
      <c r="U61" s="508">
        <f t="shared" si="20"/>
        <v>0.46</v>
      </c>
      <c r="V61" s="510"/>
      <c r="W61" s="510"/>
      <c r="X61" s="510"/>
      <c r="Y61" s="510"/>
      <c r="Z61" s="510"/>
      <c r="AA61" s="510"/>
      <c r="AB61" s="510"/>
      <c r="AC61" s="510"/>
      <c r="AD61" s="510"/>
      <c r="AE61" s="510" t="s">
        <v>618</v>
      </c>
      <c r="AF61" s="510"/>
      <c r="AG61" s="510"/>
      <c r="AH61" s="510"/>
      <c r="AI61" s="510"/>
      <c r="AJ61" s="510"/>
      <c r="AK61" s="510"/>
      <c r="AL61" s="510"/>
      <c r="AM61" s="510"/>
      <c r="AN61" s="510"/>
      <c r="AO61" s="510"/>
      <c r="AP61" s="510"/>
      <c r="AQ61" s="510"/>
      <c r="AR61" s="510"/>
      <c r="AS61" s="510"/>
      <c r="AT61" s="510"/>
      <c r="AU61" s="510"/>
      <c r="AV61" s="510"/>
      <c r="AW61" s="510"/>
      <c r="AX61" s="510"/>
      <c r="AY61" s="510"/>
      <c r="AZ61" s="510"/>
      <c r="BA61" s="510"/>
      <c r="BB61" s="510"/>
      <c r="BC61" s="510"/>
      <c r="BD61" s="510"/>
      <c r="BE61" s="510"/>
      <c r="BF61" s="510"/>
      <c r="BG61" s="510"/>
      <c r="BH61" s="510"/>
    </row>
    <row r="62" spans="1:60" ht="12.75" outlineLevel="1">
      <c r="A62" s="502">
        <v>51</v>
      </c>
      <c r="B62" s="503" t="s">
        <v>719</v>
      </c>
      <c r="C62" s="504" t="s">
        <v>720</v>
      </c>
      <c r="D62" s="505" t="s">
        <v>107</v>
      </c>
      <c r="E62" s="506">
        <v>5</v>
      </c>
      <c r="F62" s="544"/>
      <c r="G62" s="508">
        <f t="shared" si="14"/>
        <v>0</v>
      </c>
      <c r="H62" s="507"/>
      <c r="I62" s="508">
        <f t="shared" si="15"/>
        <v>0</v>
      </c>
      <c r="J62" s="507"/>
      <c r="K62" s="508">
        <f t="shared" si="16"/>
        <v>0</v>
      </c>
      <c r="L62" s="508">
        <v>21</v>
      </c>
      <c r="M62" s="508">
        <f t="shared" si="17"/>
        <v>0</v>
      </c>
      <c r="N62" s="508">
        <v>0</v>
      </c>
      <c r="O62" s="508">
        <f t="shared" si="18"/>
        <v>0</v>
      </c>
      <c r="P62" s="508">
        <v>0.01933</v>
      </c>
      <c r="Q62" s="508">
        <f t="shared" si="19"/>
        <v>0.1</v>
      </c>
      <c r="R62" s="508"/>
      <c r="S62" s="508"/>
      <c r="T62" s="509">
        <v>0.59</v>
      </c>
      <c r="U62" s="508">
        <f t="shared" si="20"/>
        <v>2.95</v>
      </c>
      <c r="V62" s="510"/>
      <c r="W62" s="510"/>
      <c r="X62" s="510"/>
      <c r="Y62" s="510"/>
      <c r="Z62" s="510"/>
      <c r="AA62" s="510"/>
      <c r="AB62" s="510"/>
      <c r="AC62" s="510"/>
      <c r="AD62" s="510"/>
      <c r="AE62" s="510" t="s">
        <v>618</v>
      </c>
      <c r="AF62" s="510"/>
      <c r="AG62" s="510"/>
      <c r="AH62" s="510"/>
      <c r="AI62" s="510"/>
      <c r="AJ62" s="510"/>
      <c r="AK62" s="510"/>
      <c r="AL62" s="510"/>
      <c r="AM62" s="510"/>
      <c r="AN62" s="510"/>
      <c r="AO62" s="510"/>
      <c r="AP62" s="510"/>
      <c r="AQ62" s="510"/>
      <c r="AR62" s="510"/>
      <c r="AS62" s="510"/>
      <c r="AT62" s="510"/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0"/>
      <c r="BG62" s="510"/>
      <c r="BH62" s="510"/>
    </row>
    <row r="63" spans="1:60" ht="12.75" outlineLevel="1">
      <c r="A63" s="502">
        <v>52</v>
      </c>
      <c r="B63" s="503" t="s">
        <v>721</v>
      </c>
      <c r="C63" s="504" t="s">
        <v>722</v>
      </c>
      <c r="D63" s="505" t="s">
        <v>107</v>
      </c>
      <c r="E63" s="506">
        <v>1</v>
      </c>
      <c r="F63" s="544"/>
      <c r="G63" s="508">
        <f t="shared" si="14"/>
        <v>0</v>
      </c>
      <c r="H63" s="507"/>
      <c r="I63" s="508">
        <f t="shared" si="15"/>
        <v>0</v>
      </c>
      <c r="J63" s="507"/>
      <c r="K63" s="508">
        <f t="shared" si="16"/>
        <v>0</v>
      </c>
      <c r="L63" s="508">
        <v>21</v>
      </c>
      <c r="M63" s="508">
        <f t="shared" si="17"/>
        <v>0</v>
      </c>
      <c r="N63" s="508">
        <v>0</v>
      </c>
      <c r="O63" s="508">
        <f t="shared" si="18"/>
        <v>0</v>
      </c>
      <c r="P63" s="508">
        <v>0.0172</v>
      </c>
      <c r="Q63" s="508">
        <f t="shared" si="19"/>
        <v>0.02</v>
      </c>
      <c r="R63" s="508"/>
      <c r="S63" s="508"/>
      <c r="T63" s="509">
        <v>0.403</v>
      </c>
      <c r="U63" s="508">
        <f t="shared" si="20"/>
        <v>0.4</v>
      </c>
      <c r="V63" s="510"/>
      <c r="W63" s="510"/>
      <c r="X63" s="510"/>
      <c r="Y63" s="510"/>
      <c r="Z63" s="510"/>
      <c r="AA63" s="510"/>
      <c r="AB63" s="510"/>
      <c r="AC63" s="510"/>
      <c r="AD63" s="510"/>
      <c r="AE63" s="510" t="s">
        <v>618</v>
      </c>
      <c r="AF63" s="510"/>
      <c r="AG63" s="510"/>
      <c r="AH63" s="510"/>
      <c r="AI63" s="510"/>
      <c r="AJ63" s="510"/>
      <c r="AK63" s="510"/>
      <c r="AL63" s="510"/>
      <c r="AM63" s="510"/>
      <c r="AN63" s="510"/>
      <c r="AO63" s="510"/>
      <c r="AP63" s="510"/>
      <c r="AQ63" s="510"/>
      <c r="AR63" s="510"/>
      <c r="AS63" s="510"/>
      <c r="AT63" s="510"/>
      <c r="AU63" s="510"/>
      <c r="AV63" s="510"/>
      <c r="AW63" s="510"/>
      <c r="AX63" s="510"/>
      <c r="AY63" s="510"/>
      <c r="AZ63" s="510"/>
      <c r="BA63" s="510"/>
      <c r="BB63" s="510"/>
      <c r="BC63" s="510"/>
      <c r="BD63" s="510"/>
      <c r="BE63" s="510"/>
      <c r="BF63" s="510"/>
      <c r="BG63" s="510"/>
      <c r="BH63" s="510"/>
    </row>
    <row r="64" spans="1:60" ht="12.75" outlineLevel="1">
      <c r="A64" s="502">
        <v>53</v>
      </c>
      <c r="B64" s="503" t="s">
        <v>723</v>
      </c>
      <c r="C64" s="504" t="s">
        <v>724</v>
      </c>
      <c r="D64" s="505" t="s">
        <v>107</v>
      </c>
      <c r="E64" s="506">
        <v>2</v>
      </c>
      <c r="F64" s="544"/>
      <c r="G64" s="508">
        <f t="shared" si="14"/>
        <v>0</v>
      </c>
      <c r="H64" s="507"/>
      <c r="I64" s="508">
        <f t="shared" si="15"/>
        <v>0</v>
      </c>
      <c r="J64" s="507"/>
      <c r="K64" s="508">
        <f t="shared" si="16"/>
        <v>0</v>
      </c>
      <c r="L64" s="508">
        <v>21</v>
      </c>
      <c r="M64" s="508">
        <f t="shared" si="17"/>
        <v>0</v>
      </c>
      <c r="N64" s="508">
        <v>0</v>
      </c>
      <c r="O64" s="508">
        <f t="shared" si="18"/>
        <v>0</v>
      </c>
      <c r="P64" s="508">
        <v>0.01946</v>
      </c>
      <c r="Q64" s="508">
        <f t="shared" si="19"/>
        <v>0.04</v>
      </c>
      <c r="R64" s="508"/>
      <c r="S64" s="508"/>
      <c r="T64" s="509">
        <v>0.382</v>
      </c>
      <c r="U64" s="508">
        <f t="shared" si="20"/>
        <v>0.76</v>
      </c>
      <c r="V64" s="510"/>
      <c r="W64" s="510"/>
      <c r="X64" s="510"/>
      <c r="Y64" s="510"/>
      <c r="Z64" s="510"/>
      <c r="AA64" s="510"/>
      <c r="AB64" s="510"/>
      <c r="AC64" s="510"/>
      <c r="AD64" s="510"/>
      <c r="AE64" s="510" t="s">
        <v>618</v>
      </c>
      <c r="AF64" s="510"/>
      <c r="AG64" s="510"/>
      <c r="AH64" s="510"/>
      <c r="AI64" s="510"/>
      <c r="AJ64" s="510"/>
      <c r="AK64" s="510"/>
      <c r="AL64" s="510"/>
      <c r="AM64" s="510"/>
      <c r="AN64" s="510"/>
      <c r="AO64" s="510"/>
      <c r="AP64" s="510"/>
      <c r="AQ64" s="510"/>
      <c r="AR64" s="510"/>
      <c r="AS64" s="510"/>
      <c r="AT64" s="510"/>
      <c r="AU64" s="510"/>
      <c r="AV64" s="510"/>
      <c r="AW64" s="510"/>
      <c r="AX64" s="510"/>
      <c r="AY64" s="510"/>
      <c r="AZ64" s="510"/>
      <c r="BA64" s="510"/>
      <c r="BB64" s="510"/>
      <c r="BC64" s="510"/>
      <c r="BD64" s="510"/>
      <c r="BE64" s="510"/>
      <c r="BF64" s="510"/>
      <c r="BG64" s="510"/>
      <c r="BH64" s="510"/>
    </row>
    <row r="65" spans="1:60" ht="12.75" outlineLevel="1">
      <c r="A65" s="502">
        <v>54</v>
      </c>
      <c r="B65" s="503" t="s">
        <v>725</v>
      </c>
      <c r="C65" s="504" t="s">
        <v>726</v>
      </c>
      <c r="D65" s="505" t="s">
        <v>107</v>
      </c>
      <c r="E65" s="506">
        <v>1</v>
      </c>
      <c r="F65" s="544"/>
      <c r="G65" s="508">
        <f t="shared" si="14"/>
        <v>0</v>
      </c>
      <c r="H65" s="507"/>
      <c r="I65" s="508">
        <f t="shared" si="15"/>
        <v>0</v>
      </c>
      <c r="J65" s="507"/>
      <c r="K65" s="508">
        <f t="shared" si="16"/>
        <v>0</v>
      </c>
      <c r="L65" s="508">
        <v>21</v>
      </c>
      <c r="M65" s="508">
        <f t="shared" si="17"/>
        <v>0</v>
      </c>
      <c r="N65" s="508">
        <v>0</v>
      </c>
      <c r="O65" s="508">
        <f t="shared" si="18"/>
        <v>0</v>
      </c>
      <c r="P65" s="508">
        <v>0.0347</v>
      </c>
      <c r="Q65" s="508">
        <f t="shared" si="19"/>
        <v>0.03</v>
      </c>
      <c r="R65" s="508"/>
      <c r="S65" s="508"/>
      <c r="T65" s="509">
        <v>0.569</v>
      </c>
      <c r="U65" s="508">
        <f t="shared" si="20"/>
        <v>0.57</v>
      </c>
      <c r="V65" s="510"/>
      <c r="W65" s="510"/>
      <c r="X65" s="510"/>
      <c r="Y65" s="510"/>
      <c r="Z65" s="510"/>
      <c r="AA65" s="510"/>
      <c r="AB65" s="510"/>
      <c r="AC65" s="510"/>
      <c r="AD65" s="510"/>
      <c r="AE65" s="510" t="s">
        <v>618</v>
      </c>
      <c r="AF65" s="510"/>
      <c r="AG65" s="510"/>
      <c r="AH65" s="510"/>
      <c r="AI65" s="510"/>
      <c r="AJ65" s="510"/>
      <c r="AK65" s="510"/>
      <c r="AL65" s="510"/>
      <c r="AM65" s="510"/>
      <c r="AN65" s="510"/>
      <c r="AO65" s="510"/>
      <c r="AP65" s="510"/>
      <c r="AQ65" s="510"/>
      <c r="AR65" s="510"/>
      <c r="AS65" s="510"/>
      <c r="AT65" s="510"/>
      <c r="AU65" s="510"/>
      <c r="AV65" s="510"/>
      <c r="AW65" s="510"/>
      <c r="AX65" s="510"/>
      <c r="AY65" s="510"/>
      <c r="AZ65" s="510"/>
      <c r="BA65" s="510"/>
      <c r="BB65" s="510"/>
      <c r="BC65" s="510"/>
      <c r="BD65" s="510"/>
      <c r="BE65" s="510"/>
      <c r="BF65" s="510"/>
      <c r="BG65" s="510"/>
      <c r="BH65" s="510"/>
    </row>
    <row r="66" spans="1:60" ht="12.75" outlineLevel="1">
      <c r="A66" s="502">
        <v>55</v>
      </c>
      <c r="B66" s="503" t="s">
        <v>727</v>
      </c>
      <c r="C66" s="504" t="s">
        <v>728</v>
      </c>
      <c r="D66" s="505" t="s">
        <v>135</v>
      </c>
      <c r="E66" s="506">
        <v>3</v>
      </c>
      <c r="F66" s="544"/>
      <c r="G66" s="508">
        <f t="shared" si="14"/>
        <v>0</v>
      </c>
      <c r="H66" s="507"/>
      <c r="I66" s="508">
        <f t="shared" si="15"/>
        <v>0</v>
      </c>
      <c r="J66" s="507"/>
      <c r="K66" s="508">
        <f t="shared" si="16"/>
        <v>0</v>
      </c>
      <c r="L66" s="508">
        <v>21</v>
      </c>
      <c r="M66" s="508">
        <f t="shared" si="17"/>
        <v>0</v>
      </c>
      <c r="N66" s="508">
        <v>0</v>
      </c>
      <c r="O66" s="508">
        <f t="shared" si="18"/>
        <v>0</v>
      </c>
      <c r="P66" s="508">
        <v>0.00049</v>
      </c>
      <c r="Q66" s="508">
        <f t="shared" si="19"/>
        <v>0</v>
      </c>
      <c r="R66" s="508"/>
      <c r="S66" s="508"/>
      <c r="T66" s="509">
        <v>0.114</v>
      </c>
      <c r="U66" s="508">
        <f t="shared" si="20"/>
        <v>0.34</v>
      </c>
      <c r="V66" s="510"/>
      <c r="W66" s="510"/>
      <c r="X66" s="510"/>
      <c r="Y66" s="510"/>
      <c r="Z66" s="510"/>
      <c r="AA66" s="510"/>
      <c r="AB66" s="510"/>
      <c r="AC66" s="510"/>
      <c r="AD66" s="510"/>
      <c r="AE66" s="510" t="s">
        <v>618</v>
      </c>
      <c r="AF66" s="510"/>
      <c r="AG66" s="510"/>
      <c r="AH66" s="510"/>
      <c r="AI66" s="510"/>
      <c r="AJ66" s="510"/>
      <c r="AK66" s="510"/>
      <c r="AL66" s="510"/>
      <c r="AM66" s="510"/>
      <c r="AN66" s="510"/>
      <c r="AO66" s="510"/>
      <c r="AP66" s="510"/>
      <c r="AQ66" s="510"/>
      <c r="AR66" s="510"/>
      <c r="AS66" s="510"/>
      <c r="AT66" s="510"/>
      <c r="AU66" s="510"/>
      <c r="AV66" s="510"/>
      <c r="AW66" s="510"/>
      <c r="AX66" s="510"/>
      <c r="AY66" s="510"/>
      <c r="AZ66" s="510"/>
      <c r="BA66" s="510"/>
      <c r="BB66" s="510"/>
      <c r="BC66" s="510"/>
      <c r="BD66" s="510"/>
      <c r="BE66" s="510"/>
      <c r="BF66" s="510"/>
      <c r="BG66" s="510"/>
      <c r="BH66" s="510"/>
    </row>
    <row r="67" spans="1:60" ht="12.75" outlineLevel="1">
      <c r="A67" s="502">
        <v>56</v>
      </c>
      <c r="B67" s="503" t="s">
        <v>729</v>
      </c>
      <c r="C67" s="504" t="s">
        <v>730</v>
      </c>
      <c r="D67" s="505" t="s">
        <v>138</v>
      </c>
      <c r="E67" s="506">
        <v>0.189</v>
      </c>
      <c r="F67" s="544"/>
      <c r="G67" s="508">
        <f t="shared" si="14"/>
        <v>0</v>
      </c>
      <c r="H67" s="507"/>
      <c r="I67" s="508">
        <f t="shared" si="15"/>
        <v>0</v>
      </c>
      <c r="J67" s="507"/>
      <c r="K67" s="508">
        <f t="shared" si="16"/>
        <v>0</v>
      </c>
      <c r="L67" s="508">
        <v>21</v>
      </c>
      <c r="M67" s="508">
        <f t="shared" si="17"/>
        <v>0</v>
      </c>
      <c r="N67" s="508">
        <v>0</v>
      </c>
      <c r="O67" s="508">
        <f t="shared" si="18"/>
        <v>0</v>
      </c>
      <c r="P67" s="508">
        <v>0</v>
      </c>
      <c r="Q67" s="508">
        <f t="shared" si="19"/>
        <v>0</v>
      </c>
      <c r="R67" s="508"/>
      <c r="S67" s="508"/>
      <c r="T67" s="509">
        <v>4.772</v>
      </c>
      <c r="U67" s="508">
        <f t="shared" si="20"/>
        <v>0.9</v>
      </c>
      <c r="V67" s="510"/>
      <c r="W67" s="510"/>
      <c r="X67" s="510"/>
      <c r="Y67" s="510"/>
      <c r="Z67" s="510"/>
      <c r="AA67" s="510"/>
      <c r="AB67" s="510"/>
      <c r="AC67" s="510"/>
      <c r="AD67" s="510"/>
      <c r="AE67" s="510" t="s">
        <v>618</v>
      </c>
      <c r="AF67" s="510"/>
      <c r="AG67" s="510"/>
      <c r="AH67" s="510"/>
      <c r="AI67" s="510"/>
      <c r="AJ67" s="510"/>
      <c r="AK67" s="510"/>
      <c r="AL67" s="510"/>
      <c r="AM67" s="510"/>
      <c r="AN67" s="510"/>
      <c r="AO67" s="510"/>
      <c r="AP67" s="510"/>
      <c r="AQ67" s="510"/>
      <c r="AR67" s="510"/>
      <c r="AS67" s="510"/>
      <c r="AT67" s="510"/>
      <c r="AU67" s="510"/>
      <c r="AV67" s="510"/>
      <c r="AW67" s="510"/>
      <c r="AX67" s="510"/>
      <c r="AY67" s="510"/>
      <c r="AZ67" s="510"/>
      <c r="BA67" s="510"/>
      <c r="BB67" s="510"/>
      <c r="BC67" s="510"/>
      <c r="BD67" s="510"/>
      <c r="BE67" s="510"/>
      <c r="BF67" s="510"/>
      <c r="BG67" s="510"/>
      <c r="BH67" s="510"/>
    </row>
    <row r="68" spans="1:31" ht="12.75">
      <c r="A68" s="511" t="s">
        <v>92</v>
      </c>
      <c r="B68" s="512" t="s">
        <v>568</v>
      </c>
      <c r="C68" s="513" t="s">
        <v>569</v>
      </c>
      <c r="D68" s="514"/>
      <c r="E68" s="515"/>
      <c r="F68" s="546"/>
      <c r="G68" s="516">
        <f>SUMIF(AE69:AE69,"&lt;&gt;NOR",G69:G69)</f>
        <v>0</v>
      </c>
      <c r="H68" s="516"/>
      <c r="I68" s="516">
        <f>SUM(I69:I69)</f>
        <v>0</v>
      </c>
      <c r="J68" s="516"/>
      <c r="K68" s="516">
        <f>SUM(K69:K69)</f>
        <v>0</v>
      </c>
      <c r="L68" s="516"/>
      <c r="M68" s="516">
        <f>SUM(M69:M69)</f>
        <v>0</v>
      </c>
      <c r="N68" s="516"/>
      <c r="O68" s="516">
        <f>SUM(O69:O69)</f>
        <v>0</v>
      </c>
      <c r="P68" s="516"/>
      <c r="Q68" s="516">
        <f>SUM(Q69:Q69)</f>
        <v>0</v>
      </c>
      <c r="R68" s="516"/>
      <c r="S68" s="516"/>
      <c r="T68" s="517"/>
      <c r="U68" s="516">
        <f>SUM(U69:U69)</f>
        <v>0</v>
      </c>
      <c r="AE68" t="s">
        <v>615</v>
      </c>
    </row>
    <row r="69" spans="1:60" ht="22.5" outlineLevel="1">
      <c r="A69" s="518">
        <v>57</v>
      </c>
      <c r="B69" s="519" t="s">
        <v>645</v>
      </c>
      <c r="C69" s="520" t="s">
        <v>731</v>
      </c>
      <c r="D69" s="521" t="s">
        <v>12</v>
      </c>
      <c r="E69" s="522">
        <v>10</v>
      </c>
      <c r="F69" s="545"/>
      <c r="G69" s="524">
        <f>ROUND(E69*F69,2)</f>
        <v>0</v>
      </c>
      <c r="H69" s="523"/>
      <c r="I69" s="524">
        <f>ROUND(E69*H69,2)</f>
        <v>0</v>
      </c>
      <c r="J69" s="523"/>
      <c r="K69" s="524">
        <f>ROUND(E69*J69,2)</f>
        <v>0</v>
      </c>
      <c r="L69" s="524">
        <v>21</v>
      </c>
      <c r="M69" s="524">
        <f>G69*(1+L69/100)</f>
        <v>0</v>
      </c>
      <c r="N69" s="524">
        <v>0</v>
      </c>
      <c r="O69" s="524">
        <f>ROUND(E69*N69,2)</f>
        <v>0</v>
      </c>
      <c r="P69" s="524">
        <v>0</v>
      </c>
      <c r="Q69" s="524">
        <f>ROUND(E69*P69,2)</f>
        <v>0</v>
      </c>
      <c r="R69" s="524"/>
      <c r="S69" s="524"/>
      <c r="T69" s="525">
        <v>0</v>
      </c>
      <c r="U69" s="524">
        <f>ROUND(E69*T69,2)</f>
        <v>0</v>
      </c>
      <c r="V69" s="510"/>
      <c r="W69" s="510"/>
      <c r="X69" s="510"/>
      <c r="Y69" s="510"/>
      <c r="Z69" s="510"/>
      <c r="AA69" s="510"/>
      <c r="AB69" s="510"/>
      <c r="AC69" s="510"/>
      <c r="AD69" s="510"/>
      <c r="AE69" s="510" t="s">
        <v>618</v>
      </c>
      <c r="AF69" s="510"/>
      <c r="AG69" s="510"/>
      <c r="AH69" s="510"/>
      <c r="AI69" s="510"/>
      <c r="AJ69" s="510"/>
      <c r="AK69" s="510"/>
      <c r="AL69" s="510"/>
      <c r="AM69" s="510"/>
      <c r="AN69" s="510"/>
      <c r="AO69" s="510"/>
      <c r="AP69" s="510"/>
      <c r="AQ69" s="510"/>
      <c r="AR69" s="510"/>
      <c r="AS69" s="510"/>
      <c r="AT69" s="510"/>
      <c r="AU69" s="510"/>
      <c r="AV69" s="510"/>
      <c r="AW69" s="510"/>
      <c r="AX69" s="510"/>
      <c r="AY69" s="510"/>
      <c r="AZ69" s="510"/>
      <c r="BA69" s="510"/>
      <c r="BB69" s="510"/>
      <c r="BC69" s="510"/>
      <c r="BD69" s="510"/>
      <c r="BE69" s="510"/>
      <c r="BF69" s="510"/>
      <c r="BG69" s="510"/>
      <c r="BH69" s="510"/>
    </row>
    <row r="70" spans="1:30" ht="12.75">
      <c r="A70" s="526"/>
      <c r="B70" s="527" t="s">
        <v>732</v>
      </c>
      <c r="C70" s="528" t="s">
        <v>732</v>
      </c>
      <c r="D70" s="529"/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AC70">
        <v>15</v>
      </c>
      <c r="AD70">
        <v>21</v>
      </c>
    </row>
    <row r="71" spans="1:21" ht="12.75">
      <c r="A71" s="526"/>
      <c r="B71" s="527" t="s">
        <v>732</v>
      </c>
      <c r="C71" s="528" t="s">
        <v>732</v>
      </c>
      <c r="D71" s="529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</row>
    <row r="72" spans="3:31" ht="12.75">
      <c r="C72" s="530"/>
      <c r="D72" s="319"/>
      <c r="AE72" t="s">
        <v>733</v>
      </c>
    </row>
    <row r="73" ht="12.75">
      <c r="D73" s="319"/>
    </row>
    <row r="74" ht="12.75">
      <c r="D74" s="319"/>
    </row>
    <row r="75" ht="12.75">
      <c r="D75" s="319"/>
    </row>
    <row r="76" ht="12.75">
      <c r="D76" s="319"/>
    </row>
    <row r="77" ht="12.75">
      <c r="D77" s="319"/>
    </row>
    <row r="78" ht="12.75">
      <c r="D78" s="319"/>
    </row>
    <row r="79" ht="12.75">
      <c r="D79" s="319"/>
    </row>
    <row r="80" ht="12.75">
      <c r="D80" s="319"/>
    </row>
    <row r="81" ht="12.75">
      <c r="D81" s="319"/>
    </row>
    <row r="82" ht="12.75">
      <c r="D82" s="319"/>
    </row>
    <row r="83" ht="12.75">
      <c r="D83" s="319"/>
    </row>
    <row r="84" ht="12.75">
      <c r="D84" s="319"/>
    </row>
    <row r="85" ht="12.75">
      <c r="D85" s="319"/>
    </row>
    <row r="86" ht="12.75">
      <c r="D86" s="319"/>
    </row>
    <row r="87" ht="12.75">
      <c r="D87" s="319"/>
    </row>
    <row r="88" ht="12.75">
      <c r="D88" s="319"/>
    </row>
    <row r="89" ht="12.75">
      <c r="D89" s="319"/>
    </row>
    <row r="90" ht="12.75">
      <c r="D90" s="319"/>
    </row>
    <row r="91" ht="12.75">
      <c r="D91" s="319"/>
    </row>
    <row r="92" ht="12.75">
      <c r="D92" s="319"/>
    </row>
    <row r="93" ht="12.75">
      <c r="D93" s="319"/>
    </row>
    <row r="94" ht="12.75">
      <c r="D94" s="319"/>
    </row>
    <row r="95" ht="12.75">
      <c r="D95" s="319"/>
    </row>
    <row r="96" ht="12.75">
      <c r="D96" s="319"/>
    </row>
    <row r="97" ht="12.75">
      <c r="D97" s="319"/>
    </row>
    <row r="98" ht="12.75">
      <c r="D98" s="319"/>
    </row>
    <row r="99" ht="12.75">
      <c r="D99" s="319"/>
    </row>
    <row r="100" ht="12.75">
      <c r="D100" s="319"/>
    </row>
    <row r="101" ht="12.75">
      <c r="D101" s="319"/>
    </row>
    <row r="102" ht="12.75">
      <c r="D102" s="319"/>
    </row>
    <row r="103" ht="12.75">
      <c r="D103" s="319"/>
    </row>
    <row r="104" ht="12.75">
      <c r="D104" s="319"/>
    </row>
    <row r="105" ht="12.75">
      <c r="D105" s="319"/>
    </row>
    <row r="106" ht="12.75">
      <c r="D106" s="319"/>
    </row>
    <row r="107" ht="12.75">
      <c r="D107" s="319"/>
    </row>
    <row r="108" ht="12.75">
      <c r="D108" s="319"/>
    </row>
    <row r="109" ht="12.75">
      <c r="D109" s="319"/>
    </row>
    <row r="110" ht="12.75">
      <c r="D110" s="319"/>
    </row>
    <row r="111" ht="12.75">
      <c r="D111" s="319"/>
    </row>
    <row r="112" ht="12.75">
      <c r="D112" s="319"/>
    </row>
    <row r="113" ht="12.75">
      <c r="D113" s="319"/>
    </row>
    <row r="114" ht="12.75">
      <c r="D114" s="319"/>
    </row>
    <row r="115" ht="12.75">
      <c r="D115" s="319"/>
    </row>
    <row r="116" ht="12.75">
      <c r="D116" s="319"/>
    </row>
    <row r="117" ht="12.75">
      <c r="D117" s="319"/>
    </row>
    <row r="118" ht="12.75">
      <c r="D118" s="319"/>
    </row>
    <row r="119" ht="12.75">
      <c r="D119" s="319"/>
    </row>
    <row r="120" ht="12.75">
      <c r="D120" s="319"/>
    </row>
    <row r="121" ht="12.75">
      <c r="D121" s="319"/>
    </row>
    <row r="122" ht="12.75">
      <c r="D122" s="319"/>
    </row>
    <row r="123" ht="12.75">
      <c r="D123" s="319"/>
    </row>
    <row r="124" ht="12.75">
      <c r="D124" s="319"/>
    </row>
    <row r="125" ht="12.75">
      <c r="D125" s="319"/>
    </row>
    <row r="126" ht="12.75">
      <c r="D126" s="319"/>
    </row>
    <row r="127" ht="12.75">
      <c r="D127" s="319"/>
    </row>
    <row r="128" ht="12.75">
      <c r="D128" s="319"/>
    </row>
    <row r="129" ht="12.75">
      <c r="D129" s="319"/>
    </row>
    <row r="130" ht="12.75">
      <c r="D130" s="319"/>
    </row>
    <row r="131" ht="12.75">
      <c r="D131" s="319"/>
    </row>
    <row r="132" ht="12.75">
      <c r="D132" s="319"/>
    </row>
    <row r="133" ht="12.75">
      <c r="D133" s="319"/>
    </row>
    <row r="134" ht="12.75">
      <c r="D134" s="319"/>
    </row>
    <row r="135" ht="12.75">
      <c r="D135" s="319"/>
    </row>
    <row r="136" ht="12.75">
      <c r="D136" s="319"/>
    </row>
    <row r="137" ht="12.75">
      <c r="D137" s="319"/>
    </row>
    <row r="138" ht="12.75">
      <c r="D138" s="319"/>
    </row>
    <row r="139" ht="12.75">
      <c r="D139" s="319"/>
    </row>
    <row r="140" ht="12.75">
      <c r="D140" s="319"/>
    </row>
    <row r="141" ht="12.75">
      <c r="D141" s="319"/>
    </row>
    <row r="142" ht="12.75">
      <c r="D142" s="319"/>
    </row>
    <row r="143" ht="12.75">
      <c r="D143" s="319"/>
    </row>
    <row r="144" ht="12.75">
      <c r="D144" s="319"/>
    </row>
    <row r="145" ht="12.75">
      <c r="D145" s="319"/>
    </row>
    <row r="146" ht="12.75">
      <c r="D146" s="319"/>
    </row>
    <row r="147" ht="12.75">
      <c r="D147" s="319"/>
    </row>
    <row r="148" ht="12.75">
      <c r="D148" s="319"/>
    </row>
    <row r="149" ht="12.75">
      <c r="D149" s="319"/>
    </row>
    <row r="150" ht="12.75">
      <c r="D150" s="319"/>
    </row>
    <row r="151" ht="12.75">
      <c r="D151" s="319"/>
    </row>
    <row r="152" ht="12.75">
      <c r="D152" s="319"/>
    </row>
    <row r="153" ht="12.75">
      <c r="D153" s="319"/>
    </row>
    <row r="154" ht="12.75">
      <c r="D154" s="319"/>
    </row>
    <row r="155" ht="12.75">
      <c r="D155" s="319"/>
    </row>
    <row r="156" ht="12.75">
      <c r="D156" s="319"/>
    </row>
    <row r="157" ht="12.75">
      <c r="D157" s="319"/>
    </row>
    <row r="158" ht="12.75">
      <c r="D158" s="319"/>
    </row>
    <row r="159" ht="12.75">
      <c r="D159" s="319"/>
    </row>
    <row r="160" ht="12.75">
      <c r="D160" s="319"/>
    </row>
    <row r="161" ht="12.75">
      <c r="D161" s="319"/>
    </row>
    <row r="162" ht="12.75">
      <c r="D162" s="319"/>
    </row>
    <row r="163" ht="12.75">
      <c r="D163" s="319"/>
    </row>
    <row r="164" ht="12.75">
      <c r="D164" s="319"/>
    </row>
    <row r="165" ht="12.75">
      <c r="D165" s="319"/>
    </row>
    <row r="166" ht="12.75">
      <c r="D166" s="319"/>
    </row>
    <row r="167" ht="12.75">
      <c r="D167" s="319"/>
    </row>
    <row r="168" ht="12.75">
      <c r="D168" s="319"/>
    </row>
    <row r="169" ht="12.75">
      <c r="D169" s="319"/>
    </row>
    <row r="170" ht="12.75">
      <c r="D170" s="319"/>
    </row>
    <row r="171" ht="12.75">
      <c r="D171" s="319"/>
    </row>
    <row r="172" ht="12.75">
      <c r="D172" s="319"/>
    </row>
    <row r="173" ht="12.75">
      <c r="D173" s="319"/>
    </row>
    <row r="174" ht="12.75">
      <c r="D174" s="319"/>
    </row>
    <row r="175" ht="12.75">
      <c r="D175" s="319"/>
    </row>
    <row r="176" ht="12.75">
      <c r="D176" s="319"/>
    </row>
    <row r="177" ht="12.75">
      <c r="D177" s="319"/>
    </row>
    <row r="178" ht="12.75">
      <c r="D178" s="319"/>
    </row>
    <row r="179" ht="12.75">
      <c r="D179" s="319"/>
    </row>
    <row r="180" ht="12.75">
      <c r="D180" s="319"/>
    </row>
    <row r="181" ht="12.75">
      <c r="D181" s="319"/>
    </row>
    <row r="182" ht="12.75">
      <c r="D182" s="319"/>
    </row>
    <row r="183" ht="12.75">
      <c r="D183" s="319"/>
    </row>
    <row r="184" ht="12.75">
      <c r="D184" s="319"/>
    </row>
    <row r="185" ht="12.75">
      <c r="D185" s="319"/>
    </row>
    <row r="186" ht="12.75">
      <c r="D186" s="319"/>
    </row>
    <row r="187" ht="12.75">
      <c r="D187" s="319"/>
    </row>
    <row r="188" ht="12.75">
      <c r="D188" s="319"/>
    </row>
    <row r="189" ht="12.75">
      <c r="D189" s="319"/>
    </row>
    <row r="190" ht="12.75">
      <c r="D190" s="319"/>
    </row>
    <row r="191" ht="12.75">
      <c r="D191" s="319"/>
    </row>
    <row r="192" ht="12.75">
      <c r="D192" s="319"/>
    </row>
    <row r="193" ht="12.75">
      <c r="D193" s="319"/>
    </row>
    <row r="194" ht="12.75">
      <c r="D194" s="319"/>
    </row>
    <row r="195" ht="12.75">
      <c r="D195" s="319"/>
    </row>
    <row r="196" ht="12.75">
      <c r="D196" s="319"/>
    </row>
    <row r="197" ht="12.75">
      <c r="D197" s="319"/>
    </row>
    <row r="198" ht="12.75">
      <c r="D198" s="319"/>
    </row>
    <row r="199" ht="12.75">
      <c r="D199" s="319"/>
    </row>
    <row r="200" ht="12.75">
      <c r="D200" s="319"/>
    </row>
    <row r="201" ht="12.75">
      <c r="D201" s="319"/>
    </row>
    <row r="202" ht="12.75">
      <c r="D202" s="319"/>
    </row>
    <row r="203" ht="12.75">
      <c r="D203" s="319"/>
    </row>
    <row r="204" ht="12.75">
      <c r="D204" s="319"/>
    </row>
    <row r="205" ht="12.75">
      <c r="D205" s="319"/>
    </row>
    <row r="206" ht="12.75">
      <c r="D206" s="319"/>
    </row>
    <row r="207" ht="12.75">
      <c r="D207" s="319"/>
    </row>
    <row r="208" ht="12.75">
      <c r="D208" s="319"/>
    </row>
    <row r="209" ht="12.75">
      <c r="D209" s="319"/>
    </row>
    <row r="210" ht="12.75">
      <c r="D210" s="319"/>
    </row>
    <row r="211" ht="12.75">
      <c r="D211" s="319"/>
    </row>
    <row r="212" ht="12.75">
      <c r="D212" s="319"/>
    </row>
    <row r="213" ht="12.75">
      <c r="D213" s="319"/>
    </row>
    <row r="214" ht="12.75">
      <c r="D214" s="319"/>
    </row>
    <row r="215" ht="12.75">
      <c r="D215" s="319"/>
    </row>
    <row r="216" ht="12.75">
      <c r="D216" s="319"/>
    </row>
    <row r="217" ht="12.75">
      <c r="D217" s="319"/>
    </row>
    <row r="218" ht="12.75">
      <c r="D218" s="319"/>
    </row>
    <row r="219" ht="12.75">
      <c r="D219" s="319"/>
    </row>
    <row r="220" ht="12.75">
      <c r="D220" s="319"/>
    </row>
    <row r="221" ht="12.75">
      <c r="D221" s="319"/>
    </row>
    <row r="222" ht="12.75">
      <c r="D222" s="319"/>
    </row>
    <row r="223" ht="12.75">
      <c r="D223" s="319"/>
    </row>
    <row r="224" ht="12.75">
      <c r="D224" s="319"/>
    </row>
    <row r="225" ht="12.75">
      <c r="D225" s="319"/>
    </row>
    <row r="226" ht="12.75">
      <c r="D226" s="319"/>
    </row>
    <row r="227" ht="12.75">
      <c r="D227" s="319"/>
    </row>
    <row r="228" ht="12.75">
      <c r="D228" s="319"/>
    </row>
    <row r="229" ht="12.75">
      <c r="D229" s="319"/>
    </row>
    <row r="230" ht="12.75">
      <c r="D230" s="319"/>
    </row>
    <row r="231" ht="12.75">
      <c r="D231" s="319"/>
    </row>
    <row r="232" ht="12.75">
      <c r="D232" s="319"/>
    </row>
    <row r="233" ht="12.75">
      <c r="D233" s="319"/>
    </row>
    <row r="234" ht="12.75">
      <c r="D234" s="319"/>
    </row>
    <row r="235" ht="12.75">
      <c r="D235" s="319"/>
    </row>
    <row r="236" ht="12.75">
      <c r="D236" s="319"/>
    </row>
    <row r="237" ht="12.75">
      <c r="D237" s="319"/>
    </row>
    <row r="238" ht="12.75">
      <c r="D238" s="319"/>
    </row>
    <row r="239" ht="12.75">
      <c r="D239" s="319"/>
    </row>
    <row r="240" ht="12.75">
      <c r="D240" s="319"/>
    </row>
    <row r="241" ht="12.75">
      <c r="D241" s="319"/>
    </row>
    <row r="242" ht="12.75">
      <c r="D242" s="319"/>
    </row>
    <row r="243" ht="12.75">
      <c r="D243" s="319"/>
    </row>
    <row r="244" ht="12.75">
      <c r="D244" s="319"/>
    </row>
    <row r="245" ht="12.75">
      <c r="D245" s="319"/>
    </row>
    <row r="246" ht="12.75">
      <c r="D246" s="319"/>
    </row>
    <row r="247" ht="12.75">
      <c r="D247" s="319"/>
    </row>
    <row r="248" ht="12.75">
      <c r="D248" s="319"/>
    </row>
    <row r="249" ht="12.75">
      <c r="D249" s="319"/>
    </row>
    <row r="250" ht="12.75">
      <c r="D250" s="319"/>
    </row>
    <row r="251" ht="12.75">
      <c r="D251" s="319"/>
    </row>
    <row r="252" ht="12.75">
      <c r="D252" s="319"/>
    </row>
    <row r="253" ht="12.75">
      <c r="D253" s="319"/>
    </row>
    <row r="254" ht="12.75">
      <c r="D254" s="319"/>
    </row>
    <row r="255" ht="12.75">
      <c r="D255" s="319"/>
    </row>
    <row r="256" ht="12.75">
      <c r="D256" s="319"/>
    </row>
    <row r="257" ht="12.75">
      <c r="D257" s="319"/>
    </row>
    <row r="258" ht="12.75">
      <c r="D258" s="319"/>
    </row>
    <row r="259" ht="12.75">
      <c r="D259" s="319"/>
    </row>
    <row r="260" ht="12.75">
      <c r="D260" s="319"/>
    </row>
    <row r="261" ht="12.75">
      <c r="D261" s="319"/>
    </row>
    <row r="262" ht="12.75">
      <c r="D262" s="319"/>
    </row>
    <row r="263" ht="12.75">
      <c r="D263" s="319"/>
    </row>
    <row r="264" ht="12.75">
      <c r="D264" s="319"/>
    </row>
    <row r="265" ht="12.75">
      <c r="D265" s="319"/>
    </row>
    <row r="266" ht="12.75">
      <c r="D266" s="319"/>
    </row>
    <row r="267" ht="12.75">
      <c r="D267" s="319"/>
    </row>
    <row r="268" ht="12.75">
      <c r="D268" s="319"/>
    </row>
    <row r="269" ht="12.75">
      <c r="D269" s="319"/>
    </row>
    <row r="270" ht="12.75">
      <c r="D270" s="319"/>
    </row>
    <row r="271" ht="12.75">
      <c r="D271" s="319"/>
    </row>
    <row r="272" ht="12.75">
      <c r="D272" s="319"/>
    </row>
    <row r="273" ht="12.75">
      <c r="D273" s="319"/>
    </row>
    <row r="274" ht="12.75">
      <c r="D274" s="319"/>
    </row>
    <row r="275" ht="12.75">
      <c r="D275" s="319"/>
    </row>
    <row r="276" ht="12.75">
      <c r="D276" s="319"/>
    </row>
    <row r="277" ht="12.75">
      <c r="D277" s="319"/>
    </row>
    <row r="278" ht="12.75">
      <c r="D278" s="319"/>
    </row>
    <row r="279" ht="12.75">
      <c r="D279" s="319"/>
    </row>
    <row r="280" ht="12.75">
      <c r="D280" s="319"/>
    </row>
    <row r="281" ht="12.75">
      <c r="D281" s="319"/>
    </row>
    <row r="282" ht="12.75">
      <c r="D282" s="319"/>
    </row>
    <row r="283" ht="12.75">
      <c r="D283" s="319"/>
    </row>
    <row r="284" ht="12.75">
      <c r="D284" s="319"/>
    </row>
    <row r="285" ht="12.75">
      <c r="D285" s="319"/>
    </row>
    <row r="286" ht="12.75">
      <c r="D286" s="319"/>
    </row>
    <row r="287" ht="12.75">
      <c r="D287" s="319"/>
    </row>
    <row r="288" ht="12.75">
      <c r="D288" s="319"/>
    </row>
    <row r="289" ht="12.75">
      <c r="D289" s="319"/>
    </row>
    <row r="290" ht="12.75">
      <c r="D290" s="319"/>
    </row>
    <row r="291" ht="12.75">
      <c r="D291" s="319"/>
    </row>
    <row r="292" ht="12.75">
      <c r="D292" s="319"/>
    </row>
    <row r="293" ht="12.75">
      <c r="D293" s="319"/>
    </row>
    <row r="294" ht="12.75">
      <c r="D294" s="319"/>
    </row>
    <row r="295" ht="12.75">
      <c r="D295" s="319"/>
    </row>
    <row r="296" ht="12.75">
      <c r="D296" s="319"/>
    </row>
    <row r="297" ht="12.75">
      <c r="D297" s="319"/>
    </row>
    <row r="298" ht="12.75">
      <c r="D298" s="319"/>
    </row>
    <row r="299" ht="12.75">
      <c r="D299" s="319"/>
    </row>
    <row r="300" ht="12.75">
      <c r="D300" s="319"/>
    </row>
    <row r="301" ht="12.75">
      <c r="D301" s="319"/>
    </row>
    <row r="302" ht="12.75">
      <c r="D302" s="319"/>
    </row>
    <row r="303" ht="12.75">
      <c r="D303" s="319"/>
    </row>
    <row r="304" ht="12.75">
      <c r="D304" s="319"/>
    </row>
    <row r="305" ht="12.75">
      <c r="D305" s="319"/>
    </row>
    <row r="306" ht="12.75">
      <c r="D306" s="319"/>
    </row>
    <row r="307" ht="12.75">
      <c r="D307" s="319"/>
    </row>
    <row r="308" ht="12.75">
      <c r="D308" s="319"/>
    </row>
    <row r="309" ht="12.75">
      <c r="D309" s="319"/>
    </row>
    <row r="310" ht="12.75">
      <c r="D310" s="319"/>
    </row>
    <row r="311" ht="12.75">
      <c r="D311" s="319"/>
    </row>
    <row r="312" ht="12.75">
      <c r="D312" s="319"/>
    </row>
    <row r="313" ht="12.75">
      <c r="D313" s="319"/>
    </row>
    <row r="314" ht="12.75">
      <c r="D314" s="319"/>
    </row>
    <row r="315" ht="12.75">
      <c r="D315" s="319"/>
    </row>
    <row r="316" ht="12.75">
      <c r="D316" s="319"/>
    </row>
    <row r="317" ht="12.75">
      <c r="D317" s="319"/>
    </row>
    <row r="318" ht="12.75">
      <c r="D318" s="319"/>
    </row>
    <row r="319" ht="12.75">
      <c r="D319" s="319"/>
    </row>
    <row r="320" ht="12.75">
      <c r="D320" s="319"/>
    </row>
    <row r="321" ht="12.75">
      <c r="D321" s="319"/>
    </row>
    <row r="322" ht="12.75">
      <c r="D322" s="319"/>
    </row>
    <row r="323" ht="12.75">
      <c r="D323" s="319"/>
    </row>
    <row r="324" ht="12.75">
      <c r="D324" s="319"/>
    </row>
    <row r="325" ht="12.75">
      <c r="D325" s="319"/>
    </row>
    <row r="326" ht="12.75">
      <c r="D326" s="319"/>
    </row>
    <row r="327" ht="12.75">
      <c r="D327" s="319"/>
    </row>
    <row r="328" ht="12.75">
      <c r="D328" s="319"/>
    </row>
    <row r="329" ht="12.75">
      <c r="D329" s="319"/>
    </row>
    <row r="330" ht="12.75">
      <c r="D330" s="319"/>
    </row>
    <row r="331" ht="12.75">
      <c r="D331" s="319"/>
    </row>
    <row r="332" ht="12.75">
      <c r="D332" s="319"/>
    </row>
    <row r="333" ht="12.75">
      <c r="D333" s="319"/>
    </row>
    <row r="334" ht="12.75">
      <c r="D334" s="319"/>
    </row>
    <row r="335" ht="12.75">
      <c r="D335" s="319"/>
    </row>
    <row r="336" ht="12.75">
      <c r="D336" s="319"/>
    </row>
    <row r="337" ht="12.75">
      <c r="D337" s="319"/>
    </row>
    <row r="338" ht="12.75">
      <c r="D338" s="319"/>
    </row>
    <row r="339" ht="12.75">
      <c r="D339" s="319"/>
    </row>
    <row r="340" ht="12.75">
      <c r="D340" s="319"/>
    </row>
    <row r="341" ht="12.75">
      <c r="D341" s="319"/>
    </row>
    <row r="342" ht="12.75">
      <c r="D342" s="319"/>
    </row>
    <row r="343" ht="12.75">
      <c r="D343" s="319"/>
    </row>
    <row r="344" ht="12.75">
      <c r="D344" s="319"/>
    </row>
    <row r="345" ht="12.75">
      <c r="D345" s="319"/>
    </row>
    <row r="346" ht="12.75">
      <c r="D346" s="319"/>
    </row>
    <row r="347" ht="12.75">
      <c r="D347" s="319"/>
    </row>
    <row r="348" ht="12.75">
      <c r="D348" s="319"/>
    </row>
    <row r="349" ht="12.75">
      <c r="D349" s="319"/>
    </row>
    <row r="350" ht="12.75">
      <c r="D350" s="319"/>
    </row>
    <row r="351" ht="12.75">
      <c r="D351" s="319"/>
    </row>
    <row r="352" ht="12.75">
      <c r="D352" s="319"/>
    </row>
    <row r="353" ht="12.75">
      <c r="D353" s="319"/>
    </row>
    <row r="354" ht="12.75">
      <c r="D354" s="319"/>
    </row>
    <row r="355" ht="12.75">
      <c r="D355" s="319"/>
    </row>
    <row r="356" ht="12.75">
      <c r="D356" s="319"/>
    </row>
    <row r="357" ht="12.75">
      <c r="D357" s="319"/>
    </row>
    <row r="358" ht="12.75">
      <c r="D358" s="319"/>
    </row>
    <row r="359" ht="12.75">
      <c r="D359" s="319"/>
    </row>
    <row r="360" ht="12.75">
      <c r="D360" s="319"/>
    </row>
    <row r="361" ht="12.75">
      <c r="D361" s="319"/>
    </row>
    <row r="362" ht="12.75">
      <c r="D362" s="319"/>
    </row>
    <row r="363" ht="12.75">
      <c r="D363" s="319"/>
    </row>
    <row r="364" ht="12.75">
      <c r="D364" s="319"/>
    </row>
    <row r="365" ht="12.75">
      <c r="D365" s="319"/>
    </row>
    <row r="366" ht="12.75">
      <c r="D366" s="319"/>
    </row>
    <row r="367" ht="12.75">
      <c r="D367" s="319"/>
    </row>
    <row r="368" ht="12.75">
      <c r="D368" s="319"/>
    </row>
    <row r="369" ht="12.75">
      <c r="D369" s="319"/>
    </row>
    <row r="370" ht="12.75">
      <c r="D370" s="319"/>
    </row>
    <row r="371" ht="12.75">
      <c r="D371" s="319"/>
    </row>
    <row r="372" ht="12.75">
      <c r="D372" s="319"/>
    </row>
    <row r="373" ht="12.75">
      <c r="D373" s="319"/>
    </row>
    <row r="374" ht="12.75">
      <c r="D374" s="319"/>
    </row>
    <row r="375" ht="12.75">
      <c r="D375" s="319"/>
    </row>
    <row r="376" ht="12.75">
      <c r="D376" s="319"/>
    </row>
    <row r="377" ht="12.75">
      <c r="D377" s="319"/>
    </row>
    <row r="378" ht="12.75">
      <c r="D378" s="319"/>
    </row>
    <row r="379" ht="12.75">
      <c r="D379" s="319"/>
    </row>
    <row r="380" ht="12.75">
      <c r="D380" s="319"/>
    </row>
    <row r="381" ht="12.75">
      <c r="D381" s="319"/>
    </row>
    <row r="382" ht="12.75">
      <c r="D382" s="319"/>
    </row>
    <row r="383" ht="12.75">
      <c r="D383" s="319"/>
    </row>
    <row r="384" ht="12.75">
      <c r="D384" s="319"/>
    </row>
    <row r="385" ht="12.75">
      <c r="D385" s="319"/>
    </row>
    <row r="386" ht="12.75">
      <c r="D386" s="319"/>
    </row>
    <row r="387" ht="12.75">
      <c r="D387" s="319"/>
    </row>
    <row r="388" ht="12.75">
      <c r="D388" s="319"/>
    </row>
    <row r="389" ht="12.75">
      <c r="D389" s="319"/>
    </row>
    <row r="390" ht="12.75">
      <c r="D390" s="319"/>
    </row>
    <row r="391" ht="12.75">
      <c r="D391" s="319"/>
    </row>
    <row r="392" ht="12.75">
      <c r="D392" s="319"/>
    </row>
    <row r="393" ht="12.75">
      <c r="D393" s="319"/>
    </row>
    <row r="394" ht="12.75">
      <c r="D394" s="319"/>
    </row>
    <row r="395" ht="12.75">
      <c r="D395" s="319"/>
    </row>
    <row r="396" ht="12.75">
      <c r="D396" s="319"/>
    </row>
    <row r="397" ht="12.75">
      <c r="D397" s="319"/>
    </row>
    <row r="398" ht="12.75">
      <c r="D398" s="319"/>
    </row>
    <row r="399" ht="12.75">
      <c r="D399" s="319"/>
    </row>
    <row r="400" ht="12.75">
      <c r="D400" s="319"/>
    </row>
    <row r="401" ht="12.75">
      <c r="D401" s="319"/>
    </row>
    <row r="402" ht="12.75">
      <c r="D402" s="319"/>
    </row>
    <row r="403" ht="12.75">
      <c r="D403" s="319"/>
    </row>
    <row r="404" ht="12.75">
      <c r="D404" s="319"/>
    </row>
    <row r="405" ht="12.75">
      <c r="D405" s="319"/>
    </row>
    <row r="406" ht="12.75">
      <c r="D406" s="319"/>
    </row>
    <row r="407" ht="12.75">
      <c r="D407" s="319"/>
    </row>
    <row r="408" ht="12.75">
      <c r="D408" s="319"/>
    </row>
    <row r="409" ht="12.75">
      <c r="D409" s="319"/>
    </row>
    <row r="410" ht="12.75">
      <c r="D410" s="319"/>
    </row>
    <row r="411" ht="12.75">
      <c r="D411" s="319"/>
    </row>
    <row r="412" ht="12.75">
      <c r="D412" s="319"/>
    </row>
    <row r="413" ht="12.75">
      <c r="D413" s="319"/>
    </row>
    <row r="414" ht="12.75">
      <c r="D414" s="319"/>
    </row>
    <row r="415" ht="12.75">
      <c r="D415" s="319"/>
    </row>
    <row r="416" ht="12.75">
      <c r="D416" s="319"/>
    </row>
    <row r="417" ht="12.75">
      <c r="D417" s="319"/>
    </row>
    <row r="418" ht="12.75">
      <c r="D418" s="319"/>
    </row>
    <row r="419" ht="12.75">
      <c r="D419" s="319"/>
    </row>
    <row r="420" ht="12.75">
      <c r="D420" s="319"/>
    </row>
    <row r="421" ht="12.75">
      <c r="D421" s="319"/>
    </row>
    <row r="422" ht="12.75">
      <c r="D422" s="319"/>
    </row>
    <row r="423" ht="12.75">
      <c r="D423" s="319"/>
    </row>
    <row r="424" ht="12.75">
      <c r="D424" s="319"/>
    </row>
    <row r="425" ht="12.75">
      <c r="D425" s="319"/>
    </row>
    <row r="426" ht="12.75">
      <c r="D426" s="319"/>
    </row>
    <row r="427" ht="12.75">
      <c r="D427" s="319"/>
    </row>
    <row r="428" ht="12.75">
      <c r="D428" s="319"/>
    </row>
    <row r="429" ht="12.75">
      <c r="D429" s="319"/>
    </row>
    <row r="430" ht="12.75">
      <c r="D430" s="319"/>
    </row>
    <row r="431" ht="12.75">
      <c r="D431" s="319"/>
    </row>
    <row r="432" ht="12.75">
      <c r="D432" s="319"/>
    </row>
    <row r="433" ht="12.75">
      <c r="D433" s="319"/>
    </row>
    <row r="434" ht="12.75">
      <c r="D434" s="319"/>
    </row>
    <row r="435" ht="12.75">
      <c r="D435" s="319"/>
    </row>
    <row r="436" ht="12.75">
      <c r="D436" s="319"/>
    </row>
    <row r="437" ht="12.75">
      <c r="D437" s="319"/>
    </row>
    <row r="438" ht="12.75">
      <c r="D438" s="319"/>
    </row>
    <row r="439" ht="12.75">
      <c r="D439" s="319"/>
    </row>
    <row r="440" ht="12.75">
      <c r="D440" s="319"/>
    </row>
    <row r="441" ht="12.75">
      <c r="D441" s="319"/>
    </row>
    <row r="442" ht="12.75">
      <c r="D442" s="319"/>
    </row>
    <row r="443" ht="12.75">
      <c r="D443" s="319"/>
    </row>
    <row r="444" ht="12.75">
      <c r="D444" s="319"/>
    </row>
    <row r="445" ht="12.75">
      <c r="D445" s="319"/>
    </row>
    <row r="446" ht="12.75">
      <c r="D446" s="319"/>
    </row>
    <row r="447" ht="12.75">
      <c r="D447" s="319"/>
    </row>
    <row r="448" ht="12.75">
      <c r="D448" s="319"/>
    </row>
    <row r="449" ht="12.75">
      <c r="D449" s="319"/>
    </row>
    <row r="450" ht="12.75">
      <c r="D450" s="319"/>
    </row>
    <row r="451" ht="12.75">
      <c r="D451" s="319"/>
    </row>
    <row r="452" ht="12.75">
      <c r="D452" s="319"/>
    </row>
    <row r="453" ht="12.75">
      <c r="D453" s="319"/>
    </row>
    <row r="454" ht="12.75">
      <c r="D454" s="319"/>
    </row>
    <row r="455" ht="12.75">
      <c r="D455" s="319"/>
    </row>
    <row r="456" ht="12.75">
      <c r="D456" s="319"/>
    </row>
    <row r="457" ht="12.75">
      <c r="D457" s="319"/>
    </row>
    <row r="458" ht="12.75">
      <c r="D458" s="319"/>
    </row>
    <row r="459" ht="12.75">
      <c r="D459" s="319"/>
    </row>
    <row r="460" ht="12.75">
      <c r="D460" s="319"/>
    </row>
    <row r="461" ht="12.75">
      <c r="D461" s="319"/>
    </row>
    <row r="462" ht="12.75">
      <c r="D462" s="319"/>
    </row>
    <row r="463" ht="12.75">
      <c r="D463" s="319"/>
    </row>
    <row r="464" ht="12.75">
      <c r="D464" s="319"/>
    </row>
    <row r="465" ht="12.75">
      <c r="D465" s="319"/>
    </row>
    <row r="466" ht="12.75">
      <c r="D466" s="319"/>
    </row>
    <row r="467" ht="12.75">
      <c r="D467" s="319"/>
    </row>
    <row r="468" ht="12.75">
      <c r="D468" s="319"/>
    </row>
    <row r="469" ht="12.75">
      <c r="D469" s="319"/>
    </row>
    <row r="470" ht="12.75">
      <c r="D470" s="319"/>
    </row>
    <row r="471" ht="12.75">
      <c r="D471" s="319"/>
    </row>
    <row r="472" ht="12.75">
      <c r="D472" s="319"/>
    </row>
    <row r="473" ht="12.75">
      <c r="D473" s="319"/>
    </row>
    <row r="474" ht="12.75">
      <c r="D474" s="319"/>
    </row>
    <row r="475" ht="12.75">
      <c r="D475" s="319"/>
    </row>
    <row r="476" ht="12.75">
      <c r="D476" s="319"/>
    </row>
    <row r="477" ht="12.75">
      <c r="D477" s="319"/>
    </row>
    <row r="478" ht="12.75">
      <c r="D478" s="319"/>
    </row>
    <row r="479" ht="12.75">
      <c r="D479" s="319"/>
    </row>
    <row r="480" ht="12.75">
      <c r="D480" s="319"/>
    </row>
    <row r="481" ht="12.75">
      <c r="D481" s="319"/>
    </row>
    <row r="482" ht="12.75">
      <c r="D482" s="319"/>
    </row>
    <row r="483" ht="12.75">
      <c r="D483" s="319"/>
    </row>
    <row r="484" ht="12.75">
      <c r="D484" s="319"/>
    </row>
    <row r="485" ht="12.75">
      <c r="D485" s="319"/>
    </row>
    <row r="486" ht="12.75">
      <c r="D486" s="319"/>
    </row>
    <row r="487" ht="12.75">
      <c r="D487" s="319"/>
    </row>
    <row r="488" ht="12.75">
      <c r="D488" s="319"/>
    </row>
    <row r="489" ht="12.75">
      <c r="D489" s="319"/>
    </row>
    <row r="490" ht="12.75">
      <c r="D490" s="319"/>
    </row>
    <row r="491" ht="12.75">
      <c r="D491" s="319"/>
    </row>
    <row r="492" ht="12.75">
      <c r="D492" s="319"/>
    </row>
    <row r="493" ht="12.75">
      <c r="D493" s="319"/>
    </row>
    <row r="494" ht="12.75">
      <c r="D494" s="319"/>
    </row>
    <row r="495" ht="12.75">
      <c r="D495" s="319"/>
    </row>
    <row r="496" ht="12.75">
      <c r="D496" s="319"/>
    </row>
    <row r="497" ht="12.75">
      <c r="D497" s="319"/>
    </row>
    <row r="498" ht="12.75">
      <c r="D498" s="319"/>
    </row>
    <row r="499" ht="12.75">
      <c r="D499" s="319"/>
    </row>
    <row r="500" ht="12.75">
      <c r="D500" s="319"/>
    </row>
    <row r="501" ht="12.75">
      <c r="D501" s="319"/>
    </row>
    <row r="502" ht="12.75">
      <c r="D502" s="319"/>
    </row>
    <row r="503" ht="12.75">
      <c r="D503" s="319"/>
    </row>
    <row r="504" ht="12.75">
      <c r="D504" s="319"/>
    </row>
    <row r="505" ht="12.75">
      <c r="D505" s="319"/>
    </row>
    <row r="506" ht="12.75">
      <c r="D506" s="319"/>
    </row>
    <row r="507" ht="12.75">
      <c r="D507" s="319"/>
    </row>
    <row r="508" ht="12.75">
      <c r="D508" s="319"/>
    </row>
    <row r="509" ht="12.75">
      <c r="D509" s="319"/>
    </row>
    <row r="510" ht="12.75">
      <c r="D510" s="319"/>
    </row>
    <row r="511" ht="12.75">
      <c r="D511" s="319"/>
    </row>
    <row r="512" ht="12.75">
      <c r="D512" s="319"/>
    </row>
    <row r="513" ht="12.75">
      <c r="D513" s="319"/>
    </row>
    <row r="514" ht="12.75">
      <c r="D514" s="319"/>
    </row>
    <row r="515" ht="12.75">
      <c r="D515" s="319"/>
    </row>
    <row r="516" ht="12.75">
      <c r="D516" s="319"/>
    </row>
    <row r="517" ht="12.75">
      <c r="D517" s="319"/>
    </row>
    <row r="518" ht="12.75">
      <c r="D518" s="319"/>
    </row>
    <row r="519" ht="12.75">
      <c r="D519" s="319"/>
    </row>
    <row r="520" ht="12.75">
      <c r="D520" s="319"/>
    </row>
    <row r="521" ht="12.75">
      <c r="D521" s="319"/>
    </row>
    <row r="522" ht="12.75">
      <c r="D522" s="319"/>
    </row>
    <row r="523" ht="12.75">
      <c r="D523" s="319"/>
    </row>
    <row r="524" ht="12.75">
      <c r="D524" s="319"/>
    </row>
    <row r="525" ht="12.75">
      <c r="D525" s="319"/>
    </row>
    <row r="526" ht="12.75">
      <c r="D526" s="319"/>
    </row>
    <row r="527" ht="12.75">
      <c r="D527" s="319"/>
    </row>
    <row r="528" ht="12.75">
      <c r="D528" s="319"/>
    </row>
    <row r="529" ht="12.75">
      <c r="D529" s="319"/>
    </row>
    <row r="530" ht="12.75">
      <c r="D530" s="319"/>
    </row>
    <row r="531" ht="12.75">
      <c r="D531" s="319"/>
    </row>
    <row r="532" ht="12.75">
      <c r="D532" s="319"/>
    </row>
    <row r="533" ht="12.75">
      <c r="D533" s="319"/>
    </row>
    <row r="534" ht="12.75">
      <c r="D534" s="319"/>
    </row>
    <row r="535" ht="12.75">
      <c r="D535" s="319"/>
    </row>
    <row r="536" ht="12.75">
      <c r="D536" s="319"/>
    </row>
    <row r="537" ht="12.75">
      <c r="D537" s="319"/>
    </row>
    <row r="538" ht="12.75">
      <c r="D538" s="319"/>
    </row>
    <row r="539" ht="12.75">
      <c r="D539" s="319"/>
    </row>
    <row r="540" ht="12.75">
      <c r="D540" s="319"/>
    </row>
    <row r="541" ht="12.75">
      <c r="D541" s="319"/>
    </row>
    <row r="542" ht="12.75">
      <c r="D542" s="319"/>
    </row>
    <row r="543" ht="12.75">
      <c r="D543" s="319"/>
    </row>
    <row r="544" ht="12.75">
      <c r="D544" s="319"/>
    </row>
    <row r="545" ht="12.75">
      <c r="D545" s="319"/>
    </row>
    <row r="546" ht="12.75">
      <c r="D546" s="319"/>
    </row>
    <row r="547" ht="12.75">
      <c r="D547" s="319"/>
    </row>
    <row r="548" ht="12.75">
      <c r="D548" s="319"/>
    </row>
    <row r="549" ht="12.75">
      <c r="D549" s="319"/>
    </row>
    <row r="550" ht="12.75">
      <c r="D550" s="319"/>
    </row>
    <row r="551" ht="12.75">
      <c r="D551" s="319"/>
    </row>
    <row r="552" ht="12.75">
      <c r="D552" s="319"/>
    </row>
    <row r="553" ht="12.75">
      <c r="D553" s="319"/>
    </row>
    <row r="554" ht="12.75">
      <c r="D554" s="319"/>
    </row>
    <row r="555" ht="12.75">
      <c r="D555" s="319"/>
    </row>
    <row r="556" ht="12.75">
      <c r="D556" s="319"/>
    </row>
    <row r="557" ht="12.75">
      <c r="D557" s="319"/>
    </row>
    <row r="558" ht="12.75">
      <c r="D558" s="319"/>
    </row>
    <row r="559" ht="12.75">
      <c r="D559" s="319"/>
    </row>
    <row r="560" ht="12.75">
      <c r="D560" s="319"/>
    </row>
    <row r="561" ht="12.75">
      <c r="D561" s="319"/>
    </row>
    <row r="562" ht="12.75">
      <c r="D562" s="319"/>
    </row>
    <row r="563" ht="12.75">
      <c r="D563" s="319"/>
    </row>
    <row r="564" ht="12.75">
      <c r="D564" s="319"/>
    </row>
    <row r="565" ht="12.75">
      <c r="D565" s="319"/>
    </row>
    <row r="566" ht="12.75">
      <c r="D566" s="319"/>
    </row>
    <row r="567" ht="12.75">
      <c r="D567" s="319"/>
    </row>
    <row r="568" ht="12.75">
      <c r="D568" s="319"/>
    </row>
    <row r="569" ht="12.75">
      <c r="D569" s="319"/>
    </row>
    <row r="570" ht="12.75">
      <c r="D570" s="319"/>
    </row>
    <row r="571" ht="12.75">
      <c r="D571" s="319"/>
    </row>
    <row r="572" ht="12.75">
      <c r="D572" s="319"/>
    </row>
    <row r="573" ht="12.75">
      <c r="D573" s="319"/>
    </row>
    <row r="574" ht="12.75">
      <c r="D574" s="319"/>
    </row>
    <row r="575" ht="12.75">
      <c r="D575" s="319"/>
    </row>
    <row r="576" ht="12.75">
      <c r="D576" s="319"/>
    </row>
    <row r="577" ht="12.75">
      <c r="D577" s="319"/>
    </row>
    <row r="578" ht="12.75">
      <c r="D578" s="319"/>
    </row>
    <row r="579" ht="12.75">
      <c r="D579" s="319"/>
    </row>
    <row r="580" ht="12.75">
      <c r="D580" s="319"/>
    </row>
    <row r="581" ht="12.75">
      <c r="D581" s="319"/>
    </row>
    <row r="582" ht="12.75">
      <c r="D582" s="319"/>
    </row>
    <row r="583" ht="12.75">
      <c r="D583" s="319"/>
    </row>
    <row r="584" ht="12.75">
      <c r="D584" s="319"/>
    </row>
    <row r="585" ht="12.75">
      <c r="D585" s="319"/>
    </row>
    <row r="586" ht="12.75">
      <c r="D586" s="319"/>
    </row>
    <row r="587" ht="12.75">
      <c r="D587" s="319"/>
    </row>
    <row r="588" ht="12.75">
      <c r="D588" s="319"/>
    </row>
    <row r="589" ht="12.75">
      <c r="D589" s="319"/>
    </row>
    <row r="590" ht="12.75">
      <c r="D590" s="319"/>
    </row>
    <row r="591" ht="12.75">
      <c r="D591" s="319"/>
    </row>
    <row r="592" ht="12.75">
      <c r="D592" s="319"/>
    </row>
    <row r="593" ht="12.75">
      <c r="D593" s="319"/>
    </row>
    <row r="594" ht="12.75">
      <c r="D594" s="319"/>
    </row>
    <row r="595" ht="12.75">
      <c r="D595" s="319"/>
    </row>
    <row r="596" ht="12.75">
      <c r="D596" s="319"/>
    </row>
    <row r="597" ht="12.75">
      <c r="D597" s="319"/>
    </row>
    <row r="598" ht="12.75">
      <c r="D598" s="319"/>
    </row>
    <row r="599" ht="12.75">
      <c r="D599" s="319"/>
    </row>
    <row r="600" ht="12.75">
      <c r="D600" s="319"/>
    </row>
    <row r="601" ht="12.75">
      <c r="D601" s="319"/>
    </row>
    <row r="602" ht="12.75">
      <c r="D602" s="319"/>
    </row>
    <row r="603" ht="12.75">
      <c r="D603" s="319"/>
    </row>
    <row r="604" ht="12.75">
      <c r="D604" s="319"/>
    </row>
    <row r="605" ht="12.75">
      <c r="D605" s="319"/>
    </row>
    <row r="606" ht="12.75">
      <c r="D606" s="319"/>
    </row>
    <row r="607" ht="12.75">
      <c r="D607" s="319"/>
    </row>
    <row r="608" ht="12.75">
      <c r="D608" s="319"/>
    </row>
    <row r="609" ht="12.75">
      <c r="D609" s="319"/>
    </row>
    <row r="610" ht="12.75">
      <c r="D610" s="319"/>
    </row>
    <row r="611" ht="12.75">
      <c r="D611" s="319"/>
    </row>
    <row r="612" ht="12.75">
      <c r="D612" s="319"/>
    </row>
    <row r="613" ht="12.75">
      <c r="D613" s="319"/>
    </row>
    <row r="614" ht="12.75">
      <c r="D614" s="319"/>
    </row>
    <row r="615" ht="12.75">
      <c r="D615" s="319"/>
    </row>
    <row r="616" ht="12.75">
      <c r="D616" s="319"/>
    </row>
    <row r="617" ht="12.75">
      <c r="D617" s="319"/>
    </row>
    <row r="618" ht="12.75">
      <c r="D618" s="319"/>
    </row>
    <row r="619" ht="12.75">
      <c r="D619" s="319"/>
    </row>
    <row r="620" ht="12.75">
      <c r="D620" s="319"/>
    </row>
    <row r="621" ht="12.75">
      <c r="D621" s="319"/>
    </row>
    <row r="622" ht="12.75">
      <c r="D622" s="319"/>
    </row>
    <row r="623" ht="12.75">
      <c r="D623" s="319"/>
    </row>
    <row r="624" ht="12.75">
      <c r="D624" s="319"/>
    </row>
    <row r="625" ht="12.75">
      <c r="D625" s="319"/>
    </row>
    <row r="626" ht="12.75">
      <c r="D626" s="319"/>
    </row>
    <row r="627" ht="12.75">
      <c r="D627" s="319"/>
    </row>
    <row r="628" ht="12.75">
      <c r="D628" s="319"/>
    </row>
    <row r="629" ht="12.75">
      <c r="D629" s="319"/>
    </row>
    <row r="630" ht="12.75">
      <c r="D630" s="319"/>
    </row>
    <row r="631" ht="12.75">
      <c r="D631" s="319"/>
    </row>
    <row r="632" ht="12.75">
      <c r="D632" s="319"/>
    </row>
    <row r="633" ht="12.75">
      <c r="D633" s="319"/>
    </row>
    <row r="634" ht="12.75">
      <c r="D634" s="319"/>
    </row>
    <row r="635" ht="12.75">
      <c r="D635" s="319"/>
    </row>
    <row r="636" ht="12.75">
      <c r="D636" s="319"/>
    </row>
    <row r="637" ht="12.75">
      <c r="D637" s="319"/>
    </row>
    <row r="638" ht="12.75">
      <c r="D638" s="319"/>
    </row>
    <row r="639" ht="12.75">
      <c r="D639" s="319"/>
    </row>
    <row r="640" ht="12.75">
      <c r="D640" s="319"/>
    </row>
    <row r="641" ht="12.75">
      <c r="D641" s="319"/>
    </row>
    <row r="642" ht="12.75">
      <c r="D642" s="319"/>
    </row>
    <row r="643" ht="12.75">
      <c r="D643" s="319"/>
    </row>
    <row r="644" ht="12.75">
      <c r="D644" s="319"/>
    </row>
    <row r="645" ht="12.75">
      <c r="D645" s="319"/>
    </row>
    <row r="646" ht="12.75">
      <c r="D646" s="319"/>
    </row>
    <row r="647" ht="12.75">
      <c r="D647" s="319"/>
    </row>
    <row r="648" ht="12.75">
      <c r="D648" s="319"/>
    </row>
    <row r="649" ht="12.75">
      <c r="D649" s="319"/>
    </row>
    <row r="650" ht="12.75">
      <c r="D650" s="319"/>
    </row>
    <row r="651" ht="12.75">
      <c r="D651" s="319"/>
    </row>
    <row r="652" ht="12.75">
      <c r="D652" s="319"/>
    </row>
    <row r="653" ht="12.75">
      <c r="D653" s="319"/>
    </row>
    <row r="654" ht="12.75">
      <c r="D654" s="319"/>
    </row>
    <row r="655" ht="12.75">
      <c r="D655" s="319"/>
    </row>
    <row r="656" ht="12.75">
      <c r="D656" s="319"/>
    </row>
    <row r="657" ht="12.75">
      <c r="D657" s="319"/>
    </row>
    <row r="658" ht="12.75">
      <c r="D658" s="319"/>
    </row>
    <row r="659" ht="12.75">
      <c r="D659" s="319"/>
    </row>
    <row r="660" ht="12.75">
      <c r="D660" s="319"/>
    </row>
    <row r="661" ht="12.75">
      <c r="D661" s="319"/>
    </row>
    <row r="662" ht="12.75">
      <c r="D662" s="319"/>
    </row>
    <row r="663" ht="12.75">
      <c r="D663" s="319"/>
    </row>
    <row r="664" ht="12.75">
      <c r="D664" s="319"/>
    </row>
    <row r="665" ht="12.75">
      <c r="D665" s="319"/>
    </row>
    <row r="666" ht="12.75">
      <c r="D666" s="319"/>
    </row>
    <row r="667" ht="12.75">
      <c r="D667" s="319"/>
    </row>
    <row r="668" ht="12.75">
      <c r="D668" s="319"/>
    </row>
    <row r="669" ht="12.75">
      <c r="D669" s="319"/>
    </row>
    <row r="670" ht="12.75">
      <c r="D670" s="319"/>
    </row>
    <row r="671" ht="12.75">
      <c r="D671" s="319"/>
    </row>
    <row r="672" ht="12.75">
      <c r="D672" s="319"/>
    </row>
    <row r="673" ht="12.75">
      <c r="D673" s="319"/>
    </row>
    <row r="674" ht="12.75">
      <c r="D674" s="319"/>
    </row>
    <row r="675" ht="12.75">
      <c r="D675" s="319"/>
    </row>
    <row r="676" ht="12.75">
      <c r="D676" s="319"/>
    </row>
    <row r="677" ht="12.75">
      <c r="D677" s="319"/>
    </row>
    <row r="678" ht="12.75">
      <c r="D678" s="319"/>
    </row>
    <row r="679" ht="12.75">
      <c r="D679" s="319"/>
    </row>
    <row r="680" ht="12.75">
      <c r="D680" s="319"/>
    </row>
    <row r="681" ht="12.75">
      <c r="D681" s="319"/>
    </row>
    <row r="682" ht="12.75">
      <c r="D682" s="319"/>
    </row>
    <row r="683" ht="12.75">
      <c r="D683" s="319"/>
    </row>
    <row r="684" ht="12.75">
      <c r="D684" s="319"/>
    </row>
    <row r="685" ht="12.75">
      <c r="D685" s="319"/>
    </row>
    <row r="686" ht="12.75">
      <c r="D686" s="319"/>
    </row>
    <row r="687" ht="12.75">
      <c r="D687" s="319"/>
    </row>
    <row r="688" ht="12.75">
      <c r="D688" s="319"/>
    </row>
    <row r="689" ht="12.75">
      <c r="D689" s="319"/>
    </row>
    <row r="690" ht="12.75">
      <c r="D690" s="319"/>
    </row>
    <row r="691" ht="12.75">
      <c r="D691" s="319"/>
    </row>
    <row r="692" ht="12.75">
      <c r="D692" s="319"/>
    </row>
    <row r="693" ht="12.75">
      <c r="D693" s="319"/>
    </row>
    <row r="694" ht="12.75">
      <c r="D694" s="319"/>
    </row>
    <row r="695" ht="12.75">
      <c r="D695" s="319"/>
    </row>
    <row r="696" ht="12.75">
      <c r="D696" s="319"/>
    </row>
    <row r="697" ht="12.75">
      <c r="D697" s="319"/>
    </row>
    <row r="698" ht="12.75">
      <c r="D698" s="319"/>
    </row>
    <row r="699" ht="12.75">
      <c r="D699" s="319"/>
    </row>
    <row r="700" ht="12.75">
      <c r="D700" s="319"/>
    </row>
    <row r="701" ht="12.75">
      <c r="D701" s="319"/>
    </row>
    <row r="702" ht="12.75">
      <c r="D702" s="319"/>
    </row>
    <row r="703" ht="12.75">
      <c r="D703" s="319"/>
    </row>
    <row r="704" ht="12.75">
      <c r="D704" s="319"/>
    </row>
    <row r="705" ht="12.75">
      <c r="D705" s="319"/>
    </row>
    <row r="706" ht="12.75">
      <c r="D706" s="319"/>
    </row>
    <row r="707" ht="12.75">
      <c r="D707" s="319"/>
    </row>
    <row r="708" ht="12.75">
      <c r="D708" s="319"/>
    </row>
    <row r="709" ht="12.75">
      <c r="D709" s="319"/>
    </row>
    <row r="710" ht="12.75">
      <c r="D710" s="319"/>
    </row>
    <row r="711" ht="12.75">
      <c r="D711" s="319"/>
    </row>
    <row r="712" ht="12.75">
      <c r="D712" s="319"/>
    </row>
    <row r="713" ht="12.75">
      <c r="D713" s="319"/>
    </row>
    <row r="714" ht="12.75">
      <c r="D714" s="319"/>
    </row>
    <row r="715" ht="12.75">
      <c r="D715" s="319"/>
    </row>
    <row r="716" ht="12.75">
      <c r="D716" s="319"/>
    </row>
    <row r="717" ht="12.75">
      <c r="D717" s="319"/>
    </row>
    <row r="718" ht="12.75">
      <c r="D718" s="319"/>
    </row>
    <row r="719" ht="12.75">
      <c r="D719" s="319"/>
    </row>
    <row r="720" ht="12.75">
      <c r="D720" s="319"/>
    </row>
    <row r="721" ht="12.75">
      <c r="D721" s="319"/>
    </row>
    <row r="722" ht="12.75">
      <c r="D722" s="319"/>
    </row>
    <row r="723" ht="12.75">
      <c r="D723" s="319"/>
    </row>
    <row r="724" ht="12.75">
      <c r="D724" s="319"/>
    </row>
    <row r="725" ht="12.75">
      <c r="D725" s="319"/>
    </row>
    <row r="726" ht="12.75">
      <c r="D726" s="319"/>
    </row>
    <row r="727" ht="12.75">
      <c r="D727" s="319"/>
    </row>
    <row r="728" ht="12.75">
      <c r="D728" s="319"/>
    </row>
    <row r="729" ht="12.75">
      <c r="D729" s="319"/>
    </row>
    <row r="730" ht="12.75">
      <c r="D730" s="319"/>
    </row>
    <row r="731" ht="12.75">
      <c r="D731" s="319"/>
    </row>
    <row r="732" ht="12.75">
      <c r="D732" s="319"/>
    </row>
    <row r="733" ht="12.75">
      <c r="D733" s="319"/>
    </row>
    <row r="734" ht="12.75">
      <c r="D734" s="319"/>
    </row>
    <row r="735" ht="12.75">
      <c r="D735" s="319"/>
    </row>
    <row r="736" ht="12.75">
      <c r="D736" s="319"/>
    </row>
    <row r="737" ht="12.75">
      <c r="D737" s="319"/>
    </row>
    <row r="738" ht="12.75">
      <c r="D738" s="319"/>
    </row>
    <row r="739" ht="12.75">
      <c r="D739" s="319"/>
    </row>
    <row r="740" ht="12.75">
      <c r="D740" s="319"/>
    </row>
    <row r="741" ht="12.75">
      <c r="D741" s="319"/>
    </row>
    <row r="742" ht="12.75">
      <c r="D742" s="319"/>
    </row>
    <row r="743" ht="12.75">
      <c r="D743" s="319"/>
    </row>
    <row r="744" ht="12.75">
      <c r="D744" s="319"/>
    </row>
    <row r="745" ht="12.75">
      <c r="D745" s="319"/>
    </row>
    <row r="746" ht="12.75">
      <c r="D746" s="319"/>
    </row>
    <row r="747" ht="12.75">
      <c r="D747" s="319"/>
    </row>
    <row r="748" ht="12.75">
      <c r="D748" s="319"/>
    </row>
    <row r="749" ht="12.75">
      <c r="D749" s="319"/>
    </row>
    <row r="750" ht="12.75">
      <c r="D750" s="319"/>
    </row>
    <row r="751" ht="12.75">
      <c r="D751" s="319"/>
    </row>
    <row r="752" ht="12.75">
      <c r="D752" s="319"/>
    </row>
    <row r="753" ht="12.75">
      <c r="D753" s="319"/>
    </row>
    <row r="754" ht="12.75">
      <c r="D754" s="319"/>
    </row>
    <row r="755" ht="12.75">
      <c r="D755" s="319"/>
    </row>
    <row r="756" ht="12.75">
      <c r="D756" s="319"/>
    </row>
    <row r="757" ht="12.75">
      <c r="D757" s="319"/>
    </row>
    <row r="758" ht="12.75">
      <c r="D758" s="319"/>
    </row>
    <row r="759" ht="12.75">
      <c r="D759" s="319"/>
    </row>
    <row r="760" ht="12.75">
      <c r="D760" s="319"/>
    </row>
    <row r="761" ht="12.75">
      <c r="D761" s="319"/>
    </row>
    <row r="762" ht="12.75">
      <c r="D762" s="319"/>
    </row>
    <row r="763" ht="12.75">
      <c r="D763" s="319"/>
    </row>
    <row r="764" ht="12.75">
      <c r="D764" s="319"/>
    </row>
    <row r="765" ht="12.75">
      <c r="D765" s="319"/>
    </row>
    <row r="766" ht="12.75">
      <c r="D766" s="319"/>
    </row>
    <row r="767" ht="12.75">
      <c r="D767" s="319"/>
    </row>
    <row r="768" ht="12.75">
      <c r="D768" s="319"/>
    </row>
    <row r="769" ht="12.75">
      <c r="D769" s="319"/>
    </row>
    <row r="770" ht="12.75">
      <c r="D770" s="319"/>
    </row>
    <row r="771" ht="12.75">
      <c r="D771" s="319"/>
    </row>
    <row r="772" ht="12.75">
      <c r="D772" s="319"/>
    </row>
    <row r="773" ht="12.75">
      <c r="D773" s="319"/>
    </row>
    <row r="774" ht="12.75">
      <c r="D774" s="319"/>
    </row>
    <row r="775" ht="12.75">
      <c r="D775" s="319"/>
    </row>
    <row r="776" ht="12.75">
      <c r="D776" s="319"/>
    </row>
    <row r="777" ht="12.75">
      <c r="D777" s="319"/>
    </row>
    <row r="778" ht="12.75">
      <c r="D778" s="319"/>
    </row>
    <row r="779" ht="12.75">
      <c r="D779" s="319"/>
    </row>
    <row r="780" ht="12.75">
      <c r="D780" s="319"/>
    </row>
    <row r="781" ht="12.75">
      <c r="D781" s="319"/>
    </row>
    <row r="782" ht="12.75">
      <c r="D782" s="319"/>
    </row>
    <row r="783" ht="12.75">
      <c r="D783" s="319"/>
    </row>
    <row r="784" ht="12.75">
      <c r="D784" s="319"/>
    </row>
    <row r="785" ht="12.75">
      <c r="D785" s="319"/>
    </row>
    <row r="786" ht="12.75">
      <c r="D786" s="319"/>
    </row>
    <row r="787" ht="12.75">
      <c r="D787" s="319"/>
    </row>
    <row r="788" ht="12.75">
      <c r="D788" s="319"/>
    </row>
    <row r="789" ht="12.75">
      <c r="D789" s="319"/>
    </row>
    <row r="790" ht="12.75">
      <c r="D790" s="319"/>
    </row>
    <row r="791" ht="12.75">
      <c r="D791" s="319"/>
    </row>
    <row r="792" ht="12.75">
      <c r="D792" s="319"/>
    </row>
    <row r="793" ht="12.75">
      <c r="D793" s="319"/>
    </row>
    <row r="794" ht="12.75">
      <c r="D794" s="319"/>
    </row>
    <row r="795" ht="12.75">
      <c r="D795" s="319"/>
    </row>
    <row r="796" ht="12.75">
      <c r="D796" s="319"/>
    </row>
    <row r="797" ht="12.75">
      <c r="D797" s="319"/>
    </row>
    <row r="798" ht="12.75">
      <c r="D798" s="319"/>
    </row>
    <row r="799" ht="12.75">
      <c r="D799" s="319"/>
    </row>
    <row r="800" ht="12.75">
      <c r="D800" s="319"/>
    </row>
    <row r="801" ht="12.75">
      <c r="D801" s="319"/>
    </row>
    <row r="802" ht="12.75">
      <c r="D802" s="319"/>
    </row>
    <row r="803" ht="12.75">
      <c r="D803" s="319"/>
    </row>
    <row r="804" ht="12.75">
      <c r="D804" s="319"/>
    </row>
    <row r="805" ht="12.75">
      <c r="D805" s="319"/>
    </row>
    <row r="806" ht="12.75">
      <c r="D806" s="319"/>
    </row>
    <row r="807" ht="12.75">
      <c r="D807" s="319"/>
    </row>
    <row r="808" ht="12.75">
      <c r="D808" s="319"/>
    </row>
    <row r="809" ht="12.75">
      <c r="D809" s="319"/>
    </row>
    <row r="810" ht="12.75">
      <c r="D810" s="319"/>
    </row>
    <row r="811" ht="12.75">
      <c r="D811" s="319"/>
    </row>
    <row r="812" ht="12.75">
      <c r="D812" s="319"/>
    </row>
    <row r="813" ht="12.75">
      <c r="D813" s="319"/>
    </row>
    <row r="814" ht="12.75">
      <c r="D814" s="319"/>
    </row>
    <row r="815" ht="12.75">
      <c r="D815" s="319"/>
    </row>
    <row r="816" ht="12.75">
      <c r="D816" s="319"/>
    </row>
    <row r="817" ht="12.75">
      <c r="D817" s="319"/>
    </row>
    <row r="818" ht="12.75">
      <c r="D818" s="319"/>
    </row>
    <row r="819" ht="12.75">
      <c r="D819" s="319"/>
    </row>
    <row r="820" ht="12.75">
      <c r="D820" s="319"/>
    </row>
    <row r="821" ht="12.75">
      <c r="D821" s="319"/>
    </row>
    <row r="822" ht="12.75">
      <c r="D822" s="319"/>
    </row>
    <row r="823" ht="12.75">
      <c r="D823" s="319"/>
    </row>
    <row r="824" ht="12.75">
      <c r="D824" s="319"/>
    </row>
    <row r="825" ht="12.75">
      <c r="D825" s="319"/>
    </row>
    <row r="826" ht="12.75">
      <c r="D826" s="319"/>
    </row>
    <row r="827" ht="12.75">
      <c r="D827" s="319"/>
    </row>
    <row r="828" ht="12.75">
      <c r="D828" s="319"/>
    </row>
    <row r="829" ht="12.75">
      <c r="D829" s="319"/>
    </row>
    <row r="830" ht="12.75">
      <c r="D830" s="319"/>
    </row>
    <row r="831" ht="12.75">
      <c r="D831" s="319"/>
    </row>
    <row r="832" ht="12.75">
      <c r="D832" s="319"/>
    </row>
    <row r="833" ht="12.75">
      <c r="D833" s="319"/>
    </row>
    <row r="834" ht="12.75">
      <c r="D834" s="319"/>
    </row>
    <row r="835" ht="12.75">
      <c r="D835" s="319"/>
    </row>
    <row r="836" ht="12.75">
      <c r="D836" s="319"/>
    </row>
    <row r="837" ht="12.75">
      <c r="D837" s="319"/>
    </row>
    <row r="838" ht="12.75">
      <c r="D838" s="319"/>
    </row>
    <row r="839" ht="12.75">
      <c r="D839" s="319"/>
    </row>
    <row r="840" ht="12.75">
      <c r="D840" s="319"/>
    </row>
    <row r="841" ht="12.75">
      <c r="D841" s="319"/>
    </row>
    <row r="842" ht="12.75">
      <c r="D842" s="319"/>
    </row>
    <row r="843" ht="12.75">
      <c r="D843" s="319"/>
    </row>
    <row r="844" ht="12.75">
      <c r="D844" s="319"/>
    </row>
    <row r="845" ht="12.75">
      <c r="D845" s="319"/>
    </row>
    <row r="846" ht="12.75">
      <c r="D846" s="319"/>
    </row>
    <row r="847" ht="12.75">
      <c r="D847" s="319"/>
    </row>
    <row r="848" ht="12.75">
      <c r="D848" s="319"/>
    </row>
    <row r="849" ht="12.75">
      <c r="D849" s="319"/>
    </row>
    <row r="850" ht="12.75">
      <c r="D850" s="319"/>
    </row>
    <row r="851" ht="12.75">
      <c r="D851" s="319"/>
    </row>
    <row r="852" ht="12.75">
      <c r="D852" s="319"/>
    </row>
    <row r="853" ht="12.75">
      <c r="D853" s="319"/>
    </row>
    <row r="854" ht="12.75">
      <c r="D854" s="319"/>
    </row>
    <row r="855" ht="12.75">
      <c r="D855" s="319"/>
    </row>
    <row r="856" ht="12.75">
      <c r="D856" s="319"/>
    </row>
    <row r="857" ht="12.75">
      <c r="D857" s="319"/>
    </row>
    <row r="858" ht="12.75">
      <c r="D858" s="319"/>
    </row>
    <row r="859" ht="12.75">
      <c r="D859" s="319"/>
    </row>
    <row r="860" ht="12.75">
      <c r="D860" s="319"/>
    </row>
    <row r="861" ht="12.75">
      <c r="D861" s="319"/>
    </row>
    <row r="862" ht="12.75">
      <c r="D862" s="319"/>
    </row>
    <row r="863" ht="12.75">
      <c r="D863" s="319"/>
    </row>
    <row r="864" ht="12.75">
      <c r="D864" s="319"/>
    </row>
    <row r="865" ht="12.75">
      <c r="D865" s="319"/>
    </row>
    <row r="866" ht="12.75">
      <c r="D866" s="319"/>
    </row>
    <row r="867" ht="12.75">
      <c r="D867" s="319"/>
    </row>
    <row r="868" ht="12.75">
      <c r="D868" s="319"/>
    </row>
    <row r="869" ht="12.75">
      <c r="D869" s="319"/>
    </row>
    <row r="870" ht="12.75">
      <c r="D870" s="319"/>
    </row>
    <row r="871" ht="12.75">
      <c r="D871" s="319"/>
    </row>
    <row r="872" ht="12.75">
      <c r="D872" s="319"/>
    </row>
    <row r="873" ht="12.75">
      <c r="D873" s="319"/>
    </row>
    <row r="874" ht="12.75">
      <c r="D874" s="319"/>
    </row>
    <row r="875" ht="12.75">
      <c r="D875" s="319"/>
    </row>
    <row r="876" ht="12.75">
      <c r="D876" s="319"/>
    </row>
    <row r="877" ht="12.75">
      <c r="D877" s="319"/>
    </row>
    <row r="878" ht="12.75">
      <c r="D878" s="319"/>
    </row>
    <row r="879" ht="12.75">
      <c r="D879" s="319"/>
    </row>
    <row r="880" ht="12.75">
      <c r="D880" s="319"/>
    </row>
    <row r="881" ht="12.75">
      <c r="D881" s="319"/>
    </row>
    <row r="882" ht="12.75">
      <c r="D882" s="319"/>
    </row>
    <row r="883" ht="12.75">
      <c r="D883" s="319"/>
    </row>
    <row r="884" ht="12.75">
      <c r="D884" s="319"/>
    </row>
    <row r="885" ht="12.75">
      <c r="D885" s="319"/>
    </row>
    <row r="886" ht="12.75">
      <c r="D886" s="319"/>
    </row>
    <row r="887" ht="12.75">
      <c r="D887" s="319"/>
    </row>
    <row r="888" ht="12.75">
      <c r="D888" s="319"/>
    </row>
    <row r="889" ht="12.75">
      <c r="D889" s="319"/>
    </row>
    <row r="890" ht="12.75">
      <c r="D890" s="319"/>
    </row>
    <row r="891" ht="12.75">
      <c r="D891" s="319"/>
    </row>
    <row r="892" ht="12.75">
      <c r="D892" s="319"/>
    </row>
    <row r="893" ht="12.75">
      <c r="D893" s="319"/>
    </row>
    <row r="894" ht="12.75">
      <c r="D894" s="319"/>
    </row>
    <row r="895" ht="12.75">
      <c r="D895" s="319"/>
    </row>
    <row r="896" ht="12.75">
      <c r="D896" s="319"/>
    </row>
    <row r="897" ht="12.75">
      <c r="D897" s="319"/>
    </row>
    <row r="898" ht="12.75">
      <c r="D898" s="319"/>
    </row>
    <row r="899" ht="12.75">
      <c r="D899" s="319"/>
    </row>
    <row r="900" ht="12.75">
      <c r="D900" s="319"/>
    </row>
    <row r="901" ht="12.75">
      <c r="D901" s="319"/>
    </row>
    <row r="902" ht="12.75">
      <c r="D902" s="319"/>
    </row>
    <row r="903" ht="12.75">
      <c r="D903" s="319"/>
    </row>
    <row r="904" ht="12.75">
      <c r="D904" s="319"/>
    </row>
    <row r="905" ht="12.75">
      <c r="D905" s="319"/>
    </row>
    <row r="906" ht="12.75">
      <c r="D906" s="319"/>
    </row>
    <row r="907" ht="12.75">
      <c r="D907" s="319"/>
    </row>
    <row r="908" ht="12.75">
      <c r="D908" s="319"/>
    </row>
    <row r="909" ht="12.75">
      <c r="D909" s="319"/>
    </row>
    <row r="910" ht="12.75">
      <c r="D910" s="319"/>
    </row>
    <row r="911" ht="12.75">
      <c r="D911" s="319"/>
    </row>
    <row r="912" ht="12.75">
      <c r="D912" s="319"/>
    </row>
    <row r="913" ht="12.75">
      <c r="D913" s="319"/>
    </row>
    <row r="914" ht="12.75">
      <c r="D914" s="319"/>
    </row>
    <row r="915" ht="12.75">
      <c r="D915" s="319"/>
    </row>
    <row r="916" ht="12.75">
      <c r="D916" s="319"/>
    </row>
    <row r="917" ht="12.75">
      <c r="D917" s="319"/>
    </row>
    <row r="918" ht="12.75">
      <c r="D918" s="319"/>
    </row>
    <row r="919" ht="12.75">
      <c r="D919" s="319"/>
    </row>
    <row r="920" ht="12.75">
      <c r="D920" s="319"/>
    </row>
    <row r="921" ht="12.75">
      <c r="D921" s="319"/>
    </row>
    <row r="922" ht="12.75">
      <c r="D922" s="319"/>
    </row>
    <row r="923" ht="12.75">
      <c r="D923" s="319"/>
    </row>
    <row r="924" ht="12.75">
      <c r="D924" s="319"/>
    </row>
    <row r="925" ht="12.75">
      <c r="D925" s="319"/>
    </row>
    <row r="926" ht="12.75">
      <c r="D926" s="319"/>
    </row>
    <row r="927" ht="12.75">
      <c r="D927" s="319"/>
    </row>
    <row r="928" ht="12.75">
      <c r="D928" s="319"/>
    </row>
    <row r="929" ht="12.75">
      <c r="D929" s="319"/>
    </row>
    <row r="930" ht="12.75">
      <c r="D930" s="319"/>
    </row>
    <row r="931" ht="12.75">
      <c r="D931" s="319"/>
    </row>
    <row r="932" ht="12.75">
      <c r="D932" s="319"/>
    </row>
    <row r="933" ht="12.75">
      <c r="D933" s="319"/>
    </row>
    <row r="934" ht="12.75">
      <c r="D934" s="319"/>
    </row>
    <row r="935" ht="12.75">
      <c r="D935" s="319"/>
    </row>
    <row r="936" ht="12.75">
      <c r="D936" s="319"/>
    </row>
    <row r="937" ht="12.75">
      <c r="D937" s="319"/>
    </row>
    <row r="938" ht="12.75">
      <c r="D938" s="319"/>
    </row>
    <row r="939" ht="12.75">
      <c r="D939" s="319"/>
    </row>
    <row r="940" ht="12.75">
      <c r="D940" s="319"/>
    </row>
    <row r="941" ht="12.75">
      <c r="D941" s="319"/>
    </row>
    <row r="942" ht="12.75">
      <c r="D942" s="319"/>
    </row>
    <row r="943" ht="12.75">
      <c r="D943" s="319"/>
    </row>
    <row r="944" ht="12.75">
      <c r="D944" s="319"/>
    </row>
    <row r="945" ht="12.75">
      <c r="D945" s="319"/>
    </row>
    <row r="946" ht="12.75">
      <c r="D946" s="319"/>
    </row>
    <row r="947" ht="12.75">
      <c r="D947" s="319"/>
    </row>
    <row r="948" ht="12.75">
      <c r="D948" s="319"/>
    </row>
    <row r="949" ht="12.75">
      <c r="D949" s="319"/>
    </row>
    <row r="950" ht="12.75">
      <c r="D950" s="319"/>
    </row>
    <row r="951" ht="12.75">
      <c r="D951" s="319"/>
    </row>
    <row r="952" ht="12.75">
      <c r="D952" s="319"/>
    </row>
    <row r="953" ht="12.75">
      <c r="D953" s="319"/>
    </row>
    <row r="954" ht="12.75">
      <c r="D954" s="319"/>
    </row>
    <row r="955" ht="12.75">
      <c r="D955" s="319"/>
    </row>
    <row r="956" ht="12.75">
      <c r="D956" s="319"/>
    </row>
    <row r="957" ht="12.75">
      <c r="D957" s="319"/>
    </row>
    <row r="958" ht="12.75">
      <c r="D958" s="319"/>
    </row>
    <row r="959" ht="12.75">
      <c r="D959" s="319"/>
    </row>
    <row r="960" ht="12.75">
      <c r="D960" s="319"/>
    </row>
    <row r="961" ht="12.75">
      <c r="D961" s="319"/>
    </row>
    <row r="962" ht="12.75">
      <c r="D962" s="319"/>
    </row>
    <row r="963" ht="12.75">
      <c r="D963" s="319"/>
    </row>
    <row r="964" ht="12.75">
      <c r="D964" s="319"/>
    </row>
    <row r="965" ht="12.75">
      <c r="D965" s="319"/>
    </row>
    <row r="966" ht="12.75">
      <c r="D966" s="319"/>
    </row>
    <row r="967" ht="12.75">
      <c r="D967" s="319"/>
    </row>
    <row r="968" ht="12.75">
      <c r="D968" s="319"/>
    </row>
    <row r="969" ht="12.75">
      <c r="D969" s="319"/>
    </row>
    <row r="970" ht="12.75">
      <c r="D970" s="319"/>
    </row>
    <row r="971" ht="12.75">
      <c r="D971" s="319"/>
    </row>
    <row r="972" ht="12.75">
      <c r="D972" s="319"/>
    </row>
    <row r="973" ht="12.75">
      <c r="D973" s="319"/>
    </row>
    <row r="974" ht="12.75">
      <c r="D974" s="319"/>
    </row>
    <row r="975" ht="12.75">
      <c r="D975" s="319"/>
    </row>
    <row r="976" ht="12.75">
      <c r="D976" s="319"/>
    </row>
    <row r="977" ht="12.75">
      <c r="D977" s="319"/>
    </row>
    <row r="978" ht="12.75">
      <c r="D978" s="319"/>
    </row>
    <row r="979" ht="12.75">
      <c r="D979" s="319"/>
    </row>
    <row r="980" ht="12.75">
      <c r="D980" s="319"/>
    </row>
    <row r="981" ht="12.75">
      <c r="D981" s="319"/>
    </row>
    <row r="982" ht="12.75">
      <c r="D982" s="319"/>
    </row>
    <row r="983" ht="12.75">
      <c r="D983" s="319"/>
    </row>
    <row r="984" ht="12.75">
      <c r="D984" s="319"/>
    </row>
    <row r="985" ht="12.75">
      <c r="D985" s="319"/>
    </row>
    <row r="986" ht="12.75">
      <c r="D986" s="319"/>
    </row>
    <row r="987" ht="12.75">
      <c r="D987" s="319"/>
    </row>
    <row r="988" ht="12.75">
      <c r="D988" s="319"/>
    </row>
    <row r="989" ht="12.75">
      <c r="D989" s="319"/>
    </row>
    <row r="990" ht="12.75">
      <c r="D990" s="319"/>
    </row>
    <row r="991" ht="12.75">
      <c r="D991" s="319"/>
    </row>
    <row r="992" ht="12.75">
      <c r="D992" s="319"/>
    </row>
    <row r="993" ht="12.75">
      <c r="D993" s="319"/>
    </row>
    <row r="994" ht="12.75">
      <c r="D994" s="319"/>
    </row>
    <row r="995" ht="12.75">
      <c r="D995" s="319"/>
    </row>
    <row r="996" ht="12.75">
      <c r="D996" s="319"/>
    </row>
    <row r="997" ht="12.75">
      <c r="D997" s="319"/>
    </row>
    <row r="998" ht="12.75">
      <c r="D998" s="319"/>
    </row>
    <row r="999" ht="12.75">
      <c r="D999" s="319"/>
    </row>
    <row r="1000" ht="12.75">
      <c r="D1000" s="319"/>
    </row>
    <row r="1001" ht="12.75">
      <c r="D1001" s="319"/>
    </row>
    <row r="1002" ht="12.75">
      <c r="D1002" s="319"/>
    </row>
    <row r="1003" ht="12.75">
      <c r="D1003" s="319"/>
    </row>
    <row r="1004" ht="12.75">
      <c r="D1004" s="319"/>
    </row>
    <row r="1005" ht="12.75">
      <c r="D1005" s="319"/>
    </row>
    <row r="1006" ht="12.75">
      <c r="D1006" s="319"/>
    </row>
    <row r="1007" ht="12.75">
      <c r="D1007" s="319"/>
    </row>
    <row r="1008" ht="12.75">
      <c r="D1008" s="319"/>
    </row>
    <row r="1009" ht="12.75">
      <c r="D1009" s="319"/>
    </row>
    <row r="1010" ht="12.75">
      <c r="D1010" s="319"/>
    </row>
    <row r="1011" ht="12.75">
      <c r="D1011" s="319"/>
    </row>
    <row r="1012" ht="12.75">
      <c r="D1012" s="319"/>
    </row>
    <row r="1013" ht="12.75">
      <c r="D1013" s="319"/>
    </row>
    <row r="1014" ht="12.75">
      <c r="D1014" s="319"/>
    </row>
    <row r="1015" ht="12.75">
      <c r="D1015" s="319"/>
    </row>
    <row r="1016" ht="12.75">
      <c r="D1016" s="319"/>
    </row>
    <row r="1017" ht="12.75">
      <c r="D1017" s="319"/>
    </row>
    <row r="1018" ht="12.75">
      <c r="D1018" s="319"/>
    </row>
    <row r="1019" ht="12.75">
      <c r="D1019" s="319"/>
    </row>
    <row r="1020" ht="12.75">
      <c r="D1020" s="319"/>
    </row>
    <row r="1021" ht="12.75">
      <c r="D1021" s="319"/>
    </row>
    <row r="1022" ht="12.75">
      <c r="D1022" s="319"/>
    </row>
    <row r="1023" ht="12.75">
      <c r="D1023" s="319"/>
    </row>
    <row r="1024" ht="12.75">
      <c r="D1024" s="319"/>
    </row>
    <row r="1025" ht="12.75">
      <c r="D1025" s="319"/>
    </row>
    <row r="1026" ht="12.75">
      <c r="D1026" s="319"/>
    </row>
    <row r="1027" ht="12.75">
      <c r="D1027" s="319"/>
    </row>
    <row r="1028" ht="12.75">
      <c r="D1028" s="319"/>
    </row>
    <row r="1029" ht="12.75">
      <c r="D1029" s="319"/>
    </row>
    <row r="1030" ht="12.75">
      <c r="D1030" s="319"/>
    </row>
    <row r="1031" ht="12.75">
      <c r="D1031" s="319"/>
    </row>
    <row r="1032" ht="12.75">
      <c r="D1032" s="319"/>
    </row>
    <row r="1033" ht="12.75">
      <c r="D1033" s="319"/>
    </row>
    <row r="1034" ht="12.75">
      <c r="D1034" s="319"/>
    </row>
    <row r="1035" ht="12.75">
      <c r="D1035" s="319"/>
    </row>
    <row r="1036" ht="12.75">
      <c r="D1036" s="319"/>
    </row>
    <row r="1037" ht="12.75">
      <c r="D1037" s="319"/>
    </row>
    <row r="1038" ht="12.75">
      <c r="D1038" s="319"/>
    </row>
    <row r="1039" ht="12.75">
      <c r="D1039" s="319"/>
    </row>
    <row r="1040" ht="12.75">
      <c r="D1040" s="319"/>
    </row>
    <row r="1041" ht="12.75">
      <c r="D1041" s="319"/>
    </row>
    <row r="1042" ht="12.75">
      <c r="D1042" s="319"/>
    </row>
    <row r="1043" ht="12.75">
      <c r="D1043" s="319"/>
    </row>
    <row r="1044" ht="12.75">
      <c r="D1044" s="319"/>
    </row>
    <row r="1045" ht="12.75">
      <c r="D1045" s="319"/>
    </row>
    <row r="1046" ht="12.75">
      <c r="D1046" s="319"/>
    </row>
    <row r="1047" ht="12.75">
      <c r="D1047" s="319"/>
    </row>
    <row r="1048" ht="12.75">
      <c r="D1048" s="319"/>
    </row>
    <row r="1049" ht="12.75">
      <c r="D1049" s="319"/>
    </row>
    <row r="1050" ht="12.75">
      <c r="D1050" s="319"/>
    </row>
    <row r="1051" ht="12.75">
      <c r="D1051" s="319"/>
    </row>
    <row r="1052" ht="12.75">
      <c r="D1052" s="319"/>
    </row>
    <row r="1053" ht="12.75">
      <c r="D1053" s="319"/>
    </row>
    <row r="1054" ht="12.75">
      <c r="D1054" s="319"/>
    </row>
    <row r="1055" ht="12.75">
      <c r="D1055" s="319"/>
    </row>
    <row r="1056" ht="12.75">
      <c r="D1056" s="319"/>
    </row>
    <row r="1057" ht="12.75">
      <c r="D1057" s="319"/>
    </row>
    <row r="1058" ht="12.75">
      <c r="D1058" s="319"/>
    </row>
    <row r="1059" ht="12.75">
      <c r="D1059" s="319"/>
    </row>
    <row r="1060" ht="12.75">
      <c r="D1060" s="319"/>
    </row>
    <row r="1061" ht="12.75">
      <c r="D1061" s="319"/>
    </row>
    <row r="1062" ht="12.75">
      <c r="D1062" s="319"/>
    </row>
    <row r="1063" ht="12.75">
      <c r="D1063" s="319"/>
    </row>
    <row r="1064" ht="12.75">
      <c r="D1064" s="319"/>
    </row>
    <row r="1065" ht="12.75">
      <c r="D1065" s="319"/>
    </row>
    <row r="1066" ht="12.75">
      <c r="D1066" s="319"/>
    </row>
    <row r="1067" ht="12.75">
      <c r="D1067" s="319"/>
    </row>
    <row r="1068" ht="12.75">
      <c r="D1068" s="319"/>
    </row>
    <row r="1069" ht="12.75">
      <c r="D1069" s="319"/>
    </row>
    <row r="1070" ht="12.75">
      <c r="D1070" s="319"/>
    </row>
    <row r="1071" ht="12.75">
      <c r="D1071" s="319"/>
    </row>
    <row r="1072" ht="12.75">
      <c r="D1072" s="319"/>
    </row>
    <row r="1073" ht="12.75">
      <c r="D1073" s="319"/>
    </row>
    <row r="1074" ht="12.75">
      <c r="D1074" s="319"/>
    </row>
    <row r="1075" ht="12.75">
      <c r="D1075" s="319"/>
    </row>
    <row r="1076" ht="12.75">
      <c r="D1076" s="319"/>
    </row>
    <row r="1077" ht="12.75">
      <c r="D1077" s="319"/>
    </row>
    <row r="1078" ht="12.75">
      <c r="D1078" s="319"/>
    </row>
    <row r="1079" ht="12.75">
      <c r="D1079" s="319"/>
    </row>
    <row r="1080" ht="12.75">
      <c r="D1080" s="319"/>
    </row>
    <row r="1081" ht="12.75">
      <c r="D1081" s="319"/>
    </row>
    <row r="1082" ht="12.75">
      <c r="D1082" s="319"/>
    </row>
    <row r="1083" ht="12.75">
      <c r="D1083" s="319"/>
    </row>
    <row r="1084" ht="12.75">
      <c r="D1084" s="319"/>
    </row>
    <row r="1085" ht="12.75">
      <c r="D1085" s="319"/>
    </row>
    <row r="1086" ht="12.75">
      <c r="D1086" s="319"/>
    </row>
    <row r="1087" ht="12.75">
      <c r="D1087" s="319"/>
    </row>
    <row r="1088" ht="12.75">
      <c r="D1088" s="319"/>
    </row>
    <row r="1089" ht="12.75">
      <c r="D1089" s="319"/>
    </row>
    <row r="1090" ht="12.75">
      <c r="D1090" s="319"/>
    </row>
    <row r="1091" ht="12.75">
      <c r="D1091" s="319"/>
    </row>
    <row r="1092" ht="12.75">
      <c r="D1092" s="319"/>
    </row>
    <row r="1093" ht="12.75">
      <c r="D1093" s="319"/>
    </row>
    <row r="1094" ht="12.75">
      <c r="D1094" s="319"/>
    </row>
    <row r="1095" ht="12.75">
      <c r="D1095" s="319"/>
    </row>
    <row r="1096" ht="12.75">
      <c r="D1096" s="319"/>
    </row>
    <row r="1097" ht="12.75">
      <c r="D1097" s="319"/>
    </row>
    <row r="1098" ht="12.75">
      <c r="D1098" s="319"/>
    </row>
    <row r="1099" ht="12.75">
      <c r="D1099" s="319"/>
    </row>
    <row r="1100" ht="12.75">
      <c r="D1100" s="319"/>
    </row>
    <row r="1101" ht="12.75">
      <c r="D1101" s="319"/>
    </row>
    <row r="1102" ht="12.75">
      <c r="D1102" s="319"/>
    </row>
    <row r="1103" ht="12.75">
      <c r="D1103" s="319"/>
    </row>
    <row r="1104" ht="12.75">
      <c r="D1104" s="319"/>
    </row>
    <row r="1105" ht="12.75">
      <c r="D1105" s="319"/>
    </row>
    <row r="1106" ht="12.75">
      <c r="D1106" s="319"/>
    </row>
    <row r="1107" ht="12.75">
      <c r="D1107" s="319"/>
    </row>
    <row r="1108" ht="12.75">
      <c r="D1108" s="319"/>
    </row>
    <row r="1109" ht="12.75">
      <c r="D1109" s="319"/>
    </row>
    <row r="1110" ht="12.75">
      <c r="D1110" s="319"/>
    </row>
    <row r="1111" ht="12.75">
      <c r="D1111" s="319"/>
    </row>
    <row r="1112" ht="12.75">
      <c r="D1112" s="319"/>
    </row>
    <row r="1113" ht="12.75">
      <c r="D1113" s="319"/>
    </row>
    <row r="1114" ht="12.75">
      <c r="D1114" s="319"/>
    </row>
    <row r="1115" ht="12.75">
      <c r="D1115" s="319"/>
    </row>
    <row r="1116" ht="12.75">
      <c r="D1116" s="319"/>
    </row>
    <row r="1117" ht="12.75">
      <c r="D1117" s="319"/>
    </row>
    <row r="1118" ht="12.75">
      <c r="D1118" s="319"/>
    </row>
    <row r="1119" ht="12.75">
      <c r="D1119" s="319"/>
    </row>
    <row r="1120" ht="12.75">
      <c r="D1120" s="319"/>
    </row>
    <row r="1121" ht="12.75">
      <c r="D1121" s="319"/>
    </row>
    <row r="1122" ht="12.75">
      <c r="D1122" s="319"/>
    </row>
    <row r="1123" ht="12.75">
      <c r="D1123" s="319"/>
    </row>
    <row r="1124" ht="12.75">
      <c r="D1124" s="319"/>
    </row>
    <row r="1125" ht="12.75">
      <c r="D1125" s="319"/>
    </row>
    <row r="1126" ht="12.75">
      <c r="D1126" s="319"/>
    </row>
    <row r="1127" ht="12.75">
      <c r="D1127" s="319"/>
    </row>
    <row r="1128" ht="12.75">
      <c r="D1128" s="319"/>
    </row>
    <row r="1129" ht="12.75">
      <c r="D1129" s="319"/>
    </row>
    <row r="1130" ht="12.75">
      <c r="D1130" s="319"/>
    </row>
    <row r="1131" ht="12.75">
      <c r="D1131" s="319"/>
    </row>
    <row r="1132" ht="12.75">
      <c r="D1132" s="319"/>
    </row>
    <row r="1133" ht="12.75">
      <c r="D1133" s="319"/>
    </row>
    <row r="1134" ht="12.75">
      <c r="D1134" s="319"/>
    </row>
    <row r="1135" ht="12.75">
      <c r="D1135" s="319"/>
    </row>
    <row r="1136" ht="12.75">
      <c r="D1136" s="319"/>
    </row>
    <row r="1137" ht="12.75">
      <c r="D1137" s="319"/>
    </row>
    <row r="1138" ht="12.75">
      <c r="D1138" s="319"/>
    </row>
    <row r="1139" ht="12.75">
      <c r="D1139" s="319"/>
    </row>
    <row r="1140" ht="12.75">
      <c r="D1140" s="319"/>
    </row>
    <row r="1141" ht="12.75">
      <c r="D1141" s="319"/>
    </row>
    <row r="1142" ht="12.75">
      <c r="D1142" s="319"/>
    </row>
    <row r="1143" ht="12.75">
      <c r="D1143" s="319"/>
    </row>
    <row r="1144" ht="12.75">
      <c r="D1144" s="319"/>
    </row>
    <row r="1145" ht="12.75">
      <c r="D1145" s="319"/>
    </row>
    <row r="1146" ht="12.75">
      <c r="D1146" s="319"/>
    </row>
    <row r="1147" ht="12.75">
      <c r="D1147" s="319"/>
    </row>
    <row r="1148" ht="12.75">
      <c r="D1148" s="319"/>
    </row>
    <row r="1149" ht="12.75">
      <c r="D1149" s="319"/>
    </row>
    <row r="1150" ht="12.75">
      <c r="D1150" s="319"/>
    </row>
    <row r="1151" ht="12.75">
      <c r="D1151" s="319"/>
    </row>
    <row r="1152" ht="12.75">
      <c r="D1152" s="319"/>
    </row>
    <row r="1153" ht="12.75">
      <c r="D1153" s="319"/>
    </row>
    <row r="1154" ht="12.75">
      <c r="D1154" s="319"/>
    </row>
    <row r="1155" ht="12.75">
      <c r="D1155" s="319"/>
    </row>
    <row r="1156" ht="12.75">
      <c r="D1156" s="319"/>
    </row>
    <row r="1157" ht="12.75">
      <c r="D1157" s="319"/>
    </row>
    <row r="1158" ht="12.75">
      <c r="D1158" s="319"/>
    </row>
    <row r="1159" ht="12.75">
      <c r="D1159" s="319"/>
    </row>
    <row r="1160" ht="12.75">
      <c r="D1160" s="319"/>
    </row>
    <row r="1161" ht="12.75">
      <c r="D1161" s="319"/>
    </row>
    <row r="1162" ht="12.75">
      <c r="D1162" s="319"/>
    </row>
    <row r="1163" ht="12.75">
      <c r="D1163" s="319"/>
    </row>
    <row r="1164" ht="12.75">
      <c r="D1164" s="319"/>
    </row>
    <row r="1165" ht="12.75">
      <c r="D1165" s="319"/>
    </row>
    <row r="1166" ht="12.75">
      <c r="D1166" s="319"/>
    </row>
    <row r="1167" ht="12.75">
      <c r="D1167" s="319"/>
    </row>
    <row r="1168" ht="12.75">
      <c r="D1168" s="319"/>
    </row>
    <row r="1169" ht="12.75">
      <c r="D1169" s="319"/>
    </row>
    <row r="1170" ht="12.75">
      <c r="D1170" s="319"/>
    </row>
    <row r="1171" ht="12.75">
      <c r="D1171" s="319"/>
    </row>
    <row r="1172" ht="12.75">
      <c r="D1172" s="319"/>
    </row>
    <row r="1173" ht="12.75">
      <c r="D1173" s="319"/>
    </row>
    <row r="1174" ht="12.75">
      <c r="D1174" s="319"/>
    </row>
    <row r="1175" ht="12.75">
      <c r="D1175" s="319"/>
    </row>
    <row r="1176" ht="12.75">
      <c r="D1176" s="319"/>
    </row>
    <row r="1177" ht="12.75">
      <c r="D1177" s="319"/>
    </row>
    <row r="1178" ht="12.75">
      <c r="D1178" s="319"/>
    </row>
    <row r="1179" ht="12.75">
      <c r="D1179" s="319"/>
    </row>
    <row r="1180" ht="12.75">
      <c r="D1180" s="319"/>
    </row>
    <row r="1181" ht="12.75">
      <c r="D1181" s="319"/>
    </row>
    <row r="1182" ht="12.75">
      <c r="D1182" s="319"/>
    </row>
    <row r="1183" ht="12.75">
      <c r="D1183" s="319"/>
    </row>
    <row r="1184" ht="12.75">
      <c r="D1184" s="319"/>
    </row>
    <row r="1185" ht="12.75">
      <c r="D1185" s="319"/>
    </row>
    <row r="1186" ht="12.75">
      <c r="D1186" s="319"/>
    </row>
    <row r="1187" ht="12.75">
      <c r="D1187" s="319"/>
    </row>
    <row r="1188" ht="12.75">
      <c r="D1188" s="319"/>
    </row>
    <row r="1189" ht="12.75">
      <c r="D1189" s="319"/>
    </row>
    <row r="1190" ht="12.75">
      <c r="D1190" s="319"/>
    </row>
    <row r="1191" ht="12.75">
      <c r="D1191" s="319"/>
    </row>
    <row r="1192" ht="12.75">
      <c r="D1192" s="319"/>
    </row>
    <row r="1193" ht="12.75">
      <c r="D1193" s="319"/>
    </row>
    <row r="1194" ht="12.75">
      <c r="D1194" s="319"/>
    </row>
    <row r="1195" ht="12.75">
      <c r="D1195" s="319"/>
    </row>
    <row r="1196" ht="12.75">
      <c r="D1196" s="319"/>
    </row>
    <row r="1197" ht="12.75">
      <c r="D1197" s="319"/>
    </row>
    <row r="1198" ht="12.75">
      <c r="D1198" s="319"/>
    </row>
    <row r="1199" ht="12.75">
      <c r="D1199" s="319"/>
    </row>
    <row r="1200" ht="12.75">
      <c r="D1200" s="319"/>
    </row>
    <row r="1201" ht="12.75">
      <c r="D1201" s="319"/>
    </row>
    <row r="1202" ht="12.75">
      <c r="D1202" s="319"/>
    </row>
    <row r="1203" ht="12.75">
      <c r="D1203" s="319"/>
    </row>
    <row r="1204" ht="12.75">
      <c r="D1204" s="319"/>
    </row>
    <row r="1205" ht="12.75">
      <c r="D1205" s="319"/>
    </row>
    <row r="1206" ht="12.75">
      <c r="D1206" s="319"/>
    </row>
    <row r="1207" ht="12.75">
      <c r="D1207" s="319"/>
    </row>
    <row r="1208" ht="12.75">
      <c r="D1208" s="319"/>
    </row>
    <row r="1209" ht="12.75">
      <c r="D1209" s="319"/>
    </row>
    <row r="1210" ht="12.75">
      <c r="D1210" s="319"/>
    </row>
    <row r="1211" ht="12.75">
      <c r="D1211" s="319"/>
    </row>
    <row r="1212" ht="12.75">
      <c r="D1212" s="319"/>
    </row>
    <row r="1213" ht="12.75">
      <c r="D1213" s="319"/>
    </row>
    <row r="1214" ht="12.75">
      <c r="D1214" s="319"/>
    </row>
    <row r="1215" ht="12.75">
      <c r="D1215" s="319"/>
    </row>
    <row r="1216" ht="12.75">
      <c r="D1216" s="319"/>
    </row>
    <row r="1217" ht="12.75">
      <c r="D1217" s="319"/>
    </row>
    <row r="1218" ht="12.75">
      <c r="D1218" s="319"/>
    </row>
    <row r="1219" ht="12.75">
      <c r="D1219" s="319"/>
    </row>
    <row r="1220" ht="12.75">
      <c r="D1220" s="319"/>
    </row>
    <row r="1221" ht="12.75">
      <c r="D1221" s="319"/>
    </row>
    <row r="1222" ht="12.75">
      <c r="D1222" s="319"/>
    </row>
    <row r="1223" ht="12.75">
      <c r="D1223" s="319"/>
    </row>
    <row r="1224" ht="12.75">
      <c r="D1224" s="319"/>
    </row>
    <row r="1225" ht="12.75">
      <c r="D1225" s="319"/>
    </row>
    <row r="1226" ht="12.75">
      <c r="D1226" s="319"/>
    </row>
    <row r="1227" ht="12.75">
      <c r="D1227" s="319"/>
    </row>
    <row r="1228" ht="12.75">
      <c r="D1228" s="319"/>
    </row>
    <row r="1229" ht="12.75">
      <c r="D1229" s="319"/>
    </row>
    <row r="1230" ht="12.75">
      <c r="D1230" s="319"/>
    </row>
    <row r="1231" ht="12.75">
      <c r="D1231" s="319"/>
    </row>
    <row r="1232" ht="12.75">
      <c r="D1232" s="319"/>
    </row>
    <row r="1233" ht="12.75">
      <c r="D1233" s="319"/>
    </row>
    <row r="1234" ht="12.75">
      <c r="D1234" s="319"/>
    </row>
    <row r="1235" ht="12.75">
      <c r="D1235" s="319"/>
    </row>
    <row r="1236" ht="12.75">
      <c r="D1236" s="319"/>
    </row>
    <row r="1237" ht="12.75">
      <c r="D1237" s="319"/>
    </row>
    <row r="1238" ht="12.75">
      <c r="D1238" s="319"/>
    </row>
    <row r="1239" ht="12.75">
      <c r="D1239" s="319"/>
    </row>
    <row r="1240" ht="12.75">
      <c r="D1240" s="319"/>
    </row>
    <row r="1241" ht="12.75">
      <c r="D1241" s="319"/>
    </row>
    <row r="1242" ht="12.75">
      <c r="D1242" s="319"/>
    </row>
    <row r="1243" ht="12.75">
      <c r="D1243" s="319"/>
    </row>
    <row r="1244" ht="12.75">
      <c r="D1244" s="319"/>
    </row>
    <row r="1245" ht="12.75">
      <c r="D1245" s="319"/>
    </row>
    <row r="1246" ht="12.75">
      <c r="D1246" s="319"/>
    </row>
    <row r="1247" ht="12.75">
      <c r="D1247" s="319"/>
    </row>
    <row r="1248" ht="12.75">
      <c r="D1248" s="319"/>
    </row>
    <row r="1249" ht="12.75">
      <c r="D1249" s="319"/>
    </row>
    <row r="1250" ht="12.75">
      <c r="D1250" s="319"/>
    </row>
    <row r="1251" ht="12.75">
      <c r="D1251" s="319"/>
    </row>
    <row r="1252" ht="12.75">
      <c r="D1252" s="319"/>
    </row>
    <row r="1253" ht="12.75">
      <c r="D1253" s="319"/>
    </row>
    <row r="1254" ht="12.75">
      <c r="D1254" s="319"/>
    </row>
    <row r="1255" ht="12.75">
      <c r="D1255" s="319"/>
    </row>
    <row r="1256" ht="12.75">
      <c r="D1256" s="319"/>
    </row>
    <row r="1257" ht="12.75">
      <c r="D1257" s="319"/>
    </row>
    <row r="1258" ht="12.75">
      <c r="D1258" s="319"/>
    </row>
    <row r="1259" ht="12.75">
      <c r="D1259" s="319"/>
    </row>
    <row r="1260" ht="12.75">
      <c r="D1260" s="319"/>
    </row>
    <row r="1261" ht="12.75">
      <c r="D1261" s="319"/>
    </row>
    <row r="1262" ht="12.75">
      <c r="D1262" s="319"/>
    </row>
    <row r="1263" ht="12.75">
      <c r="D1263" s="319"/>
    </row>
    <row r="1264" ht="12.75">
      <c r="D1264" s="319"/>
    </row>
    <row r="1265" ht="12.75">
      <c r="D1265" s="319"/>
    </row>
    <row r="1266" ht="12.75">
      <c r="D1266" s="319"/>
    </row>
    <row r="1267" ht="12.75">
      <c r="D1267" s="319"/>
    </row>
    <row r="1268" ht="12.75">
      <c r="D1268" s="319"/>
    </row>
    <row r="1269" ht="12.75">
      <c r="D1269" s="319"/>
    </row>
    <row r="1270" ht="12.75">
      <c r="D1270" s="319"/>
    </row>
    <row r="1271" ht="12.75">
      <c r="D1271" s="319"/>
    </row>
    <row r="1272" ht="12.75">
      <c r="D1272" s="319"/>
    </row>
    <row r="1273" ht="12.75">
      <c r="D1273" s="319"/>
    </row>
    <row r="1274" ht="12.75">
      <c r="D1274" s="319"/>
    </row>
    <row r="1275" ht="12.75">
      <c r="D1275" s="319"/>
    </row>
    <row r="1276" ht="12.75">
      <c r="D1276" s="319"/>
    </row>
    <row r="1277" ht="12.75">
      <c r="D1277" s="319"/>
    </row>
    <row r="1278" ht="12.75">
      <c r="D1278" s="319"/>
    </row>
    <row r="1279" ht="12.75">
      <c r="D1279" s="319"/>
    </row>
    <row r="1280" ht="12.75">
      <c r="D1280" s="319"/>
    </row>
    <row r="1281" ht="12.75">
      <c r="D1281" s="319"/>
    </row>
    <row r="1282" ht="12.75">
      <c r="D1282" s="319"/>
    </row>
    <row r="1283" ht="12.75">
      <c r="D1283" s="319"/>
    </row>
    <row r="1284" ht="12.75">
      <c r="D1284" s="319"/>
    </row>
    <row r="1285" ht="12.75">
      <c r="D1285" s="319"/>
    </row>
    <row r="1286" ht="12.75">
      <c r="D1286" s="319"/>
    </row>
    <row r="1287" ht="12.75">
      <c r="D1287" s="319"/>
    </row>
    <row r="1288" ht="12.75">
      <c r="D1288" s="319"/>
    </row>
    <row r="1289" ht="12.75">
      <c r="D1289" s="319"/>
    </row>
    <row r="1290" ht="12.75">
      <c r="D1290" s="319"/>
    </row>
    <row r="1291" ht="12.75">
      <c r="D1291" s="319"/>
    </row>
    <row r="1292" ht="12.75">
      <c r="D1292" s="319"/>
    </row>
    <row r="1293" ht="12.75">
      <c r="D1293" s="319"/>
    </row>
    <row r="1294" ht="12.75">
      <c r="D1294" s="319"/>
    </row>
    <row r="1295" ht="12.75">
      <c r="D1295" s="319"/>
    </row>
    <row r="1296" ht="12.75">
      <c r="D1296" s="319"/>
    </row>
    <row r="1297" ht="12.75">
      <c r="D1297" s="319"/>
    </row>
    <row r="1298" ht="12.75">
      <c r="D1298" s="319"/>
    </row>
    <row r="1299" ht="12.75">
      <c r="D1299" s="319"/>
    </row>
    <row r="1300" ht="12.75">
      <c r="D1300" s="319"/>
    </row>
    <row r="1301" ht="12.75">
      <c r="D1301" s="319"/>
    </row>
    <row r="1302" ht="12.75">
      <c r="D1302" s="319"/>
    </row>
    <row r="1303" ht="12.75">
      <c r="D1303" s="319"/>
    </row>
    <row r="1304" ht="12.75">
      <c r="D1304" s="319"/>
    </row>
    <row r="1305" ht="12.75">
      <c r="D1305" s="319"/>
    </row>
    <row r="1306" ht="12.75">
      <c r="D1306" s="319"/>
    </row>
    <row r="1307" ht="12.75">
      <c r="D1307" s="319"/>
    </row>
    <row r="1308" ht="12.75">
      <c r="D1308" s="319"/>
    </row>
    <row r="1309" ht="12.75">
      <c r="D1309" s="319"/>
    </row>
    <row r="1310" ht="12.75">
      <c r="D1310" s="319"/>
    </row>
    <row r="1311" ht="12.75">
      <c r="D1311" s="319"/>
    </row>
    <row r="1312" ht="12.75">
      <c r="D1312" s="319"/>
    </row>
    <row r="1313" ht="12.75">
      <c r="D1313" s="319"/>
    </row>
    <row r="1314" ht="12.75">
      <c r="D1314" s="319"/>
    </row>
    <row r="1315" ht="12.75">
      <c r="D1315" s="319"/>
    </row>
    <row r="1316" ht="12.75">
      <c r="D1316" s="319"/>
    </row>
    <row r="1317" ht="12.75">
      <c r="D1317" s="319"/>
    </row>
    <row r="1318" ht="12.75">
      <c r="D1318" s="319"/>
    </row>
    <row r="1319" ht="12.75">
      <c r="D1319" s="319"/>
    </row>
    <row r="1320" ht="12.75">
      <c r="D1320" s="319"/>
    </row>
    <row r="1321" ht="12.75">
      <c r="D1321" s="319"/>
    </row>
    <row r="1322" ht="12.75">
      <c r="D1322" s="319"/>
    </row>
    <row r="1323" ht="12.75">
      <c r="D1323" s="319"/>
    </row>
    <row r="1324" ht="12.75">
      <c r="D1324" s="319"/>
    </row>
    <row r="1325" ht="12.75">
      <c r="D1325" s="319"/>
    </row>
    <row r="1326" ht="12.75">
      <c r="D1326" s="319"/>
    </row>
    <row r="1327" ht="12.75">
      <c r="D1327" s="319"/>
    </row>
    <row r="1328" ht="12.75">
      <c r="D1328" s="319"/>
    </row>
    <row r="1329" ht="12.75">
      <c r="D1329" s="319"/>
    </row>
    <row r="1330" ht="12.75">
      <c r="D1330" s="319"/>
    </row>
    <row r="1331" ht="12.75">
      <c r="D1331" s="319"/>
    </row>
    <row r="1332" ht="12.75">
      <c r="D1332" s="319"/>
    </row>
    <row r="1333" ht="12.75">
      <c r="D1333" s="319"/>
    </row>
    <row r="1334" ht="12.75">
      <c r="D1334" s="319"/>
    </row>
    <row r="1335" ht="12.75">
      <c r="D1335" s="319"/>
    </row>
    <row r="1336" ht="12.75">
      <c r="D1336" s="319"/>
    </row>
    <row r="1337" ht="12.75">
      <c r="D1337" s="319"/>
    </row>
    <row r="1338" ht="12.75">
      <c r="D1338" s="319"/>
    </row>
    <row r="1339" ht="12.75">
      <c r="D1339" s="319"/>
    </row>
    <row r="1340" ht="12.75">
      <c r="D1340" s="319"/>
    </row>
    <row r="1341" ht="12.75">
      <c r="D1341" s="319"/>
    </row>
    <row r="1342" ht="12.75">
      <c r="D1342" s="319"/>
    </row>
    <row r="1343" ht="12.75">
      <c r="D1343" s="319"/>
    </row>
    <row r="1344" ht="12.75">
      <c r="D1344" s="319"/>
    </row>
    <row r="1345" ht="12.75">
      <c r="D1345" s="319"/>
    </row>
    <row r="1346" ht="12.75">
      <c r="D1346" s="319"/>
    </row>
    <row r="1347" ht="12.75">
      <c r="D1347" s="319"/>
    </row>
    <row r="1348" ht="12.75">
      <c r="D1348" s="319"/>
    </row>
    <row r="1349" ht="12.75">
      <c r="D1349" s="319"/>
    </row>
    <row r="1350" ht="12.75">
      <c r="D1350" s="319"/>
    </row>
    <row r="1351" ht="12.75">
      <c r="D1351" s="319"/>
    </row>
    <row r="1352" ht="12.75">
      <c r="D1352" s="319"/>
    </row>
    <row r="1353" ht="12.75">
      <c r="D1353" s="319"/>
    </row>
    <row r="1354" ht="12.75">
      <c r="D1354" s="319"/>
    </row>
    <row r="1355" ht="12.75">
      <c r="D1355" s="319"/>
    </row>
    <row r="1356" ht="12.75">
      <c r="D1356" s="319"/>
    </row>
    <row r="1357" ht="12.75">
      <c r="D1357" s="319"/>
    </row>
    <row r="1358" ht="12.75">
      <c r="D1358" s="319"/>
    </row>
    <row r="1359" ht="12.75">
      <c r="D1359" s="319"/>
    </row>
    <row r="1360" ht="12.75">
      <c r="D1360" s="319"/>
    </row>
    <row r="1361" ht="12.75">
      <c r="D1361" s="319"/>
    </row>
    <row r="1362" ht="12.75">
      <c r="D1362" s="319"/>
    </row>
    <row r="1363" ht="12.75">
      <c r="D1363" s="319"/>
    </row>
    <row r="1364" ht="12.75">
      <c r="D1364" s="319"/>
    </row>
    <row r="1365" ht="12.75">
      <c r="D1365" s="319"/>
    </row>
    <row r="1366" ht="12.75">
      <c r="D1366" s="319"/>
    </row>
    <row r="1367" ht="12.75">
      <c r="D1367" s="319"/>
    </row>
    <row r="1368" ht="12.75">
      <c r="D1368" s="319"/>
    </row>
    <row r="1369" ht="12.75">
      <c r="D1369" s="319"/>
    </row>
    <row r="1370" ht="12.75">
      <c r="D1370" s="319"/>
    </row>
    <row r="1371" ht="12.75">
      <c r="D1371" s="319"/>
    </row>
    <row r="1372" ht="12.75">
      <c r="D1372" s="319"/>
    </row>
    <row r="1373" ht="12.75">
      <c r="D1373" s="319"/>
    </row>
    <row r="1374" ht="12.75">
      <c r="D1374" s="319"/>
    </row>
    <row r="1375" ht="12.75">
      <c r="D1375" s="319"/>
    </row>
    <row r="1376" ht="12.75">
      <c r="D1376" s="319"/>
    </row>
    <row r="1377" ht="12.75">
      <c r="D1377" s="319"/>
    </row>
    <row r="1378" ht="12.75">
      <c r="D1378" s="319"/>
    </row>
    <row r="1379" ht="12.75">
      <c r="D1379" s="319"/>
    </row>
    <row r="1380" ht="12.75">
      <c r="D1380" s="319"/>
    </row>
    <row r="1381" ht="12.75">
      <c r="D1381" s="319"/>
    </row>
    <row r="1382" ht="12.75">
      <c r="D1382" s="319"/>
    </row>
    <row r="1383" ht="12.75">
      <c r="D1383" s="319"/>
    </row>
    <row r="1384" ht="12.75">
      <c r="D1384" s="319"/>
    </row>
    <row r="1385" ht="12.75">
      <c r="D1385" s="319"/>
    </row>
    <row r="1386" ht="12.75">
      <c r="D1386" s="319"/>
    </row>
    <row r="1387" ht="12.75">
      <c r="D1387" s="319"/>
    </row>
    <row r="1388" ht="12.75">
      <c r="D1388" s="319"/>
    </row>
    <row r="1389" ht="12.75">
      <c r="D1389" s="319"/>
    </row>
    <row r="1390" ht="12.75">
      <c r="D1390" s="319"/>
    </row>
    <row r="1391" ht="12.75">
      <c r="D1391" s="319"/>
    </row>
    <row r="1392" ht="12.75">
      <c r="D1392" s="319"/>
    </row>
    <row r="1393" ht="12.75">
      <c r="D1393" s="319"/>
    </row>
    <row r="1394" ht="12.75">
      <c r="D1394" s="319"/>
    </row>
    <row r="1395" ht="12.75">
      <c r="D1395" s="319"/>
    </row>
    <row r="1396" ht="12.75">
      <c r="D1396" s="319"/>
    </row>
    <row r="1397" ht="12.75">
      <c r="D1397" s="319"/>
    </row>
    <row r="1398" ht="12.75">
      <c r="D1398" s="319"/>
    </row>
    <row r="1399" ht="12.75">
      <c r="D1399" s="319"/>
    </row>
    <row r="1400" ht="12.75">
      <c r="D1400" s="319"/>
    </row>
    <row r="1401" ht="12.75">
      <c r="D1401" s="319"/>
    </row>
    <row r="1402" ht="12.75">
      <c r="D1402" s="319"/>
    </row>
    <row r="1403" ht="12.75">
      <c r="D1403" s="319"/>
    </row>
    <row r="1404" ht="12.75">
      <c r="D1404" s="319"/>
    </row>
    <row r="1405" ht="12.75">
      <c r="D1405" s="319"/>
    </row>
    <row r="1406" ht="12.75">
      <c r="D1406" s="319"/>
    </row>
    <row r="1407" ht="12.75">
      <c r="D1407" s="319"/>
    </row>
    <row r="1408" ht="12.75">
      <c r="D1408" s="319"/>
    </row>
    <row r="1409" ht="12.75">
      <c r="D1409" s="319"/>
    </row>
    <row r="1410" ht="12.75">
      <c r="D1410" s="319"/>
    </row>
    <row r="1411" ht="12.75">
      <c r="D1411" s="319"/>
    </row>
    <row r="1412" ht="12.75">
      <c r="D1412" s="319"/>
    </row>
    <row r="1413" ht="12.75">
      <c r="D1413" s="319"/>
    </row>
    <row r="1414" ht="12.75">
      <c r="D1414" s="319"/>
    </row>
    <row r="1415" ht="12.75">
      <c r="D1415" s="319"/>
    </row>
    <row r="1416" ht="12.75">
      <c r="D1416" s="319"/>
    </row>
    <row r="1417" ht="12.75">
      <c r="D1417" s="319"/>
    </row>
    <row r="1418" ht="12.75">
      <c r="D1418" s="319"/>
    </row>
    <row r="1419" ht="12.75">
      <c r="D1419" s="319"/>
    </row>
    <row r="1420" ht="12.75">
      <c r="D1420" s="319"/>
    </row>
    <row r="1421" ht="12.75">
      <c r="D1421" s="319"/>
    </row>
    <row r="1422" ht="12.75">
      <c r="D1422" s="319"/>
    </row>
    <row r="1423" ht="12.75">
      <c r="D1423" s="319"/>
    </row>
    <row r="1424" ht="12.75">
      <c r="D1424" s="319"/>
    </row>
    <row r="1425" ht="12.75">
      <c r="D1425" s="319"/>
    </row>
    <row r="1426" ht="12.75">
      <c r="D1426" s="319"/>
    </row>
    <row r="1427" ht="12.75">
      <c r="D1427" s="319"/>
    </row>
    <row r="1428" ht="12.75">
      <c r="D1428" s="319"/>
    </row>
    <row r="1429" ht="12.75">
      <c r="D1429" s="319"/>
    </row>
    <row r="1430" ht="12.75">
      <c r="D1430" s="319"/>
    </row>
    <row r="1431" ht="12.75">
      <c r="D1431" s="319"/>
    </row>
    <row r="1432" ht="12.75">
      <c r="D1432" s="319"/>
    </row>
    <row r="1433" ht="12.75">
      <c r="D1433" s="319"/>
    </row>
    <row r="1434" ht="12.75">
      <c r="D1434" s="319"/>
    </row>
    <row r="1435" ht="12.75">
      <c r="D1435" s="319"/>
    </row>
    <row r="1436" ht="12.75">
      <c r="D1436" s="319"/>
    </row>
    <row r="1437" ht="12.75">
      <c r="D1437" s="319"/>
    </row>
    <row r="1438" ht="12.75">
      <c r="D1438" s="319"/>
    </row>
    <row r="1439" ht="12.75">
      <c r="D1439" s="319"/>
    </row>
    <row r="1440" ht="12.75">
      <c r="D1440" s="319"/>
    </row>
    <row r="1441" ht="12.75">
      <c r="D1441" s="319"/>
    </row>
    <row r="1442" ht="12.75">
      <c r="D1442" s="319"/>
    </row>
    <row r="1443" ht="12.75">
      <c r="D1443" s="319"/>
    </row>
    <row r="1444" ht="12.75">
      <c r="D1444" s="319"/>
    </row>
    <row r="1445" ht="12.75">
      <c r="D1445" s="319"/>
    </row>
    <row r="1446" ht="12.75">
      <c r="D1446" s="319"/>
    </row>
    <row r="1447" ht="12.75">
      <c r="D1447" s="319"/>
    </row>
    <row r="1448" ht="12.75">
      <c r="D1448" s="319"/>
    </row>
    <row r="1449" ht="12.75">
      <c r="D1449" s="319"/>
    </row>
    <row r="1450" ht="12.75">
      <c r="D1450" s="319"/>
    </row>
    <row r="1451" ht="12.75">
      <c r="D1451" s="319"/>
    </row>
    <row r="1452" ht="12.75">
      <c r="D1452" s="319"/>
    </row>
    <row r="1453" ht="12.75">
      <c r="D1453" s="319"/>
    </row>
    <row r="1454" ht="12.75">
      <c r="D1454" s="319"/>
    </row>
    <row r="1455" ht="12.75">
      <c r="D1455" s="319"/>
    </row>
    <row r="1456" ht="12.75">
      <c r="D1456" s="319"/>
    </row>
    <row r="1457" ht="12.75">
      <c r="D1457" s="319"/>
    </row>
    <row r="1458" ht="12.75">
      <c r="D1458" s="319"/>
    </row>
    <row r="1459" ht="12.75">
      <c r="D1459" s="319"/>
    </row>
    <row r="1460" ht="12.75">
      <c r="D1460" s="319"/>
    </row>
    <row r="1461" ht="12.75">
      <c r="D1461" s="319"/>
    </row>
    <row r="1462" ht="12.75">
      <c r="D1462" s="319"/>
    </row>
    <row r="1463" ht="12.75">
      <c r="D1463" s="319"/>
    </row>
    <row r="1464" ht="12.75">
      <c r="D1464" s="319"/>
    </row>
    <row r="1465" ht="12.75">
      <c r="D1465" s="319"/>
    </row>
    <row r="1466" ht="12.75">
      <c r="D1466" s="319"/>
    </row>
    <row r="1467" ht="12.75">
      <c r="D1467" s="319"/>
    </row>
    <row r="1468" ht="12.75">
      <c r="D1468" s="319"/>
    </row>
    <row r="1469" ht="12.75">
      <c r="D1469" s="319"/>
    </row>
    <row r="1470" ht="12.75">
      <c r="D1470" s="319"/>
    </row>
    <row r="1471" ht="12.75">
      <c r="D1471" s="319"/>
    </row>
    <row r="1472" ht="12.75">
      <c r="D1472" s="319"/>
    </row>
    <row r="1473" ht="12.75">
      <c r="D1473" s="319"/>
    </row>
    <row r="1474" ht="12.75">
      <c r="D1474" s="319"/>
    </row>
    <row r="1475" ht="12.75">
      <c r="D1475" s="319"/>
    </row>
    <row r="1476" ht="12.75">
      <c r="D1476" s="319"/>
    </row>
    <row r="1477" ht="12.75">
      <c r="D1477" s="319"/>
    </row>
    <row r="1478" ht="12.75">
      <c r="D1478" s="319"/>
    </row>
    <row r="1479" ht="12.75">
      <c r="D1479" s="319"/>
    </row>
    <row r="1480" ht="12.75">
      <c r="D1480" s="319"/>
    </row>
    <row r="1481" ht="12.75">
      <c r="D1481" s="319"/>
    </row>
    <row r="1482" ht="12.75">
      <c r="D1482" s="319"/>
    </row>
    <row r="1483" ht="12.75">
      <c r="D1483" s="319"/>
    </row>
    <row r="1484" ht="12.75">
      <c r="D1484" s="319"/>
    </row>
    <row r="1485" ht="12.75">
      <c r="D1485" s="319"/>
    </row>
    <row r="1486" ht="12.75">
      <c r="D1486" s="319"/>
    </row>
    <row r="1487" ht="12.75">
      <c r="D1487" s="319"/>
    </row>
    <row r="1488" ht="12.75">
      <c r="D1488" s="319"/>
    </row>
    <row r="1489" ht="12.75">
      <c r="D1489" s="319"/>
    </row>
    <row r="1490" ht="12.75">
      <c r="D1490" s="319"/>
    </row>
    <row r="1491" ht="12.75">
      <c r="D1491" s="319"/>
    </row>
    <row r="1492" ht="12.75">
      <c r="D1492" s="319"/>
    </row>
    <row r="1493" ht="12.75">
      <c r="D1493" s="319"/>
    </row>
    <row r="1494" ht="12.75">
      <c r="D1494" s="319"/>
    </row>
    <row r="1495" ht="12.75">
      <c r="D1495" s="319"/>
    </row>
    <row r="1496" ht="12.75">
      <c r="D1496" s="319"/>
    </row>
    <row r="1497" ht="12.75">
      <c r="D1497" s="319"/>
    </row>
    <row r="1498" ht="12.75">
      <c r="D1498" s="319"/>
    </row>
    <row r="1499" ht="12.75">
      <c r="D1499" s="319"/>
    </row>
    <row r="1500" ht="12.75">
      <c r="D1500" s="319"/>
    </row>
    <row r="1501" ht="12.75">
      <c r="D1501" s="319"/>
    </row>
    <row r="1502" ht="12.75">
      <c r="D1502" s="319"/>
    </row>
    <row r="1503" ht="12.75">
      <c r="D1503" s="319"/>
    </row>
    <row r="1504" ht="12.75">
      <c r="D1504" s="319"/>
    </row>
    <row r="1505" ht="12.75">
      <c r="D1505" s="319"/>
    </row>
    <row r="1506" ht="12.75">
      <c r="D1506" s="319"/>
    </row>
    <row r="1507" ht="12.75">
      <c r="D1507" s="319"/>
    </row>
    <row r="1508" ht="12.75">
      <c r="D1508" s="319"/>
    </row>
    <row r="1509" ht="12.75">
      <c r="D1509" s="319"/>
    </row>
    <row r="1510" ht="12.75">
      <c r="D1510" s="319"/>
    </row>
    <row r="1511" ht="12.75">
      <c r="D1511" s="319"/>
    </row>
    <row r="1512" ht="12.75">
      <c r="D1512" s="319"/>
    </row>
    <row r="1513" ht="12.75">
      <c r="D1513" s="319"/>
    </row>
    <row r="1514" ht="12.75">
      <c r="D1514" s="319"/>
    </row>
    <row r="1515" ht="12.75">
      <c r="D1515" s="319"/>
    </row>
    <row r="1516" ht="12.75">
      <c r="D1516" s="319"/>
    </row>
    <row r="1517" ht="12.75">
      <c r="D1517" s="319"/>
    </row>
    <row r="1518" ht="12.75">
      <c r="D1518" s="319"/>
    </row>
    <row r="1519" ht="12.75">
      <c r="D1519" s="319"/>
    </row>
    <row r="1520" ht="12.75">
      <c r="D1520" s="319"/>
    </row>
    <row r="1521" ht="12.75">
      <c r="D1521" s="319"/>
    </row>
    <row r="1522" ht="12.75">
      <c r="D1522" s="319"/>
    </row>
    <row r="1523" ht="12.75">
      <c r="D1523" s="319"/>
    </row>
    <row r="1524" ht="12.75">
      <c r="D1524" s="319"/>
    </row>
    <row r="1525" ht="12.75">
      <c r="D1525" s="319"/>
    </row>
    <row r="1526" ht="12.75">
      <c r="D1526" s="319"/>
    </row>
    <row r="1527" ht="12.75">
      <c r="D1527" s="319"/>
    </row>
    <row r="1528" ht="12.75">
      <c r="D1528" s="319"/>
    </row>
    <row r="1529" ht="12.75">
      <c r="D1529" s="319"/>
    </row>
    <row r="1530" ht="12.75">
      <c r="D1530" s="319"/>
    </row>
    <row r="1531" ht="12.75">
      <c r="D1531" s="319"/>
    </row>
    <row r="1532" ht="12.75">
      <c r="D1532" s="319"/>
    </row>
    <row r="1533" ht="12.75">
      <c r="D1533" s="319"/>
    </row>
    <row r="1534" ht="12.75">
      <c r="D1534" s="319"/>
    </row>
    <row r="1535" ht="12.75">
      <c r="D1535" s="319"/>
    </row>
    <row r="1536" ht="12.75">
      <c r="D1536" s="319"/>
    </row>
    <row r="1537" ht="12.75">
      <c r="D1537" s="319"/>
    </row>
    <row r="1538" ht="12.75">
      <c r="D1538" s="319"/>
    </row>
    <row r="1539" ht="12.75">
      <c r="D1539" s="319"/>
    </row>
    <row r="1540" ht="12.75">
      <c r="D1540" s="319"/>
    </row>
    <row r="1541" ht="12.75">
      <c r="D1541" s="319"/>
    </row>
    <row r="1542" ht="12.75">
      <c r="D1542" s="319"/>
    </row>
    <row r="1543" ht="12.75">
      <c r="D1543" s="319"/>
    </row>
    <row r="1544" ht="12.75">
      <c r="D1544" s="319"/>
    </row>
    <row r="1545" ht="12.75">
      <c r="D1545" s="319"/>
    </row>
    <row r="1546" ht="12.75">
      <c r="D1546" s="319"/>
    </row>
    <row r="1547" ht="12.75">
      <c r="D1547" s="319"/>
    </row>
    <row r="1548" ht="12.75">
      <c r="D1548" s="319"/>
    </row>
    <row r="1549" ht="12.75">
      <c r="D1549" s="319"/>
    </row>
    <row r="1550" ht="12.75">
      <c r="D1550" s="319"/>
    </row>
    <row r="1551" ht="12.75">
      <c r="D1551" s="319"/>
    </row>
    <row r="1552" ht="12.75">
      <c r="D1552" s="319"/>
    </row>
    <row r="1553" ht="12.75">
      <c r="D1553" s="319"/>
    </row>
    <row r="1554" ht="12.75">
      <c r="D1554" s="319"/>
    </row>
    <row r="1555" ht="12.75">
      <c r="D1555" s="319"/>
    </row>
    <row r="1556" ht="12.75">
      <c r="D1556" s="319"/>
    </row>
    <row r="1557" ht="12.75">
      <c r="D1557" s="319"/>
    </row>
    <row r="1558" ht="12.75">
      <c r="D1558" s="319"/>
    </row>
    <row r="1559" ht="12.75">
      <c r="D1559" s="319"/>
    </row>
    <row r="1560" ht="12.75">
      <c r="D1560" s="319"/>
    </row>
    <row r="1561" ht="12.75">
      <c r="D1561" s="319"/>
    </row>
    <row r="1562" ht="12.75">
      <c r="D1562" s="319"/>
    </row>
    <row r="1563" ht="12.75">
      <c r="D1563" s="319"/>
    </row>
    <row r="1564" ht="12.75">
      <c r="D1564" s="319"/>
    </row>
    <row r="1565" ht="12.75">
      <c r="D1565" s="319"/>
    </row>
    <row r="1566" ht="12.75">
      <c r="D1566" s="319"/>
    </row>
    <row r="1567" ht="12.75">
      <c r="D1567" s="319"/>
    </row>
    <row r="1568" ht="12.75">
      <c r="D1568" s="319"/>
    </row>
    <row r="1569" ht="12.75">
      <c r="D1569" s="319"/>
    </row>
    <row r="1570" ht="12.75">
      <c r="D1570" s="319"/>
    </row>
    <row r="1571" ht="12.75">
      <c r="D1571" s="319"/>
    </row>
    <row r="1572" ht="12.75">
      <c r="D1572" s="319"/>
    </row>
    <row r="1573" ht="12.75">
      <c r="D1573" s="319"/>
    </row>
    <row r="1574" ht="12.75">
      <c r="D1574" s="319"/>
    </row>
    <row r="1575" ht="12.75">
      <c r="D1575" s="319"/>
    </row>
    <row r="1576" ht="12.75">
      <c r="D1576" s="319"/>
    </row>
    <row r="1577" ht="12.75">
      <c r="D1577" s="319"/>
    </row>
    <row r="1578" ht="12.75">
      <c r="D1578" s="319"/>
    </row>
    <row r="1579" ht="12.75">
      <c r="D1579" s="319"/>
    </row>
    <row r="1580" ht="12.75">
      <c r="D1580" s="319"/>
    </row>
    <row r="1581" ht="12.75">
      <c r="D1581" s="319"/>
    </row>
    <row r="1582" ht="12.75">
      <c r="D1582" s="319"/>
    </row>
    <row r="1583" ht="12.75">
      <c r="D1583" s="319"/>
    </row>
    <row r="1584" ht="12.75">
      <c r="D1584" s="319"/>
    </row>
    <row r="1585" ht="12.75">
      <c r="D1585" s="319"/>
    </row>
    <row r="1586" ht="12.75">
      <c r="D1586" s="319"/>
    </row>
    <row r="1587" ht="12.75">
      <c r="D1587" s="319"/>
    </row>
    <row r="1588" ht="12.75">
      <c r="D1588" s="319"/>
    </row>
    <row r="1589" ht="12.75">
      <c r="D1589" s="319"/>
    </row>
    <row r="1590" ht="12.75">
      <c r="D1590" s="319"/>
    </row>
    <row r="1591" ht="12.75">
      <c r="D1591" s="319"/>
    </row>
    <row r="1592" ht="12.75">
      <c r="D1592" s="319"/>
    </row>
    <row r="1593" ht="12.75">
      <c r="D1593" s="319"/>
    </row>
    <row r="1594" ht="12.75">
      <c r="D1594" s="319"/>
    </row>
    <row r="1595" ht="12.75">
      <c r="D1595" s="319"/>
    </row>
    <row r="1596" ht="12.75">
      <c r="D1596" s="319"/>
    </row>
    <row r="1597" ht="12.75">
      <c r="D1597" s="319"/>
    </row>
    <row r="1598" ht="12.75">
      <c r="D1598" s="319"/>
    </row>
    <row r="1599" ht="12.75">
      <c r="D1599" s="319"/>
    </row>
    <row r="1600" ht="12.75">
      <c r="D1600" s="319"/>
    </row>
    <row r="1601" ht="12.75">
      <c r="D1601" s="319"/>
    </row>
    <row r="1602" ht="12.75">
      <c r="D1602" s="319"/>
    </row>
    <row r="1603" ht="12.75">
      <c r="D1603" s="319"/>
    </row>
    <row r="1604" ht="12.75">
      <c r="D1604" s="319"/>
    </row>
    <row r="1605" ht="12.75">
      <c r="D1605" s="319"/>
    </row>
    <row r="1606" ht="12.75">
      <c r="D1606" s="319"/>
    </row>
    <row r="1607" ht="12.75">
      <c r="D1607" s="319"/>
    </row>
    <row r="1608" ht="12.75">
      <c r="D1608" s="319"/>
    </row>
    <row r="1609" ht="12.75">
      <c r="D1609" s="319"/>
    </row>
    <row r="1610" ht="12.75">
      <c r="D1610" s="319"/>
    </row>
    <row r="1611" ht="12.75">
      <c r="D1611" s="319"/>
    </row>
    <row r="1612" ht="12.75">
      <c r="D1612" s="319"/>
    </row>
    <row r="1613" ht="12.75">
      <c r="D1613" s="319"/>
    </row>
    <row r="1614" ht="12.75">
      <c r="D1614" s="319"/>
    </row>
    <row r="1615" ht="12.75">
      <c r="D1615" s="319"/>
    </row>
    <row r="1616" ht="12.75">
      <c r="D1616" s="319"/>
    </row>
    <row r="1617" ht="12.75">
      <c r="D1617" s="319"/>
    </row>
    <row r="1618" ht="12.75">
      <c r="D1618" s="319"/>
    </row>
    <row r="1619" ht="12.75">
      <c r="D1619" s="319"/>
    </row>
    <row r="1620" ht="12.75">
      <c r="D1620" s="319"/>
    </row>
    <row r="1621" ht="12.75">
      <c r="D1621" s="319"/>
    </row>
    <row r="1622" ht="12.75">
      <c r="D1622" s="319"/>
    </row>
    <row r="1623" ht="12.75">
      <c r="D1623" s="319"/>
    </row>
    <row r="1624" ht="12.75">
      <c r="D1624" s="319"/>
    </row>
    <row r="1625" ht="12.75">
      <c r="D1625" s="319"/>
    </row>
    <row r="1626" ht="12.75">
      <c r="D1626" s="319"/>
    </row>
    <row r="1627" ht="12.75">
      <c r="D1627" s="319"/>
    </row>
    <row r="1628" ht="12.75">
      <c r="D1628" s="319"/>
    </row>
    <row r="1629" ht="12.75">
      <c r="D1629" s="319"/>
    </row>
    <row r="1630" ht="12.75">
      <c r="D1630" s="319"/>
    </row>
    <row r="1631" ht="12.75">
      <c r="D1631" s="319"/>
    </row>
    <row r="1632" ht="12.75">
      <c r="D1632" s="319"/>
    </row>
    <row r="1633" ht="12.75">
      <c r="D1633" s="319"/>
    </row>
    <row r="1634" ht="12.75">
      <c r="D1634" s="319"/>
    </row>
    <row r="1635" ht="12.75">
      <c r="D1635" s="319"/>
    </row>
    <row r="1636" ht="12.75">
      <c r="D1636" s="319"/>
    </row>
    <row r="1637" ht="12.75">
      <c r="D1637" s="319"/>
    </row>
    <row r="1638" ht="12.75">
      <c r="D1638" s="319"/>
    </row>
    <row r="1639" ht="12.75">
      <c r="D1639" s="319"/>
    </row>
    <row r="1640" ht="12.75">
      <c r="D1640" s="319"/>
    </row>
    <row r="1641" ht="12.75">
      <c r="D1641" s="319"/>
    </row>
    <row r="1642" ht="12.75">
      <c r="D1642" s="319"/>
    </row>
    <row r="1643" ht="12.75">
      <c r="D1643" s="319"/>
    </row>
    <row r="1644" ht="12.75">
      <c r="D1644" s="319"/>
    </row>
    <row r="1645" ht="12.75">
      <c r="D1645" s="319"/>
    </row>
    <row r="1646" ht="12.75">
      <c r="D1646" s="319"/>
    </row>
    <row r="1647" ht="12.75">
      <c r="D1647" s="319"/>
    </row>
    <row r="1648" ht="12.75">
      <c r="D1648" s="319"/>
    </row>
    <row r="1649" ht="12.75">
      <c r="D1649" s="319"/>
    </row>
    <row r="1650" ht="12.75">
      <c r="D1650" s="319"/>
    </row>
    <row r="1651" ht="12.75">
      <c r="D1651" s="319"/>
    </row>
    <row r="1652" ht="12.75">
      <c r="D1652" s="319"/>
    </row>
    <row r="1653" ht="12.75">
      <c r="D1653" s="319"/>
    </row>
    <row r="1654" ht="12.75">
      <c r="D1654" s="319"/>
    </row>
    <row r="1655" ht="12.75">
      <c r="D1655" s="319"/>
    </row>
    <row r="1656" ht="12.75">
      <c r="D1656" s="319"/>
    </row>
    <row r="1657" ht="12.75">
      <c r="D1657" s="319"/>
    </row>
    <row r="1658" ht="12.75">
      <c r="D1658" s="319"/>
    </row>
    <row r="1659" ht="12.75">
      <c r="D1659" s="319"/>
    </row>
    <row r="1660" ht="12.75">
      <c r="D1660" s="319"/>
    </row>
    <row r="1661" ht="12.75">
      <c r="D1661" s="319"/>
    </row>
    <row r="1662" ht="12.75">
      <c r="D1662" s="319"/>
    </row>
    <row r="1663" ht="12.75">
      <c r="D1663" s="319"/>
    </row>
    <row r="1664" ht="12.75">
      <c r="D1664" s="319"/>
    </row>
    <row r="1665" ht="12.75">
      <c r="D1665" s="319"/>
    </row>
    <row r="1666" ht="12.75">
      <c r="D1666" s="319"/>
    </row>
    <row r="1667" ht="12.75">
      <c r="D1667" s="319"/>
    </row>
    <row r="1668" ht="12.75">
      <c r="D1668" s="319"/>
    </row>
    <row r="1669" ht="12.75">
      <c r="D1669" s="319"/>
    </row>
    <row r="1670" ht="12.75">
      <c r="D1670" s="319"/>
    </row>
    <row r="1671" ht="12.75">
      <c r="D1671" s="319"/>
    </row>
    <row r="1672" ht="12.75">
      <c r="D1672" s="319"/>
    </row>
    <row r="1673" ht="12.75">
      <c r="D1673" s="319"/>
    </row>
    <row r="1674" ht="12.75">
      <c r="D1674" s="319"/>
    </row>
    <row r="1675" ht="12.75">
      <c r="D1675" s="319"/>
    </row>
    <row r="1676" ht="12.75">
      <c r="D1676" s="319"/>
    </row>
    <row r="1677" ht="12.75">
      <c r="D1677" s="319"/>
    </row>
    <row r="1678" ht="12.75">
      <c r="D1678" s="319"/>
    </row>
    <row r="1679" ht="12.75">
      <c r="D1679" s="319"/>
    </row>
    <row r="1680" ht="12.75">
      <c r="D1680" s="319"/>
    </row>
    <row r="1681" ht="12.75">
      <c r="D1681" s="319"/>
    </row>
    <row r="1682" ht="12.75">
      <c r="D1682" s="319"/>
    </row>
    <row r="1683" ht="12.75">
      <c r="D1683" s="319"/>
    </row>
    <row r="1684" ht="12.75">
      <c r="D1684" s="319"/>
    </row>
    <row r="1685" ht="12.75">
      <c r="D1685" s="319"/>
    </row>
    <row r="1686" ht="12.75">
      <c r="D1686" s="319"/>
    </row>
    <row r="1687" ht="12.75">
      <c r="D1687" s="319"/>
    </row>
    <row r="1688" ht="12.75">
      <c r="D1688" s="319"/>
    </row>
    <row r="1689" ht="12.75">
      <c r="D1689" s="319"/>
    </row>
    <row r="1690" ht="12.75">
      <c r="D1690" s="319"/>
    </row>
    <row r="1691" ht="12.75">
      <c r="D1691" s="319"/>
    </row>
    <row r="1692" ht="12.75">
      <c r="D1692" s="319"/>
    </row>
    <row r="1693" ht="12.75">
      <c r="D1693" s="319"/>
    </row>
    <row r="1694" ht="12.75">
      <c r="D1694" s="319"/>
    </row>
    <row r="1695" ht="12.75">
      <c r="D1695" s="319"/>
    </row>
    <row r="1696" ht="12.75">
      <c r="D1696" s="319"/>
    </row>
    <row r="1697" ht="12.75">
      <c r="D1697" s="319"/>
    </row>
    <row r="1698" ht="12.75">
      <c r="D1698" s="319"/>
    </row>
    <row r="1699" ht="12.75">
      <c r="D1699" s="319"/>
    </row>
    <row r="1700" ht="12.75">
      <c r="D1700" s="319"/>
    </row>
    <row r="1701" ht="12.75">
      <c r="D1701" s="319"/>
    </row>
    <row r="1702" ht="12.75">
      <c r="D1702" s="319"/>
    </row>
    <row r="1703" ht="12.75">
      <c r="D1703" s="319"/>
    </row>
    <row r="1704" ht="12.75">
      <c r="D1704" s="319"/>
    </row>
    <row r="1705" ht="12.75">
      <c r="D1705" s="319"/>
    </row>
    <row r="1706" ht="12.75">
      <c r="D1706" s="319"/>
    </row>
    <row r="1707" ht="12.75">
      <c r="D1707" s="319"/>
    </row>
    <row r="1708" ht="12.75">
      <c r="D1708" s="319"/>
    </row>
    <row r="1709" ht="12.75">
      <c r="D1709" s="319"/>
    </row>
    <row r="1710" ht="12.75">
      <c r="D1710" s="319"/>
    </row>
    <row r="1711" ht="12.75">
      <c r="D1711" s="319"/>
    </row>
    <row r="1712" ht="12.75">
      <c r="D1712" s="319"/>
    </row>
    <row r="1713" ht="12.75">
      <c r="D1713" s="319"/>
    </row>
    <row r="1714" ht="12.75">
      <c r="D1714" s="319"/>
    </row>
    <row r="1715" ht="12.75">
      <c r="D1715" s="319"/>
    </row>
    <row r="1716" ht="12.75">
      <c r="D1716" s="319"/>
    </row>
    <row r="1717" ht="12.75">
      <c r="D1717" s="319"/>
    </row>
    <row r="1718" ht="12.75">
      <c r="D1718" s="319"/>
    </row>
    <row r="1719" ht="12.75">
      <c r="D1719" s="319"/>
    </row>
    <row r="1720" ht="12.75">
      <c r="D1720" s="319"/>
    </row>
    <row r="1721" ht="12.75">
      <c r="D1721" s="319"/>
    </row>
    <row r="1722" ht="12.75">
      <c r="D1722" s="319"/>
    </row>
    <row r="1723" ht="12.75">
      <c r="D1723" s="319"/>
    </row>
    <row r="1724" ht="12.75">
      <c r="D1724" s="319"/>
    </row>
    <row r="1725" ht="12.75">
      <c r="D1725" s="319"/>
    </row>
    <row r="1726" ht="12.75">
      <c r="D1726" s="319"/>
    </row>
    <row r="1727" ht="12.75">
      <c r="D1727" s="319"/>
    </row>
    <row r="1728" ht="12.75">
      <c r="D1728" s="319"/>
    </row>
    <row r="1729" ht="12.75">
      <c r="D1729" s="319"/>
    </row>
    <row r="1730" ht="12.75">
      <c r="D1730" s="319"/>
    </row>
    <row r="1731" ht="12.75">
      <c r="D1731" s="319"/>
    </row>
    <row r="1732" ht="12.75">
      <c r="D1732" s="319"/>
    </row>
    <row r="1733" ht="12.75">
      <c r="D1733" s="319"/>
    </row>
    <row r="1734" ht="12.75">
      <c r="D1734" s="319"/>
    </row>
    <row r="1735" ht="12.75">
      <c r="D1735" s="319"/>
    </row>
    <row r="1736" ht="12.75">
      <c r="D1736" s="319"/>
    </row>
    <row r="1737" ht="12.75">
      <c r="D1737" s="319"/>
    </row>
    <row r="1738" ht="12.75">
      <c r="D1738" s="319"/>
    </row>
    <row r="1739" ht="12.75">
      <c r="D1739" s="319"/>
    </row>
    <row r="1740" ht="12.75">
      <c r="D1740" s="319"/>
    </row>
    <row r="1741" ht="12.75">
      <c r="D1741" s="319"/>
    </row>
    <row r="1742" ht="12.75">
      <c r="D1742" s="319"/>
    </row>
    <row r="1743" ht="12.75">
      <c r="D1743" s="319"/>
    </row>
    <row r="1744" ht="12.75">
      <c r="D1744" s="319"/>
    </row>
    <row r="1745" ht="12.75">
      <c r="D1745" s="319"/>
    </row>
    <row r="1746" ht="12.75">
      <c r="D1746" s="319"/>
    </row>
    <row r="1747" ht="12.75">
      <c r="D1747" s="319"/>
    </row>
    <row r="1748" ht="12.75">
      <c r="D1748" s="319"/>
    </row>
    <row r="1749" ht="12.75">
      <c r="D1749" s="319"/>
    </row>
    <row r="1750" ht="12.75">
      <c r="D1750" s="319"/>
    </row>
    <row r="1751" ht="12.75">
      <c r="D1751" s="319"/>
    </row>
    <row r="1752" ht="12.75">
      <c r="D1752" s="319"/>
    </row>
    <row r="1753" ht="12.75">
      <c r="D1753" s="319"/>
    </row>
    <row r="1754" ht="12.75">
      <c r="D1754" s="319"/>
    </row>
    <row r="1755" ht="12.75">
      <c r="D1755" s="319"/>
    </row>
    <row r="1756" ht="12.75">
      <c r="D1756" s="319"/>
    </row>
    <row r="1757" ht="12.75">
      <c r="D1757" s="319"/>
    </row>
    <row r="1758" ht="12.75">
      <c r="D1758" s="319"/>
    </row>
    <row r="1759" ht="12.75">
      <c r="D1759" s="319"/>
    </row>
    <row r="1760" ht="12.75">
      <c r="D1760" s="319"/>
    </row>
    <row r="1761" ht="12.75">
      <c r="D1761" s="319"/>
    </row>
    <row r="1762" ht="12.75">
      <c r="D1762" s="319"/>
    </row>
    <row r="1763" ht="12.75">
      <c r="D1763" s="319"/>
    </row>
    <row r="1764" ht="12.75">
      <c r="D1764" s="319"/>
    </row>
    <row r="1765" ht="12.75">
      <c r="D1765" s="319"/>
    </row>
    <row r="1766" ht="12.75">
      <c r="D1766" s="319"/>
    </row>
    <row r="1767" ht="12.75">
      <c r="D1767" s="319"/>
    </row>
    <row r="1768" ht="12.75">
      <c r="D1768" s="319"/>
    </row>
    <row r="1769" ht="12.75">
      <c r="D1769" s="319"/>
    </row>
    <row r="1770" ht="12.75">
      <c r="D1770" s="319"/>
    </row>
    <row r="1771" ht="12.75">
      <c r="D1771" s="319"/>
    </row>
    <row r="1772" ht="12.75">
      <c r="D1772" s="319"/>
    </row>
    <row r="1773" ht="12.75">
      <c r="D1773" s="319"/>
    </row>
    <row r="1774" ht="12.75">
      <c r="D1774" s="319"/>
    </row>
    <row r="1775" ht="12.75">
      <c r="D1775" s="319"/>
    </row>
    <row r="1776" ht="12.75">
      <c r="D1776" s="319"/>
    </row>
    <row r="1777" ht="12.75">
      <c r="D1777" s="319"/>
    </row>
    <row r="1778" ht="12.75">
      <c r="D1778" s="319"/>
    </row>
    <row r="1779" ht="12.75">
      <c r="D1779" s="319"/>
    </row>
    <row r="1780" ht="12.75">
      <c r="D1780" s="319"/>
    </row>
    <row r="1781" ht="12.75">
      <c r="D1781" s="319"/>
    </row>
    <row r="1782" ht="12.75">
      <c r="D1782" s="319"/>
    </row>
    <row r="1783" ht="12.75">
      <c r="D1783" s="319"/>
    </row>
    <row r="1784" ht="12.75">
      <c r="D1784" s="319"/>
    </row>
    <row r="1785" ht="12.75">
      <c r="D1785" s="319"/>
    </row>
    <row r="1786" ht="12.75">
      <c r="D1786" s="319"/>
    </row>
    <row r="1787" ht="12.75">
      <c r="D1787" s="319"/>
    </row>
    <row r="1788" ht="12.75">
      <c r="D1788" s="319"/>
    </row>
    <row r="1789" ht="12.75">
      <c r="D1789" s="319"/>
    </row>
    <row r="1790" ht="12.75">
      <c r="D1790" s="319"/>
    </row>
    <row r="1791" ht="12.75">
      <c r="D1791" s="319"/>
    </row>
    <row r="1792" ht="12.75">
      <c r="D1792" s="319"/>
    </row>
    <row r="1793" ht="12.75">
      <c r="D1793" s="319"/>
    </row>
    <row r="1794" ht="12.75">
      <c r="D1794" s="319"/>
    </row>
    <row r="1795" ht="12.75">
      <c r="D1795" s="319"/>
    </row>
    <row r="1796" ht="12.75">
      <c r="D1796" s="319"/>
    </row>
    <row r="1797" ht="12.75">
      <c r="D1797" s="319"/>
    </row>
    <row r="1798" ht="12.75">
      <c r="D1798" s="319"/>
    </row>
    <row r="1799" ht="12.75">
      <c r="D1799" s="319"/>
    </row>
    <row r="1800" ht="12.75">
      <c r="D1800" s="319"/>
    </row>
    <row r="1801" ht="12.75">
      <c r="D1801" s="319"/>
    </row>
    <row r="1802" ht="12.75">
      <c r="D1802" s="319"/>
    </row>
    <row r="1803" ht="12.75">
      <c r="D1803" s="319"/>
    </row>
    <row r="1804" ht="12.75">
      <c r="D1804" s="319"/>
    </row>
    <row r="1805" ht="12.75">
      <c r="D1805" s="319"/>
    </row>
    <row r="1806" ht="12.75">
      <c r="D1806" s="319"/>
    </row>
    <row r="1807" ht="12.75">
      <c r="D1807" s="319"/>
    </row>
    <row r="1808" ht="12.75">
      <c r="D1808" s="319"/>
    </row>
    <row r="1809" ht="12.75">
      <c r="D1809" s="319"/>
    </row>
    <row r="1810" ht="12.75">
      <c r="D1810" s="319"/>
    </row>
    <row r="1811" ht="12.75">
      <c r="D1811" s="319"/>
    </row>
    <row r="1812" ht="12.75">
      <c r="D1812" s="319"/>
    </row>
    <row r="1813" ht="12.75">
      <c r="D1813" s="319"/>
    </row>
    <row r="1814" ht="12.75">
      <c r="D1814" s="319"/>
    </row>
    <row r="1815" ht="12.75">
      <c r="D1815" s="319"/>
    </row>
    <row r="1816" ht="12.75">
      <c r="D1816" s="319"/>
    </row>
    <row r="1817" ht="12.75">
      <c r="D1817" s="319"/>
    </row>
    <row r="1818" ht="12.75">
      <c r="D1818" s="319"/>
    </row>
    <row r="1819" ht="12.75">
      <c r="D1819" s="319"/>
    </row>
    <row r="1820" ht="12.75">
      <c r="D1820" s="319"/>
    </row>
    <row r="1821" ht="12.75">
      <c r="D1821" s="319"/>
    </row>
    <row r="1822" ht="12.75">
      <c r="D1822" s="319"/>
    </row>
    <row r="1823" ht="12.75">
      <c r="D1823" s="319"/>
    </row>
    <row r="1824" ht="12.75">
      <c r="D1824" s="319"/>
    </row>
    <row r="1825" ht="12.75">
      <c r="D1825" s="319"/>
    </row>
    <row r="1826" ht="12.75">
      <c r="D1826" s="319"/>
    </row>
    <row r="1827" ht="12.75">
      <c r="D1827" s="319"/>
    </row>
    <row r="1828" ht="12.75">
      <c r="D1828" s="319"/>
    </row>
    <row r="1829" ht="12.75">
      <c r="D1829" s="319"/>
    </row>
    <row r="1830" ht="12.75">
      <c r="D1830" s="319"/>
    </row>
    <row r="1831" ht="12.75">
      <c r="D1831" s="319"/>
    </row>
    <row r="1832" ht="12.75">
      <c r="D1832" s="319"/>
    </row>
    <row r="1833" ht="12.75">
      <c r="D1833" s="319"/>
    </row>
    <row r="1834" ht="12.75">
      <c r="D1834" s="319"/>
    </row>
    <row r="1835" ht="12.75">
      <c r="D1835" s="319"/>
    </row>
    <row r="1836" ht="12.75">
      <c r="D1836" s="319"/>
    </row>
    <row r="1837" ht="12.75">
      <c r="D1837" s="319"/>
    </row>
    <row r="1838" ht="12.75">
      <c r="D1838" s="319"/>
    </row>
    <row r="1839" ht="12.75">
      <c r="D1839" s="319"/>
    </row>
    <row r="1840" ht="12.75">
      <c r="D1840" s="319"/>
    </row>
    <row r="1841" ht="12.75">
      <c r="D1841" s="319"/>
    </row>
    <row r="1842" ht="12.75">
      <c r="D1842" s="319"/>
    </row>
    <row r="1843" ht="12.75">
      <c r="D1843" s="319"/>
    </row>
    <row r="1844" ht="12.75">
      <c r="D1844" s="319"/>
    </row>
    <row r="1845" ht="12.75">
      <c r="D1845" s="319"/>
    </row>
    <row r="1846" ht="12.75">
      <c r="D1846" s="319"/>
    </row>
    <row r="1847" ht="12.75">
      <c r="D1847" s="319"/>
    </row>
    <row r="1848" ht="12.75">
      <c r="D1848" s="319"/>
    </row>
    <row r="1849" ht="12.75">
      <c r="D1849" s="319"/>
    </row>
    <row r="1850" ht="12.75">
      <c r="D1850" s="319"/>
    </row>
    <row r="1851" ht="12.75">
      <c r="D1851" s="319"/>
    </row>
    <row r="1852" ht="12.75">
      <c r="D1852" s="319"/>
    </row>
    <row r="1853" ht="12.75">
      <c r="D1853" s="319"/>
    </row>
    <row r="1854" ht="12.75">
      <c r="D1854" s="319"/>
    </row>
    <row r="1855" ht="12.75">
      <c r="D1855" s="319"/>
    </row>
    <row r="1856" ht="12.75">
      <c r="D1856" s="319"/>
    </row>
    <row r="1857" ht="12.75">
      <c r="D1857" s="319"/>
    </row>
    <row r="1858" ht="12.75">
      <c r="D1858" s="319"/>
    </row>
    <row r="1859" ht="12.75">
      <c r="D1859" s="319"/>
    </row>
    <row r="1860" ht="12.75">
      <c r="D1860" s="319"/>
    </row>
    <row r="1861" ht="12.75">
      <c r="D1861" s="319"/>
    </row>
    <row r="1862" ht="12.75">
      <c r="D1862" s="319"/>
    </row>
    <row r="1863" ht="12.75">
      <c r="D1863" s="319"/>
    </row>
    <row r="1864" ht="12.75">
      <c r="D1864" s="319"/>
    </row>
    <row r="1865" ht="12.75">
      <c r="D1865" s="319"/>
    </row>
    <row r="1866" ht="12.75">
      <c r="D1866" s="319"/>
    </row>
    <row r="1867" ht="12.75">
      <c r="D1867" s="319"/>
    </row>
    <row r="1868" ht="12.75">
      <c r="D1868" s="319"/>
    </row>
    <row r="1869" ht="12.75">
      <c r="D1869" s="319"/>
    </row>
    <row r="1870" ht="12.75">
      <c r="D1870" s="319"/>
    </row>
    <row r="1871" ht="12.75">
      <c r="D1871" s="319"/>
    </row>
    <row r="1872" ht="12.75">
      <c r="D1872" s="319"/>
    </row>
    <row r="1873" ht="12.75">
      <c r="D1873" s="319"/>
    </row>
    <row r="1874" ht="12.75">
      <c r="D1874" s="319"/>
    </row>
    <row r="1875" ht="12.75">
      <c r="D1875" s="319"/>
    </row>
    <row r="1876" ht="12.75">
      <c r="D1876" s="319"/>
    </row>
    <row r="1877" ht="12.75">
      <c r="D1877" s="319"/>
    </row>
    <row r="1878" ht="12.75">
      <c r="D1878" s="319"/>
    </row>
    <row r="1879" ht="12.75">
      <c r="D1879" s="319"/>
    </row>
    <row r="1880" ht="12.75">
      <c r="D1880" s="319"/>
    </row>
    <row r="1881" ht="12.75">
      <c r="D1881" s="319"/>
    </row>
    <row r="1882" ht="12.75">
      <c r="D1882" s="319"/>
    </row>
    <row r="1883" ht="12.75">
      <c r="D1883" s="319"/>
    </row>
    <row r="1884" ht="12.75">
      <c r="D1884" s="319"/>
    </row>
    <row r="1885" ht="12.75">
      <c r="D1885" s="319"/>
    </row>
    <row r="1886" ht="12.75">
      <c r="D1886" s="319"/>
    </row>
    <row r="1887" ht="12.75">
      <c r="D1887" s="319"/>
    </row>
    <row r="1888" ht="12.75">
      <c r="D1888" s="319"/>
    </row>
    <row r="1889" ht="12.75">
      <c r="D1889" s="319"/>
    </row>
    <row r="1890" ht="12.75">
      <c r="D1890" s="319"/>
    </row>
    <row r="1891" ht="12.75">
      <c r="D1891" s="319"/>
    </row>
    <row r="1892" ht="12.75">
      <c r="D1892" s="319"/>
    </row>
    <row r="1893" ht="12.75">
      <c r="D1893" s="319"/>
    </row>
    <row r="1894" ht="12.75">
      <c r="D1894" s="319"/>
    </row>
    <row r="1895" ht="12.75">
      <c r="D1895" s="319"/>
    </row>
    <row r="1896" ht="12.75">
      <c r="D1896" s="319"/>
    </row>
    <row r="1897" ht="12.75">
      <c r="D1897" s="319"/>
    </row>
    <row r="1898" ht="12.75">
      <c r="D1898" s="319"/>
    </row>
    <row r="1899" ht="12.75">
      <c r="D1899" s="319"/>
    </row>
    <row r="1900" ht="12.75">
      <c r="D1900" s="319"/>
    </row>
    <row r="1901" ht="12.75">
      <c r="D1901" s="319"/>
    </row>
    <row r="1902" ht="12.75">
      <c r="D1902" s="319"/>
    </row>
    <row r="1903" ht="12.75">
      <c r="D1903" s="319"/>
    </row>
    <row r="1904" ht="12.75">
      <c r="D1904" s="319"/>
    </row>
    <row r="1905" ht="12.75">
      <c r="D1905" s="319"/>
    </row>
    <row r="1906" ht="12.75">
      <c r="D1906" s="319"/>
    </row>
    <row r="1907" ht="12.75">
      <c r="D1907" s="319"/>
    </row>
    <row r="1908" ht="12.75">
      <c r="D1908" s="319"/>
    </row>
    <row r="1909" ht="12.75">
      <c r="D1909" s="319"/>
    </row>
    <row r="1910" ht="12.75">
      <c r="D1910" s="319"/>
    </row>
    <row r="1911" ht="12.75">
      <c r="D1911" s="319"/>
    </row>
    <row r="1912" ht="12.75">
      <c r="D1912" s="319"/>
    </row>
    <row r="1913" ht="12.75">
      <c r="D1913" s="319"/>
    </row>
    <row r="1914" ht="12.75">
      <c r="D1914" s="319"/>
    </row>
    <row r="1915" ht="12.75">
      <c r="D1915" s="319"/>
    </row>
    <row r="1916" ht="12.75">
      <c r="D1916" s="319"/>
    </row>
    <row r="1917" ht="12.75">
      <c r="D1917" s="319"/>
    </row>
    <row r="1918" ht="12.75">
      <c r="D1918" s="319"/>
    </row>
    <row r="1919" ht="12.75">
      <c r="D1919" s="319"/>
    </row>
    <row r="1920" ht="12.75">
      <c r="D1920" s="319"/>
    </row>
    <row r="1921" ht="12.75">
      <c r="D1921" s="319"/>
    </row>
    <row r="1922" ht="12.75">
      <c r="D1922" s="319"/>
    </row>
    <row r="1923" ht="12.75">
      <c r="D1923" s="319"/>
    </row>
    <row r="1924" ht="12.75">
      <c r="D1924" s="319"/>
    </row>
    <row r="1925" ht="12.75">
      <c r="D1925" s="319"/>
    </row>
    <row r="1926" ht="12.75">
      <c r="D1926" s="319"/>
    </row>
    <row r="1927" ht="12.75">
      <c r="D1927" s="319"/>
    </row>
    <row r="1928" ht="12.75">
      <c r="D1928" s="319"/>
    </row>
    <row r="1929" ht="12.75">
      <c r="D1929" s="319"/>
    </row>
    <row r="1930" ht="12.75">
      <c r="D1930" s="319"/>
    </row>
    <row r="1931" ht="12.75">
      <c r="D1931" s="319"/>
    </row>
    <row r="1932" ht="12.75">
      <c r="D1932" s="319"/>
    </row>
    <row r="1933" ht="12.75">
      <c r="D1933" s="319"/>
    </row>
    <row r="1934" ht="12.75">
      <c r="D1934" s="319"/>
    </row>
    <row r="1935" ht="12.75">
      <c r="D1935" s="319"/>
    </row>
    <row r="1936" ht="12.75">
      <c r="D1936" s="319"/>
    </row>
    <row r="1937" ht="12.75">
      <c r="D1937" s="319"/>
    </row>
    <row r="1938" ht="12.75">
      <c r="D1938" s="319"/>
    </row>
    <row r="1939" ht="12.75">
      <c r="D1939" s="319"/>
    </row>
    <row r="1940" ht="12.75">
      <c r="D1940" s="319"/>
    </row>
    <row r="1941" ht="12.75">
      <c r="D1941" s="319"/>
    </row>
    <row r="1942" ht="12.75">
      <c r="D1942" s="319"/>
    </row>
    <row r="1943" ht="12.75">
      <c r="D1943" s="319"/>
    </row>
    <row r="1944" ht="12.75">
      <c r="D1944" s="319"/>
    </row>
    <row r="1945" ht="12.75">
      <c r="D1945" s="319"/>
    </row>
    <row r="1946" ht="12.75">
      <c r="D1946" s="319"/>
    </row>
    <row r="1947" ht="12.75">
      <c r="D1947" s="319"/>
    </row>
    <row r="1948" ht="12.75">
      <c r="D1948" s="319"/>
    </row>
    <row r="1949" ht="12.75">
      <c r="D1949" s="319"/>
    </row>
    <row r="1950" ht="12.75">
      <c r="D1950" s="319"/>
    </row>
    <row r="1951" ht="12.75">
      <c r="D1951" s="319"/>
    </row>
    <row r="1952" ht="12.75">
      <c r="D1952" s="319"/>
    </row>
    <row r="1953" ht="12.75">
      <c r="D1953" s="319"/>
    </row>
    <row r="1954" ht="12.75">
      <c r="D1954" s="319"/>
    </row>
    <row r="1955" ht="12.75">
      <c r="D1955" s="319"/>
    </row>
    <row r="1956" ht="12.75">
      <c r="D1956" s="319"/>
    </row>
    <row r="1957" ht="12.75">
      <c r="D1957" s="319"/>
    </row>
    <row r="1958" ht="12.75">
      <c r="D1958" s="319"/>
    </row>
    <row r="1959" ht="12.75">
      <c r="D1959" s="319"/>
    </row>
    <row r="1960" ht="12.75">
      <c r="D1960" s="319"/>
    </row>
    <row r="1961" ht="12.75">
      <c r="D1961" s="319"/>
    </row>
    <row r="1962" ht="12.75">
      <c r="D1962" s="319"/>
    </row>
    <row r="1963" ht="12.75">
      <c r="D1963" s="319"/>
    </row>
    <row r="1964" ht="12.75">
      <c r="D1964" s="319"/>
    </row>
    <row r="1965" ht="12.75">
      <c r="D1965" s="319"/>
    </row>
    <row r="1966" ht="12.75">
      <c r="D1966" s="319"/>
    </row>
    <row r="1967" ht="12.75">
      <c r="D1967" s="319"/>
    </row>
    <row r="1968" ht="12.75">
      <c r="D1968" s="319"/>
    </row>
    <row r="1969" ht="12.75">
      <c r="D1969" s="319"/>
    </row>
    <row r="1970" ht="12.75">
      <c r="D1970" s="319"/>
    </row>
    <row r="1971" ht="12.75">
      <c r="D1971" s="319"/>
    </row>
    <row r="1972" ht="12.75">
      <c r="D1972" s="319"/>
    </row>
    <row r="1973" ht="12.75">
      <c r="D1973" s="319"/>
    </row>
    <row r="1974" ht="12.75">
      <c r="D1974" s="319"/>
    </row>
    <row r="1975" ht="12.75">
      <c r="D1975" s="319"/>
    </row>
    <row r="1976" ht="12.75">
      <c r="D1976" s="319"/>
    </row>
    <row r="1977" ht="12.75">
      <c r="D1977" s="319"/>
    </row>
    <row r="1978" ht="12.75">
      <c r="D1978" s="319"/>
    </row>
    <row r="1979" ht="12.75">
      <c r="D1979" s="319"/>
    </row>
    <row r="1980" ht="12.75">
      <c r="D1980" s="319"/>
    </row>
    <row r="1981" ht="12.75">
      <c r="D1981" s="319"/>
    </row>
    <row r="1982" ht="12.75">
      <c r="D1982" s="319"/>
    </row>
    <row r="1983" ht="12.75">
      <c r="D1983" s="319"/>
    </row>
    <row r="1984" ht="12.75">
      <c r="D1984" s="319"/>
    </row>
    <row r="1985" ht="12.75">
      <c r="D1985" s="319"/>
    </row>
    <row r="1986" ht="12.75">
      <c r="D1986" s="319"/>
    </row>
    <row r="1987" ht="12.75">
      <c r="D1987" s="319"/>
    </row>
    <row r="1988" ht="12.75">
      <c r="D1988" s="319"/>
    </row>
    <row r="1989" ht="12.75">
      <c r="D1989" s="319"/>
    </row>
    <row r="1990" ht="12.75">
      <c r="D1990" s="319"/>
    </row>
    <row r="1991" ht="12.75">
      <c r="D1991" s="319"/>
    </row>
    <row r="1992" ht="12.75">
      <c r="D1992" s="319"/>
    </row>
    <row r="1993" ht="12.75">
      <c r="D1993" s="319"/>
    </row>
    <row r="1994" ht="12.75">
      <c r="D1994" s="319"/>
    </row>
    <row r="1995" ht="12.75">
      <c r="D1995" s="319"/>
    </row>
    <row r="1996" ht="12.75">
      <c r="D1996" s="319"/>
    </row>
    <row r="1997" ht="12.75">
      <c r="D1997" s="319"/>
    </row>
    <row r="1998" ht="12.75">
      <c r="D1998" s="319"/>
    </row>
    <row r="1999" ht="12.75">
      <c r="D1999" s="319"/>
    </row>
    <row r="2000" ht="12.75">
      <c r="D2000" s="319"/>
    </row>
    <row r="2001" ht="12.75">
      <c r="D2001" s="319"/>
    </row>
    <row r="2002" ht="12.75">
      <c r="D2002" s="319"/>
    </row>
    <row r="2003" ht="12.75">
      <c r="D2003" s="319"/>
    </row>
    <row r="2004" ht="12.75">
      <c r="D2004" s="319"/>
    </row>
    <row r="2005" ht="12.75">
      <c r="D2005" s="319"/>
    </row>
    <row r="2006" ht="12.75">
      <c r="D2006" s="319"/>
    </row>
    <row r="2007" ht="12.75">
      <c r="D2007" s="319"/>
    </row>
    <row r="2008" ht="12.75">
      <c r="D2008" s="319"/>
    </row>
    <row r="2009" ht="12.75">
      <c r="D2009" s="319"/>
    </row>
    <row r="2010" ht="12.75">
      <c r="D2010" s="319"/>
    </row>
    <row r="2011" ht="12.75">
      <c r="D2011" s="319"/>
    </row>
    <row r="2012" ht="12.75">
      <c r="D2012" s="319"/>
    </row>
    <row r="2013" ht="12.75">
      <c r="D2013" s="319"/>
    </row>
    <row r="2014" ht="12.75">
      <c r="D2014" s="319"/>
    </row>
    <row r="2015" ht="12.75">
      <c r="D2015" s="319"/>
    </row>
    <row r="2016" ht="12.75">
      <c r="D2016" s="319"/>
    </row>
    <row r="2017" ht="12.75">
      <c r="D2017" s="319"/>
    </row>
    <row r="2018" ht="12.75">
      <c r="D2018" s="319"/>
    </row>
    <row r="2019" ht="12.75">
      <c r="D2019" s="319"/>
    </row>
    <row r="2020" ht="12.75">
      <c r="D2020" s="319"/>
    </row>
    <row r="2021" ht="12.75">
      <c r="D2021" s="319"/>
    </row>
    <row r="2022" ht="12.75">
      <c r="D2022" s="319"/>
    </row>
    <row r="2023" ht="12.75">
      <c r="D2023" s="319"/>
    </row>
    <row r="2024" ht="12.75">
      <c r="D2024" s="319"/>
    </row>
    <row r="2025" ht="12.75">
      <c r="D2025" s="319"/>
    </row>
    <row r="2026" ht="12.75">
      <c r="D2026" s="319"/>
    </row>
    <row r="2027" ht="12.75">
      <c r="D2027" s="319"/>
    </row>
    <row r="2028" ht="12.75">
      <c r="D2028" s="319"/>
    </row>
    <row r="2029" ht="12.75">
      <c r="D2029" s="319"/>
    </row>
    <row r="2030" ht="12.75">
      <c r="D2030" s="319"/>
    </row>
    <row r="2031" ht="12.75">
      <c r="D2031" s="319"/>
    </row>
    <row r="2032" ht="12.75">
      <c r="D2032" s="319"/>
    </row>
    <row r="2033" ht="12.75">
      <c r="D2033" s="319"/>
    </row>
    <row r="2034" ht="12.75">
      <c r="D2034" s="319"/>
    </row>
    <row r="2035" ht="12.75">
      <c r="D2035" s="319"/>
    </row>
    <row r="2036" ht="12.75">
      <c r="D2036" s="319"/>
    </row>
    <row r="2037" ht="12.75">
      <c r="D2037" s="319"/>
    </row>
    <row r="2038" ht="12.75">
      <c r="D2038" s="319"/>
    </row>
    <row r="2039" ht="12.75">
      <c r="D2039" s="319"/>
    </row>
    <row r="2040" ht="12.75">
      <c r="D2040" s="319"/>
    </row>
    <row r="2041" ht="12.75">
      <c r="D2041" s="319"/>
    </row>
    <row r="2042" ht="12.75">
      <c r="D2042" s="319"/>
    </row>
    <row r="2043" ht="12.75">
      <c r="D2043" s="319"/>
    </row>
    <row r="2044" ht="12.75">
      <c r="D2044" s="319"/>
    </row>
    <row r="2045" ht="12.75">
      <c r="D2045" s="319"/>
    </row>
    <row r="2046" ht="12.75">
      <c r="D2046" s="319"/>
    </row>
    <row r="2047" ht="12.75">
      <c r="D2047" s="319"/>
    </row>
    <row r="2048" ht="12.75">
      <c r="D2048" s="319"/>
    </row>
    <row r="2049" ht="12.75">
      <c r="D2049" s="319"/>
    </row>
    <row r="2050" ht="12.75">
      <c r="D2050" s="319"/>
    </row>
    <row r="2051" ht="12.75">
      <c r="D2051" s="319"/>
    </row>
    <row r="2052" ht="12.75">
      <c r="D2052" s="319"/>
    </row>
    <row r="2053" ht="12.75">
      <c r="D2053" s="319"/>
    </row>
    <row r="2054" ht="12.75">
      <c r="D2054" s="319"/>
    </row>
    <row r="2055" ht="12.75">
      <c r="D2055" s="319"/>
    </row>
    <row r="2056" ht="12.75">
      <c r="D2056" s="319"/>
    </row>
    <row r="2057" ht="12.75">
      <c r="D2057" s="319"/>
    </row>
    <row r="2058" ht="12.75">
      <c r="D2058" s="319"/>
    </row>
    <row r="2059" ht="12.75">
      <c r="D2059" s="319"/>
    </row>
    <row r="2060" ht="12.75">
      <c r="D2060" s="319"/>
    </row>
    <row r="2061" ht="12.75">
      <c r="D2061" s="319"/>
    </row>
    <row r="2062" ht="12.75">
      <c r="D2062" s="319"/>
    </row>
    <row r="2063" ht="12.75">
      <c r="D2063" s="319"/>
    </row>
    <row r="2064" ht="12.75">
      <c r="D2064" s="319"/>
    </row>
    <row r="2065" ht="12.75">
      <c r="D2065" s="319"/>
    </row>
    <row r="2066" ht="12.75">
      <c r="D2066" s="319"/>
    </row>
    <row r="2067" ht="12.75">
      <c r="D2067" s="319"/>
    </row>
    <row r="2068" ht="12.75">
      <c r="D2068" s="319"/>
    </row>
    <row r="2069" ht="12.75">
      <c r="D2069" s="319"/>
    </row>
    <row r="2070" ht="12.75">
      <c r="D2070" s="319"/>
    </row>
    <row r="2071" ht="12.75">
      <c r="D2071" s="319"/>
    </row>
    <row r="2072" ht="12.75">
      <c r="D2072" s="319"/>
    </row>
    <row r="2073" ht="12.75">
      <c r="D2073" s="319"/>
    </row>
    <row r="2074" ht="12.75">
      <c r="D2074" s="319"/>
    </row>
    <row r="2075" ht="12.75">
      <c r="D2075" s="319"/>
    </row>
    <row r="2076" ht="12.75">
      <c r="D2076" s="319"/>
    </row>
    <row r="2077" ht="12.75">
      <c r="D2077" s="319"/>
    </row>
    <row r="2078" ht="12.75">
      <c r="D2078" s="319"/>
    </row>
    <row r="2079" ht="12.75">
      <c r="D2079" s="319"/>
    </row>
    <row r="2080" ht="12.75">
      <c r="D2080" s="319"/>
    </row>
    <row r="2081" ht="12.75">
      <c r="D2081" s="319"/>
    </row>
    <row r="2082" ht="12.75">
      <c r="D2082" s="319"/>
    </row>
    <row r="2083" ht="12.75">
      <c r="D2083" s="319"/>
    </row>
    <row r="2084" ht="12.75">
      <c r="D2084" s="319"/>
    </row>
    <row r="2085" ht="12.75">
      <c r="D2085" s="319"/>
    </row>
    <row r="2086" ht="12.75">
      <c r="D2086" s="319"/>
    </row>
    <row r="2087" ht="12.75">
      <c r="D2087" s="319"/>
    </row>
    <row r="2088" ht="12.75">
      <c r="D2088" s="319"/>
    </row>
    <row r="2089" ht="12.75">
      <c r="D2089" s="319"/>
    </row>
    <row r="2090" ht="12.75">
      <c r="D2090" s="319"/>
    </row>
    <row r="2091" ht="12.75">
      <c r="D2091" s="319"/>
    </row>
    <row r="2092" ht="12.75">
      <c r="D2092" s="319"/>
    </row>
    <row r="2093" ht="12.75">
      <c r="D2093" s="319"/>
    </row>
    <row r="2094" ht="12.75">
      <c r="D2094" s="319"/>
    </row>
    <row r="2095" ht="12.75">
      <c r="D2095" s="319"/>
    </row>
    <row r="2096" ht="12.75">
      <c r="D2096" s="319"/>
    </row>
    <row r="2097" ht="12.75">
      <c r="D2097" s="319"/>
    </row>
    <row r="2098" ht="12.75">
      <c r="D2098" s="319"/>
    </row>
    <row r="2099" ht="12.75">
      <c r="D2099" s="319"/>
    </row>
    <row r="2100" ht="12.75">
      <c r="D2100" s="319"/>
    </row>
    <row r="2101" ht="12.75">
      <c r="D2101" s="319"/>
    </row>
    <row r="2102" ht="12.75">
      <c r="D2102" s="319"/>
    </row>
    <row r="2103" ht="12.75">
      <c r="D2103" s="319"/>
    </row>
    <row r="2104" ht="12.75">
      <c r="D2104" s="319"/>
    </row>
    <row r="2105" ht="12.75">
      <c r="D2105" s="319"/>
    </row>
    <row r="2106" ht="12.75">
      <c r="D2106" s="319"/>
    </row>
    <row r="2107" ht="12.75">
      <c r="D2107" s="319"/>
    </row>
    <row r="2108" ht="12.75">
      <c r="D2108" s="319"/>
    </row>
    <row r="2109" ht="12.75">
      <c r="D2109" s="319"/>
    </row>
    <row r="2110" ht="12.75">
      <c r="D2110" s="319"/>
    </row>
    <row r="2111" ht="12.75">
      <c r="D2111" s="319"/>
    </row>
    <row r="2112" ht="12.75">
      <c r="D2112" s="319"/>
    </row>
    <row r="2113" ht="12.75">
      <c r="D2113" s="319"/>
    </row>
    <row r="2114" ht="12.75">
      <c r="D2114" s="319"/>
    </row>
    <row r="2115" ht="12.75">
      <c r="D2115" s="319"/>
    </row>
    <row r="2116" ht="12.75">
      <c r="D2116" s="319"/>
    </row>
    <row r="2117" ht="12.75">
      <c r="D2117" s="319"/>
    </row>
    <row r="2118" ht="12.75">
      <c r="D2118" s="319"/>
    </row>
    <row r="2119" ht="12.75">
      <c r="D2119" s="319"/>
    </row>
    <row r="2120" ht="12.75">
      <c r="D2120" s="319"/>
    </row>
    <row r="2121" ht="12.75">
      <c r="D2121" s="319"/>
    </row>
    <row r="2122" ht="12.75">
      <c r="D2122" s="319"/>
    </row>
    <row r="2123" ht="12.75">
      <c r="D2123" s="319"/>
    </row>
    <row r="2124" ht="12.75">
      <c r="D2124" s="319"/>
    </row>
    <row r="2125" ht="12.75">
      <c r="D2125" s="319"/>
    </row>
    <row r="2126" ht="12.75">
      <c r="D2126" s="319"/>
    </row>
    <row r="2127" ht="12.75">
      <c r="D2127" s="319"/>
    </row>
    <row r="2128" ht="12.75">
      <c r="D2128" s="319"/>
    </row>
    <row r="2129" ht="12.75">
      <c r="D2129" s="319"/>
    </row>
    <row r="2130" ht="12.75">
      <c r="D2130" s="319"/>
    </row>
    <row r="2131" ht="12.75">
      <c r="D2131" s="319"/>
    </row>
    <row r="2132" ht="12.75">
      <c r="D2132" s="319"/>
    </row>
    <row r="2133" ht="12.75">
      <c r="D2133" s="319"/>
    </row>
    <row r="2134" ht="12.75">
      <c r="D2134" s="319"/>
    </row>
    <row r="2135" ht="12.75">
      <c r="D2135" s="319"/>
    </row>
    <row r="2136" ht="12.75">
      <c r="D2136" s="319"/>
    </row>
    <row r="2137" ht="12.75">
      <c r="D2137" s="319"/>
    </row>
    <row r="2138" ht="12.75">
      <c r="D2138" s="319"/>
    </row>
    <row r="2139" ht="12.75">
      <c r="D2139" s="319"/>
    </row>
    <row r="2140" ht="12.75">
      <c r="D2140" s="319"/>
    </row>
    <row r="2141" ht="12.75">
      <c r="D2141" s="319"/>
    </row>
    <row r="2142" ht="12.75">
      <c r="D2142" s="319"/>
    </row>
    <row r="2143" ht="12.75">
      <c r="D2143" s="319"/>
    </row>
    <row r="2144" ht="12.75">
      <c r="D2144" s="319"/>
    </row>
    <row r="2145" ht="12.75">
      <c r="D2145" s="319"/>
    </row>
    <row r="2146" ht="12.75">
      <c r="D2146" s="319"/>
    </row>
    <row r="2147" ht="12.75">
      <c r="D2147" s="319"/>
    </row>
    <row r="2148" ht="12.75">
      <c r="D2148" s="319"/>
    </row>
    <row r="2149" ht="12.75">
      <c r="D2149" s="319"/>
    </row>
    <row r="2150" ht="12.75">
      <c r="D2150" s="319"/>
    </row>
    <row r="2151" ht="12.75">
      <c r="D2151" s="319"/>
    </row>
    <row r="2152" ht="12.75">
      <c r="D2152" s="319"/>
    </row>
    <row r="2153" ht="12.75">
      <c r="D2153" s="319"/>
    </row>
    <row r="2154" ht="12.75">
      <c r="D2154" s="319"/>
    </row>
    <row r="2155" ht="12.75">
      <c r="D2155" s="319"/>
    </row>
    <row r="2156" ht="12.75">
      <c r="D2156" s="319"/>
    </row>
    <row r="2157" ht="12.75">
      <c r="D2157" s="319"/>
    </row>
    <row r="2158" ht="12.75">
      <c r="D2158" s="319"/>
    </row>
    <row r="2159" ht="12.75">
      <c r="D2159" s="319"/>
    </row>
    <row r="2160" ht="12.75">
      <c r="D2160" s="319"/>
    </row>
    <row r="2161" ht="12.75">
      <c r="D2161" s="319"/>
    </row>
    <row r="2162" ht="12.75">
      <c r="D2162" s="319"/>
    </row>
    <row r="2163" ht="12.75">
      <c r="D2163" s="319"/>
    </row>
    <row r="2164" ht="12.75">
      <c r="D2164" s="319"/>
    </row>
    <row r="2165" ht="12.75">
      <c r="D2165" s="319"/>
    </row>
    <row r="2166" ht="12.75">
      <c r="D2166" s="319"/>
    </row>
    <row r="2167" ht="12.75">
      <c r="D2167" s="319"/>
    </row>
    <row r="2168" ht="12.75">
      <c r="D2168" s="319"/>
    </row>
    <row r="2169" ht="12.75">
      <c r="D2169" s="319"/>
    </row>
    <row r="2170" ht="12.75">
      <c r="D2170" s="319"/>
    </row>
    <row r="2171" ht="12.75">
      <c r="D2171" s="319"/>
    </row>
    <row r="2172" ht="12.75">
      <c r="D2172" s="319"/>
    </row>
    <row r="2173" ht="12.75">
      <c r="D2173" s="319"/>
    </row>
    <row r="2174" ht="12.75">
      <c r="D2174" s="319"/>
    </row>
    <row r="2175" ht="12.75">
      <c r="D2175" s="319"/>
    </row>
    <row r="2176" ht="12.75">
      <c r="D2176" s="319"/>
    </row>
    <row r="2177" ht="12.75">
      <c r="D2177" s="319"/>
    </row>
    <row r="2178" ht="12.75">
      <c r="D2178" s="319"/>
    </row>
    <row r="2179" ht="12.75">
      <c r="D2179" s="319"/>
    </row>
    <row r="2180" ht="12.75">
      <c r="D2180" s="319"/>
    </row>
    <row r="2181" ht="12.75">
      <c r="D2181" s="319"/>
    </row>
    <row r="2182" ht="12.75">
      <c r="D2182" s="319"/>
    </row>
    <row r="2183" ht="12.75">
      <c r="D2183" s="319"/>
    </row>
    <row r="2184" ht="12.75">
      <c r="D2184" s="319"/>
    </row>
    <row r="2185" ht="12.75">
      <c r="D2185" s="319"/>
    </row>
    <row r="2186" ht="12.75">
      <c r="D2186" s="319"/>
    </row>
    <row r="2187" ht="12.75">
      <c r="D2187" s="319"/>
    </row>
    <row r="2188" ht="12.75">
      <c r="D2188" s="319"/>
    </row>
    <row r="2189" ht="12.75">
      <c r="D2189" s="319"/>
    </row>
    <row r="2190" ht="12.75">
      <c r="D2190" s="319"/>
    </row>
    <row r="2191" ht="12.75">
      <c r="D2191" s="319"/>
    </row>
    <row r="2192" ht="12.75">
      <c r="D2192" s="319"/>
    </row>
    <row r="2193" ht="12.75">
      <c r="D2193" s="319"/>
    </row>
    <row r="2194" ht="12.75">
      <c r="D2194" s="319"/>
    </row>
    <row r="2195" ht="12.75">
      <c r="D2195" s="319"/>
    </row>
    <row r="2196" ht="12.75">
      <c r="D2196" s="319"/>
    </row>
    <row r="2197" ht="12.75">
      <c r="D2197" s="319"/>
    </row>
    <row r="2198" ht="12.75">
      <c r="D2198" s="319"/>
    </row>
    <row r="2199" ht="12.75">
      <c r="D2199" s="319"/>
    </row>
    <row r="2200" ht="12.75">
      <c r="D2200" s="319"/>
    </row>
    <row r="2201" ht="12.75">
      <c r="D2201" s="319"/>
    </row>
    <row r="2202" ht="12.75">
      <c r="D2202" s="319"/>
    </row>
    <row r="2203" ht="12.75">
      <c r="D2203" s="319"/>
    </row>
    <row r="2204" ht="12.75">
      <c r="D2204" s="319"/>
    </row>
    <row r="2205" ht="12.75">
      <c r="D2205" s="319"/>
    </row>
    <row r="2206" ht="12.75">
      <c r="D2206" s="319"/>
    </row>
    <row r="2207" ht="12.75">
      <c r="D2207" s="319"/>
    </row>
    <row r="2208" ht="12.75">
      <c r="D2208" s="319"/>
    </row>
    <row r="2209" ht="12.75">
      <c r="D2209" s="319"/>
    </row>
    <row r="2210" ht="12.75">
      <c r="D2210" s="319"/>
    </row>
    <row r="2211" ht="12.75">
      <c r="D2211" s="319"/>
    </row>
    <row r="2212" ht="12.75">
      <c r="D2212" s="319"/>
    </row>
    <row r="2213" ht="12.75">
      <c r="D2213" s="319"/>
    </row>
    <row r="2214" ht="12.75">
      <c r="D2214" s="319"/>
    </row>
    <row r="2215" ht="12.75">
      <c r="D2215" s="319"/>
    </row>
    <row r="2216" ht="12.75">
      <c r="D2216" s="319"/>
    </row>
    <row r="2217" ht="12.75">
      <c r="D2217" s="319"/>
    </row>
    <row r="2218" ht="12.75">
      <c r="D2218" s="319"/>
    </row>
    <row r="2219" ht="12.75">
      <c r="D2219" s="319"/>
    </row>
    <row r="2220" ht="12.75">
      <c r="D2220" s="319"/>
    </row>
    <row r="2221" ht="12.75">
      <c r="D2221" s="319"/>
    </row>
    <row r="2222" ht="12.75">
      <c r="D2222" s="319"/>
    </row>
    <row r="2223" ht="12.75">
      <c r="D2223" s="319"/>
    </row>
    <row r="2224" ht="12.75">
      <c r="D2224" s="319"/>
    </row>
    <row r="2225" ht="12.75">
      <c r="D2225" s="319"/>
    </row>
    <row r="2226" ht="12.75">
      <c r="D2226" s="319"/>
    </row>
    <row r="2227" ht="12.75">
      <c r="D2227" s="319"/>
    </row>
    <row r="2228" ht="12.75">
      <c r="D2228" s="319"/>
    </row>
    <row r="2229" ht="12.75">
      <c r="D2229" s="319"/>
    </row>
    <row r="2230" ht="12.75">
      <c r="D2230" s="319"/>
    </row>
    <row r="2231" ht="12.75">
      <c r="D2231" s="319"/>
    </row>
    <row r="2232" ht="12.75">
      <c r="D2232" s="319"/>
    </row>
    <row r="2233" ht="12.75">
      <c r="D2233" s="319"/>
    </row>
    <row r="2234" ht="12.75">
      <c r="D2234" s="319"/>
    </row>
    <row r="2235" ht="12.75">
      <c r="D2235" s="319"/>
    </row>
    <row r="2236" ht="12.75">
      <c r="D2236" s="319"/>
    </row>
    <row r="2237" ht="12.75">
      <c r="D2237" s="319"/>
    </row>
    <row r="2238" ht="12.75">
      <c r="D2238" s="319"/>
    </row>
    <row r="2239" ht="12.75">
      <c r="D2239" s="319"/>
    </row>
    <row r="2240" ht="12.75">
      <c r="D2240" s="319"/>
    </row>
    <row r="2241" ht="12.75">
      <c r="D2241" s="319"/>
    </row>
    <row r="2242" ht="12.75">
      <c r="D2242" s="319"/>
    </row>
    <row r="2243" ht="12.75">
      <c r="D2243" s="319"/>
    </row>
    <row r="2244" ht="12.75">
      <c r="D2244" s="319"/>
    </row>
    <row r="2245" ht="12.75">
      <c r="D2245" s="319"/>
    </row>
    <row r="2246" ht="12.75">
      <c r="D2246" s="319"/>
    </row>
    <row r="2247" ht="12.75">
      <c r="D2247" s="319"/>
    </row>
    <row r="2248" ht="12.75">
      <c r="D2248" s="319"/>
    </row>
    <row r="2249" ht="12.75">
      <c r="D2249" s="319"/>
    </row>
    <row r="2250" ht="12.75">
      <c r="D2250" s="319"/>
    </row>
    <row r="2251" ht="12.75">
      <c r="D2251" s="319"/>
    </row>
    <row r="2252" ht="12.75">
      <c r="D2252" s="319"/>
    </row>
    <row r="2253" ht="12.75">
      <c r="D2253" s="319"/>
    </row>
    <row r="2254" ht="12.75">
      <c r="D2254" s="319"/>
    </row>
    <row r="2255" ht="12.75">
      <c r="D2255" s="319"/>
    </row>
    <row r="2256" ht="12.75">
      <c r="D2256" s="319"/>
    </row>
    <row r="2257" ht="12.75">
      <c r="D2257" s="319"/>
    </row>
    <row r="2258" ht="12.75">
      <c r="D2258" s="319"/>
    </row>
    <row r="2259" ht="12.75">
      <c r="D2259" s="319"/>
    </row>
    <row r="2260" ht="12.75">
      <c r="D2260" s="319"/>
    </row>
    <row r="2261" ht="12.75">
      <c r="D2261" s="319"/>
    </row>
    <row r="2262" ht="12.75">
      <c r="D2262" s="319"/>
    </row>
    <row r="2263" ht="12.75">
      <c r="D2263" s="319"/>
    </row>
    <row r="2264" ht="12.75">
      <c r="D2264" s="319"/>
    </row>
    <row r="2265" ht="12.75">
      <c r="D2265" s="319"/>
    </row>
    <row r="2266" ht="12.75">
      <c r="D2266" s="319"/>
    </row>
    <row r="2267" ht="12.75">
      <c r="D2267" s="319"/>
    </row>
    <row r="2268" ht="12.75">
      <c r="D2268" s="319"/>
    </row>
    <row r="2269" ht="12.75">
      <c r="D2269" s="319"/>
    </row>
    <row r="2270" ht="12.75">
      <c r="D2270" s="319"/>
    </row>
    <row r="2271" ht="12.75">
      <c r="D2271" s="319"/>
    </row>
    <row r="2272" ht="12.75">
      <c r="D2272" s="319"/>
    </row>
    <row r="2273" ht="12.75">
      <c r="D2273" s="319"/>
    </row>
    <row r="2274" ht="12.75">
      <c r="D2274" s="319"/>
    </row>
    <row r="2275" ht="12.75">
      <c r="D2275" s="319"/>
    </row>
    <row r="2276" ht="12.75">
      <c r="D2276" s="319"/>
    </row>
    <row r="2277" ht="12.75">
      <c r="D2277" s="319"/>
    </row>
    <row r="2278" ht="12.75">
      <c r="D2278" s="319"/>
    </row>
    <row r="2279" ht="12.75">
      <c r="D2279" s="319"/>
    </row>
    <row r="2280" ht="12.75">
      <c r="D2280" s="319"/>
    </row>
    <row r="2281" ht="12.75">
      <c r="D2281" s="319"/>
    </row>
    <row r="2282" ht="12.75">
      <c r="D2282" s="319"/>
    </row>
    <row r="2283" ht="12.75">
      <c r="D2283" s="319"/>
    </row>
    <row r="2284" ht="12.75">
      <c r="D2284" s="319"/>
    </row>
    <row r="2285" ht="12.75">
      <c r="D2285" s="319"/>
    </row>
    <row r="2286" ht="12.75">
      <c r="D2286" s="319"/>
    </row>
    <row r="2287" ht="12.75">
      <c r="D2287" s="319"/>
    </row>
    <row r="2288" ht="12.75">
      <c r="D2288" s="319"/>
    </row>
    <row r="2289" ht="12.75">
      <c r="D2289" s="319"/>
    </row>
    <row r="2290" ht="12.75">
      <c r="D2290" s="319"/>
    </row>
    <row r="2291" ht="12.75">
      <c r="D2291" s="319"/>
    </row>
    <row r="2292" ht="12.75">
      <c r="D2292" s="319"/>
    </row>
    <row r="2293" ht="12.75">
      <c r="D2293" s="319"/>
    </row>
    <row r="2294" ht="12.75">
      <c r="D2294" s="319"/>
    </row>
    <row r="2295" ht="12.75">
      <c r="D2295" s="319"/>
    </row>
    <row r="2296" ht="12.75">
      <c r="D2296" s="319"/>
    </row>
    <row r="2297" ht="12.75">
      <c r="D2297" s="319"/>
    </row>
    <row r="2298" ht="12.75">
      <c r="D2298" s="319"/>
    </row>
    <row r="2299" ht="12.75">
      <c r="D2299" s="319"/>
    </row>
    <row r="2300" ht="12.75">
      <c r="D2300" s="319"/>
    </row>
    <row r="2301" ht="12.75">
      <c r="D2301" s="319"/>
    </row>
    <row r="2302" ht="12.75">
      <c r="D2302" s="319"/>
    </row>
    <row r="2303" ht="12.75">
      <c r="D2303" s="319"/>
    </row>
    <row r="2304" ht="12.75">
      <c r="D2304" s="319"/>
    </row>
    <row r="2305" ht="12.75">
      <c r="D2305" s="319"/>
    </row>
    <row r="2306" ht="12.75">
      <c r="D2306" s="319"/>
    </row>
    <row r="2307" ht="12.75">
      <c r="D2307" s="319"/>
    </row>
    <row r="2308" ht="12.75">
      <c r="D2308" s="319"/>
    </row>
    <row r="2309" ht="12.75">
      <c r="D2309" s="319"/>
    </row>
    <row r="2310" ht="12.75">
      <c r="D2310" s="319"/>
    </row>
    <row r="2311" ht="12.75">
      <c r="D2311" s="319"/>
    </row>
    <row r="2312" ht="12.75">
      <c r="D2312" s="319"/>
    </row>
    <row r="2313" ht="12.75">
      <c r="D2313" s="319"/>
    </row>
    <row r="2314" ht="12.75">
      <c r="D2314" s="319"/>
    </row>
    <row r="2315" ht="12.75">
      <c r="D2315" s="319"/>
    </row>
    <row r="2316" ht="12.75">
      <c r="D2316" s="319"/>
    </row>
    <row r="2317" ht="12.75">
      <c r="D2317" s="319"/>
    </row>
    <row r="2318" ht="12.75">
      <c r="D2318" s="319"/>
    </row>
    <row r="2319" ht="12.75">
      <c r="D2319" s="319"/>
    </row>
    <row r="2320" ht="12.75">
      <c r="D2320" s="319"/>
    </row>
    <row r="2321" ht="12.75">
      <c r="D2321" s="319"/>
    </row>
    <row r="2322" ht="12.75">
      <c r="D2322" s="319"/>
    </row>
    <row r="2323" ht="12.75">
      <c r="D2323" s="319"/>
    </row>
    <row r="2324" ht="12.75">
      <c r="D2324" s="319"/>
    </row>
    <row r="2325" ht="12.75">
      <c r="D2325" s="319"/>
    </row>
    <row r="2326" ht="12.75">
      <c r="D2326" s="319"/>
    </row>
    <row r="2327" ht="12.75">
      <c r="D2327" s="319"/>
    </row>
    <row r="2328" ht="12.75">
      <c r="D2328" s="319"/>
    </row>
    <row r="2329" ht="12.75">
      <c r="D2329" s="319"/>
    </row>
    <row r="2330" ht="12.75">
      <c r="D2330" s="319"/>
    </row>
    <row r="2331" ht="12.75">
      <c r="D2331" s="319"/>
    </row>
    <row r="2332" ht="12.75">
      <c r="D2332" s="319"/>
    </row>
    <row r="2333" ht="12.75">
      <c r="D2333" s="319"/>
    </row>
    <row r="2334" ht="12.75">
      <c r="D2334" s="319"/>
    </row>
    <row r="2335" ht="12.75">
      <c r="D2335" s="319"/>
    </row>
    <row r="2336" ht="12.75">
      <c r="D2336" s="319"/>
    </row>
    <row r="2337" ht="12.75">
      <c r="D2337" s="319"/>
    </row>
    <row r="2338" ht="12.75">
      <c r="D2338" s="319"/>
    </row>
    <row r="2339" ht="12.75">
      <c r="D2339" s="319"/>
    </row>
    <row r="2340" ht="12.75">
      <c r="D2340" s="319"/>
    </row>
    <row r="2341" ht="12.75">
      <c r="D2341" s="319"/>
    </row>
    <row r="2342" ht="12.75">
      <c r="D2342" s="319"/>
    </row>
    <row r="2343" ht="12.75">
      <c r="D2343" s="319"/>
    </row>
    <row r="2344" ht="12.75">
      <c r="D2344" s="319"/>
    </row>
    <row r="2345" ht="12.75">
      <c r="D2345" s="319"/>
    </row>
    <row r="2346" ht="12.75">
      <c r="D2346" s="319"/>
    </row>
    <row r="2347" ht="12.75">
      <c r="D2347" s="319"/>
    </row>
    <row r="2348" ht="12.75">
      <c r="D2348" s="319"/>
    </row>
    <row r="2349" ht="12.75">
      <c r="D2349" s="319"/>
    </row>
    <row r="2350" ht="12.75">
      <c r="D2350" s="319"/>
    </row>
    <row r="2351" ht="12.75">
      <c r="D2351" s="319"/>
    </row>
    <row r="2352" ht="12.75">
      <c r="D2352" s="319"/>
    </row>
    <row r="2353" ht="12.75">
      <c r="D2353" s="319"/>
    </row>
    <row r="2354" ht="12.75">
      <c r="D2354" s="319"/>
    </row>
    <row r="2355" ht="12.75">
      <c r="D2355" s="319"/>
    </row>
    <row r="2356" ht="12.75">
      <c r="D2356" s="319"/>
    </row>
    <row r="2357" ht="12.75">
      <c r="D2357" s="319"/>
    </row>
    <row r="2358" ht="12.75">
      <c r="D2358" s="319"/>
    </row>
    <row r="2359" ht="12.75">
      <c r="D2359" s="319"/>
    </row>
    <row r="2360" ht="12.75">
      <c r="D2360" s="319"/>
    </row>
    <row r="2361" ht="12.75">
      <c r="D2361" s="319"/>
    </row>
    <row r="2362" ht="12.75">
      <c r="D2362" s="319"/>
    </row>
    <row r="2363" ht="12.75">
      <c r="D2363" s="319"/>
    </row>
    <row r="2364" ht="12.75">
      <c r="D2364" s="319"/>
    </row>
    <row r="2365" ht="12.75">
      <c r="D2365" s="319"/>
    </row>
    <row r="2366" ht="12.75">
      <c r="D2366" s="319"/>
    </row>
    <row r="2367" ht="12.75">
      <c r="D2367" s="319"/>
    </row>
    <row r="2368" ht="12.75">
      <c r="D2368" s="319"/>
    </row>
    <row r="2369" ht="12.75">
      <c r="D2369" s="319"/>
    </row>
    <row r="2370" ht="12.75">
      <c r="D2370" s="319"/>
    </row>
    <row r="2371" ht="12.75">
      <c r="D2371" s="319"/>
    </row>
    <row r="2372" ht="12.75">
      <c r="D2372" s="319"/>
    </row>
    <row r="2373" ht="12.75">
      <c r="D2373" s="319"/>
    </row>
    <row r="2374" ht="12.75">
      <c r="D2374" s="319"/>
    </row>
    <row r="2375" ht="12.75">
      <c r="D2375" s="319"/>
    </row>
    <row r="2376" ht="12.75">
      <c r="D2376" s="319"/>
    </row>
    <row r="2377" ht="12.75">
      <c r="D2377" s="319"/>
    </row>
    <row r="2378" ht="12.75">
      <c r="D2378" s="319"/>
    </row>
    <row r="2379" ht="12.75">
      <c r="D2379" s="319"/>
    </row>
    <row r="2380" ht="12.75">
      <c r="D2380" s="319"/>
    </row>
    <row r="2381" ht="12.75">
      <c r="D2381" s="319"/>
    </row>
    <row r="2382" ht="12.75">
      <c r="D2382" s="319"/>
    </row>
    <row r="2383" ht="12.75">
      <c r="D2383" s="319"/>
    </row>
    <row r="2384" ht="12.75">
      <c r="D2384" s="319"/>
    </row>
    <row r="2385" ht="12.75">
      <c r="D2385" s="319"/>
    </row>
    <row r="2386" ht="12.75">
      <c r="D2386" s="319"/>
    </row>
    <row r="2387" ht="12.75">
      <c r="D2387" s="319"/>
    </row>
    <row r="2388" ht="12.75">
      <c r="D2388" s="319"/>
    </row>
    <row r="2389" ht="12.75">
      <c r="D2389" s="319"/>
    </row>
    <row r="2390" ht="12.75">
      <c r="D2390" s="319"/>
    </row>
    <row r="2391" ht="12.75">
      <c r="D2391" s="319"/>
    </row>
    <row r="2392" ht="12.75">
      <c r="D2392" s="319"/>
    </row>
    <row r="2393" ht="12.75">
      <c r="D2393" s="319"/>
    </row>
    <row r="2394" ht="12.75">
      <c r="D2394" s="319"/>
    </row>
    <row r="2395" ht="12.75">
      <c r="D2395" s="319"/>
    </row>
    <row r="2396" ht="12.75">
      <c r="D2396" s="319"/>
    </row>
    <row r="2397" ht="12.75">
      <c r="D2397" s="319"/>
    </row>
    <row r="2398" ht="12.75">
      <c r="D2398" s="319"/>
    </row>
    <row r="2399" ht="12.75">
      <c r="D2399" s="319"/>
    </row>
    <row r="2400" ht="12.75">
      <c r="D2400" s="319"/>
    </row>
    <row r="2401" ht="12.75">
      <c r="D2401" s="319"/>
    </row>
    <row r="2402" ht="12.75">
      <c r="D2402" s="319"/>
    </row>
    <row r="2403" ht="12.75">
      <c r="D2403" s="319"/>
    </row>
    <row r="2404" ht="12.75">
      <c r="D2404" s="319"/>
    </row>
    <row r="2405" ht="12.75">
      <c r="D2405" s="319"/>
    </row>
    <row r="2406" ht="12.75">
      <c r="D2406" s="319"/>
    </row>
    <row r="2407" ht="12.75">
      <c r="D2407" s="319"/>
    </row>
    <row r="2408" ht="12.75">
      <c r="D2408" s="319"/>
    </row>
    <row r="2409" ht="12.75">
      <c r="D2409" s="319"/>
    </row>
    <row r="2410" ht="12.75">
      <c r="D2410" s="319"/>
    </row>
    <row r="2411" ht="12.75">
      <c r="D2411" s="319"/>
    </row>
    <row r="2412" ht="12.75">
      <c r="D2412" s="319"/>
    </row>
    <row r="2413" ht="12.75">
      <c r="D2413" s="319"/>
    </row>
    <row r="2414" ht="12.75">
      <c r="D2414" s="319"/>
    </row>
    <row r="2415" ht="12.75">
      <c r="D2415" s="319"/>
    </row>
    <row r="2416" ht="12.75">
      <c r="D2416" s="319"/>
    </row>
    <row r="2417" ht="12.75">
      <c r="D2417" s="319"/>
    </row>
    <row r="2418" ht="12.75">
      <c r="D2418" s="319"/>
    </row>
    <row r="2419" ht="12.75">
      <c r="D2419" s="319"/>
    </row>
    <row r="2420" ht="12.75">
      <c r="D2420" s="319"/>
    </row>
    <row r="2421" ht="12.75">
      <c r="D2421" s="319"/>
    </row>
    <row r="2422" ht="12.75">
      <c r="D2422" s="319"/>
    </row>
    <row r="2423" ht="12.75">
      <c r="D2423" s="319"/>
    </row>
    <row r="2424" ht="12.75">
      <c r="D2424" s="319"/>
    </row>
    <row r="2425" ht="12.75">
      <c r="D2425" s="319"/>
    </row>
    <row r="2426" ht="12.75">
      <c r="D2426" s="319"/>
    </row>
    <row r="2427" ht="12.75">
      <c r="D2427" s="319"/>
    </row>
    <row r="2428" ht="12.75">
      <c r="D2428" s="319"/>
    </row>
    <row r="2429" ht="12.75">
      <c r="D2429" s="319"/>
    </row>
    <row r="2430" ht="12.75">
      <c r="D2430" s="319"/>
    </row>
    <row r="2431" ht="12.75">
      <c r="D2431" s="319"/>
    </row>
    <row r="2432" ht="12.75">
      <c r="D2432" s="319"/>
    </row>
    <row r="2433" ht="12.75">
      <c r="D2433" s="319"/>
    </row>
    <row r="2434" ht="12.75">
      <c r="D2434" s="319"/>
    </row>
    <row r="2435" ht="12.75">
      <c r="D2435" s="319"/>
    </row>
    <row r="2436" ht="12.75">
      <c r="D2436" s="319"/>
    </row>
    <row r="2437" ht="12.75">
      <c r="D2437" s="319"/>
    </row>
    <row r="2438" ht="12.75">
      <c r="D2438" s="319"/>
    </row>
    <row r="2439" ht="12.75">
      <c r="D2439" s="319"/>
    </row>
    <row r="2440" ht="12.75">
      <c r="D2440" s="319"/>
    </row>
    <row r="2441" ht="12.75">
      <c r="D2441" s="319"/>
    </row>
    <row r="2442" ht="12.75">
      <c r="D2442" s="319"/>
    </row>
    <row r="2443" ht="12.75">
      <c r="D2443" s="319"/>
    </row>
    <row r="2444" ht="12.75">
      <c r="D2444" s="319"/>
    </row>
    <row r="2445" ht="12.75">
      <c r="D2445" s="319"/>
    </row>
    <row r="2446" ht="12.75">
      <c r="D2446" s="319"/>
    </row>
    <row r="2447" ht="12.75">
      <c r="D2447" s="319"/>
    </row>
    <row r="2448" ht="12.75">
      <c r="D2448" s="319"/>
    </row>
    <row r="2449" ht="12.75">
      <c r="D2449" s="319"/>
    </row>
    <row r="2450" ht="12.75">
      <c r="D2450" s="319"/>
    </row>
    <row r="2451" ht="12.75">
      <c r="D2451" s="319"/>
    </row>
    <row r="2452" ht="12.75">
      <c r="D2452" s="319"/>
    </row>
    <row r="2453" ht="12.75">
      <c r="D2453" s="319"/>
    </row>
    <row r="2454" ht="12.75">
      <c r="D2454" s="319"/>
    </row>
    <row r="2455" ht="12.75">
      <c r="D2455" s="319"/>
    </row>
    <row r="2456" ht="12.75">
      <c r="D2456" s="319"/>
    </row>
    <row r="2457" ht="12.75">
      <c r="D2457" s="319"/>
    </row>
    <row r="2458" ht="12.75">
      <c r="D2458" s="319"/>
    </row>
    <row r="2459" ht="12.75">
      <c r="D2459" s="319"/>
    </row>
    <row r="2460" ht="12.75">
      <c r="D2460" s="319"/>
    </row>
    <row r="2461" ht="12.75">
      <c r="D2461" s="319"/>
    </row>
    <row r="2462" ht="12.75">
      <c r="D2462" s="319"/>
    </row>
    <row r="2463" ht="12.75">
      <c r="D2463" s="319"/>
    </row>
    <row r="2464" ht="12.75">
      <c r="D2464" s="319"/>
    </row>
    <row r="2465" ht="12.75">
      <c r="D2465" s="319"/>
    </row>
    <row r="2466" ht="12.75">
      <c r="D2466" s="319"/>
    </row>
    <row r="2467" ht="12.75">
      <c r="D2467" s="319"/>
    </row>
    <row r="2468" ht="12.75">
      <c r="D2468" s="319"/>
    </row>
    <row r="2469" ht="12.75">
      <c r="D2469" s="319"/>
    </row>
    <row r="2470" ht="12.75">
      <c r="D2470" s="319"/>
    </row>
    <row r="2471" ht="12.75">
      <c r="D2471" s="319"/>
    </row>
    <row r="2472" ht="12.75">
      <c r="D2472" s="319"/>
    </row>
    <row r="2473" ht="12.75">
      <c r="D2473" s="319"/>
    </row>
    <row r="2474" ht="12.75">
      <c r="D2474" s="319"/>
    </row>
    <row r="2475" ht="12.75">
      <c r="D2475" s="319"/>
    </row>
    <row r="2476" ht="12.75">
      <c r="D2476" s="319"/>
    </row>
    <row r="2477" ht="12.75">
      <c r="D2477" s="319"/>
    </row>
    <row r="2478" ht="12.75">
      <c r="D2478" s="319"/>
    </row>
    <row r="2479" ht="12.75">
      <c r="D2479" s="319"/>
    </row>
    <row r="2480" ht="12.75">
      <c r="D2480" s="319"/>
    </row>
    <row r="2481" ht="12.75">
      <c r="D2481" s="319"/>
    </row>
    <row r="2482" ht="12.75">
      <c r="D2482" s="319"/>
    </row>
    <row r="2483" ht="12.75">
      <c r="D2483" s="319"/>
    </row>
    <row r="2484" ht="12.75">
      <c r="D2484" s="319"/>
    </row>
    <row r="2485" ht="12.75">
      <c r="D2485" s="319"/>
    </row>
    <row r="2486" ht="12.75">
      <c r="D2486" s="319"/>
    </row>
    <row r="2487" ht="12.75">
      <c r="D2487" s="319"/>
    </row>
    <row r="2488" ht="12.75">
      <c r="D2488" s="319"/>
    </row>
    <row r="2489" ht="12.75">
      <c r="D2489" s="319"/>
    </row>
    <row r="2490" ht="12.75">
      <c r="D2490" s="319"/>
    </row>
    <row r="2491" ht="12.75">
      <c r="D2491" s="319"/>
    </row>
    <row r="2492" ht="12.75">
      <c r="D2492" s="319"/>
    </row>
    <row r="2493" ht="12.75">
      <c r="D2493" s="319"/>
    </row>
    <row r="2494" ht="12.75">
      <c r="D2494" s="319"/>
    </row>
    <row r="2495" ht="12.75">
      <c r="D2495" s="319"/>
    </row>
    <row r="2496" ht="12.75">
      <c r="D2496" s="319"/>
    </row>
    <row r="2497" ht="12.75">
      <c r="D2497" s="319"/>
    </row>
    <row r="2498" ht="12.75">
      <c r="D2498" s="319"/>
    </row>
    <row r="2499" ht="12.75">
      <c r="D2499" s="319"/>
    </row>
    <row r="2500" ht="12.75">
      <c r="D2500" s="319"/>
    </row>
    <row r="2501" ht="12.75">
      <c r="D2501" s="319"/>
    </row>
    <row r="2502" ht="12.75">
      <c r="D2502" s="319"/>
    </row>
    <row r="2503" ht="12.75">
      <c r="D2503" s="319"/>
    </row>
    <row r="2504" ht="12.75">
      <c r="D2504" s="319"/>
    </row>
    <row r="2505" ht="12.75">
      <c r="D2505" s="319"/>
    </row>
    <row r="2506" ht="12.75">
      <c r="D2506" s="319"/>
    </row>
    <row r="2507" ht="12.75">
      <c r="D2507" s="319"/>
    </row>
    <row r="2508" ht="12.75">
      <c r="D2508" s="319"/>
    </row>
    <row r="2509" ht="12.75">
      <c r="D2509" s="319"/>
    </row>
    <row r="2510" ht="12.75">
      <c r="D2510" s="319"/>
    </row>
    <row r="2511" ht="12.75">
      <c r="D2511" s="319"/>
    </row>
    <row r="2512" ht="12.75">
      <c r="D2512" s="319"/>
    </row>
    <row r="2513" ht="12.75">
      <c r="D2513" s="319"/>
    </row>
    <row r="2514" ht="12.75">
      <c r="D2514" s="319"/>
    </row>
    <row r="2515" ht="12.75">
      <c r="D2515" s="319"/>
    </row>
    <row r="2516" ht="12.75">
      <c r="D2516" s="319"/>
    </row>
    <row r="2517" ht="12.75">
      <c r="D2517" s="319"/>
    </row>
    <row r="2518" ht="12.75">
      <c r="D2518" s="319"/>
    </row>
    <row r="2519" ht="12.75">
      <c r="D2519" s="319"/>
    </row>
    <row r="2520" ht="12.75">
      <c r="D2520" s="319"/>
    </row>
    <row r="2521" ht="12.75">
      <c r="D2521" s="319"/>
    </row>
    <row r="2522" ht="12.75">
      <c r="D2522" s="319"/>
    </row>
    <row r="2523" ht="12.75">
      <c r="D2523" s="319"/>
    </row>
    <row r="2524" ht="12.75">
      <c r="D2524" s="319"/>
    </row>
    <row r="2525" ht="12.75">
      <c r="D2525" s="319"/>
    </row>
    <row r="2526" ht="12.75">
      <c r="D2526" s="319"/>
    </row>
    <row r="2527" ht="12.75">
      <c r="D2527" s="319"/>
    </row>
    <row r="2528" ht="12.75">
      <c r="D2528" s="319"/>
    </row>
    <row r="2529" ht="12.75">
      <c r="D2529" s="319"/>
    </row>
    <row r="2530" ht="12.75">
      <c r="D2530" s="319"/>
    </row>
    <row r="2531" ht="12.75">
      <c r="D2531" s="319"/>
    </row>
    <row r="2532" ht="12.75">
      <c r="D2532" s="319"/>
    </row>
    <row r="2533" ht="12.75">
      <c r="D2533" s="319"/>
    </row>
    <row r="2534" ht="12.75">
      <c r="D2534" s="319"/>
    </row>
    <row r="2535" ht="12.75">
      <c r="D2535" s="319"/>
    </row>
    <row r="2536" ht="12.75">
      <c r="D2536" s="319"/>
    </row>
    <row r="2537" ht="12.75">
      <c r="D2537" s="319"/>
    </row>
    <row r="2538" ht="12.75">
      <c r="D2538" s="319"/>
    </row>
    <row r="2539" ht="12.75">
      <c r="D2539" s="319"/>
    </row>
    <row r="2540" ht="12.75">
      <c r="D2540" s="319"/>
    </row>
    <row r="2541" ht="12.75">
      <c r="D2541" s="319"/>
    </row>
    <row r="2542" ht="12.75">
      <c r="D2542" s="319"/>
    </row>
    <row r="2543" ht="12.75">
      <c r="D2543" s="319"/>
    </row>
    <row r="2544" ht="12.75">
      <c r="D2544" s="319"/>
    </row>
    <row r="2545" ht="12.75">
      <c r="D2545" s="319"/>
    </row>
    <row r="2546" ht="12.75">
      <c r="D2546" s="319"/>
    </row>
    <row r="2547" ht="12.75">
      <c r="D2547" s="319"/>
    </row>
    <row r="2548" ht="12.75">
      <c r="D2548" s="319"/>
    </row>
    <row r="2549" ht="12.75">
      <c r="D2549" s="319"/>
    </row>
    <row r="2550" ht="12.75">
      <c r="D2550" s="319"/>
    </row>
    <row r="2551" ht="12.75">
      <c r="D2551" s="319"/>
    </row>
    <row r="2552" ht="12.75">
      <c r="D2552" s="319"/>
    </row>
    <row r="2553" ht="12.75">
      <c r="D2553" s="319"/>
    </row>
    <row r="2554" ht="12.75">
      <c r="D2554" s="319"/>
    </row>
    <row r="2555" ht="12.75">
      <c r="D2555" s="319"/>
    </row>
    <row r="2556" ht="12.75">
      <c r="D2556" s="319"/>
    </row>
    <row r="2557" ht="12.75">
      <c r="D2557" s="319"/>
    </row>
    <row r="2558" ht="12.75">
      <c r="D2558" s="319"/>
    </row>
    <row r="2559" ht="12.75">
      <c r="D2559" s="319"/>
    </row>
    <row r="2560" ht="12.75">
      <c r="D2560" s="319"/>
    </row>
    <row r="2561" ht="12.75">
      <c r="D2561" s="319"/>
    </row>
    <row r="2562" ht="12.75">
      <c r="D2562" s="319"/>
    </row>
    <row r="2563" ht="12.75">
      <c r="D2563" s="319"/>
    </row>
    <row r="2564" ht="12.75">
      <c r="D2564" s="319"/>
    </row>
    <row r="2565" ht="12.75">
      <c r="D2565" s="319"/>
    </row>
    <row r="2566" ht="12.75">
      <c r="D2566" s="319"/>
    </row>
    <row r="2567" ht="12.75">
      <c r="D2567" s="319"/>
    </row>
    <row r="2568" ht="12.75">
      <c r="D2568" s="319"/>
    </row>
    <row r="2569" ht="12.75">
      <c r="D2569" s="319"/>
    </row>
    <row r="2570" ht="12.75">
      <c r="D2570" s="319"/>
    </row>
    <row r="2571" ht="12.75">
      <c r="D2571" s="319"/>
    </row>
    <row r="2572" ht="12.75">
      <c r="D2572" s="319"/>
    </row>
    <row r="2573" ht="12.75">
      <c r="D2573" s="319"/>
    </row>
    <row r="2574" ht="12.75">
      <c r="D2574" s="319"/>
    </row>
    <row r="2575" ht="12.75">
      <c r="D2575" s="319"/>
    </row>
    <row r="2576" ht="12.75">
      <c r="D2576" s="319"/>
    </row>
    <row r="2577" ht="12.75">
      <c r="D2577" s="319"/>
    </row>
    <row r="2578" ht="12.75">
      <c r="D2578" s="319"/>
    </row>
    <row r="2579" ht="12.75">
      <c r="D2579" s="319"/>
    </row>
    <row r="2580" ht="12.75">
      <c r="D2580" s="319"/>
    </row>
    <row r="2581" ht="12.75">
      <c r="D2581" s="319"/>
    </row>
    <row r="2582" ht="12.75">
      <c r="D2582" s="319"/>
    </row>
    <row r="2583" ht="12.75">
      <c r="D2583" s="319"/>
    </row>
    <row r="2584" ht="12.75">
      <c r="D2584" s="319"/>
    </row>
    <row r="2585" ht="12.75">
      <c r="D2585" s="319"/>
    </row>
    <row r="2586" ht="12.75">
      <c r="D2586" s="319"/>
    </row>
    <row r="2587" ht="12.75">
      <c r="D2587" s="319"/>
    </row>
    <row r="2588" ht="12.75">
      <c r="D2588" s="319"/>
    </row>
    <row r="2589" ht="12.75">
      <c r="D2589" s="319"/>
    </row>
    <row r="2590" ht="12.75">
      <c r="D2590" s="319"/>
    </row>
    <row r="2591" ht="12.75">
      <c r="D2591" s="319"/>
    </row>
    <row r="2592" ht="12.75">
      <c r="D2592" s="319"/>
    </row>
    <row r="2593" ht="12.75">
      <c r="D2593" s="319"/>
    </row>
    <row r="2594" ht="12.75">
      <c r="D2594" s="319"/>
    </row>
    <row r="2595" ht="12.75">
      <c r="D2595" s="319"/>
    </row>
    <row r="2596" ht="12.75">
      <c r="D2596" s="319"/>
    </row>
    <row r="2597" ht="12.75">
      <c r="D2597" s="319"/>
    </row>
    <row r="2598" ht="12.75">
      <c r="D2598" s="319"/>
    </row>
    <row r="2599" ht="12.75">
      <c r="D2599" s="319"/>
    </row>
    <row r="2600" ht="12.75">
      <c r="D2600" s="319"/>
    </row>
    <row r="2601" ht="12.75">
      <c r="D2601" s="319"/>
    </row>
    <row r="2602" ht="12.75">
      <c r="D2602" s="319"/>
    </row>
    <row r="2603" ht="12.75">
      <c r="D2603" s="319"/>
    </row>
    <row r="2604" ht="12.75">
      <c r="D2604" s="319"/>
    </row>
    <row r="2605" ht="12.75">
      <c r="D2605" s="319"/>
    </row>
    <row r="2606" ht="12.75">
      <c r="D2606" s="319"/>
    </row>
    <row r="2607" ht="12.75">
      <c r="D2607" s="319"/>
    </row>
    <row r="2608" ht="12.75">
      <c r="D2608" s="319"/>
    </row>
    <row r="2609" ht="12.75">
      <c r="D2609" s="319"/>
    </row>
    <row r="2610" ht="12.75">
      <c r="D2610" s="319"/>
    </row>
    <row r="2611" ht="12.75">
      <c r="D2611" s="319"/>
    </row>
    <row r="2612" ht="12.75">
      <c r="D2612" s="319"/>
    </row>
    <row r="2613" ht="12.75">
      <c r="D2613" s="319"/>
    </row>
    <row r="2614" ht="12.75">
      <c r="D2614" s="319"/>
    </row>
    <row r="2615" ht="12.75">
      <c r="D2615" s="319"/>
    </row>
    <row r="2616" ht="12.75">
      <c r="D2616" s="319"/>
    </row>
    <row r="2617" ht="12.75">
      <c r="D2617" s="319"/>
    </row>
    <row r="2618" ht="12.75">
      <c r="D2618" s="319"/>
    </row>
    <row r="2619" ht="12.75">
      <c r="D2619" s="319"/>
    </row>
    <row r="2620" ht="12.75">
      <c r="D2620" s="319"/>
    </row>
    <row r="2621" ht="12.75">
      <c r="D2621" s="319"/>
    </row>
    <row r="2622" ht="12.75">
      <c r="D2622" s="319"/>
    </row>
    <row r="2623" ht="12.75">
      <c r="D2623" s="319"/>
    </row>
    <row r="2624" ht="12.75">
      <c r="D2624" s="319"/>
    </row>
    <row r="2625" ht="12.75">
      <c r="D2625" s="319"/>
    </row>
    <row r="2626" ht="12.75">
      <c r="D2626" s="319"/>
    </row>
    <row r="2627" ht="12.75">
      <c r="D2627" s="319"/>
    </row>
    <row r="2628" ht="12.75">
      <c r="D2628" s="319"/>
    </row>
    <row r="2629" ht="12.75">
      <c r="D2629" s="319"/>
    </row>
    <row r="2630" ht="12.75">
      <c r="D2630" s="319"/>
    </row>
    <row r="2631" ht="12.75">
      <c r="D2631" s="319"/>
    </row>
    <row r="2632" ht="12.75">
      <c r="D2632" s="319"/>
    </row>
    <row r="2633" ht="12.75">
      <c r="D2633" s="319"/>
    </row>
    <row r="2634" ht="12.75">
      <c r="D2634" s="319"/>
    </row>
    <row r="2635" ht="12.75">
      <c r="D2635" s="319"/>
    </row>
    <row r="2636" ht="12.75">
      <c r="D2636" s="319"/>
    </row>
    <row r="2637" ht="12.75">
      <c r="D2637" s="319"/>
    </row>
    <row r="2638" ht="12.75">
      <c r="D2638" s="319"/>
    </row>
    <row r="2639" ht="12.75">
      <c r="D2639" s="319"/>
    </row>
    <row r="2640" ht="12.75">
      <c r="D2640" s="319"/>
    </row>
    <row r="2641" ht="12.75">
      <c r="D2641" s="319"/>
    </row>
    <row r="2642" ht="12.75">
      <c r="D2642" s="319"/>
    </row>
    <row r="2643" ht="12.75">
      <c r="D2643" s="319"/>
    </row>
    <row r="2644" ht="12.75">
      <c r="D2644" s="319"/>
    </row>
    <row r="2645" ht="12.75">
      <c r="D2645" s="319"/>
    </row>
    <row r="2646" ht="12.75">
      <c r="D2646" s="319"/>
    </row>
    <row r="2647" ht="12.75">
      <c r="D2647" s="319"/>
    </row>
    <row r="2648" ht="12.75">
      <c r="D2648" s="319"/>
    </row>
    <row r="2649" ht="12.75">
      <c r="D2649" s="319"/>
    </row>
    <row r="2650" ht="12.75">
      <c r="D2650" s="319"/>
    </row>
    <row r="2651" ht="12.75">
      <c r="D2651" s="319"/>
    </row>
    <row r="2652" ht="12.75">
      <c r="D2652" s="319"/>
    </row>
    <row r="2653" ht="12.75">
      <c r="D2653" s="319"/>
    </row>
    <row r="2654" ht="12.75">
      <c r="D2654" s="319"/>
    </row>
    <row r="2655" ht="12.75">
      <c r="D2655" s="319"/>
    </row>
    <row r="2656" ht="12.75">
      <c r="D2656" s="319"/>
    </row>
    <row r="2657" ht="12.75">
      <c r="D2657" s="319"/>
    </row>
    <row r="2658" ht="12.75">
      <c r="D2658" s="319"/>
    </row>
    <row r="2659" ht="12.75">
      <c r="D2659" s="319"/>
    </row>
    <row r="2660" ht="12.75">
      <c r="D2660" s="319"/>
    </row>
    <row r="2661" ht="12.75">
      <c r="D2661" s="319"/>
    </row>
    <row r="2662" ht="12.75">
      <c r="D2662" s="319"/>
    </row>
    <row r="2663" ht="12.75">
      <c r="D2663" s="319"/>
    </row>
    <row r="2664" ht="12.75">
      <c r="D2664" s="319"/>
    </row>
    <row r="2665" ht="12.75">
      <c r="D2665" s="319"/>
    </row>
    <row r="2666" ht="12.75">
      <c r="D2666" s="319"/>
    </row>
    <row r="2667" ht="12.75">
      <c r="D2667" s="319"/>
    </row>
    <row r="2668" ht="12.75">
      <c r="D2668" s="319"/>
    </row>
    <row r="2669" ht="12.75">
      <c r="D2669" s="319"/>
    </row>
    <row r="2670" ht="12.75">
      <c r="D2670" s="319"/>
    </row>
    <row r="2671" ht="12.75">
      <c r="D2671" s="319"/>
    </row>
    <row r="2672" ht="12.75">
      <c r="D2672" s="319"/>
    </row>
    <row r="2673" ht="12.75">
      <c r="D2673" s="319"/>
    </row>
    <row r="2674" ht="12.75">
      <c r="D2674" s="319"/>
    </row>
    <row r="2675" ht="12.75">
      <c r="D2675" s="319"/>
    </row>
    <row r="2676" ht="12.75">
      <c r="D2676" s="319"/>
    </row>
    <row r="2677" ht="12.75">
      <c r="D2677" s="319"/>
    </row>
    <row r="2678" ht="12.75">
      <c r="D2678" s="319"/>
    </row>
    <row r="2679" ht="12.75">
      <c r="D2679" s="319"/>
    </row>
    <row r="2680" ht="12.75">
      <c r="D2680" s="319"/>
    </row>
    <row r="2681" ht="12.75">
      <c r="D2681" s="319"/>
    </row>
    <row r="2682" ht="12.75">
      <c r="D2682" s="319"/>
    </row>
    <row r="2683" ht="12.75">
      <c r="D2683" s="319"/>
    </row>
    <row r="2684" ht="12.75">
      <c r="D2684" s="319"/>
    </row>
    <row r="2685" ht="12.75">
      <c r="D2685" s="319"/>
    </row>
    <row r="2686" ht="12.75">
      <c r="D2686" s="319"/>
    </row>
    <row r="2687" ht="12.75">
      <c r="D2687" s="319"/>
    </row>
    <row r="2688" ht="12.75">
      <c r="D2688" s="319"/>
    </row>
    <row r="2689" ht="12.75">
      <c r="D2689" s="319"/>
    </row>
    <row r="2690" ht="12.75">
      <c r="D2690" s="319"/>
    </row>
    <row r="2691" ht="12.75">
      <c r="D2691" s="319"/>
    </row>
    <row r="2692" ht="12.75">
      <c r="D2692" s="319"/>
    </row>
    <row r="2693" ht="12.75">
      <c r="D2693" s="319"/>
    </row>
    <row r="2694" ht="12.75">
      <c r="D2694" s="319"/>
    </row>
    <row r="2695" ht="12.75">
      <c r="D2695" s="319"/>
    </row>
    <row r="2696" ht="12.75">
      <c r="D2696" s="319"/>
    </row>
    <row r="2697" ht="12.75">
      <c r="D2697" s="319"/>
    </row>
    <row r="2698" ht="12.75">
      <c r="D2698" s="319"/>
    </row>
    <row r="2699" ht="12.75">
      <c r="D2699" s="319"/>
    </row>
    <row r="2700" ht="12.75">
      <c r="D2700" s="319"/>
    </row>
    <row r="2701" ht="12.75">
      <c r="D2701" s="319"/>
    </row>
    <row r="2702" ht="12.75">
      <c r="D2702" s="319"/>
    </row>
    <row r="2703" ht="12.75">
      <c r="D2703" s="319"/>
    </row>
    <row r="2704" ht="12.75">
      <c r="D2704" s="319"/>
    </row>
    <row r="2705" ht="12.75">
      <c r="D2705" s="319"/>
    </row>
    <row r="2706" ht="12.75">
      <c r="D2706" s="319"/>
    </row>
    <row r="2707" ht="12.75">
      <c r="D2707" s="319"/>
    </row>
    <row r="2708" ht="12.75">
      <c r="D2708" s="319"/>
    </row>
    <row r="2709" ht="12.75">
      <c r="D2709" s="319"/>
    </row>
    <row r="2710" ht="12.75">
      <c r="D2710" s="319"/>
    </row>
    <row r="2711" ht="12.75">
      <c r="D2711" s="319"/>
    </row>
    <row r="2712" ht="12.75">
      <c r="D2712" s="319"/>
    </row>
    <row r="2713" ht="12.75">
      <c r="D2713" s="319"/>
    </row>
    <row r="2714" ht="12.75">
      <c r="D2714" s="319"/>
    </row>
    <row r="2715" ht="12.75">
      <c r="D2715" s="319"/>
    </row>
    <row r="2716" ht="12.75">
      <c r="D2716" s="319"/>
    </row>
    <row r="2717" ht="12.75">
      <c r="D2717" s="319"/>
    </row>
    <row r="2718" ht="12.75">
      <c r="D2718" s="319"/>
    </row>
    <row r="2719" ht="12.75">
      <c r="D2719" s="319"/>
    </row>
    <row r="2720" ht="12.75">
      <c r="D2720" s="319"/>
    </row>
    <row r="2721" ht="12.75">
      <c r="D2721" s="319"/>
    </row>
    <row r="2722" ht="12.75">
      <c r="D2722" s="319"/>
    </row>
    <row r="2723" ht="12.75">
      <c r="D2723" s="319"/>
    </row>
    <row r="2724" ht="12.75">
      <c r="D2724" s="319"/>
    </row>
    <row r="2725" ht="12.75">
      <c r="D2725" s="319"/>
    </row>
    <row r="2726" ht="12.75">
      <c r="D2726" s="319"/>
    </row>
    <row r="2727" ht="12.75">
      <c r="D2727" s="319"/>
    </row>
    <row r="2728" ht="12.75">
      <c r="D2728" s="319"/>
    </row>
    <row r="2729" ht="12.75">
      <c r="D2729" s="319"/>
    </row>
    <row r="2730" ht="12.75">
      <c r="D2730" s="319"/>
    </row>
    <row r="2731" ht="12.75">
      <c r="D2731" s="319"/>
    </row>
    <row r="2732" ht="12.75">
      <c r="D2732" s="319"/>
    </row>
    <row r="2733" ht="12.75">
      <c r="D2733" s="319"/>
    </row>
    <row r="2734" ht="12.75">
      <c r="D2734" s="319"/>
    </row>
    <row r="2735" ht="12.75">
      <c r="D2735" s="319"/>
    </row>
    <row r="2736" ht="12.75">
      <c r="D2736" s="319"/>
    </row>
    <row r="2737" ht="12.75">
      <c r="D2737" s="319"/>
    </row>
    <row r="2738" ht="12.75">
      <c r="D2738" s="319"/>
    </row>
    <row r="2739" ht="12.75">
      <c r="D2739" s="319"/>
    </row>
    <row r="2740" ht="12.75">
      <c r="D2740" s="319"/>
    </row>
    <row r="2741" ht="12.75">
      <c r="D2741" s="319"/>
    </row>
    <row r="2742" ht="12.75">
      <c r="D2742" s="319"/>
    </row>
    <row r="2743" ht="12.75">
      <c r="D2743" s="319"/>
    </row>
    <row r="2744" ht="12.75">
      <c r="D2744" s="319"/>
    </row>
    <row r="2745" ht="12.75">
      <c r="D2745" s="319"/>
    </row>
    <row r="2746" ht="12.75">
      <c r="D2746" s="319"/>
    </row>
    <row r="2747" ht="12.75">
      <c r="D2747" s="319"/>
    </row>
    <row r="2748" ht="12.75">
      <c r="D2748" s="319"/>
    </row>
    <row r="2749" ht="12.75">
      <c r="D2749" s="319"/>
    </row>
    <row r="2750" ht="12.75">
      <c r="D2750" s="319"/>
    </row>
    <row r="2751" ht="12.75">
      <c r="D2751" s="319"/>
    </row>
    <row r="2752" ht="12.75">
      <c r="D2752" s="319"/>
    </row>
    <row r="2753" ht="12.75">
      <c r="D2753" s="319"/>
    </row>
    <row r="2754" ht="12.75">
      <c r="D2754" s="319"/>
    </row>
    <row r="2755" ht="12.75">
      <c r="D2755" s="319"/>
    </row>
    <row r="2756" ht="12.75">
      <c r="D2756" s="319"/>
    </row>
    <row r="2757" ht="12.75">
      <c r="D2757" s="319"/>
    </row>
    <row r="2758" ht="12.75">
      <c r="D2758" s="319"/>
    </row>
    <row r="2759" ht="12.75">
      <c r="D2759" s="319"/>
    </row>
    <row r="2760" ht="12.75">
      <c r="D2760" s="319"/>
    </row>
    <row r="2761" ht="12.75">
      <c r="D2761" s="319"/>
    </row>
    <row r="2762" ht="12.75">
      <c r="D2762" s="319"/>
    </row>
    <row r="2763" ht="12.75">
      <c r="D2763" s="319"/>
    </row>
    <row r="2764" ht="12.75">
      <c r="D2764" s="319"/>
    </row>
    <row r="2765" ht="12.75">
      <c r="D2765" s="319"/>
    </row>
    <row r="2766" ht="12.75">
      <c r="D2766" s="319"/>
    </row>
    <row r="2767" ht="12.75">
      <c r="D2767" s="319"/>
    </row>
    <row r="2768" ht="12.75">
      <c r="D2768" s="319"/>
    </row>
    <row r="2769" ht="12.75">
      <c r="D2769" s="319"/>
    </row>
    <row r="2770" ht="12.75">
      <c r="D2770" s="319"/>
    </row>
    <row r="2771" ht="12.75">
      <c r="D2771" s="319"/>
    </row>
    <row r="2772" ht="12.75">
      <c r="D2772" s="319"/>
    </row>
    <row r="2773" ht="12.75">
      <c r="D2773" s="319"/>
    </row>
    <row r="2774" ht="12.75">
      <c r="D2774" s="319"/>
    </row>
    <row r="2775" ht="12.75">
      <c r="D2775" s="319"/>
    </row>
    <row r="2776" ht="12.75">
      <c r="D2776" s="319"/>
    </row>
    <row r="2777" ht="12.75">
      <c r="D2777" s="319"/>
    </row>
    <row r="2778" ht="12.75">
      <c r="D2778" s="319"/>
    </row>
    <row r="2779" ht="12.75">
      <c r="D2779" s="319"/>
    </row>
    <row r="2780" ht="12.75">
      <c r="D2780" s="319"/>
    </row>
    <row r="2781" ht="12.75">
      <c r="D2781" s="319"/>
    </row>
    <row r="2782" ht="12.75">
      <c r="D2782" s="319"/>
    </row>
    <row r="2783" ht="12.75">
      <c r="D2783" s="319"/>
    </row>
    <row r="2784" ht="12.75">
      <c r="D2784" s="319"/>
    </row>
    <row r="2785" ht="12.75">
      <c r="D2785" s="319"/>
    </row>
    <row r="2786" ht="12.75">
      <c r="D2786" s="319"/>
    </row>
    <row r="2787" ht="12.75">
      <c r="D2787" s="319"/>
    </row>
    <row r="2788" ht="12.75">
      <c r="D2788" s="319"/>
    </row>
    <row r="2789" ht="12.75">
      <c r="D2789" s="319"/>
    </row>
    <row r="2790" ht="12.75">
      <c r="D2790" s="319"/>
    </row>
    <row r="2791" ht="12.75">
      <c r="D2791" s="319"/>
    </row>
    <row r="2792" ht="12.75">
      <c r="D2792" s="319"/>
    </row>
    <row r="2793" ht="12.75">
      <c r="D2793" s="319"/>
    </row>
    <row r="2794" ht="12.75">
      <c r="D2794" s="319"/>
    </row>
    <row r="2795" ht="12.75">
      <c r="D2795" s="319"/>
    </row>
    <row r="2796" ht="12.75">
      <c r="D2796" s="319"/>
    </row>
    <row r="2797" ht="12.75">
      <c r="D2797" s="319"/>
    </row>
    <row r="2798" ht="12.75">
      <c r="D2798" s="319"/>
    </row>
    <row r="2799" ht="12.75">
      <c r="D2799" s="319"/>
    </row>
    <row r="2800" ht="12.75">
      <c r="D2800" s="319"/>
    </row>
    <row r="2801" ht="12.75">
      <c r="D2801" s="319"/>
    </row>
    <row r="2802" ht="12.75">
      <c r="D2802" s="319"/>
    </row>
    <row r="2803" ht="12.75">
      <c r="D2803" s="319"/>
    </row>
    <row r="2804" ht="12.75">
      <c r="D2804" s="319"/>
    </row>
    <row r="2805" ht="12.75">
      <c r="D2805" s="319"/>
    </row>
    <row r="2806" ht="12.75">
      <c r="D2806" s="319"/>
    </row>
    <row r="2807" ht="12.75">
      <c r="D2807" s="319"/>
    </row>
    <row r="2808" ht="12.75">
      <c r="D2808" s="319"/>
    </row>
    <row r="2809" ht="12.75">
      <c r="D2809" s="319"/>
    </row>
    <row r="2810" ht="12.75">
      <c r="D2810" s="319"/>
    </row>
    <row r="2811" ht="12.75">
      <c r="D2811" s="319"/>
    </row>
    <row r="2812" ht="12.75">
      <c r="D2812" s="319"/>
    </row>
    <row r="2813" ht="12.75">
      <c r="D2813" s="319"/>
    </row>
    <row r="2814" ht="12.75">
      <c r="D2814" s="319"/>
    </row>
    <row r="2815" ht="12.75">
      <c r="D2815" s="319"/>
    </row>
    <row r="2816" ht="12.75">
      <c r="D2816" s="319"/>
    </row>
    <row r="2817" ht="12.75">
      <c r="D2817" s="319"/>
    </row>
    <row r="2818" ht="12.75">
      <c r="D2818" s="319"/>
    </row>
    <row r="2819" ht="12.75">
      <c r="D2819" s="319"/>
    </row>
    <row r="2820" ht="12.75">
      <c r="D2820" s="319"/>
    </row>
    <row r="2821" ht="12.75">
      <c r="D2821" s="319"/>
    </row>
    <row r="2822" ht="12.75">
      <c r="D2822" s="319"/>
    </row>
    <row r="2823" ht="12.75">
      <c r="D2823" s="319"/>
    </row>
    <row r="2824" ht="12.75">
      <c r="D2824" s="319"/>
    </row>
    <row r="2825" ht="12.75">
      <c r="D2825" s="319"/>
    </row>
    <row r="2826" ht="12.75">
      <c r="D2826" s="319"/>
    </row>
    <row r="2827" ht="12.75">
      <c r="D2827" s="319"/>
    </row>
    <row r="2828" ht="12.75">
      <c r="D2828" s="319"/>
    </row>
    <row r="2829" ht="12.75">
      <c r="D2829" s="319"/>
    </row>
    <row r="2830" ht="12.75">
      <c r="D2830" s="319"/>
    </row>
    <row r="2831" ht="12.75">
      <c r="D2831" s="319"/>
    </row>
    <row r="2832" ht="12.75">
      <c r="D2832" s="319"/>
    </row>
    <row r="2833" ht="12.75">
      <c r="D2833" s="319"/>
    </row>
    <row r="2834" ht="12.75">
      <c r="D2834" s="319"/>
    </row>
    <row r="2835" ht="12.75">
      <c r="D2835" s="319"/>
    </row>
    <row r="2836" ht="12.75">
      <c r="D2836" s="319"/>
    </row>
    <row r="2837" ht="12.75">
      <c r="D2837" s="319"/>
    </row>
    <row r="2838" ht="12.75">
      <c r="D2838" s="319"/>
    </row>
    <row r="2839" ht="12.75">
      <c r="D2839" s="319"/>
    </row>
    <row r="2840" ht="12.75">
      <c r="D2840" s="319"/>
    </row>
    <row r="2841" ht="12.75">
      <c r="D2841" s="319"/>
    </row>
    <row r="2842" ht="12.75">
      <c r="D2842" s="319"/>
    </row>
    <row r="2843" ht="12.75">
      <c r="D2843" s="319"/>
    </row>
    <row r="2844" ht="12.75">
      <c r="D2844" s="319"/>
    </row>
    <row r="2845" ht="12.75">
      <c r="D2845" s="319"/>
    </row>
    <row r="2846" ht="12.75">
      <c r="D2846" s="319"/>
    </row>
    <row r="2847" ht="12.75">
      <c r="D2847" s="319"/>
    </row>
    <row r="2848" ht="12.75">
      <c r="D2848" s="319"/>
    </row>
    <row r="2849" ht="12.75">
      <c r="D2849" s="319"/>
    </row>
    <row r="2850" ht="12.75">
      <c r="D2850" s="319"/>
    </row>
    <row r="2851" ht="12.75">
      <c r="D2851" s="319"/>
    </row>
    <row r="2852" ht="12.75">
      <c r="D2852" s="319"/>
    </row>
    <row r="2853" ht="12.75">
      <c r="D2853" s="319"/>
    </row>
    <row r="2854" ht="12.75">
      <c r="D2854" s="319"/>
    </row>
    <row r="2855" ht="12.75">
      <c r="D2855" s="319"/>
    </row>
    <row r="2856" ht="12.75">
      <c r="D2856" s="319"/>
    </row>
    <row r="2857" ht="12.75">
      <c r="D2857" s="319"/>
    </row>
    <row r="2858" ht="12.75">
      <c r="D2858" s="319"/>
    </row>
    <row r="2859" ht="12.75">
      <c r="D2859" s="319"/>
    </row>
    <row r="2860" ht="12.75">
      <c r="D2860" s="319"/>
    </row>
    <row r="2861" ht="12.75">
      <c r="D2861" s="319"/>
    </row>
    <row r="2862" ht="12.75">
      <c r="D2862" s="319"/>
    </row>
    <row r="2863" ht="12.75">
      <c r="D2863" s="319"/>
    </row>
    <row r="2864" ht="12.75">
      <c r="D2864" s="319"/>
    </row>
    <row r="2865" ht="12.75">
      <c r="D2865" s="319"/>
    </row>
    <row r="2866" ht="12.75">
      <c r="D2866" s="319"/>
    </row>
    <row r="2867" ht="12.75">
      <c r="D2867" s="319"/>
    </row>
    <row r="2868" ht="12.75">
      <c r="D2868" s="319"/>
    </row>
    <row r="2869" ht="12.75">
      <c r="D2869" s="319"/>
    </row>
    <row r="2870" ht="12.75">
      <c r="D2870" s="319"/>
    </row>
    <row r="2871" ht="12.75">
      <c r="D2871" s="319"/>
    </row>
    <row r="2872" ht="12.75">
      <c r="D2872" s="319"/>
    </row>
    <row r="2873" ht="12.75">
      <c r="D2873" s="319"/>
    </row>
    <row r="2874" ht="12.75">
      <c r="D2874" s="319"/>
    </row>
    <row r="2875" ht="12.75">
      <c r="D2875" s="319"/>
    </row>
    <row r="2876" ht="12.75">
      <c r="D2876" s="319"/>
    </row>
    <row r="2877" ht="12.75">
      <c r="D2877" s="319"/>
    </row>
    <row r="2878" ht="12.75">
      <c r="D2878" s="319"/>
    </row>
    <row r="2879" ht="12.75">
      <c r="D2879" s="319"/>
    </row>
    <row r="2880" ht="12.75">
      <c r="D2880" s="319"/>
    </row>
    <row r="2881" ht="12.75">
      <c r="D2881" s="319"/>
    </row>
    <row r="2882" ht="12.75">
      <c r="D2882" s="319"/>
    </row>
    <row r="2883" ht="12.75">
      <c r="D2883" s="319"/>
    </row>
    <row r="2884" ht="12.75">
      <c r="D2884" s="319"/>
    </row>
    <row r="2885" ht="12.75">
      <c r="D2885" s="319"/>
    </row>
    <row r="2886" ht="12.75">
      <c r="D2886" s="319"/>
    </row>
    <row r="2887" ht="12.75">
      <c r="D2887" s="319"/>
    </row>
    <row r="2888" ht="12.75">
      <c r="D2888" s="319"/>
    </row>
    <row r="2889" ht="12.75">
      <c r="D2889" s="319"/>
    </row>
    <row r="2890" ht="12.75">
      <c r="D2890" s="319"/>
    </row>
    <row r="2891" ht="12.75">
      <c r="D2891" s="319"/>
    </row>
    <row r="2892" ht="12.75">
      <c r="D2892" s="319"/>
    </row>
    <row r="2893" ht="12.75">
      <c r="D2893" s="319"/>
    </row>
    <row r="2894" ht="12.75">
      <c r="D2894" s="319"/>
    </row>
    <row r="2895" ht="12.75">
      <c r="D2895" s="319"/>
    </row>
    <row r="2896" ht="12.75">
      <c r="D2896" s="319"/>
    </row>
    <row r="2897" ht="12.75">
      <c r="D2897" s="319"/>
    </row>
    <row r="2898" ht="12.75">
      <c r="D2898" s="319"/>
    </row>
    <row r="2899" ht="12.75">
      <c r="D2899" s="319"/>
    </row>
    <row r="2900" ht="12.75">
      <c r="D2900" s="319"/>
    </row>
    <row r="2901" ht="12.75">
      <c r="D2901" s="319"/>
    </row>
    <row r="2902" ht="12.75">
      <c r="D2902" s="319"/>
    </row>
    <row r="2903" ht="12.75">
      <c r="D2903" s="319"/>
    </row>
    <row r="2904" ht="12.75">
      <c r="D2904" s="319"/>
    </row>
    <row r="2905" ht="12.75">
      <c r="D2905" s="319"/>
    </row>
    <row r="2906" ht="12.75">
      <c r="D2906" s="319"/>
    </row>
    <row r="2907" ht="12.75">
      <c r="D2907" s="319"/>
    </row>
    <row r="2908" ht="12.75">
      <c r="D2908" s="319"/>
    </row>
    <row r="2909" ht="12.75">
      <c r="D2909" s="319"/>
    </row>
    <row r="2910" ht="12.75">
      <c r="D2910" s="319"/>
    </row>
    <row r="2911" ht="12.75">
      <c r="D2911" s="319"/>
    </row>
    <row r="2912" ht="12.75">
      <c r="D2912" s="319"/>
    </row>
    <row r="2913" ht="12.75">
      <c r="D2913" s="319"/>
    </row>
    <row r="2914" ht="12.75">
      <c r="D2914" s="319"/>
    </row>
    <row r="2915" ht="12.75">
      <c r="D2915" s="319"/>
    </row>
    <row r="2916" ht="12.75">
      <c r="D2916" s="319"/>
    </row>
    <row r="2917" ht="12.75">
      <c r="D2917" s="319"/>
    </row>
    <row r="2918" ht="12.75">
      <c r="D2918" s="319"/>
    </row>
    <row r="2919" ht="12.75">
      <c r="D2919" s="319"/>
    </row>
    <row r="2920" ht="12.75">
      <c r="D2920" s="319"/>
    </row>
    <row r="2921" ht="12.75">
      <c r="D2921" s="319"/>
    </row>
    <row r="2922" ht="12.75">
      <c r="D2922" s="319"/>
    </row>
    <row r="2923" ht="12.75">
      <c r="D2923" s="319"/>
    </row>
    <row r="2924" ht="12.75">
      <c r="D2924" s="319"/>
    </row>
    <row r="2925" ht="12.75">
      <c r="D2925" s="319"/>
    </row>
    <row r="2926" ht="12.75">
      <c r="D2926" s="319"/>
    </row>
    <row r="2927" ht="12.75">
      <c r="D2927" s="319"/>
    </row>
    <row r="2928" ht="12.75">
      <c r="D2928" s="319"/>
    </row>
    <row r="2929" ht="12.75">
      <c r="D2929" s="319"/>
    </row>
    <row r="2930" ht="12.75">
      <c r="D2930" s="319"/>
    </row>
    <row r="2931" ht="12.75">
      <c r="D2931" s="319"/>
    </row>
    <row r="2932" ht="12.75">
      <c r="D2932" s="319"/>
    </row>
    <row r="2933" ht="12.75">
      <c r="D2933" s="319"/>
    </row>
    <row r="2934" ht="12.75">
      <c r="D2934" s="319"/>
    </row>
    <row r="2935" ht="12.75">
      <c r="D2935" s="319"/>
    </row>
    <row r="2936" ht="12.75">
      <c r="D2936" s="319"/>
    </row>
    <row r="2937" ht="12.75">
      <c r="D2937" s="319"/>
    </row>
    <row r="2938" ht="12.75">
      <c r="D2938" s="319"/>
    </row>
    <row r="2939" ht="12.75">
      <c r="D2939" s="319"/>
    </row>
    <row r="2940" ht="12.75">
      <c r="D2940" s="319"/>
    </row>
    <row r="2941" ht="12.75">
      <c r="D2941" s="319"/>
    </row>
    <row r="2942" ht="12.75">
      <c r="D2942" s="319"/>
    </row>
    <row r="2943" ht="12.75">
      <c r="D2943" s="319"/>
    </row>
    <row r="2944" ht="12.75">
      <c r="D2944" s="319"/>
    </row>
    <row r="2945" ht="12.75">
      <c r="D2945" s="319"/>
    </row>
    <row r="2946" ht="12.75">
      <c r="D2946" s="319"/>
    </row>
    <row r="2947" ht="12.75">
      <c r="D2947" s="319"/>
    </row>
    <row r="2948" ht="12.75">
      <c r="D2948" s="319"/>
    </row>
    <row r="2949" ht="12.75">
      <c r="D2949" s="319"/>
    </row>
    <row r="2950" ht="12.75">
      <c r="D2950" s="319"/>
    </row>
    <row r="2951" ht="12.75">
      <c r="D2951" s="319"/>
    </row>
    <row r="2952" ht="12.75">
      <c r="D2952" s="319"/>
    </row>
    <row r="2953" ht="12.75">
      <c r="D2953" s="319"/>
    </row>
    <row r="2954" ht="12.75">
      <c r="D2954" s="319"/>
    </row>
    <row r="2955" ht="12.75">
      <c r="D2955" s="319"/>
    </row>
    <row r="2956" ht="12.75">
      <c r="D2956" s="319"/>
    </row>
    <row r="2957" ht="12.75">
      <c r="D2957" s="319"/>
    </row>
    <row r="2958" ht="12.75">
      <c r="D2958" s="319"/>
    </row>
    <row r="2959" ht="12.75">
      <c r="D2959" s="319"/>
    </row>
    <row r="2960" ht="12.75">
      <c r="D2960" s="319"/>
    </row>
    <row r="2961" ht="12.75">
      <c r="D2961" s="319"/>
    </row>
    <row r="2962" ht="12.75">
      <c r="D2962" s="319"/>
    </row>
    <row r="2963" ht="12.75">
      <c r="D2963" s="319"/>
    </row>
    <row r="2964" ht="12.75">
      <c r="D2964" s="319"/>
    </row>
    <row r="2965" ht="12.75">
      <c r="D2965" s="319"/>
    </row>
    <row r="2966" ht="12.75">
      <c r="D2966" s="319"/>
    </row>
    <row r="2967" ht="12.75">
      <c r="D2967" s="319"/>
    </row>
    <row r="2968" ht="12.75">
      <c r="D2968" s="319"/>
    </row>
    <row r="2969" ht="12.75">
      <c r="D2969" s="319"/>
    </row>
    <row r="2970" ht="12.75">
      <c r="D2970" s="319"/>
    </row>
    <row r="2971" ht="12.75">
      <c r="D2971" s="319"/>
    </row>
    <row r="2972" ht="12.75">
      <c r="D2972" s="319"/>
    </row>
    <row r="2973" ht="12.75">
      <c r="D2973" s="319"/>
    </row>
    <row r="2974" ht="12.75">
      <c r="D2974" s="319"/>
    </row>
    <row r="2975" ht="12.75">
      <c r="D2975" s="319"/>
    </row>
    <row r="2976" ht="12.75">
      <c r="D2976" s="319"/>
    </row>
    <row r="2977" ht="12.75">
      <c r="D2977" s="319"/>
    </row>
    <row r="2978" ht="12.75">
      <c r="D2978" s="319"/>
    </row>
    <row r="2979" ht="12.75">
      <c r="D2979" s="319"/>
    </row>
    <row r="2980" ht="12.75">
      <c r="D2980" s="319"/>
    </row>
    <row r="2981" ht="12.75">
      <c r="D2981" s="319"/>
    </row>
    <row r="2982" ht="12.75">
      <c r="D2982" s="319"/>
    </row>
    <row r="2983" ht="12.75">
      <c r="D2983" s="319"/>
    </row>
    <row r="2984" ht="12.75">
      <c r="D2984" s="319"/>
    </row>
    <row r="2985" ht="12.75">
      <c r="D2985" s="319"/>
    </row>
    <row r="2986" ht="12.75">
      <c r="D2986" s="319"/>
    </row>
    <row r="2987" ht="12.75">
      <c r="D2987" s="319"/>
    </row>
    <row r="2988" ht="12.75">
      <c r="D2988" s="319"/>
    </row>
    <row r="2989" ht="12.75">
      <c r="D2989" s="319"/>
    </row>
    <row r="2990" ht="12.75">
      <c r="D2990" s="319"/>
    </row>
    <row r="2991" ht="12.75">
      <c r="D2991" s="319"/>
    </row>
    <row r="2992" ht="12.75">
      <c r="D2992" s="319"/>
    </row>
    <row r="2993" ht="12.75">
      <c r="D2993" s="319"/>
    </row>
    <row r="2994" ht="12.75">
      <c r="D2994" s="319"/>
    </row>
    <row r="2995" ht="12.75">
      <c r="D2995" s="319"/>
    </row>
    <row r="2996" ht="12.75">
      <c r="D2996" s="319"/>
    </row>
    <row r="2997" ht="12.75">
      <c r="D2997" s="319"/>
    </row>
    <row r="2998" ht="12.75">
      <c r="D2998" s="319"/>
    </row>
    <row r="2999" ht="12.75">
      <c r="D2999" s="319"/>
    </row>
    <row r="3000" ht="12.75">
      <c r="D3000" s="319"/>
    </row>
    <row r="3001" ht="12.75">
      <c r="D3001" s="319"/>
    </row>
    <row r="3002" ht="12.75">
      <c r="D3002" s="319"/>
    </row>
    <row r="3003" ht="12.75">
      <c r="D3003" s="319"/>
    </row>
    <row r="3004" ht="12.75">
      <c r="D3004" s="319"/>
    </row>
    <row r="3005" ht="12.75">
      <c r="D3005" s="319"/>
    </row>
    <row r="3006" ht="12.75">
      <c r="D3006" s="319"/>
    </row>
    <row r="3007" ht="12.75">
      <c r="D3007" s="319"/>
    </row>
    <row r="3008" ht="12.75">
      <c r="D3008" s="319"/>
    </row>
    <row r="3009" ht="12.75">
      <c r="D3009" s="319"/>
    </row>
    <row r="3010" ht="12.75">
      <c r="D3010" s="319"/>
    </row>
    <row r="3011" ht="12.75">
      <c r="D3011" s="319"/>
    </row>
    <row r="3012" ht="12.75">
      <c r="D3012" s="319"/>
    </row>
    <row r="3013" ht="12.75">
      <c r="D3013" s="319"/>
    </row>
    <row r="3014" ht="12.75">
      <c r="D3014" s="319"/>
    </row>
    <row r="3015" ht="12.75">
      <c r="D3015" s="319"/>
    </row>
    <row r="3016" ht="12.75">
      <c r="D3016" s="319"/>
    </row>
    <row r="3017" ht="12.75">
      <c r="D3017" s="319"/>
    </row>
    <row r="3018" ht="12.75">
      <c r="D3018" s="319"/>
    </row>
    <row r="3019" ht="12.75">
      <c r="D3019" s="319"/>
    </row>
    <row r="3020" ht="12.75">
      <c r="D3020" s="319"/>
    </row>
    <row r="3021" ht="12.75">
      <c r="D3021" s="319"/>
    </row>
    <row r="3022" ht="12.75">
      <c r="D3022" s="319"/>
    </row>
    <row r="3023" ht="12.75">
      <c r="D3023" s="319"/>
    </row>
    <row r="3024" ht="12.75">
      <c r="D3024" s="319"/>
    </row>
    <row r="3025" ht="12.75">
      <c r="D3025" s="319"/>
    </row>
    <row r="3026" ht="12.75">
      <c r="D3026" s="319"/>
    </row>
    <row r="3027" ht="12.75">
      <c r="D3027" s="319"/>
    </row>
    <row r="3028" ht="12.75">
      <c r="D3028" s="319"/>
    </row>
    <row r="3029" ht="12.75">
      <c r="D3029" s="319"/>
    </row>
    <row r="3030" ht="12.75">
      <c r="D3030" s="319"/>
    </row>
    <row r="3031" ht="12.75">
      <c r="D3031" s="319"/>
    </row>
    <row r="3032" ht="12.75">
      <c r="D3032" s="319"/>
    </row>
    <row r="3033" ht="12.75">
      <c r="D3033" s="319"/>
    </row>
    <row r="3034" ht="12.75">
      <c r="D3034" s="319"/>
    </row>
    <row r="3035" ht="12.75">
      <c r="D3035" s="319"/>
    </row>
    <row r="3036" ht="12.75">
      <c r="D3036" s="319"/>
    </row>
    <row r="3037" ht="12.75">
      <c r="D3037" s="319"/>
    </row>
    <row r="3038" ht="12.75">
      <c r="D3038" s="319"/>
    </row>
    <row r="3039" ht="12.75">
      <c r="D3039" s="319"/>
    </row>
    <row r="3040" ht="12.75">
      <c r="D3040" s="319"/>
    </row>
    <row r="3041" ht="12.75">
      <c r="D3041" s="319"/>
    </row>
    <row r="3042" ht="12.75">
      <c r="D3042" s="319"/>
    </row>
    <row r="3043" ht="12.75">
      <c r="D3043" s="319"/>
    </row>
    <row r="3044" ht="12.75">
      <c r="D3044" s="319"/>
    </row>
    <row r="3045" ht="12.75">
      <c r="D3045" s="319"/>
    </row>
    <row r="3046" ht="12.75">
      <c r="D3046" s="319"/>
    </row>
    <row r="3047" ht="12.75">
      <c r="D3047" s="319"/>
    </row>
    <row r="3048" ht="12.75">
      <c r="D3048" s="319"/>
    </row>
    <row r="3049" ht="12.75">
      <c r="D3049" s="319"/>
    </row>
    <row r="3050" ht="12.75">
      <c r="D3050" s="319"/>
    </row>
    <row r="3051" ht="12.75">
      <c r="D3051" s="319"/>
    </row>
    <row r="3052" ht="12.75">
      <c r="D3052" s="319"/>
    </row>
    <row r="3053" ht="12.75">
      <c r="D3053" s="319"/>
    </row>
    <row r="3054" ht="12.75">
      <c r="D3054" s="319"/>
    </row>
    <row r="3055" ht="12.75">
      <c r="D3055" s="319"/>
    </row>
    <row r="3056" ht="12.75">
      <c r="D3056" s="319"/>
    </row>
    <row r="3057" ht="12.75">
      <c r="D3057" s="319"/>
    </row>
    <row r="3058" ht="12.75">
      <c r="D3058" s="319"/>
    </row>
    <row r="3059" ht="12.75">
      <c r="D3059" s="319"/>
    </row>
    <row r="3060" ht="12.75">
      <c r="D3060" s="319"/>
    </row>
    <row r="3061" ht="12.75">
      <c r="D3061" s="319"/>
    </row>
    <row r="3062" ht="12.75">
      <c r="D3062" s="319"/>
    </row>
    <row r="3063" ht="12.75">
      <c r="D3063" s="319"/>
    </row>
    <row r="3064" ht="12.75">
      <c r="D3064" s="319"/>
    </row>
    <row r="3065" ht="12.75">
      <c r="D3065" s="319"/>
    </row>
    <row r="3066" ht="12.75">
      <c r="D3066" s="319"/>
    </row>
    <row r="3067" ht="12.75">
      <c r="D3067" s="319"/>
    </row>
    <row r="3068" ht="12.75">
      <c r="D3068" s="319"/>
    </row>
    <row r="3069" ht="12.75">
      <c r="D3069" s="319"/>
    </row>
    <row r="3070" ht="12.75">
      <c r="D3070" s="319"/>
    </row>
    <row r="3071" ht="12.75">
      <c r="D3071" s="319"/>
    </row>
    <row r="3072" ht="12.75">
      <c r="D3072" s="319"/>
    </row>
    <row r="3073" ht="12.75">
      <c r="D3073" s="319"/>
    </row>
    <row r="3074" ht="12.75">
      <c r="D3074" s="319"/>
    </row>
    <row r="3075" ht="12.75">
      <c r="D3075" s="319"/>
    </row>
    <row r="3076" ht="12.75">
      <c r="D3076" s="319"/>
    </row>
    <row r="3077" ht="12.75">
      <c r="D3077" s="319"/>
    </row>
    <row r="3078" ht="12.75">
      <c r="D3078" s="319"/>
    </row>
    <row r="3079" ht="12.75">
      <c r="D3079" s="319"/>
    </row>
    <row r="3080" ht="12.75">
      <c r="D3080" s="319"/>
    </row>
    <row r="3081" ht="12.75">
      <c r="D3081" s="319"/>
    </row>
    <row r="3082" ht="12.75">
      <c r="D3082" s="319"/>
    </row>
    <row r="3083" ht="12.75">
      <c r="D3083" s="319"/>
    </row>
    <row r="3084" ht="12.75">
      <c r="D3084" s="319"/>
    </row>
    <row r="3085" ht="12.75">
      <c r="D3085" s="319"/>
    </row>
    <row r="3086" ht="12.75">
      <c r="D3086" s="319"/>
    </row>
    <row r="3087" ht="12.75">
      <c r="D3087" s="319"/>
    </row>
    <row r="3088" ht="12.75">
      <c r="D3088" s="319"/>
    </row>
    <row r="3089" ht="12.75">
      <c r="D3089" s="319"/>
    </row>
    <row r="3090" ht="12.75">
      <c r="D3090" s="319"/>
    </row>
    <row r="3091" ht="12.75">
      <c r="D3091" s="319"/>
    </row>
    <row r="3092" ht="12.75">
      <c r="D3092" s="319"/>
    </row>
    <row r="3093" ht="12.75">
      <c r="D3093" s="319"/>
    </row>
    <row r="3094" ht="12.75">
      <c r="D3094" s="319"/>
    </row>
    <row r="3095" ht="12.75">
      <c r="D3095" s="319"/>
    </row>
    <row r="3096" ht="12.75">
      <c r="D3096" s="319"/>
    </row>
    <row r="3097" ht="12.75">
      <c r="D3097" s="319"/>
    </row>
    <row r="3098" ht="12.75">
      <c r="D3098" s="319"/>
    </row>
    <row r="3099" ht="12.75">
      <c r="D3099" s="319"/>
    </row>
    <row r="3100" ht="12.75">
      <c r="D3100" s="319"/>
    </row>
    <row r="3101" ht="12.75">
      <c r="D3101" s="319"/>
    </row>
    <row r="3102" ht="12.75">
      <c r="D3102" s="319"/>
    </row>
    <row r="3103" ht="12.75">
      <c r="D3103" s="319"/>
    </row>
    <row r="3104" ht="12.75">
      <c r="D3104" s="319"/>
    </row>
    <row r="3105" ht="12.75">
      <c r="D3105" s="319"/>
    </row>
    <row r="3106" ht="12.75">
      <c r="D3106" s="319"/>
    </row>
    <row r="3107" ht="12.75">
      <c r="D3107" s="319"/>
    </row>
    <row r="3108" ht="12.75">
      <c r="D3108" s="319"/>
    </row>
    <row r="3109" ht="12.75">
      <c r="D3109" s="319"/>
    </row>
    <row r="3110" ht="12.75">
      <c r="D3110" s="319"/>
    </row>
    <row r="3111" ht="12.75">
      <c r="D3111" s="319"/>
    </row>
    <row r="3112" ht="12.75">
      <c r="D3112" s="319"/>
    </row>
    <row r="3113" ht="12.75">
      <c r="D3113" s="319"/>
    </row>
    <row r="3114" ht="12.75">
      <c r="D3114" s="319"/>
    </row>
    <row r="3115" ht="12.75">
      <c r="D3115" s="319"/>
    </row>
    <row r="3116" ht="12.75">
      <c r="D3116" s="319"/>
    </row>
    <row r="3117" ht="12.75">
      <c r="D3117" s="319"/>
    </row>
    <row r="3118" ht="12.75">
      <c r="D3118" s="319"/>
    </row>
    <row r="3119" ht="12.75">
      <c r="D3119" s="319"/>
    </row>
    <row r="3120" ht="12.75">
      <c r="D3120" s="319"/>
    </row>
    <row r="3121" ht="12.75">
      <c r="D3121" s="319"/>
    </row>
    <row r="3122" ht="12.75">
      <c r="D3122" s="319"/>
    </row>
    <row r="3123" ht="12.75">
      <c r="D3123" s="319"/>
    </row>
    <row r="3124" ht="12.75">
      <c r="D3124" s="319"/>
    </row>
    <row r="3125" ht="12.75">
      <c r="D3125" s="319"/>
    </row>
    <row r="3126" ht="12.75">
      <c r="D3126" s="319"/>
    </row>
    <row r="3127" ht="12.75">
      <c r="D3127" s="319"/>
    </row>
    <row r="3128" ht="12.75">
      <c r="D3128" s="319"/>
    </row>
    <row r="3129" ht="12.75">
      <c r="D3129" s="319"/>
    </row>
    <row r="3130" ht="12.75">
      <c r="D3130" s="319"/>
    </row>
    <row r="3131" ht="12.75">
      <c r="D3131" s="319"/>
    </row>
    <row r="3132" ht="12.75">
      <c r="D3132" s="319"/>
    </row>
    <row r="3133" ht="12.75">
      <c r="D3133" s="319"/>
    </row>
    <row r="3134" ht="12.75">
      <c r="D3134" s="319"/>
    </row>
    <row r="3135" ht="12.75">
      <c r="D3135" s="319"/>
    </row>
    <row r="3136" ht="12.75">
      <c r="D3136" s="319"/>
    </row>
    <row r="3137" ht="12.75">
      <c r="D3137" s="319"/>
    </row>
    <row r="3138" ht="12.75">
      <c r="D3138" s="319"/>
    </row>
    <row r="3139" ht="12.75">
      <c r="D3139" s="319"/>
    </row>
    <row r="3140" ht="12.75">
      <c r="D3140" s="319"/>
    </row>
    <row r="3141" ht="12.75">
      <c r="D3141" s="319"/>
    </row>
    <row r="3142" ht="12.75">
      <c r="D3142" s="319"/>
    </row>
    <row r="3143" ht="12.75">
      <c r="D3143" s="319"/>
    </row>
    <row r="3144" ht="12.75">
      <c r="D3144" s="319"/>
    </row>
    <row r="3145" ht="12.75">
      <c r="D3145" s="319"/>
    </row>
    <row r="3146" ht="12.75">
      <c r="D3146" s="319"/>
    </row>
    <row r="3147" ht="12.75">
      <c r="D3147" s="319"/>
    </row>
    <row r="3148" ht="12.75">
      <c r="D3148" s="319"/>
    </row>
    <row r="3149" ht="12.75">
      <c r="D3149" s="319"/>
    </row>
    <row r="3150" ht="12.75">
      <c r="D3150" s="319"/>
    </row>
    <row r="3151" ht="12.75">
      <c r="D3151" s="319"/>
    </row>
    <row r="3152" ht="12.75">
      <c r="D3152" s="319"/>
    </row>
    <row r="3153" ht="12.75">
      <c r="D3153" s="319"/>
    </row>
    <row r="3154" ht="12.75">
      <c r="D3154" s="319"/>
    </row>
    <row r="3155" ht="12.75">
      <c r="D3155" s="319"/>
    </row>
    <row r="3156" ht="12.75">
      <c r="D3156" s="319"/>
    </row>
    <row r="3157" ht="12.75">
      <c r="D3157" s="319"/>
    </row>
    <row r="3158" ht="12.75">
      <c r="D3158" s="319"/>
    </row>
    <row r="3159" ht="12.75">
      <c r="D3159" s="319"/>
    </row>
    <row r="3160" ht="12.75">
      <c r="D3160" s="319"/>
    </row>
    <row r="3161" ht="12.75">
      <c r="D3161" s="319"/>
    </row>
    <row r="3162" ht="12.75">
      <c r="D3162" s="319"/>
    </row>
    <row r="3163" ht="12.75">
      <c r="D3163" s="319"/>
    </row>
    <row r="3164" ht="12.75">
      <c r="D3164" s="319"/>
    </row>
    <row r="3165" ht="12.75">
      <c r="D3165" s="319"/>
    </row>
    <row r="3166" ht="12.75">
      <c r="D3166" s="319"/>
    </row>
    <row r="3167" ht="12.75">
      <c r="D3167" s="319"/>
    </row>
    <row r="3168" ht="12.75">
      <c r="D3168" s="319"/>
    </row>
    <row r="3169" ht="12.75">
      <c r="D3169" s="319"/>
    </row>
    <row r="3170" ht="12.75">
      <c r="D3170" s="319"/>
    </row>
    <row r="3171" ht="12.75">
      <c r="D3171" s="319"/>
    </row>
    <row r="3172" ht="12.75">
      <c r="D3172" s="319"/>
    </row>
    <row r="3173" ht="12.75">
      <c r="D3173" s="319"/>
    </row>
    <row r="3174" ht="12.75">
      <c r="D3174" s="319"/>
    </row>
    <row r="3175" ht="12.75">
      <c r="D3175" s="319"/>
    </row>
    <row r="3176" ht="12.75">
      <c r="D3176" s="319"/>
    </row>
    <row r="3177" ht="12.75">
      <c r="D3177" s="319"/>
    </row>
    <row r="3178" ht="12.75">
      <c r="D3178" s="319"/>
    </row>
    <row r="3179" ht="12.75">
      <c r="D3179" s="319"/>
    </row>
    <row r="3180" ht="12.75">
      <c r="D3180" s="319"/>
    </row>
    <row r="3181" ht="12.75">
      <c r="D3181" s="319"/>
    </row>
    <row r="3182" ht="12.75">
      <c r="D3182" s="319"/>
    </row>
    <row r="3183" ht="12.75">
      <c r="D3183" s="319"/>
    </row>
    <row r="3184" ht="12.75">
      <c r="D3184" s="319"/>
    </row>
    <row r="3185" ht="12.75">
      <c r="D3185" s="319"/>
    </row>
    <row r="3186" ht="12.75">
      <c r="D3186" s="319"/>
    </row>
    <row r="3187" ht="12.75">
      <c r="D3187" s="319"/>
    </row>
    <row r="3188" ht="12.75">
      <c r="D3188" s="319"/>
    </row>
    <row r="3189" ht="12.75">
      <c r="D3189" s="319"/>
    </row>
    <row r="3190" ht="12.75">
      <c r="D3190" s="319"/>
    </row>
    <row r="3191" ht="12.75">
      <c r="D3191" s="319"/>
    </row>
    <row r="3192" ht="12.75">
      <c r="D3192" s="319"/>
    </row>
    <row r="3193" ht="12.75">
      <c r="D3193" s="319"/>
    </row>
    <row r="3194" ht="12.75">
      <c r="D3194" s="319"/>
    </row>
    <row r="3195" ht="12.75">
      <c r="D3195" s="319"/>
    </row>
    <row r="3196" ht="12.75">
      <c r="D3196" s="319"/>
    </row>
    <row r="3197" ht="12.75">
      <c r="D3197" s="319"/>
    </row>
    <row r="3198" ht="12.75">
      <c r="D3198" s="319"/>
    </row>
    <row r="3199" ht="12.75">
      <c r="D3199" s="319"/>
    </row>
    <row r="3200" ht="12.75">
      <c r="D3200" s="319"/>
    </row>
    <row r="3201" ht="12.75">
      <c r="D3201" s="319"/>
    </row>
    <row r="3202" ht="12.75">
      <c r="D3202" s="319"/>
    </row>
    <row r="3203" ht="12.75">
      <c r="D3203" s="319"/>
    </row>
    <row r="3204" ht="12.75">
      <c r="D3204" s="319"/>
    </row>
    <row r="3205" ht="12.75">
      <c r="D3205" s="319"/>
    </row>
    <row r="3206" ht="12.75">
      <c r="D3206" s="319"/>
    </row>
    <row r="3207" ht="12.75">
      <c r="D3207" s="319"/>
    </row>
    <row r="3208" ht="12.75">
      <c r="D3208" s="319"/>
    </row>
    <row r="3209" ht="12.75">
      <c r="D3209" s="319"/>
    </row>
    <row r="3210" ht="12.75">
      <c r="D3210" s="319"/>
    </row>
    <row r="3211" ht="12.75">
      <c r="D3211" s="319"/>
    </row>
    <row r="3212" ht="12.75">
      <c r="D3212" s="319"/>
    </row>
    <row r="3213" ht="12.75">
      <c r="D3213" s="319"/>
    </row>
    <row r="3214" ht="12.75">
      <c r="D3214" s="319"/>
    </row>
    <row r="3215" ht="12.75">
      <c r="D3215" s="319"/>
    </row>
    <row r="3216" ht="12.75">
      <c r="D3216" s="319"/>
    </row>
    <row r="3217" ht="12.75">
      <c r="D3217" s="319"/>
    </row>
    <row r="3218" ht="12.75">
      <c r="D3218" s="319"/>
    </row>
    <row r="3219" ht="12.75">
      <c r="D3219" s="319"/>
    </row>
    <row r="3220" ht="12.75">
      <c r="D3220" s="319"/>
    </row>
    <row r="3221" ht="12.75">
      <c r="D3221" s="319"/>
    </row>
    <row r="3222" ht="12.75">
      <c r="D3222" s="319"/>
    </row>
    <row r="3223" ht="12.75">
      <c r="D3223" s="319"/>
    </row>
    <row r="3224" ht="12.75">
      <c r="D3224" s="319"/>
    </row>
    <row r="3225" ht="12.75">
      <c r="D3225" s="319"/>
    </row>
    <row r="3226" ht="12.75">
      <c r="D3226" s="319"/>
    </row>
    <row r="3227" ht="12.75">
      <c r="D3227" s="319"/>
    </row>
    <row r="3228" ht="12.75">
      <c r="D3228" s="319"/>
    </row>
    <row r="3229" ht="12.75">
      <c r="D3229" s="319"/>
    </row>
    <row r="3230" ht="12.75">
      <c r="D3230" s="319"/>
    </row>
    <row r="3231" ht="12.75">
      <c r="D3231" s="319"/>
    </row>
    <row r="3232" ht="12.75">
      <c r="D3232" s="319"/>
    </row>
    <row r="3233" ht="12.75">
      <c r="D3233" s="319"/>
    </row>
    <row r="3234" ht="12.75">
      <c r="D3234" s="319"/>
    </row>
    <row r="3235" ht="12.75">
      <c r="D3235" s="319"/>
    </row>
    <row r="3236" ht="12.75">
      <c r="D3236" s="319"/>
    </row>
    <row r="3237" ht="12.75">
      <c r="D3237" s="319"/>
    </row>
    <row r="3238" ht="12.75">
      <c r="D3238" s="319"/>
    </row>
    <row r="3239" ht="12.75">
      <c r="D3239" s="319"/>
    </row>
    <row r="3240" ht="12.75">
      <c r="D3240" s="319"/>
    </row>
    <row r="3241" ht="12.75">
      <c r="D3241" s="319"/>
    </row>
    <row r="3242" ht="12.75">
      <c r="D3242" s="319"/>
    </row>
    <row r="3243" ht="12.75">
      <c r="D3243" s="319"/>
    </row>
    <row r="3244" ht="12.75">
      <c r="D3244" s="319"/>
    </row>
    <row r="3245" ht="12.75">
      <c r="D3245" s="319"/>
    </row>
    <row r="3246" ht="12.75">
      <c r="D3246" s="319"/>
    </row>
    <row r="3247" ht="12.75">
      <c r="D3247" s="319"/>
    </row>
    <row r="3248" ht="12.75">
      <c r="D3248" s="319"/>
    </row>
    <row r="3249" ht="12.75">
      <c r="D3249" s="319"/>
    </row>
    <row r="3250" ht="12.75">
      <c r="D3250" s="319"/>
    </row>
    <row r="3251" ht="12.75">
      <c r="D3251" s="319"/>
    </row>
    <row r="3252" ht="12.75">
      <c r="D3252" s="319"/>
    </row>
    <row r="3253" ht="12.75">
      <c r="D3253" s="319"/>
    </row>
    <row r="3254" ht="12.75">
      <c r="D3254" s="319"/>
    </row>
    <row r="3255" ht="12.75">
      <c r="D3255" s="319"/>
    </row>
    <row r="3256" ht="12.75">
      <c r="D3256" s="319"/>
    </row>
    <row r="3257" ht="12.75">
      <c r="D3257" s="319"/>
    </row>
    <row r="3258" ht="12.75">
      <c r="D3258" s="319"/>
    </row>
    <row r="3259" ht="12.75">
      <c r="D3259" s="319"/>
    </row>
    <row r="3260" ht="12.75">
      <c r="D3260" s="319"/>
    </row>
    <row r="3261" ht="12.75">
      <c r="D3261" s="319"/>
    </row>
    <row r="3262" ht="12.75">
      <c r="D3262" s="319"/>
    </row>
    <row r="3263" ht="12.75">
      <c r="D3263" s="319"/>
    </row>
    <row r="3264" ht="12.75">
      <c r="D3264" s="319"/>
    </row>
    <row r="3265" ht="12.75">
      <c r="D3265" s="319"/>
    </row>
    <row r="3266" ht="12.75">
      <c r="D3266" s="319"/>
    </row>
    <row r="3267" ht="12.75">
      <c r="D3267" s="319"/>
    </row>
    <row r="3268" ht="12.75">
      <c r="D3268" s="319"/>
    </row>
    <row r="3269" ht="12.75">
      <c r="D3269" s="319"/>
    </row>
    <row r="3270" ht="12.75">
      <c r="D3270" s="319"/>
    </row>
    <row r="3271" ht="12.75">
      <c r="D3271" s="319"/>
    </row>
    <row r="3272" ht="12.75">
      <c r="D3272" s="319"/>
    </row>
    <row r="3273" ht="12.75">
      <c r="D3273" s="319"/>
    </row>
    <row r="3274" ht="12.75">
      <c r="D3274" s="319"/>
    </row>
    <row r="3275" ht="12.75">
      <c r="D3275" s="319"/>
    </row>
    <row r="3276" ht="12.75">
      <c r="D3276" s="319"/>
    </row>
    <row r="3277" ht="12.75">
      <c r="D3277" s="319"/>
    </row>
    <row r="3278" ht="12.75">
      <c r="D3278" s="319"/>
    </row>
    <row r="3279" ht="12.75">
      <c r="D3279" s="319"/>
    </row>
    <row r="3280" ht="12.75">
      <c r="D3280" s="319"/>
    </row>
    <row r="3281" ht="12.75">
      <c r="D3281" s="319"/>
    </row>
    <row r="3282" ht="12.75">
      <c r="D3282" s="319"/>
    </row>
    <row r="3283" ht="12.75">
      <c r="D3283" s="319"/>
    </row>
    <row r="3284" ht="12.75">
      <c r="D3284" s="319"/>
    </row>
    <row r="3285" ht="12.75">
      <c r="D3285" s="319"/>
    </row>
    <row r="3286" ht="12.75">
      <c r="D3286" s="319"/>
    </row>
    <row r="3287" ht="12.75">
      <c r="D3287" s="319"/>
    </row>
    <row r="3288" ht="12.75">
      <c r="D3288" s="319"/>
    </row>
    <row r="3289" ht="12.75">
      <c r="D3289" s="319"/>
    </row>
    <row r="3290" ht="12.75">
      <c r="D3290" s="319"/>
    </row>
    <row r="3291" ht="12.75">
      <c r="D3291" s="319"/>
    </row>
    <row r="3292" ht="12.75">
      <c r="D3292" s="319"/>
    </row>
    <row r="3293" ht="12.75">
      <c r="D3293" s="319"/>
    </row>
    <row r="3294" ht="12.75">
      <c r="D3294" s="319"/>
    </row>
    <row r="3295" ht="12.75">
      <c r="D3295" s="319"/>
    </row>
    <row r="3296" ht="12.75">
      <c r="D3296" s="319"/>
    </row>
    <row r="3297" ht="12.75">
      <c r="D3297" s="319"/>
    </row>
    <row r="3298" ht="12.75">
      <c r="D3298" s="319"/>
    </row>
    <row r="3299" ht="12.75">
      <c r="D3299" s="319"/>
    </row>
    <row r="3300" ht="12.75">
      <c r="D3300" s="319"/>
    </row>
    <row r="3301" ht="12.75">
      <c r="D3301" s="319"/>
    </row>
    <row r="3302" ht="12.75">
      <c r="D3302" s="319"/>
    </row>
    <row r="3303" ht="12.75">
      <c r="D3303" s="319"/>
    </row>
    <row r="3304" ht="12.75">
      <c r="D3304" s="319"/>
    </row>
    <row r="3305" ht="12.75">
      <c r="D3305" s="319"/>
    </row>
    <row r="3306" ht="12.75">
      <c r="D3306" s="319"/>
    </row>
    <row r="3307" ht="12.75">
      <c r="D3307" s="319"/>
    </row>
    <row r="3308" ht="12.75">
      <c r="D3308" s="319"/>
    </row>
    <row r="3309" ht="12.75">
      <c r="D3309" s="319"/>
    </row>
    <row r="3310" ht="12.75">
      <c r="D3310" s="319"/>
    </row>
    <row r="3311" ht="12.75">
      <c r="D3311" s="319"/>
    </row>
    <row r="3312" ht="12.75">
      <c r="D3312" s="319"/>
    </row>
    <row r="3313" ht="12.75">
      <c r="D3313" s="319"/>
    </row>
    <row r="3314" ht="12.75">
      <c r="D3314" s="319"/>
    </row>
    <row r="3315" ht="12.75">
      <c r="D3315" s="319"/>
    </row>
    <row r="3316" ht="12.75">
      <c r="D3316" s="319"/>
    </row>
    <row r="3317" ht="12.75">
      <c r="D3317" s="319"/>
    </row>
    <row r="3318" ht="12.75">
      <c r="D3318" s="319"/>
    </row>
    <row r="3319" ht="12.75">
      <c r="D3319" s="319"/>
    </row>
    <row r="3320" ht="12.75">
      <c r="D3320" s="319"/>
    </row>
    <row r="3321" ht="12.75">
      <c r="D3321" s="319"/>
    </row>
    <row r="3322" ht="12.75">
      <c r="D3322" s="319"/>
    </row>
    <row r="3323" ht="12.75">
      <c r="D3323" s="319"/>
    </row>
    <row r="3324" ht="12.75">
      <c r="D3324" s="319"/>
    </row>
    <row r="3325" ht="12.75">
      <c r="D3325" s="319"/>
    </row>
    <row r="3326" ht="12.75">
      <c r="D3326" s="319"/>
    </row>
    <row r="3327" ht="12.75">
      <c r="D3327" s="319"/>
    </row>
    <row r="3328" ht="12.75">
      <c r="D3328" s="319"/>
    </row>
    <row r="3329" ht="12.75">
      <c r="D3329" s="319"/>
    </row>
    <row r="3330" ht="12.75">
      <c r="D3330" s="319"/>
    </row>
    <row r="3331" ht="12.75">
      <c r="D3331" s="319"/>
    </row>
    <row r="3332" ht="12.75">
      <c r="D3332" s="319"/>
    </row>
    <row r="3333" ht="12.75">
      <c r="D3333" s="319"/>
    </row>
    <row r="3334" ht="12.75">
      <c r="D3334" s="319"/>
    </row>
    <row r="3335" ht="12.75">
      <c r="D3335" s="319"/>
    </row>
    <row r="3336" ht="12.75">
      <c r="D3336" s="319"/>
    </row>
    <row r="3337" ht="12.75">
      <c r="D3337" s="319"/>
    </row>
    <row r="3338" ht="12.75">
      <c r="D3338" s="319"/>
    </row>
    <row r="3339" ht="12.75">
      <c r="D3339" s="319"/>
    </row>
    <row r="3340" ht="12.75">
      <c r="D3340" s="319"/>
    </row>
    <row r="3341" ht="12.75">
      <c r="D3341" s="319"/>
    </row>
    <row r="3342" ht="12.75">
      <c r="D3342" s="319"/>
    </row>
    <row r="3343" ht="12.75">
      <c r="D3343" s="319"/>
    </row>
    <row r="3344" ht="12.75">
      <c r="D3344" s="319"/>
    </row>
    <row r="3345" ht="12.75">
      <c r="D3345" s="319"/>
    </row>
    <row r="3346" ht="12.75">
      <c r="D3346" s="319"/>
    </row>
    <row r="3347" ht="12.75">
      <c r="D3347" s="319"/>
    </row>
    <row r="3348" ht="12.75">
      <c r="D3348" s="319"/>
    </row>
    <row r="3349" ht="12.75">
      <c r="D3349" s="319"/>
    </row>
    <row r="3350" ht="12.75">
      <c r="D3350" s="319"/>
    </row>
    <row r="3351" ht="12.75">
      <c r="D3351" s="319"/>
    </row>
    <row r="3352" ht="12.75">
      <c r="D3352" s="319"/>
    </row>
    <row r="3353" ht="12.75">
      <c r="D3353" s="319"/>
    </row>
    <row r="3354" ht="12.75">
      <c r="D3354" s="319"/>
    </row>
    <row r="3355" ht="12.75">
      <c r="D3355" s="319"/>
    </row>
    <row r="3356" ht="12.75">
      <c r="D3356" s="319"/>
    </row>
    <row r="3357" ht="12.75">
      <c r="D3357" s="319"/>
    </row>
    <row r="3358" ht="12.75">
      <c r="D3358" s="319"/>
    </row>
    <row r="3359" ht="12.75">
      <c r="D3359" s="319"/>
    </row>
    <row r="3360" ht="12.75">
      <c r="D3360" s="319"/>
    </row>
    <row r="3361" ht="12.75">
      <c r="D3361" s="319"/>
    </row>
    <row r="3362" ht="12.75">
      <c r="D3362" s="319"/>
    </row>
    <row r="3363" ht="12.75">
      <c r="D3363" s="319"/>
    </row>
    <row r="3364" ht="12.75">
      <c r="D3364" s="319"/>
    </row>
    <row r="3365" ht="12.75">
      <c r="D3365" s="319"/>
    </row>
    <row r="3366" ht="12.75">
      <c r="D3366" s="319"/>
    </row>
    <row r="3367" ht="12.75">
      <c r="D3367" s="319"/>
    </row>
    <row r="3368" ht="12.75">
      <c r="D3368" s="319"/>
    </row>
    <row r="3369" ht="12.75">
      <c r="D3369" s="319"/>
    </row>
    <row r="3370" ht="12.75">
      <c r="D3370" s="319"/>
    </row>
    <row r="3371" ht="12.75">
      <c r="D3371" s="319"/>
    </row>
    <row r="3372" ht="12.75">
      <c r="D3372" s="319"/>
    </row>
    <row r="3373" ht="12.75">
      <c r="D3373" s="319"/>
    </row>
    <row r="3374" ht="12.75">
      <c r="D3374" s="319"/>
    </row>
    <row r="3375" ht="12.75">
      <c r="D3375" s="319"/>
    </row>
    <row r="3376" ht="12.75">
      <c r="D3376" s="319"/>
    </row>
    <row r="3377" ht="12.75">
      <c r="D3377" s="319"/>
    </row>
    <row r="3378" ht="12.75">
      <c r="D3378" s="319"/>
    </row>
    <row r="3379" ht="12.75">
      <c r="D3379" s="319"/>
    </row>
    <row r="3380" ht="12.75">
      <c r="D3380" s="319"/>
    </row>
    <row r="3381" ht="12.75">
      <c r="D3381" s="319"/>
    </row>
    <row r="3382" ht="12.75">
      <c r="D3382" s="319"/>
    </row>
    <row r="3383" ht="12.75">
      <c r="D3383" s="319"/>
    </row>
    <row r="3384" ht="12.75">
      <c r="D3384" s="319"/>
    </row>
    <row r="3385" ht="12.75">
      <c r="D3385" s="319"/>
    </row>
    <row r="3386" ht="12.75">
      <c r="D3386" s="319"/>
    </row>
    <row r="3387" ht="12.75">
      <c r="D3387" s="319"/>
    </row>
    <row r="3388" ht="12.75">
      <c r="D3388" s="319"/>
    </row>
    <row r="3389" ht="12.75">
      <c r="D3389" s="319"/>
    </row>
    <row r="3390" ht="12.75">
      <c r="D3390" s="319"/>
    </row>
    <row r="3391" ht="12.75">
      <c r="D3391" s="319"/>
    </row>
    <row r="3392" ht="12.75">
      <c r="D3392" s="319"/>
    </row>
    <row r="3393" ht="12.75">
      <c r="D3393" s="319"/>
    </row>
    <row r="3394" ht="12.75">
      <c r="D3394" s="319"/>
    </row>
    <row r="3395" ht="12.75">
      <c r="D3395" s="319"/>
    </row>
    <row r="3396" ht="12.75">
      <c r="D3396" s="319"/>
    </row>
    <row r="3397" ht="12.75">
      <c r="D3397" s="319"/>
    </row>
    <row r="3398" ht="12.75">
      <c r="D3398" s="319"/>
    </row>
    <row r="3399" ht="12.75">
      <c r="D3399" s="319"/>
    </row>
    <row r="3400" ht="12.75">
      <c r="D3400" s="319"/>
    </row>
    <row r="3401" ht="12.75">
      <c r="D3401" s="319"/>
    </row>
    <row r="3402" ht="12.75">
      <c r="D3402" s="319"/>
    </row>
    <row r="3403" ht="12.75">
      <c r="D3403" s="319"/>
    </row>
    <row r="3404" ht="12.75">
      <c r="D3404" s="319"/>
    </row>
    <row r="3405" ht="12.75">
      <c r="D3405" s="319"/>
    </row>
    <row r="3406" ht="12.75">
      <c r="D3406" s="319"/>
    </row>
    <row r="3407" ht="12.75">
      <c r="D3407" s="319"/>
    </row>
    <row r="3408" ht="12.75">
      <c r="D3408" s="319"/>
    </row>
    <row r="3409" ht="12.75">
      <c r="D3409" s="319"/>
    </row>
    <row r="3410" ht="12.75">
      <c r="D3410" s="319"/>
    </row>
    <row r="3411" ht="12.75">
      <c r="D3411" s="319"/>
    </row>
    <row r="3412" ht="12.75">
      <c r="D3412" s="319"/>
    </row>
    <row r="3413" ht="12.75">
      <c r="D3413" s="319"/>
    </row>
    <row r="3414" ht="12.75">
      <c r="D3414" s="319"/>
    </row>
    <row r="3415" ht="12.75">
      <c r="D3415" s="319"/>
    </row>
    <row r="3416" ht="12.75">
      <c r="D3416" s="319"/>
    </row>
    <row r="3417" ht="12.75">
      <c r="D3417" s="319"/>
    </row>
    <row r="3418" ht="12.75">
      <c r="D3418" s="319"/>
    </row>
    <row r="3419" ht="12.75">
      <c r="D3419" s="319"/>
    </row>
    <row r="3420" ht="12.75">
      <c r="D3420" s="319"/>
    </row>
    <row r="3421" ht="12.75">
      <c r="D3421" s="319"/>
    </row>
    <row r="3422" ht="12.75">
      <c r="D3422" s="319"/>
    </row>
    <row r="3423" ht="12.75">
      <c r="D3423" s="319"/>
    </row>
    <row r="3424" ht="12.75">
      <c r="D3424" s="319"/>
    </row>
    <row r="3425" ht="12.75">
      <c r="D3425" s="319"/>
    </row>
    <row r="3426" ht="12.75">
      <c r="D3426" s="319"/>
    </row>
    <row r="3427" ht="12.75">
      <c r="D3427" s="319"/>
    </row>
    <row r="3428" ht="12.75">
      <c r="D3428" s="319"/>
    </row>
    <row r="3429" ht="12.75">
      <c r="D3429" s="319"/>
    </row>
    <row r="3430" ht="12.75">
      <c r="D3430" s="319"/>
    </row>
    <row r="3431" ht="12.75">
      <c r="D3431" s="319"/>
    </row>
    <row r="3432" ht="12.75">
      <c r="D3432" s="319"/>
    </row>
    <row r="3433" ht="12.75">
      <c r="D3433" s="319"/>
    </row>
    <row r="3434" ht="12.75">
      <c r="D3434" s="319"/>
    </row>
    <row r="3435" ht="12.75">
      <c r="D3435" s="319"/>
    </row>
    <row r="3436" ht="12.75">
      <c r="D3436" s="319"/>
    </row>
    <row r="3437" ht="12.75">
      <c r="D3437" s="319"/>
    </row>
    <row r="3438" ht="12.75">
      <c r="D3438" s="319"/>
    </row>
    <row r="3439" ht="12.75">
      <c r="D3439" s="319"/>
    </row>
    <row r="3440" ht="12.75">
      <c r="D3440" s="319"/>
    </row>
    <row r="3441" ht="12.75">
      <c r="D3441" s="319"/>
    </row>
    <row r="3442" ht="12.75">
      <c r="D3442" s="319"/>
    </row>
    <row r="3443" ht="12.75">
      <c r="D3443" s="319"/>
    </row>
    <row r="3444" ht="12.75">
      <c r="D3444" s="319"/>
    </row>
    <row r="3445" ht="12.75">
      <c r="D3445" s="319"/>
    </row>
    <row r="3446" ht="12.75">
      <c r="D3446" s="319"/>
    </row>
    <row r="3447" ht="12.75">
      <c r="D3447" s="319"/>
    </row>
    <row r="3448" ht="12.75">
      <c r="D3448" s="319"/>
    </row>
    <row r="3449" ht="12.75">
      <c r="D3449" s="319"/>
    </row>
    <row r="3450" ht="12.75">
      <c r="D3450" s="319"/>
    </row>
    <row r="3451" ht="12.75">
      <c r="D3451" s="319"/>
    </row>
    <row r="3452" ht="12.75">
      <c r="D3452" s="319"/>
    </row>
    <row r="3453" ht="12.75">
      <c r="D3453" s="319"/>
    </row>
    <row r="3454" ht="12.75">
      <c r="D3454" s="319"/>
    </row>
    <row r="3455" ht="12.75">
      <c r="D3455" s="319"/>
    </row>
    <row r="3456" ht="12.75">
      <c r="D3456" s="319"/>
    </row>
    <row r="3457" ht="12.75">
      <c r="D3457" s="319"/>
    </row>
    <row r="3458" ht="12.75">
      <c r="D3458" s="319"/>
    </row>
    <row r="3459" ht="12.75">
      <c r="D3459" s="319"/>
    </row>
    <row r="3460" ht="12.75">
      <c r="D3460" s="319"/>
    </row>
    <row r="3461" ht="12.75">
      <c r="D3461" s="319"/>
    </row>
    <row r="3462" ht="12.75">
      <c r="D3462" s="319"/>
    </row>
    <row r="3463" ht="12.75">
      <c r="D3463" s="319"/>
    </row>
    <row r="3464" ht="12.75">
      <c r="D3464" s="319"/>
    </row>
    <row r="3465" ht="12.75">
      <c r="D3465" s="319"/>
    </row>
    <row r="3466" ht="12.75">
      <c r="D3466" s="319"/>
    </row>
    <row r="3467" ht="12.75">
      <c r="D3467" s="319"/>
    </row>
    <row r="3468" ht="12.75">
      <c r="D3468" s="319"/>
    </row>
    <row r="3469" ht="12.75">
      <c r="D3469" s="319"/>
    </row>
    <row r="3470" ht="12.75">
      <c r="D3470" s="319"/>
    </row>
    <row r="3471" ht="12.75">
      <c r="D3471" s="319"/>
    </row>
    <row r="3472" ht="12.75">
      <c r="D3472" s="319"/>
    </row>
    <row r="3473" ht="12.75">
      <c r="D3473" s="319"/>
    </row>
    <row r="3474" ht="12.75">
      <c r="D3474" s="319"/>
    </row>
    <row r="3475" ht="12.75">
      <c r="D3475" s="319"/>
    </row>
    <row r="3476" ht="12.75">
      <c r="D3476" s="319"/>
    </row>
    <row r="3477" ht="12.75">
      <c r="D3477" s="319"/>
    </row>
    <row r="3478" ht="12.75">
      <c r="D3478" s="319"/>
    </row>
    <row r="3479" ht="12.75">
      <c r="D3479" s="319"/>
    </row>
    <row r="3480" ht="12.75">
      <c r="D3480" s="319"/>
    </row>
    <row r="3481" ht="12.75">
      <c r="D3481" s="319"/>
    </row>
    <row r="3482" ht="12.75">
      <c r="D3482" s="319"/>
    </row>
    <row r="3483" ht="12.75">
      <c r="D3483" s="319"/>
    </row>
    <row r="3484" ht="12.75">
      <c r="D3484" s="319"/>
    </row>
    <row r="3485" ht="12.75">
      <c r="D3485" s="319"/>
    </row>
    <row r="3486" ht="12.75">
      <c r="D3486" s="319"/>
    </row>
    <row r="3487" ht="12.75">
      <c r="D3487" s="319"/>
    </row>
    <row r="3488" ht="12.75">
      <c r="D3488" s="319"/>
    </row>
    <row r="3489" ht="12.75">
      <c r="D3489" s="319"/>
    </row>
    <row r="3490" ht="12.75">
      <c r="D3490" s="319"/>
    </row>
    <row r="3491" ht="12.75">
      <c r="D3491" s="319"/>
    </row>
    <row r="3492" ht="12.75">
      <c r="D3492" s="319"/>
    </row>
    <row r="3493" ht="12.75">
      <c r="D3493" s="319"/>
    </row>
    <row r="3494" ht="12.75">
      <c r="D3494" s="319"/>
    </row>
    <row r="3495" ht="12.75">
      <c r="D3495" s="319"/>
    </row>
    <row r="3496" ht="12.75">
      <c r="D3496" s="319"/>
    </row>
    <row r="3497" ht="12.75">
      <c r="D3497" s="319"/>
    </row>
    <row r="3498" ht="12.75">
      <c r="D3498" s="319"/>
    </row>
    <row r="3499" ht="12.75">
      <c r="D3499" s="319"/>
    </row>
    <row r="3500" ht="12.75">
      <c r="D3500" s="319"/>
    </row>
    <row r="3501" ht="12.75">
      <c r="D3501" s="319"/>
    </row>
    <row r="3502" ht="12.75">
      <c r="D3502" s="319"/>
    </row>
    <row r="3503" ht="12.75">
      <c r="D3503" s="319"/>
    </row>
    <row r="3504" ht="12.75">
      <c r="D3504" s="319"/>
    </row>
    <row r="3505" ht="12.75">
      <c r="D3505" s="319"/>
    </row>
    <row r="3506" ht="12.75">
      <c r="D3506" s="319"/>
    </row>
    <row r="3507" ht="12.75">
      <c r="D3507" s="319"/>
    </row>
    <row r="3508" ht="12.75">
      <c r="D3508" s="319"/>
    </row>
    <row r="3509" ht="12.75">
      <c r="D3509" s="319"/>
    </row>
    <row r="3510" ht="12.75">
      <c r="D3510" s="319"/>
    </row>
    <row r="3511" ht="12.75">
      <c r="D3511" s="319"/>
    </row>
    <row r="3512" ht="12.75">
      <c r="D3512" s="319"/>
    </row>
    <row r="3513" ht="12.75">
      <c r="D3513" s="319"/>
    </row>
    <row r="3514" ht="12.75">
      <c r="D3514" s="319"/>
    </row>
    <row r="3515" ht="12.75">
      <c r="D3515" s="319"/>
    </row>
    <row r="3516" ht="12.75">
      <c r="D3516" s="319"/>
    </row>
    <row r="3517" ht="12.75">
      <c r="D3517" s="319"/>
    </row>
    <row r="3518" ht="12.75">
      <c r="D3518" s="319"/>
    </row>
    <row r="3519" ht="12.75">
      <c r="D3519" s="319"/>
    </row>
    <row r="3520" ht="12.75">
      <c r="D3520" s="319"/>
    </row>
    <row r="3521" ht="12.75">
      <c r="D3521" s="319"/>
    </row>
    <row r="3522" ht="12.75">
      <c r="D3522" s="319"/>
    </row>
    <row r="3523" ht="12.75">
      <c r="D3523" s="319"/>
    </row>
    <row r="3524" ht="12.75">
      <c r="D3524" s="319"/>
    </row>
    <row r="3525" ht="12.75">
      <c r="D3525" s="319"/>
    </row>
    <row r="3526" ht="12.75">
      <c r="D3526" s="319"/>
    </row>
    <row r="3527" ht="12.75">
      <c r="D3527" s="319"/>
    </row>
    <row r="3528" ht="12.75">
      <c r="D3528" s="319"/>
    </row>
    <row r="3529" ht="12.75">
      <c r="D3529" s="319"/>
    </row>
    <row r="3530" ht="12.75">
      <c r="D3530" s="319"/>
    </row>
    <row r="3531" ht="12.75">
      <c r="D3531" s="319"/>
    </row>
    <row r="3532" ht="12.75">
      <c r="D3532" s="319"/>
    </row>
    <row r="3533" ht="12.75">
      <c r="D3533" s="319"/>
    </row>
    <row r="3534" ht="12.75">
      <c r="D3534" s="319"/>
    </row>
    <row r="3535" ht="12.75">
      <c r="D3535" s="319"/>
    </row>
    <row r="3536" ht="12.75">
      <c r="D3536" s="319"/>
    </row>
    <row r="3537" ht="12.75">
      <c r="D3537" s="319"/>
    </row>
    <row r="3538" ht="12.75">
      <c r="D3538" s="319"/>
    </row>
    <row r="3539" ht="12.75">
      <c r="D3539" s="319"/>
    </row>
    <row r="3540" ht="12.75">
      <c r="D3540" s="319"/>
    </row>
    <row r="3541" ht="12.75">
      <c r="D3541" s="319"/>
    </row>
    <row r="3542" ht="12.75">
      <c r="D3542" s="319"/>
    </row>
    <row r="3543" ht="12.75">
      <c r="D3543" s="319"/>
    </row>
    <row r="3544" ht="12.75">
      <c r="D3544" s="319"/>
    </row>
    <row r="3545" ht="12.75">
      <c r="D3545" s="319"/>
    </row>
    <row r="3546" ht="12.75">
      <c r="D3546" s="319"/>
    </row>
    <row r="3547" ht="12.75">
      <c r="D3547" s="319"/>
    </row>
    <row r="3548" ht="12.75">
      <c r="D3548" s="319"/>
    </row>
    <row r="3549" ht="12.75">
      <c r="D3549" s="319"/>
    </row>
    <row r="3550" ht="12.75">
      <c r="D3550" s="319"/>
    </row>
    <row r="3551" ht="12.75">
      <c r="D3551" s="319"/>
    </row>
    <row r="3552" ht="12.75">
      <c r="D3552" s="319"/>
    </row>
    <row r="3553" ht="12.75">
      <c r="D3553" s="319"/>
    </row>
    <row r="3554" ht="12.75">
      <c r="D3554" s="319"/>
    </row>
    <row r="3555" ht="12.75">
      <c r="D3555" s="319"/>
    </row>
    <row r="3556" ht="12.75">
      <c r="D3556" s="319"/>
    </row>
    <row r="3557" ht="12.75">
      <c r="D3557" s="319"/>
    </row>
    <row r="3558" ht="12.75">
      <c r="D3558" s="319"/>
    </row>
    <row r="3559" ht="12.75">
      <c r="D3559" s="319"/>
    </row>
    <row r="3560" ht="12.75">
      <c r="D3560" s="319"/>
    </row>
    <row r="3561" ht="12.75">
      <c r="D3561" s="319"/>
    </row>
    <row r="3562" ht="12.75">
      <c r="D3562" s="319"/>
    </row>
    <row r="3563" ht="12.75">
      <c r="D3563" s="319"/>
    </row>
    <row r="3564" ht="12.75">
      <c r="D3564" s="319"/>
    </row>
    <row r="3565" ht="12.75">
      <c r="D3565" s="319"/>
    </row>
    <row r="3566" ht="12.75">
      <c r="D3566" s="319"/>
    </row>
    <row r="3567" ht="12.75">
      <c r="D3567" s="319"/>
    </row>
    <row r="3568" ht="12.75">
      <c r="D3568" s="319"/>
    </row>
    <row r="3569" ht="12.75">
      <c r="D3569" s="319"/>
    </row>
    <row r="3570" ht="12.75">
      <c r="D3570" s="319"/>
    </row>
    <row r="3571" ht="12.75">
      <c r="D3571" s="319"/>
    </row>
    <row r="3572" ht="12.75">
      <c r="D3572" s="319"/>
    </row>
    <row r="3573" ht="12.75">
      <c r="D3573" s="319"/>
    </row>
    <row r="3574" ht="12.75">
      <c r="D3574" s="319"/>
    </row>
    <row r="3575" ht="12.75">
      <c r="D3575" s="319"/>
    </row>
    <row r="3576" ht="12.75">
      <c r="D3576" s="319"/>
    </row>
    <row r="3577" ht="12.75">
      <c r="D3577" s="319"/>
    </row>
    <row r="3578" ht="12.75">
      <c r="D3578" s="319"/>
    </row>
    <row r="3579" ht="12.75">
      <c r="D3579" s="319"/>
    </row>
    <row r="3580" ht="12.75">
      <c r="D3580" s="319"/>
    </row>
    <row r="3581" ht="12.75">
      <c r="D3581" s="319"/>
    </row>
    <row r="3582" ht="12.75">
      <c r="D3582" s="319"/>
    </row>
    <row r="3583" ht="12.75">
      <c r="D3583" s="319"/>
    </row>
    <row r="3584" ht="12.75">
      <c r="D3584" s="319"/>
    </row>
    <row r="3585" ht="12.75">
      <c r="D3585" s="319"/>
    </row>
    <row r="3586" ht="12.75">
      <c r="D3586" s="319"/>
    </row>
    <row r="3587" ht="12.75">
      <c r="D3587" s="319"/>
    </row>
    <row r="3588" ht="12.75">
      <c r="D3588" s="319"/>
    </row>
    <row r="3589" ht="12.75">
      <c r="D3589" s="319"/>
    </row>
    <row r="3590" ht="12.75">
      <c r="D3590" s="319"/>
    </row>
    <row r="3591" ht="12.75">
      <c r="D3591" s="319"/>
    </row>
    <row r="3592" ht="12.75">
      <c r="D3592" s="319"/>
    </row>
    <row r="3593" ht="12.75">
      <c r="D3593" s="319"/>
    </row>
    <row r="3594" ht="12.75">
      <c r="D3594" s="319"/>
    </row>
    <row r="3595" ht="12.75">
      <c r="D3595" s="319"/>
    </row>
    <row r="3596" ht="12.75">
      <c r="D3596" s="319"/>
    </row>
    <row r="3597" ht="12.75">
      <c r="D3597" s="319"/>
    </row>
    <row r="3598" ht="12.75">
      <c r="D3598" s="319"/>
    </row>
    <row r="3599" ht="12.75">
      <c r="D3599" s="319"/>
    </row>
    <row r="3600" ht="12.75">
      <c r="D3600" s="319"/>
    </row>
    <row r="3601" ht="12.75">
      <c r="D3601" s="319"/>
    </row>
    <row r="3602" ht="12.75">
      <c r="D3602" s="319"/>
    </row>
    <row r="3603" ht="12.75">
      <c r="D3603" s="319"/>
    </row>
    <row r="3604" ht="12.75">
      <c r="D3604" s="319"/>
    </row>
    <row r="3605" ht="12.75">
      <c r="D3605" s="319"/>
    </row>
    <row r="3606" ht="12.75">
      <c r="D3606" s="319"/>
    </row>
    <row r="3607" ht="12.75">
      <c r="D3607" s="319"/>
    </row>
    <row r="3608" ht="12.75">
      <c r="D3608" s="319"/>
    </row>
    <row r="3609" ht="12.75">
      <c r="D3609" s="319"/>
    </row>
    <row r="3610" ht="12.75">
      <c r="D3610" s="319"/>
    </row>
    <row r="3611" ht="12.75">
      <c r="D3611" s="319"/>
    </row>
    <row r="3612" ht="12.75">
      <c r="D3612" s="319"/>
    </row>
    <row r="3613" ht="12.75">
      <c r="D3613" s="319"/>
    </row>
    <row r="3614" ht="12.75">
      <c r="D3614" s="319"/>
    </row>
    <row r="3615" ht="12.75">
      <c r="D3615" s="319"/>
    </row>
    <row r="3616" ht="12.75">
      <c r="D3616" s="319"/>
    </row>
    <row r="3617" ht="12.75">
      <c r="D3617" s="319"/>
    </row>
    <row r="3618" ht="12.75">
      <c r="D3618" s="319"/>
    </row>
    <row r="3619" ht="12.75">
      <c r="D3619" s="319"/>
    </row>
    <row r="3620" ht="12.75">
      <c r="D3620" s="319"/>
    </row>
    <row r="3621" ht="12.75">
      <c r="D3621" s="319"/>
    </row>
    <row r="3622" ht="12.75">
      <c r="D3622" s="319"/>
    </row>
    <row r="3623" ht="12.75">
      <c r="D3623" s="319"/>
    </row>
    <row r="3624" ht="12.75">
      <c r="D3624" s="319"/>
    </row>
    <row r="3625" ht="12.75">
      <c r="D3625" s="319"/>
    </row>
    <row r="3626" ht="12.75">
      <c r="D3626" s="319"/>
    </row>
    <row r="3627" ht="12.75">
      <c r="D3627" s="319"/>
    </row>
    <row r="3628" ht="12.75">
      <c r="D3628" s="319"/>
    </row>
    <row r="3629" ht="12.75">
      <c r="D3629" s="319"/>
    </row>
    <row r="3630" ht="12.75">
      <c r="D3630" s="319"/>
    </row>
    <row r="3631" ht="12.75">
      <c r="D3631" s="319"/>
    </row>
    <row r="3632" ht="12.75">
      <c r="D3632" s="319"/>
    </row>
    <row r="3633" ht="12.75">
      <c r="D3633" s="319"/>
    </row>
    <row r="3634" ht="12.75">
      <c r="D3634" s="319"/>
    </row>
    <row r="3635" ht="12.75">
      <c r="D3635" s="319"/>
    </row>
    <row r="3636" ht="12.75">
      <c r="D3636" s="319"/>
    </row>
    <row r="3637" ht="12.75">
      <c r="D3637" s="319"/>
    </row>
    <row r="3638" ht="12.75">
      <c r="D3638" s="319"/>
    </row>
    <row r="3639" ht="12.75">
      <c r="D3639" s="319"/>
    </row>
    <row r="3640" ht="12.75">
      <c r="D3640" s="319"/>
    </row>
    <row r="3641" ht="12.75">
      <c r="D3641" s="319"/>
    </row>
    <row r="3642" ht="12.75">
      <c r="D3642" s="319"/>
    </row>
    <row r="3643" ht="12.75">
      <c r="D3643" s="319"/>
    </row>
    <row r="3644" ht="12.75">
      <c r="D3644" s="319"/>
    </row>
    <row r="3645" ht="12.75">
      <c r="D3645" s="319"/>
    </row>
    <row r="3646" ht="12.75">
      <c r="D3646" s="319"/>
    </row>
    <row r="3647" ht="12.75">
      <c r="D3647" s="319"/>
    </row>
    <row r="3648" ht="12.75">
      <c r="D3648" s="319"/>
    </row>
    <row r="3649" ht="12.75">
      <c r="D3649" s="319"/>
    </row>
    <row r="3650" ht="12.75">
      <c r="D3650" s="319"/>
    </row>
    <row r="3651" ht="12.75">
      <c r="D3651" s="319"/>
    </row>
    <row r="3652" ht="12.75">
      <c r="D3652" s="319"/>
    </row>
    <row r="3653" ht="12.75">
      <c r="D3653" s="319"/>
    </row>
    <row r="3654" ht="12.75">
      <c r="D3654" s="319"/>
    </row>
    <row r="3655" ht="12.75">
      <c r="D3655" s="319"/>
    </row>
    <row r="3656" ht="12.75">
      <c r="D3656" s="319"/>
    </row>
    <row r="3657" ht="12.75">
      <c r="D3657" s="319"/>
    </row>
    <row r="3658" ht="12.75">
      <c r="D3658" s="319"/>
    </row>
    <row r="3659" ht="12.75">
      <c r="D3659" s="319"/>
    </row>
    <row r="3660" ht="12.75">
      <c r="D3660" s="319"/>
    </row>
    <row r="3661" ht="12.75">
      <c r="D3661" s="319"/>
    </row>
    <row r="3662" ht="12.75">
      <c r="D3662" s="319"/>
    </row>
    <row r="3663" ht="12.75">
      <c r="D3663" s="319"/>
    </row>
    <row r="3664" ht="12.75">
      <c r="D3664" s="319"/>
    </row>
    <row r="3665" ht="12.75">
      <c r="D3665" s="319"/>
    </row>
    <row r="3666" ht="12.75">
      <c r="D3666" s="319"/>
    </row>
    <row r="3667" ht="12.75">
      <c r="D3667" s="319"/>
    </row>
    <row r="3668" ht="12.75">
      <c r="D3668" s="319"/>
    </row>
    <row r="3669" ht="12.75">
      <c r="D3669" s="319"/>
    </row>
    <row r="3670" ht="12.75">
      <c r="D3670" s="319"/>
    </row>
    <row r="3671" ht="12.75">
      <c r="D3671" s="319"/>
    </row>
    <row r="3672" ht="12.75">
      <c r="D3672" s="319"/>
    </row>
    <row r="3673" ht="12.75">
      <c r="D3673" s="319"/>
    </row>
    <row r="3674" ht="12.75">
      <c r="D3674" s="319"/>
    </row>
    <row r="3675" ht="12.75">
      <c r="D3675" s="319"/>
    </row>
    <row r="3676" ht="12.75">
      <c r="D3676" s="319"/>
    </row>
    <row r="3677" ht="12.75">
      <c r="D3677" s="319"/>
    </row>
    <row r="3678" ht="12.75">
      <c r="D3678" s="319"/>
    </row>
    <row r="3679" ht="12.75">
      <c r="D3679" s="319"/>
    </row>
    <row r="3680" ht="12.75">
      <c r="D3680" s="319"/>
    </row>
    <row r="3681" ht="12.75">
      <c r="D3681" s="319"/>
    </row>
    <row r="3682" ht="12.75">
      <c r="D3682" s="319"/>
    </row>
    <row r="3683" ht="12.75">
      <c r="D3683" s="319"/>
    </row>
    <row r="3684" ht="12.75">
      <c r="D3684" s="319"/>
    </row>
    <row r="3685" ht="12.75">
      <c r="D3685" s="319"/>
    </row>
    <row r="3686" ht="12.75">
      <c r="D3686" s="319"/>
    </row>
    <row r="3687" ht="12.75">
      <c r="D3687" s="319"/>
    </row>
    <row r="3688" ht="12.75">
      <c r="D3688" s="319"/>
    </row>
    <row r="3689" ht="12.75">
      <c r="D3689" s="319"/>
    </row>
    <row r="3690" ht="12.75">
      <c r="D3690" s="319"/>
    </row>
    <row r="3691" ht="12.75">
      <c r="D3691" s="319"/>
    </row>
    <row r="3692" ht="12.75">
      <c r="D3692" s="319"/>
    </row>
    <row r="3693" ht="12.75">
      <c r="D3693" s="319"/>
    </row>
    <row r="3694" ht="12.75">
      <c r="D3694" s="319"/>
    </row>
    <row r="3695" ht="12.75">
      <c r="D3695" s="319"/>
    </row>
    <row r="3696" ht="12.75">
      <c r="D3696" s="319"/>
    </row>
    <row r="3697" ht="12.75">
      <c r="D3697" s="319"/>
    </row>
    <row r="3698" ht="12.75">
      <c r="D3698" s="319"/>
    </row>
    <row r="3699" ht="12.75">
      <c r="D3699" s="319"/>
    </row>
    <row r="3700" ht="12.75">
      <c r="D3700" s="319"/>
    </row>
    <row r="3701" ht="12.75">
      <c r="D3701" s="319"/>
    </row>
    <row r="3702" ht="12.75">
      <c r="D3702" s="319"/>
    </row>
    <row r="3703" ht="12.75">
      <c r="D3703" s="319"/>
    </row>
    <row r="3704" ht="12.75">
      <c r="D3704" s="319"/>
    </row>
    <row r="3705" ht="12.75">
      <c r="D3705" s="319"/>
    </row>
    <row r="3706" ht="12.75">
      <c r="D3706" s="319"/>
    </row>
    <row r="3707" ht="12.75">
      <c r="D3707" s="319"/>
    </row>
    <row r="3708" ht="12.75">
      <c r="D3708" s="319"/>
    </row>
    <row r="3709" ht="12.75">
      <c r="D3709" s="319"/>
    </row>
    <row r="3710" ht="12.75">
      <c r="D3710" s="319"/>
    </row>
    <row r="3711" ht="12.75">
      <c r="D3711" s="319"/>
    </row>
    <row r="3712" ht="12.75">
      <c r="D3712" s="319"/>
    </row>
    <row r="3713" ht="12.75">
      <c r="D3713" s="319"/>
    </row>
    <row r="3714" ht="12.75">
      <c r="D3714" s="319"/>
    </row>
    <row r="3715" ht="12.75">
      <c r="D3715" s="319"/>
    </row>
    <row r="3716" ht="12.75">
      <c r="D3716" s="319"/>
    </row>
    <row r="3717" ht="12.75">
      <c r="D3717" s="319"/>
    </row>
    <row r="3718" ht="12.75">
      <c r="D3718" s="319"/>
    </row>
    <row r="3719" ht="12.75">
      <c r="D3719" s="319"/>
    </row>
    <row r="3720" ht="12.75">
      <c r="D3720" s="319"/>
    </row>
    <row r="3721" ht="12.75">
      <c r="D3721" s="319"/>
    </row>
    <row r="3722" ht="12.75">
      <c r="D3722" s="319"/>
    </row>
    <row r="3723" ht="12.75">
      <c r="D3723" s="319"/>
    </row>
    <row r="3724" ht="12.75">
      <c r="D3724" s="319"/>
    </row>
    <row r="3725" ht="12.75">
      <c r="D3725" s="319"/>
    </row>
    <row r="3726" ht="12.75">
      <c r="D3726" s="319"/>
    </row>
    <row r="3727" ht="12.75">
      <c r="D3727" s="319"/>
    </row>
    <row r="3728" ht="12.75">
      <c r="D3728" s="319"/>
    </row>
    <row r="3729" ht="12.75">
      <c r="D3729" s="319"/>
    </row>
    <row r="3730" ht="12.75">
      <c r="D3730" s="319"/>
    </row>
    <row r="3731" ht="12.75">
      <c r="D3731" s="319"/>
    </row>
    <row r="3732" ht="12.75">
      <c r="D3732" s="319"/>
    </row>
    <row r="3733" ht="12.75">
      <c r="D3733" s="319"/>
    </row>
    <row r="3734" ht="12.75">
      <c r="D3734" s="319"/>
    </row>
    <row r="3735" ht="12.75">
      <c r="D3735" s="319"/>
    </row>
    <row r="3736" ht="12.75">
      <c r="D3736" s="319"/>
    </row>
    <row r="3737" ht="12.75">
      <c r="D3737" s="319"/>
    </row>
    <row r="3738" ht="12.75">
      <c r="D3738" s="319"/>
    </row>
    <row r="3739" ht="12.75">
      <c r="D3739" s="319"/>
    </row>
    <row r="3740" ht="12.75">
      <c r="D3740" s="319"/>
    </row>
    <row r="3741" ht="12.75">
      <c r="D3741" s="319"/>
    </row>
    <row r="3742" ht="12.75">
      <c r="D3742" s="319"/>
    </row>
    <row r="3743" ht="12.75">
      <c r="D3743" s="319"/>
    </row>
    <row r="3744" ht="12.75">
      <c r="D3744" s="319"/>
    </row>
    <row r="3745" ht="12.75">
      <c r="D3745" s="319"/>
    </row>
    <row r="3746" ht="12.75">
      <c r="D3746" s="319"/>
    </row>
    <row r="3747" ht="12.75">
      <c r="D3747" s="319"/>
    </row>
    <row r="3748" ht="12.75">
      <c r="D3748" s="319"/>
    </row>
    <row r="3749" ht="12.75">
      <c r="D3749" s="319"/>
    </row>
    <row r="3750" ht="12.75">
      <c r="D3750" s="319"/>
    </row>
    <row r="3751" ht="12.75">
      <c r="D3751" s="319"/>
    </row>
    <row r="3752" ht="12.75">
      <c r="D3752" s="319"/>
    </row>
    <row r="3753" ht="12.75">
      <c r="D3753" s="319"/>
    </row>
    <row r="3754" ht="12.75">
      <c r="D3754" s="319"/>
    </row>
    <row r="3755" ht="12.75">
      <c r="D3755" s="319"/>
    </row>
    <row r="3756" ht="12.75">
      <c r="D3756" s="319"/>
    </row>
    <row r="3757" ht="12.75">
      <c r="D3757" s="319"/>
    </row>
    <row r="3758" ht="12.75">
      <c r="D3758" s="319"/>
    </row>
    <row r="3759" ht="12.75">
      <c r="D3759" s="319"/>
    </row>
    <row r="3760" ht="12.75">
      <c r="D3760" s="319"/>
    </row>
    <row r="3761" ht="12.75">
      <c r="D3761" s="319"/>
    </row>
    <row r="3762" ht="12.75">
      <c r="D3762" s="319"/>
    </row>
    <row r="3763" ht="12.75">
      <c r="D3763" s="319"/>
    </row>
    <row r="3764" ht="12.75">
      <c r="D3764" s="319"/>
    </row>
    <row r="3765" ht="12.75">
      <c r="D3765" s="319"/>
    </row>
    <row r="3766" ht="12.75">
      <c r="D3766" s="319"/>
    </row>
    <row r="3767" ht="12.75">
      <c r="D3767" s="319"/>
    </row>
    <row r="3768" ht="12.75">
      <c r="D3768" s="319"/>
    </row>
    <row r="3769" ht="12.75">
      <c r="D3769" s="319"/>
    </row>
    <row r="3770" ht="12.75">
      <c r="D3770" s="319"/>
    </row>
    <row r="3771" ht="12.75">
      <c r="D3771" s="319"/>
    </row>
    <row r="3772" ht="12.75">
      <c r="D3772" s="319"/>
    </row>
    <row r="3773" ht="12.75">
      <c r="D3773" s="319"/>
    </row>
    <row r="3774" ht="12.75">
      <c r="D3774" s="319"/>
    </row>
    <row r="3775" ht="12.75">
      <c r="D3775" s="319"/>
    </row>
    <row r="3776" ht="12.75">
      <c r="D3776" s="319"/>
    </row>
    <row r="3777" ht="12.75">
      <c r="D3777" s="319"/>
    </row>
    <row r="3778" ht="12.75">
      <c r="D3778" s="319"/>
    </row>
    <row r="3779" ht="12.75">
      <c r="D3779" s="319"/>
    </row>
    <row r="3780" ht="12.75">
      <c r="D3780" s="319"/>
    </row>
    <row r="3781" ht="12.75">
      <c r="D3781" s="319"/>
    </row>
    <row r="3782" ht="12.75">
      <c r="D3782" s="319"/>
    </row>
    <row r="3783" ht="12.75">
      <c r="D3783" s="319"/>
    </row>
    <row r="3784" ht="12.75">
      <c r="D3784" s="319"/>
    </row>
    <row r="3785" ht="12.75">
      <c r="D3785" s="319"/>
    </row>
    <row r="3786" ht="12.75">
      <c r="D3786" s="319"/>
    </row>
    <row r="3787" ht="12.75">
      <c r="D3787" s="319"/>
    </row>
    <row r="3788" ht="12.75">
      <c r="D3788" s="319"/>
    </row>
    <row r="3789" ht="12.75">
      <c r="D3789" s="319"/>
    </row>
    <row r="3790" ht="12.75">
      <c r="D3790" s="319"/>
    </row>
    <row r="3791" ht="12.75">
      <c r="D3791" s="319"/>
    </row>
    <row r="3792" ht="12.75">
      <c r="D3792" s="319"/>
    </row>
    <row r="3793" ht="12.75">
      <c r="D3793" s="319"/>
    </row>
    <row r="3794" ht="12.75">
      <c r="D3794" s="319"/>
    </row>
    <row r="3795" ht="12.75">
      <c r="D3795" s="319"/>
    </row>
    <row r="3796" ht="12.75">
      <c r="D3796" s="319"/>
    </row>
    <row r="3797" ht="12.75">
      <c r="D3797" s="319"/>
    </row>
    <row r="3798" ht="12.75">
      <c r="D3798" s="319"/>
    </row>
    <row r="3799" ht="12.75">
      <c r="D3799" s="319"/>
    </row>
    <row r="3800" ht="12.75">
      <c r="D3800" s="319"/>
    </row>
    <row r="3801" ht="12.75">
      <c r="D3801" s="319"/>
    </row>
    <row r="3802" ht="12.75">
      <c r="D3802" s="319"/>
    </row>
    <row r="3803" ht="12.75">
      <c r="D3803" s="319"/>
    </row>
    <row r="3804" ht="12.75">
      <c r="D3804" s="319"/>
    </row>
    <row r="3805" ht="12.75">
      <c r="D3805" s="319"/>
    </row>
    <row r="3806" ht="12.75">
      <c r="D3806" s="319"/>
    </row>
    <row r="3807" ht="12.75">
      <c r="D3807" s="319"/>
    </row>
    <row r="3808" ht="12.75">
      <c r="D3808" s="319"/>
    </row>
    <row r="3809" ht="12.75">
      <c r="D3809" s="319"/>
    </row>
    <row r="3810" ht="12.75">
      <c r="D3810" s="319"/>
    </row>
    <row r="3811" ht="12.75">
      <c r="D3811" s="319"/>
    </row>
    <row r="3812" ht="12.75">
      <c r="D3812" s="319"/>
    </row>
    <row r="3813" ht="12.75">
      <c r="D3813" s="319"/>
    </row>
    <row r="3814" ht="12.75">
      <c r="D3814" s="319"/>
    </row>
    <row r="3815" ht="12.75">
      <c r="D3815" s="319"/>
    </row>
    <row r="3816" ht="12.75">
      <c r="D3816" s="319"/>
    </row>
    <row r="3817" ht="12.75">
      <c r="D3817" s="319"/>
    </row>
    <row r="3818" ht="12.75">
      <c r="D3818" s="319"/>
    </row>
    <row r="3819" ht="12.75">
      <c r="D3819" s="319"/>
    </row>
    <row r="3820" ht="12.75">
      <c r="D3820" s="319"/>
    </row>
    <row r="3821" ht="12.75">
      <c r="D3821" s="319"/>
    </row>
    <row r="3822" ht="12.75">
      <c r="D3822" s="319"/>
    </row>
    <row r="3823" ht="12.75">
      <c r="D3823" s="319"/>
    </row>
    <row r="3824" ht="12.75">
      <c r="D3824" s="319"/>
    </row>
    <row r="3825" ht="12.75">
      <c r="D3825" s="319"/>
    </row>
    <row r="3826" ht="12.75">
      <c r="D3826" s="319"/>
    </row>
    <row r="3827" ht="12.75">
      <c r="D3827" s="319"/>
    </row>
    <row r="3828" ht="12.75">
      <c r="D3828" s="319"/>
    </row>
    <row r="3829" ht="12.75">
      <c r="D3829" s="319"/>
    </row>
    <row r="3830" ht="12.75">
      <c r="D3830" s="319"/>
    </row>
    <row r="3831" ht="12.75">
      <c r="D3831" s="319"/>
    </row>
    <row r="3832" ht="12.75">
      <c r="D3832" s="319"/>
    </row>
    <row r="3833" ht="12.75">
      <c r="D3833" s="319"/>
    </row>
    <row r="3834" ht="12.75">
      <c r="D3834" s="319"/>
    </row>
    <row r="3835" ht="12.75">
      <c r="D3835" s="319"/>
    </row>
    <row r="3836" ht="12.75">
      <c r="D3836" s="319"/>
    </row>
    <row r="3837" ht="12.75">
      <c r="D3837" s="319"/>
    </row>
    <row r="3838" ht="12.75">
      <c r="D3838" s="319"/>
    </row>
    <row r="3839" ht="12.75">
      <c r="D3839" s="319"/>
    </row>
    <row r="3840" ht="12.75">
      <c r="D3840" s="319"/>
    </row>
    <row r="3841" ht="12.75">
      <c r="D3841" s="319"/>
    </row>
    <row r="3842" ht="12.75">
      <c r="D3842" s="319"/>
    </row>
    <row r="3843" ht="12.75">
      <c r="D3843" s="319"/>
    </row>
    <row r="3844" ht="12.75">
      <c r="D3844" s="319"/>
    </row>
    <row r="3845" ht="12.75">
      <c r="D3845" s="319"/>
    </row>
    <row r="3846" ht="12.75">
      <c r="D3846" s="319"/>
    </row>
    <row r="3847" ht="12.75">
      <c r="D3847" s="319"/>
    </row>
    <row r="3848" ht="12.75">
      <c r="D3848" s="319"/>
    </row>
    <row r="3849" ht="12.75">
      <c r="D3849" s="319"/>
    </row>
    <row r="3850" ht="12.75">
      <c r="D3850" s="319"/>
    </row>
    <row r="3851" ht="12.75">
      <c r="D3851" s="319"/>
    </row>
    <row r="3852" ht="12.75">
      <c r="D3852" s="319"/>
    </row>
    <row r="3853" ht="12.75">
      <c r="D3853" s="319"/>
    </row>
    <row r="3854" ht="12.75">
      <c r="D3854" s="319"/>
    </row>
    <row r="3855" ht="12.75">
      <c r="D3855" s="319"/>
    </row>
    <row r="3856" ht="12.75">
      <c r="D3856" s="319"/>
    </row>
    <row r="3857" ht="12.75">
      <c r="D3857" s="319"/>
    </row>
    <row r="3858" ht="12.75">
      <c r="D3858" s="319"/>
    </row>
    <row r="3859" ht="12.75">
      <c r="D3859" s="319"/>
    </row>
    <row r="3860" ht="12.75">
      <c r="D3860" s="319"/>
    </row>
    <row r="3861" ht="12.75">
      <c r="D3861" s="319"/>
    </row>
    <row r="3862" ht="12.75">
      <c r="D3862" s="319"/>
    </row>
    <row r="3863" ht="12.75">
      <c r="D3863" s="319"/>
    </row>
    <row r="3864" ht="12.75">
      <c r="D3864" s="319"/>
    </row>
    <row r="3865" ht="12.75">
      <c r="D3865" s="319"/>
    </row>
    <row r="3866" ht="12.75">
      <c r="D3866" s="319"/>
    </row>
    <row r="3867" ht="12.75">
      <c r="D3867" s="319"/>
    </row>
    <row r="3868" ht="12.75">
      <c r="D3868" s="319"/>
    </row>
    <row r="3869" ht="12.75">
      <c r="D3869" s="319"/>
    </row>
    <row r="3870" ht="12.75">
      <c r="D3870" s="319"/>
    </row>
    <row r="3871" ht="12.75">
      <c r="D3871" s="319"/>
    </row>
    <row r="3872" ht="12.75">
      <c r="D3872" s="319"/>
    </row>
    <row r="3873" ht="12.75">
      <c r="D3873" s="319"/>
    </row>
    <row r="3874" ht="12.75">
      <c r="D3874" s="319"/>
    </row>
    <row r="3875" ht="12.75">
      <c r="D3875" s="319"/>
    </row>
    <row r="3876" ht="12.75">
      <c r="D3876" s="319"/>
    </row>
    <row r="3877" ht="12.75">
      <c r="D3877" s="319"/>
    </row>
    <row r="3878" ht="12.75">
      <c r="D3878" s="319"/>
    </row>
    <row r="3879" ht="12.75">
      <c r="D3879" s="319"/>
    </row>
    <row r="3880" ht="12.75">
      <c r="D3880" s="319"/>
    </row>
    <row r="3881" ht="12.75">
      <c r="D3881" s="319"/>
    </row>
    <row r="3882" ht="12.75">
      <c r="D3882" s="319"/>
    </row>
    <row r="3883" ht="12.75">
      <c r="D3883" s="319"/>
    </row>
    <row r="3884" ht="12.75">
      <c r="D3884" s="319"/>
    </row>
    <row r="3885" ht="12.75">
      <c r="D3885" s="319"/>
    </row>
    <row r="3886" ht="12.75">
      <c r="D3886" s="319"/>
    </row>
    <row r="3887" ht="12.75">
      <c r="D3887" s="319"/>
    </row>
    <row r="3888" ht="12.75">
      <c r="D3888" s="319"/>
    </row>
    <row r="3889" ht="12.75">
      <c r="D3889" s="319"/>
    </row>
    <row r="3890" ht="12.75">
      <c r="D3890" s="319"/>
    </row>
    <row r="3891" ht="12.75">
      <c r="D3891" s="319"/>
    </row>
    <row r="3892" ht="12.75">
      <c r="D3892" s="319"/>
    </row>
    <row r="3893" ht="12.75">
      <c r="D3893" s="319"/>
    </row>
    <row r="3894" ht="12.75">
      <c r="D3894" s="319"/>
    </row>
    <row r="3895" ht="12.75">
      <c r="D3895" s="319"/>
    </row>
    <row r="3896" ht="12.75">
      <c r="D3896" s="319"/>
    </row>
    <row r="3897" ht="12.75">
      <c r="D3897" s="319"/>
    </row>
    <row r="3898" ht="12.75">
      <c r="D3898" s="319"/>
    </row>
    <row r="3899" ht="12.75">
      <c r="D3899" s="319"/>
    </row>
    <row r="3900" ht="12.75">
      <c r="D3900" s="319"/>
    </row>
    <row r="3901" ht="12.75">
      <c r="D3901" s="319"/>
    </row>
    <row r="3902" ht="12.75">
      <c r="D3902" s="319"/>
    </row>
    <row r="3903" ht="12.75">
      <c r="D3903" s="319"/>
    </row>
    <row r="3904" ht="12.75">
      <c r="D3904" s="319"/>
    </row>
    <row r="3905" ht="12.75">
      <c r="D3905" s="319"/>
    </row>
    <row r="3906" ht="12.75">
      <c r="D3906" s="319"/>
    </row>
    <row r="3907" ht="12.75">
      <c r="D3907" s="319"/>
    </row>
    <row r="3908" ht="12.75">
      <c r="D3908" s="319"/>
    </row>
    <row r="3909" ht="12.75">
      <c r="D3909" s="319"/>
    </row>
    <row r="3910" ht="12.75">
      <c r="D3910" s="319"/>
    </row>
    <row r="3911" ht="12.75">
      <c r="D3911" s="319"/>
    </row>
    <row r="3912" ht="12.75">
      <c r="D3912" s="319"/>
    </row>
    <row r="3913" ht="12.75">
      <c r="D3913" s="319"/>
    </row>
    <row r="3914" ht="12.75">
      <c r="D3914" s="319"/>
    </row>
    <row r="3915" ht="12.75">
      <c r="D3915" s="319"/>
    </row>
    <row r="3916" ht="12.75">
      <c r="D3916" s="319"/>
    </row>
    <row r="3917" ht="12.75">
      <c r="D3917" s="319"/>
    </row>
    <row r="3918" ht="12.75">
      <c r="D3918" s="319"/>
    </row>
    <row r="3919" ht="12.75">
      <c r="D3919" s="319"/>
    </row>
    <row r="3920" ht="12.75">
      <c r="D3920" s="319"/>
    </row>
    <row r="3921" ht="12.75">
      <c r="D3921" s="319"/>
    </row>
    <row r="3922" ht="12.75">
      <c r="D3922" s="319"/>
    </row>
    <row r="3923" ht="12.75">
      <c r="D3923" s="319"/>
    </row>
    <row r="3924" ht="12.75">
      <c r="D3924" s="319"/>
    </row>
    <row r="3925" ht="12.75">
      <c r="D3925" s="319"/>
    </row>
    <row r="3926" ht="12.75">
      <c r="D3926" s="319"/>
    </row>
    <row r="3927" ht="12.75">
      <c r="D3927" s="319"/>
    </row>
    <row r="3928" ht="12.75">
      <c r="D3928" s="319"/>
    </row>
    <row r="3929" ht="12.75">
      <c r="D3929" s="319"/>
    </row>
    <row r="3930" ht="12.75">
      <c r="D3930" s="319"/>
    </row>
    <row r="3931" ht="12.75">
      <c r="D3931" s="319"/>
    </row>
    <row r="3932" ht="12.75">
      <c r="D3932" s="319"/>
    </row>
    <row r="3933" ht="12.75">
      <c r="D3933" s="319"/>
    </row>
    <row r="3934" ht="12.75">
      <c r="D3934" s="319"/>
    </row>
    <row r="3935" ht="12.75">
      <c r="D3935" s="319"/>
    </row>
    <row r="3936" ht="12.75">
      <c r="D3936" s="319"/>
    </row>
    <row r="3937" ht="12.75">
      <c r="D3937" s="319"/>
    </row>
    <row r="3938" ht="12.75">
      <c r="D3938" s="319"/>
    </row>
    <row r="3939" ht="12.75">
      <c r="D3939" s="319"/>
    </row>
    <row r="3940" ht="12.75">
      <c r="D3940" s="319"/>
    </row>
    <row r="3941" ht="12.75">
      <c r="D3941" s="319"/>
    </row>
    <row r="3942" ht="12.75">
      <c r="D3942" s="319"/>
    </row>
    <row r="3943" ht="12.75">
      <c r="D3943" s="319"/>
    </row>
    <row r="3944" ht="12.75">
      <c r="D3944" s="319"/>
    </row>
    <row r="3945" ht="12.75">
      <c r="D3945" s="319"/>
    </row>
    <row r="3946" ht="12.75">
      <c r="D3946" s="319"/>
    </row>
    <row r="3947" ht="12.75">
      <c r="D3947" s="319"/>
    </row>
    <row r="3948" ht="12.75">
      <c r="D3948" s="319"/>
    </row>
    <row r="3949" ht="12.75">
      <c r="D3949" s="319"/>
    </row>
    <row r="3950" ht="12.75">
      <c r="D3950" s="319"/>
    </row>
    <row r="3951" ht="12.75">
      <c r="D3951" s="319"/>
    </row>
    <row r="3952" ht="12.75">
      <c r="D3952" s="319"/>
    </row>
    <row r="3953" ht="12.75">
      <c r="D3953" s="319"/>
    </row>
    <row r="3954" ht="12.75">
      <c r="D3954" s="319"/>
    </row>
    <row r="3955" ht="12.75">
      <c r="D3955" s="319"/>
    </row>
    <row r="3956" ht="12.75">
      <c r="D3956" s="319"/>
    </row>
    <row r="3957" ht="12.75">
      <c r="D3957" s="319"/>
    </row>
    <row r="3958" ht="12.75">
      <c r="D3958" s="319"/>
    </row>
    <row r="3959" ht="12.75">
      <c r="D3959" s="319"/>
    </row>
    <row r="3960" ht="12.75">
      <c r="D3960" s="319"/>
    </row>
    <row r="3961" ht="12.75">
      <c r="D3961" s="319"/>
    </row>
    <row r="3962" ht="12.75">
      <c r="D3962" s="319"/>
    </row>
    <row r="3963" ht="12.75">
      <c r="D3963" s="319"/>
    </row>
    <row r="3964" ht="12.75">
      <c r="D3964" s="319"/>
    </row>
    <row r="3965" ht="12.75">
      <c r="D3965" s="319"/>
    </row>
    <row r="3966" ht="12.75">
      <c r="D3966" s="319"/>
    </row>
    <row r="3967" ht="12.75">
      <c r="D3967" s="319"/>
    </row>
    <row r="3968" ht="12.75">
      <c r="D3968" s="319"/>
    </row>
    <row r="3969" ht="12.75">
      <c r="D3969" s="319"/>
    </row>
    <row r="3970" ht="12.75">
      <c r="D3970" s="319"/>
    </row>
    <row r="3971" ht="12.75">
      <c r="D3971" s="319"/>
    </row>
    <row r="3972" ht="12.75">
      <c r="D3972" s="319"/>
    </row>
    <row r="3973" ht="12.75">
      <c r="D3973" s="319"/>
    </row>
    <row r="3974" ht="12.75">
      <c r="D3974" s="319"/>
    </row>
    <row r="3975" ht="12.75">
      <c r="D3975" s="319"/>
    </row>
    <row r="3976" ht="12.75">
      <c r="D3976" s="319"/>
    </row>
    <row r="3977" ht="12.75">
      <c r="D3977" s="319"/>
    </row>
    <row r="3978" ht="12.75">
      <c r="D3978" s="319"/>
    </row>
    <row r="3979" ht="12.75">
      <c r="D3979" s="319"/>
    </row>
    <row r="3980" ht="12.75">
      <c r="D3980" s="319"/>
    </row>
    <row r="3981" ht="12.75">
      <c r="D3981" s="319"/>
    </row>
    <row r="3982" ht="12.75">
      <c r="D3982" s="319"/>
    </row>
    <row r="3983" ht="12.75">
      <c r="D3983" s="319"/>
    </row>
    <row r="3984" ht="12.75">
      <c r="D3984" s="319"/>
    </row>
    <row r="3985" ht="12.75">
      <c r="D3985" s="319"/>
    </row>
    <row r="3986" ht="12.75">
      <c r="D3986" s="319"/>
    </row>
    <row r="3987" ht="12.75">
      <c r="D3987" s="319"/>
    </row>
    <row r="3988" ht="12.75">
      <c r="D3988" s="319"/>
    </row>
    <row r="3989" ht="12.75">
      <c r="D3989" s="319"/>
    </row>
    <row r="3990" ht="12.75">
      <c r="D3990" s="319"/>
    </row>
    <row r="3991" ht="12.75">
      <c r="D3991" s="319"/>
    </row>
    <row r="3992" ht="12.75">
      <c r="D3992" s="319"/>
    </row>
    <row r="3993" ht="12.75">
      <c r="D3993" s="319"/>
    </row>
    <row r="3994" ht="12.75">
      <c r="D3994" s="319"/>
    </row>
    <row r="3995" ht="12.75">
      <c r="D3995" s="319"/>
    </row>
    <row r="3996" ht="12.75">
      <c r="D3996" s="319"/>
    </row>
    <row r="3997" ht="12.75">
      <c r="D3997" s="319"/>
    </row>
    <row r="3998" ht="12.75">
      <c r="D3998" s="319"/>
    </row>
    <row r="3999" ht="12.75">
      <c r="D3999" s="319"/>
    </row>
    <row r="4000" ht="12.75">
      <c r="D4000" s="319"/>
    </row>
    <row r="4001" ht="12.75">
      <c r="D4001" s="319"/>
    </row>
    <row r="4002" ht="12.75">
      <c r="D4002" s="319"/>
    </row>
    <row r="4003" ht="12.75">
      <c r="D4003" s="319"/>
    </row>
    <row r="4004" ht="12.75">
      <c r="D4004" s="319"/>
    </row>
    <row r="4005" ht="12.75">
      <c r="D4005" s="319"/>
    </row>
    <row r="4006" ht="12.75">
      <c r="D4006" s="319"/>
    </row>
    <row r="4007" ht="12.75">
      <c r="D4007" s="319"/>
    </row>
    <row r="4008" ht="12.75">
      <c r="D4008" s="319"/>
    </row>
    <row r="4009" ht="12.75">
      <c r="D4009" s="319"/>
    </row>
    <row r="4010" ht="12.75">
      <c r="D4010" s="319"/>
    </row>
    <row r="4011" ht="12.75">
      <c r="D4011" s="319"/>
    </row>
    <row r="4012" ht="12.75">
      <c r="D4012" s="319"/>
    </row>
    <row r="4013" ht="12.75">
      <c r="D4013" s="319"/>
    </row>
    <row r="4014" ht="12.75">
      <c r="D4014" s="319"/>
    </row>
    <row r="4015" ht="12.75">
      <c r="D4015" s="319"/>
    </row>
    <row r="4016" ht="12.75">
      <c r="D4016" s="319"/>
    </row>
    <row r="4017" ht="12.75">
      <c r="D4017" s="319"/>
    </row>
    <row r="4018" ht="12.75">
      <c r="D4018" s="319"/>
    </row>
    <row r="4019" ht="12.75">
      <c r="D4019" s="319"/>
    </row>
    <row r="4020" ht="12.75">
      <c r="D4020" s="319"/>
    </row>
    <row r="4021" ht="12.75">
      <c r="D4021" s="319"/>
    </row>
    <row r="4022" ht="12.75">
      <c r="D4022" s="319"/>
    </row>
    <row r="4023" ht="12.75">
      <c r="D4023" s="319"/>
    </row>
    <row r="4024" ht="12.75">
      <c r="D4024" s="319"/>
    </row>
    <row r="4025" ht="12.75">
      <c r="D4025" s="319"/>
    </row>
    <row r="4026" ht="12.75">
      <c r="D4026" s="319"/>
    </row>
    <row r="4027" ht="12.75">
      <c r="D4027" s="319"/>
    </row>
    <row r="4028" ht="12.75">
      <c r="D4028" s="319"/>
    </row>
    <row r="4029" ht="12.75">
      <c r="D4029" s="319"/>
    </row>
    <row r="4030" ht="12.75">
      <c r="D4030" s="319"/>
    </row>
    <row r="4031" ht="12.75">
      <c r="D4031" s="319"/>
    </row>
    <row r="4032" ht="12.75">
      <c r="D4032" s="319"/>
    </row>
    <row r="4033" ht="12.75">
      <c r="D4033" s="319"/>
    </row>
    <row r="4034" ht="12.75">
      <c r="D4034" s="319"/>
    </row>
    <row r="4035" ht="12.75">
      <c r="D4035" s="319"/>
    </row>
    <row r="4036" ht="12.75">
      <c r="D4036" s="319"/>
    </row>
    <row r="4037" ht="12.75">
      <c r="D4037" s="319"/>
    </row>
    <row r="4038" ht="12.75">
      <c r="D4038" s="319"/>
    </row>
    <row r="4039" ht="12.75">
      <c r="D4039" s="319"/>
    </row>
    <row r="4040" ht="12.75">
      <c r="D4040" s="319"/>
    </row>
    <row r="4041" ht="12.75">
      <c r="D4041" s="319"/>
    </row>
    <row r="4042" ht="12.75">
      <c r="D4042" s="319"/>
    </row>
    <row r="4043" ht="12.75">
      <c r="D4043" s="319"/>
    </row>
    <row r="4044" ht="12.75">
      <c r="D4044" s="319"/>
    </row>
    <row r="4045" ht="12.75">
      <c r="D4045" s="319"/>
    </row>
    <row r="4046" ht="12.75">
      <c r="D4046" s="319"/>
    </row>
    <row r="4047" ht="12.75">
      <c r="D4047" s="319"/>
    </row>
    <row r="4048" ht="12.75">
      <c r="D4048" s="319"/>
    </row>
    <row r="4049" ht="12.75">
      <c r="D4049" s="319"/>
    </row>
    <row r="4050" ht="12.75">
      <c r="D4050" s="319"/>
    </row>
    <row r="4051" ht="12.75">
      <c r="D4051" s="319"/>
    </row>
    <row r="4052" ht="12.75">
      <c r="D4052" s="319"/>
    </row>
    <row r="4053" ht="12.75">
      <c r="D4053" s="319"/>
    </row>
    <row r="4054" ht="12.75">
      <c r="D4054" s="319"/>
    </row>
    <row r="4055" ht="12.75">
      <c r="D4055" s="319"/>
    </row>
    <row r="4056" ht="12.75">
      <c r="D4056" s="319"/>
    </row>
    <row r="4057" ht="12.75">
      <c r="D4057" s="319"/>
    </row>
    <row r="4058" ht="12.75">
      <c r="D4058" s="319"/>
    </row>
    <row r="4059" ht="12.75">
      <c r="D4059" s="319"/>
    </row>
    <row r="4060" ht="12.75">
      <c r="D4060" s="319"/>
    </row>
    <row r="4061" ht="12.75">
      <c r="D4061" s="319"/>
    </row>
    <row r="4062" ht="12.75">
      <c r="D4062" s="319"/>
    </row>
    <row r="4063" ht="12.75">
      <c r="D4063" s="319"/>
    </row>
    <row r="4064" ht="12.75">
      <c r="D4064" s="319"/>
    </row>
    <row r="4065" ht="12.75">
      <c r="D4065" s="319"/>
    </row>
    <row r="4066" ht="12.75">
      <c r="D4066" s="319"/>
    </row>
    <row r="4067" ht="12.75">
      <c r="D4067" s="319"/>
    </row>
    <row r="4068" ht="12.75">
      <c r="D4068" s="319"/>
    </row>
    <row r="4069" ht="12.75">
      <c r="D4069" s="319"/>
    </row>
    <row r="4070" ht="12.75">
      <c r="D4070" s="319"/>
    </row>
    <row r="4071" ht="12.75">
      <c r="D4071" s="319"/>
    </row>
    <row r="4072" ht="12.75">
      <c r="D4072" s="319"/>
    </row>
    <row r="4073" ht="12.75">
      <c r="D4073" s="319"/>
    </row>
    <row r="4074" ht="12.75">
      <c r="D4074" s="319"/>
    </row>
    <row r="4075" ht="12.75">
      <c r="D4075" s="319"/>
    </row>
    <row r="4076" ht="12.75">
      <c r="D4076" s="319"/>
    </row>
    <row r="4077" ht="12.75">
      <c r="D4077" s="319"/>
    </row>
    <row r="4078" ht="12.75">
      <c r="D4078" s="319"/>
    </row>
    <row r="4079" ht="12.75">
      <c r="D4079" s="319"/>
    </row>
    <row r="4080" ht="12.75">
      <c r="D4080" s="319"/>
    </row>
    <row r="4081" ht="12.75">
      <c r="D4081" s="319"/>
    </row>
    <row r="4082" ht="12.75">
      <c r="D4082" s="319"/>
    </row>
    <row r="4083" ht="12.75">
      <c r="D4083" s="319"/>
    </row>
    <row r="4084" ht="12.75">
      <c r="D4084" s="319"/>
    </row>
    <row r="4085" ht="12.75">
      <c r="D4085" s="319"/>
    </row>
    <row r="4086" ht="12.75">
      <c r="D4086" s="319"/>
    </row>
    <row r="4087" ht="12.75">
      <c r="D4087" s="319"/>
    </row>
    <row r="4088" ht="12.75">
      <c r="D4088" s="319"/>
    </row>
    <row r="4089" ht="12.75">
      <c r="D4089" s="319"/>
    </row>
    <row r="4090" ht="12.75">
      <c r="D4090" s="319"/>
    </row>
    <row r="4091" ht="12.75">
      <c r="D4091" s="319"/>
    </row>
    <row r="4092" ht="12.75">
      <c r="D4092" s="319"/>
    </row>
    <row r="4093" ht="12.75">
      <c r="D4093" s="319"/>
    </row>
    <row r="4094" ht="12.75">
      <c r="D4094" s="319"/>
    </row>
    <row r="4095" ht="12.75">
      <c r="D4095" s="319"/>
    </row>
    <row r="4096" ht="12.75">
      <c r="D4096" s="319"/>
    </row>
    <row r="4097" ht="12.75">
      <c r="D4097" s="319"/>
    </row>
    <row r="4098" ht="12.75">
      <c r="D4098" s="319"/>
    </row>
    <row r="4099" ht="12.75">
      <c r="D4099" s="319"/>
    </row>
    <row r="4100" ht="12.75">
      <c r="D4100" s="319"/>
    </row>
    <row r="4101" ht="12.75">
      <c r="D4101" s="319"/>
    </row>
    <row r="4102" ht="12.75">
      <c r="D4102" s="319"/>
    </row>
    <row r="4103" ht="12.75">
      <c r="D4103" s="319"/>
    </row>
    <row r="4104" ht="12.75">
      <c r="D4104" s="319"/>
    </row>
    <row r="4105" ht="12.75">
      <c r="D4105" s="319"/>
    </row>
    <row r="4106" ht="12.75">
      <c r="D4106" s="319"/>
    </row>
    <row r="4107" ht="12.75">
      <c r="D4107" s="319"/>
    </row>
    <row r="4108" ht="12.75">
      <c r="D4108" s="319"/>
    </row>
    <row r="4109" ht="12.75">
      <c r="D4109" s="319"/>
    </row>
    <row r="4110" ht="12.75">
      <c r="D4110" s="319"/>
    </row>
    <row r="4111" ht="12.75">
      <c r="D4111" s="319"/>
    </row>
    <row r="4112" ht="12.75">
      <c r="D4112" s="319"/>
    </row>
    <row r="4113" ht="12.75">
      <c r="D4113" s="319"/>
    </row>
    <row r="4114" ht="12.75">
      <c r="D4114" s="319"/>
    </row>
    <row r="4115" ht="12.75">
      <c r="D4115" s="319"/>
    </row>
    <row r="4116" ht="12.75">
      <c r="D4116" s="319"/>
    </row>
    <row r="4117" ht="12.75">
      <c r="D4117" s="319"/>
    </row>
    <row r="4118" ht="12.75">
      <c r="D4118" s="319"/>
    </row>
    <row r="4119" ht="12.75">
      <c r="D4119" s="319"/>
    </row>
    <row r="4120" ht="12.75">
      <c r="D4120" s="319"/>
    </row>
    <row r="4121" ht="12.75">
      <c r="D4121" s="319"/>
    </row>
    <row r="4122" ht="12.75">
      <c r="D4122" s="319"/>
    </row>
    <row r="4123" ht="12.75">
      <c r="D4123" s="319"/>
    </row>
    <row r="4124" ht="12.75">
      <c r="D4124" s="319"/>
    </row>
    <row r="4125" ht="12.75">
      <c r="D4125" s="319"/>
    </row>
    <row r="4126" ht="12.75">
      <c r="D4126" s="319"/>
    </row>
    <row r="4127" ht="12.75">
      <c r="D4127" s="319"/>
    </row>
    <row r="4128" ht="12.75">
      <c r="D4128" s="319"/>
    </row>
    <row r="4129" ht="12.75">
      <c r="D4129" s="319"/>
    </row>
    <row r="4130" ht="12.75">
      <c r="D4130" s="319"/>
    </row>
    <row r="4131" ht="12.75">
      <c r="D4131" s="319"/>
    </row>
    <row r="4132" ht="12.75">
      <c r="D4132" s="319"/>
    </row>
    <row r="4133" ht="12.75">
      <c r="D4133" s="319"/>
    </row>
    <row r="4134" ht="12.75">
      <c r="D4134" s="319"/>
    </row>
    <row r="4135" ht="12.75">
      <c r="D4135" s="319"/>
    </row>
    <row r="4136" ht="12.75">
      <c r="D4136" s="319"/>
    </row>
    <row r="4137" ht="12.75">
      <c r="D4137" s="319"/>
    </row>
    <row r="4138" ht="12.75">
      <c r="D4138" s="319"/>
    </row>
    <row r="4139" ht="12.75">
      <c r="D4139" s="319"/>
    </row>
    <row r="4140" ht="12.75">
      <c r="D4140" s="319"/>
    </row>
    <row r="4141" ht="12.75">
      <c r="D4141" s="319"/>
    </row>
    <row r="4142" ht="12.75">
      <c r="D4142" s="319"/>
    </row>
    <row r="4143" ht="12.75">
      <c r="D4143" s="319"/>
    </row>
    <row r="4144" ht="12.75">
      <c r="D4144" s="319"/>
    </row>
    <row r="4145" ht="12.75">
      <c r="D4145" s="319"/>
    </row>
    <row r="4146" ht="12.75">
      <c r="D4146" s="319"/>
    </row>
    <row r="4147" ht="12.75">
      <c r="D4147" s="319"/>
    </row>
    <row r="4148" ht="12.75">
      <c r="D4148" s="319"/>
    </row>
    <row r="4149" ht="12.75">
      <c r="D4149" s="319"/>
    </row>
    <row r="4150" ht="12.75">
      <c r="D4150" s="319"/>
    </row>
    <row r="4151" ht="12.75">
      <c r="D4151" s="319"/>
    </row>
    <row r="4152" ht="12.75">
      <c r="D4152" s="319"/>
    </row>
    <row r="4153" ht="12.75">
      <c r="D4153" s="319"/>
    </row>
    <row r="4154" ht="12.75">
      <c r="D4154" s="319"/>
    </row>
    <row r="4155" ht="12.75">
      <c r="D4155" s="319"/>
    </row>
    <row r="4156" ht="12.75">
      <c r="D4156" s="319"/>
    </row>
    <row r="4157" ht="12.75">
      <c r="D4157" s="319"/>
    </row>
    <row r="4158" ht="12.75">
      <c r="D4158" s="319"/>
    </row>
    <row r="4159" ht="12.75">
      <c r="D4159" s="319"/>
    </row>
    <row r="4160" ht="12.75">
      <c r="D4160" s="319"/>
    </row>
    <row r="4161" ht="12.75">
      <c r="D4161" s="319"/>
    </row>
    <row r="4162" ht="12.75">
      <c r="D4162" s="319"/>
    </row>
    <row r="4163" ht="12.75">
      <c r="D4163" s="319"/>
    </row>
    <row r="4164" ht="12.75">
      <c r="D4164" s="319"/>
    </row>
    <row r="4165" ht="12.75">
      <c r="D4165" s="319"/>
    </row>
    <row r="4166" ht="12.75">
      <c r="D4166" s="319"/>
    </row>
    <row r="4167" ht="12.75">
      <c r="D4167" s="319"/>
    </row>
    <row r="4168" ht="12.75">
      <c r="D4168" s="319"/>
    </row>
    <row r="4169" ht="12.75">
      <c r="D4169" s="319"/>
    </row>
    <row r="4170" ht="12.75">
      <c r="D4170" s="319"/>
    </row>
    <row r="4171" ht="12.75">
      <c r="D4171" s="319"/>
    </row>
    <row r="4172" ht="12.75">
      <c r="D4172" s="319"/>
    </row>
    <row r="4173" ht="12.75">
      <c r="D4173" s="319"/>
    </row>
    <row r="4174" ht="12.75">
      <c r="D4174" s="319"/>
    </row>
    <row r="4175" ht="12.75">
      <c r="D4175" s="319"/>
    </row>
    <row r="4176" ht="12.75">
      <c r="D4176" s="319"/>
    </row>
    <row r="4177" ht="12.75">
      <c r="D4177" s="319"/>
    </row>
    <row r="4178" ht="12.75">
      <c r="D4178" s="319"/>
    </row>
    <row r="4179" ht="12.75">
      <c r="D4179" s="319"/>
    </row>
    <row r="4180" ht="12.75">
      <c r="D4180" s="319"/>
    </row>
    <row r="4181" ht="12.75">
      <c r="D4181" s="319"/>
    </row>
    <row r="4182" ht="12.75">
      <c r="D4182" s="319"/>
    </row>
    <row r="4183" ht="12.75">
      <c r="D4183" s="319"/>
    </row>
    <row r="4184" ht="12.75">
      <c r="D4184" s="319"/>
    </row>
    <row r="4185" ht="12.75">
      <c r="D4185" s="319"/>
    </row>
    <row r="4186" ht="12.75">
      <c r="D4186" s="319"/>
    </row>
    <row r="4187" ht="12.75">
      <c r="D4187" s="319"/>
    </row>
    <row r="4188" ht="12.75">
      <c r="D4188" s="319"/>
    </row>
    <row r="4189" ht="12.75">
      <c r="D4189" s="319"/>
    </row>
    <row r="4190" ht="12.75">
      <c r="D4190" s="319"/>
    </row>
    <row r="4191" ht="12.75">
      <c r="D4191" s="319"/>
    </row>
    <row r="4192" ht="12.75">
      <c r="D4192" s="319"/>
    </row>
    <row r="4193" ht="12.75">
      <c r="D4193" s="319"/>
    </row>
    <row r="4194" ht="12.75">
      <c r="D4194" s="319"/>
    </row>
    <row r="4195" ht="12.75">
      <c r="D4195" s="319"/>
    </row>
    <row r="4196" ht="12.75">
      <c r="D4196" s="319"/>
    </row>
    <row r="4197" ht="12.75">
      <c r="D4197" s="319"/>
    </row>
    <row r="4198" ht="12.75">
      <c r="D4198" s="319"/>
    </row>
    <row r="4199" ht="12.75">
      <c r="D4199" s="319"/>
    </row>
    <row r="4200" ht="12.75">
      <c r="D4200" s="319"/>
    </row>
    <row r="4201" ht="12.75">
      <c r="D4201" s="319"/>
    </row>
    <row r="4202" ht="12.75">
      <c r="D4202" s="319"/>
    </row>
    <row r="4203" ht="12.75">
      <c r="D4203" s="319"/>
    </row>
    <row r="4204" ht="12.75">
      <c r="D4204" s="319"/>
    </row>
    <row r="4205" ht="12.75">
      <c r="D4205" s="319"/>
    </row>
    <row r="4206" ht="12.75">
      <c r="D4206" s="319"/>
    </row>
    <row r="4207" ht="12.75">
      <c r="D4207" s="319"/>
    </row>
    <row r="4208" ht="12.75">
      <c r="D4208" s="319"/>
    </row>
    <row r="4209" ht="12.75">
      <c r="D4209" s="319"/>
    </row>
    <row r="4210" ht="12.75">
      <c r="D4210" s="319"/>
    </row>
    <row r="4211" ht="12.75">
      <c r="D4211" s="319"/>
    </row>
    <row r="4212" ht="12.75">
      <c r="D4212" s="319"/>
    </row>
    <row r="4213" ht="12.75">
      <c r="D4213" s="319"/>
    </row>
    <row r="4214" ht="12.75">
      <c r="D4214" s="319"/>
    </row>
    <row r="4215" ht="12.75">
      <c r="D4215" s="319"/>
    </row>
    <row r="4216" ht="12.75">
      <c r="D4216" s="319"/>
    </row>
    <row r="4217" ht="12.75">
      <c r="D4217" s="319"/>
    </row>
    <row r="4218" ht="12.75">
      <c r="D4218" s="319"/>
    </row>
    <row r="4219" ht="12.75">
      <c r="D4219" s="319"/>
    </row>
    <row r="4220" ht="12.75">
      <c r="D4220" s="319"/>
    </row>
    <row r="4221" ht="12.75">
      <c r="D4221" s="319"/>
    </row>
    <row r="4222" ht="12.75">
      <c r="D4222" s="319"/>
    </row>
    <row r="4223" ht="12.75">
      <c r="D4223" s="319"/>
    </row>
    <row r="4224" ht="12.75">
      <c r="D4224" s="319"/>
    </row>
    <row r="4225" ht="12.75">
      <c r="D4225" s="319"/>
    </row>
    <row r="4226" ht="12.75">
      <c r="D4226" s="319"/>
    </row>
    <row r="4227" ht="12.75">
      <c r="D4227" s="319"/>
    </row>
    <row r="4228" ht="12.75">
      <c r="D4228" s="319"/>
    </row>
    <row r="4229" ht="12.75">
      <c r="D4229" s="319"/>
    </row>
    <row r="4230" ht="12.75">
      <c r="D4230" s="319"/>
    </row>
    <row r="4231" ht="12.75">
      <c r="D4231" s="319"/>
    </row>
    <row r="4232" ht="12.75">
      <c r="D4232" s="319"/>
    </row>
    <row r="4233" ht="12.75">
      <c r="D4233" s="319"/>
    </row>
    <row r="4234" ht="12.75">
      <c r="D4234" s="319"/>
    </row>
    <row r="4235" ht="12.75">
      <c r="D4235" s="319"/>
    </row>
    <row r="4236" ht="12.75">
      <c r="D4236" s="319"/>
    </row>
    <row r="4237" ht="12.75">
      <c r="D4237" s="319"/>
    </row>
    <row r="4238" ht="12.75">
      <c r="D4238" s="319"/>
    </row>
    <row r="4239" ht="12.75">
      <c r="D4239" s="319"/>
    </row>
    <row r="4240" ht="12.75">
      <c r="D4240" s="319"/>
    </row>
    <row r="4241" ht="12.75">
      <c r="D4241" s="319"/>
    </row>
    <row r="4242" ht="12.75">
      <c r="D4242" s="319"/>
    </row>
    <row r="4243" ht="12.75">
      <c r="D4243" s="319"/>
    </row>
    <row r="4244" ht="12.75">
      <c r="D4244" s="319"/>
    </row>
    <row r="4245" ht="12.75">
      <c r="D4245" s="319"/>
    </row>
    <row r="4246" ht="12.75">
      <c r="D4246" s="319"/>
    </row>
    <row r="4247" ht="12.75">
      <c r="D4247" s="319"/>
    </row>
    <row r="4248" ht="12.75">
      <c r="D4248" s="319"/>
    </row>
    <row r="4249" ht="12.75">
      <c r="D4249" s="319"/>
    </row>
    <row r="4250" ht="12.75">
      <c r="D4250" s="319"/>
    </row>
    <row r="4251" ht="12.75">
      <c r="D4251" s="319"/>
    </row>
    <row r="4252" ht="12.75">
      <c r="D4252" s="319"/>
    </row>
    <row r="4253" ht="12.75">
      <c r="D4253" s="319"/>
    </row>
    <row r="4254" ht="12.75">
      <c r="D4254" s="319"/>
    </row>
    <row r="4255" ht="12.75">
      <c r="D4255" s="319"/>
    </row>
    <row r="4256" ht="12.75">
      <c r="D4256" s="319"/>
    </row>
    <row r="4257" ht="12.75">
      <c r="D4257" s="319"/>
    </row>
    <row r="4258" ht="12.75">
      <c r="D4258" s="319"/>
    </row>
    <row r="4259" ht="12.75">
      <c r="D4259" s="319"/>
    </row>
    <row r="4260" ht="12.75">
      <c r="D4260" s="319"/>
    </row>
    <row r="4261" ht="12.75">
      <c r="D4261" s="319"/>
    </row>
    <row r="4262" ht="12.75">
      <c r="D4262" s="319"/>
    </row>
    <row r="4263" ht="12.75">
      <c r="D4263" s="319"/>
    </row>
    <row r="4264" ht="12.75">
      <c r="D4264" s="319"/>
    </row>
    <row r="4265" ht="12.75">
      <c r="D4265" s="319"/>
    </row>
    <row r="4266" ht="12.75">
      <c r="D4266" s="319"/>
    </row>
    <row r="4267" ht="12.75">
      <c r="D4267" s="319"/>
    </row>
    <row r="4268" ht="12.75">
      <c r="D4268" s="319"/>
    </row>
    <row r="4269" ht="12.75">
      <c r="D4269" s="319"/>
    </row>
    <row r="4270" ht="12.75">
      <c r="D4270" s="319"/>
    </row>
    <row r="4271" ht="12.75">
      <c r="D4271" s="319"/>
    </row>
    <row r="4272" ht="12.75">
      <c r="D4272" s="319"/>
    </row>
    <row r="4273" ht="12.75">
      <c r="D4273" s="319"/>
    </row>
    <row r="4274" ht="12.75">
      <c r="D4274" s="319"/>
    </row>
    <row r="4275" ht="12.75">
      <c r="D4275" s="319"/>
    </row>
    <row r="4276" ht="12.75">
      <c r="D4276" s="319"/>
    </row>
    <row r="4277" ht="12.75">
      <c r="D4277" s="319"/>
    </row>
    <row r="4278" ht="12.75">
      <c r="D4278" s="319"/>
    </row>
    <row r="4279" ht="12.75">
      <c r="D4279" s="319"/>
    </row>
    <row r="4280" ht="12.75">
      <c r="D4280" s="319"/>
    </row>
    <row r="4281" ht="12.75">
      <c r="D4281" s="319"/>
    </row>
    <row r="4282" ht="12.75">
      <c r="D4282" s="319"/>
    </row>
    <row r="4283" ht="12.75">
      <c r="D4283" s="319"/>
    </row>
    <row r="4284" ht="12.75">
      <c r="D4284" s="319"/>
    </row>
    <row r="4285" ht="12.75">
      <c r="D4285" s="319"/>
    </row>
    <row r="4286" ht="12.75">
      <c r="D4286" s="319"/>
    </row>
    <row r="4287" ht="12.75">
      <c r="D4287" s="319"/>
    </row>
    <row r="4288" ht="12.75">
      <c r="D4288" s="319"/>
    </row>
    <row r="4289" ht="12.75">
      <c r="D4289" s="319"/>
    </row>
    <row r="4290" ht="12.75">
      <c r="D4290" s="319"/>
    </row>
    <row r="4291" ht="12.75">
      <c r="D4291" s="319"/>
    </row>
    <row r="4292" ht="12.75">
      <c r="D4292" s="319"/>
    </row>
    <row r="4293" ht="12.75">
      <c r="D4293" s="319"/>
    </row>
    <row r="4294" ht="12.75">
      <c r="D4294" s="319"/>
    </row>
    <row r="4295" ht="12.75">
      <c r="D4295" s="319"/>
    </row>
    <row r="4296" ht="12.75">
      <c r="D4296" s="319"/>
    </row>
    <row r="4297" ht="12.75">
      <c r="D4297" s="319"/>
    </row>
    <row r="4298" ht="12.75">
      <c r="D4298" s="319"/>
    </row>
    <row r="4299" ht="12.75">
      <c r="D4299" s="319"/>
    </row>
    <row r="4300" ht="12.75">
      <c r="D4300" s="319"/>
    </row>
    <row r="4301" ht="12.75">
      <c r="D4301" s="319"/>
    </row>
    <row r="4302" ht="12.75">
      <c r="D4302" s="319"/>
    </row>
    <row r="4303" ht="12.75">
      <c r="D4303" s="319"/>
    </row>
    <row r="4304" ht="12.75">
      <c r="D4304" s="319"/>
    </row>
    <row r="4305" ht="12.75">
      <c r="D4305" s="319"/>
    </row>
    <row r="4306" ht="12.75">
      <c r="D4306" s="319"/>
    </row>
    <row r="4307" ht="12.75">
      <c r="D4307" s="319"/>
    </row>
    <row r="4308" ht="12.75">
      <c r="D4308" s="319"/>
    </row>
    <row r="4309" ht="12.75">
      <c r="D4309" s="319"/>
    </row>
    <row r="4310" ht="12.75">
      <c r="D4310" s="319"/>
    </row>
    <row r="4311" ht="12.75">
      <c r="D4311" s="319"/>
    </row>
    <row r="4312" ht="12.75">
      <c r="D4312" s="319"/>
    </row>
    <row r="4313" ht="12.75">
      <c r="D4313" s="319"/>
    </row>
    <row r="4314" ht="12.75">
      <c r="D4314" s="319"/>
    </row>
    <row r="4315" ht="12.75">
      <c r="D4315" s="319"/>
    </row>
    <row r="4316" ht="12.75">
      <c r="D4316" s="319"/>
    </row>
    <row r="4317" ht="12.75">
      <c r="D4317" s="319"/>
    </row>
    <row r="4318" ht="12.75">
      <c r="D4318" s="319"/>
    </row>
    <row r="4319" ht="12.75">
      <c r="D4319" s="319"/>
    </row>
    <row r="4320" ht="12.75">
      <c r="D4320" s="319"/>
    </row>
    <row r="4321" ht="12.75">
      <c r="D4321" s="319"/>
    </row>
    <row r="4322" ht="12.75">
      <c r="D4322" s="319"/>
    </row>
    <row r="4323" ht="12.75">
      <c r="D4323" s="319"/>
    </row>
    <row r="4324" ht="12.75">
      <c r="D4324" s="319"/>
    </row>
    <row r="4325" ht="12.75">
      <c r="D4325" s="319"/>
    </row>
    <row r="4326" ht="12.75">
      <c r="D4326" s="319"/>
    </row>
    <row r="4327" ht="12.75">
      <c r="D4327" s="319"/>
    </row>
    <row r="4328" ht="12.75">
      <c r="D4328" s="319"/>
    </row>
    <row r="4329" ht="12.75">
      <c r="D4329" s="319"/>
    </row>
    <row r="4330" ht="12.75">
      <c r="D4330" s="319"/>
    </row>
    <row r="4331" ht="12.75">
      <c r="D4331" s="319"/>
    </row>
    <row r="4332" ht="12.75">
      <c r="D4332" s="319"/>
    </row>
    <row r="4333" ht="12.75">
      <c r="D4333" s="319"/>
    </row>
    <row r="4334" ht="12.75">
      <c r="D4334" s="319"/>
    </row>
    <row r="4335" ht="12.75">
      <c r="D4335" s="319"/>
    </row>
    <row r="4336" ht="12.75">
      <c r="D4336" s="319"/>
    </row>
    <row r="4337" ht="12.75">
      <c r="D4337" s="319"/>
    </row>
    <row r="4338" ht="12.75">
      <c r="D4338" s="319"/>
    </row>
    <row r="4339" ht="12.75">
      <c r="D4339" s="319"/>
    </row>
    <row r="4340" ht="12.75">
      <c r="D4340" s="319"/>
    </row>
    <row r="4341" ht="12.75">
      <c r="D4341" s="319"/>
    </row>
    <row r="4342" ht="12.75">
      <c r="D4342" s="319"/>
    </row>
    <row r="4343" ht="12.75">
      <c r="D4343" s="319"/>
    </row>
    <row r="4344" ht="12.75">
      <c r="D4344" s="319"/>
    </row>
    <row r="4345" ht="12.75">
      <c r="D4345" s="319"/>
    </row>
    <row r="4346" ht="12.75">
      <c r="D4346" s="319"/>
    </row>
    <row r="4347" ht="12.75">
      <c r="D4347" s="319"/>
    </row>
    <row r="4348" ht="12.75">
      <c r="D4348" s="319"/>
    </row>
    <row r="4349" ht="12.75">
      <c r="D4349" s="319"/>
    </row>
    <row r="4350" ht="12.75">
      <c r="D4350" s="319"/>
    </row>
    <row r="4351" ht="12.75">
      <c r="D4351" s="319"/>
    </row>
    <row r="4352" ht="12.75">
      <c r="D4352" s="319"/>
    </row>
    <row r="4353" ht="12.75">
      <c r="D4353" s="319"/>
    </row>
    <row r="4354" ht="12.75">
      <c r="D4354" s="319"/>
    </row>
    <row r="4355" ht="12.75">
      <c r="D4355" s="319"/>
    </row>
    <row r="4356" ht="12.75">
      <c r="D4356" s="319"/>
    </row>
    <row r="4357" ht="12.75">
      <c r="D4357" s="319"/>
    </row>
    <row r="4358" ht="12.75">
      <c r="D4358" s="319"/>
    </row>
    <row r="4359" ht="12.75">
      <c r="D4359" s="319"/>
    </row>
    <row r="4360" ht="12.75">
      <c r="D4360" s="319"/>
    </row>
    <row r="4361" ht="12.75">
      <c r="D4361" s="319"/>
    </row>
    <row r="4362" ht="12.75">
      <c r="D4362" s="319"/>
    </row>
    <row r="4363" ht="12.75">
      <c r="D4363" s="319"/>
    </row>
    <row r="4364" ht="12.75">
      <c r="D4364" s="319"/>
    </row>
    <row r="4365" ht="12.75">
      <c r="D4365" s="319"/>
    </row>
    <row r="4366" ht="12.75">
      <c r="D4366" s="319"/>
    </row>
    <row r="4367" ht="12.75">
      <c r="D4367" s="319"/>
    </row>
    <row r="4368" ht="12.75">
      <c r="D4368" s="319"/>
    </row>
    <row r="4369" ht="12.75">
      <c r="D4369" s="319"/>
    </row>
    <row r="4370" ht="12.75">
      <c r="D4370" s="319"/>
    </row>
    <row r="4371" ht="12.75">
      <c r="D4371" s="319"/>
    </row>
    <row r="4372" ht="12.75">
      <c r="D4372" s="319"/>
    </row>
    <row r="4373" ht="12.75">
      <c r="D4373" s="319"/>
    </row>
    <row r="4374" ht="12.75">
      <c r="D4374" s="319"/>
    </row>
    <row r="4375" ht="12.75">
      <c r="D4375" s="319"/>
    </row>
    <row r="4376" ht="12.75">
      <c r="D4376" s="319"/>
    </row>
    <row r="4377" ht="12.75">
      <c r="D4377" s="319"/>
    </row>
    <row r="4378" ht="12.75">
      <c r="D4378" s="319"/>
    </row>
    <row r="4379" ht="12.75">
      <c r="D4379" s="319"/>
    </row>
    <row r="4380" ht="12.75">
      <c r="D4380" s="319"/>
    </row>
    <row r="4381" ht="12.75">
      <c r="D4381" s="319"/>
    </row>
    <row r="4382" ht="12.75">
      <c r="D4382" s="319"/>
    </row>
    <row r="4383" ht="12.75">
      <c r="D4383" s="319"/>
    </row>
    <row r="4384" ht="12.75">
      <c r="D4384" s="319"/>
    </row>
    <row r="4385" ht="12.75">
      <c r="D4385" s="319"/>
    </row>
    <row r="4386" ht="12.75">
      <c r="D4386" s="319"/>
    </row>
    <row r="4387" ht="12.75">
      <c r="D4387" s="319"/>
    </row>
    <row r="4388" ht="12.75">
      <c r="D4388" s="319"/>
    </row>
    <row r="4389" ht="12.75">
      <c r="D4389" s="319"/>
    </row>
    <row r="4390" ht="12.75">
      <c r="D4390" s="319"/>
    </row>
    <row r="4391" ht="12.75">
      <c r="D4391" s="319"/>
    </row>
    <row r="4392" ht="12.75">
      <c r="D4392" s="319"/>
    </row>
    <row r="4393" ht="12.75">
      <c r="D4393" s="319"/>
    </row>
    <row r="4394" ht="12.75">
      <c r="D4394" s="319"/>
    </row>
    <row r="4395" ht="12.75">
      <c r="D4395" s="319"/>
    </row>
    <row r="4396" ht="12.75">
      <c r="D4396" s="319"/>
    </row>
    <row r="4397" ht="12.75">
      <c r="D4397" s="319"/>
    </row>
    <row r="4398" ht="12.75">
      <c r="D4398" s="319"/>
    </row>
    <row r="4399" ht="12.75">
      <c r="D4399" s="319"/>
    </row>
    <row r="4400" ht="12.75">
      <c r="D4400" s="319"/>
    </row>
    <row r="4401" ht="12.75">
      <c r="D4401" s="319"/>
    </row>
    <row r="4402" ht="12.75">
      <c r="D4402" s="319"/>
    </row>
    <row r="4403" ht="12.75">
      <c r="D4403" s="319"/>
    </row>
    <row r="4404" ht="12.75">
      <c r="D4404" s="319"/>
    </row>
    <row r="4405" ht="12.75">
      <c r="D4405" s="319"/>
    </row>
    <row r="4406" ht="12.75">
      <c r="D4406" s="319"/>
    </row>
    <row r="4407" ht="12.75">
      <c r="D4407" s="319"/>
    </row>
    <row r="4408" ht="12.75">
      <c r="D4408" s="319"/>
    </row>
    <row r="4409" ht="12.75">
      <c r="D4409" s="319"/>
    </row>
    <row r="4410" ht="12.75">
      <c r="D4410" s="319"/>
    </row>
    <row r="4411" ht="12.75">
      <c r="D4411" s="319"/>
    </row>
    <row r="4412" ht="12.75">
      <c r="D4412" s="319"/>
    </row>
    <row r="4413" ht="12.75">
      <c r="D4413" s="319"/>
    </row>
    <row r="4414" ht="12.75">
      <c r="D4414" s="319"/>
    </row>
    <row r="4415" ht="12.75">
      <c r="D4415" s="319"/>
    </row>
    <row r="4416" ht="12.75">
      <c r="D4416" s="319"/>
    </row>
    <row r="4417" ht="12.75">
      <c r="D4417" s="319"/>
    </row>
    <row r="4418" ht="12.75">
      <c r="D4418" s="319"/>
    </row>
    <row r="4419" ht="12.75">
      <c r="D4419" s="319"/>
    </row>
    <row r="4420" ht="12.75">
      <c r="D4420" s="319"/>
    </row>
    <row r="4421" ht="12.75">
      <c r="D4421" s="319"/>
    </row>
    <row r="4422" ht="12.75">
      <c r="D4422" s="319"/>
    </row>
    <row r="4423" ht="12.75">
      <c r="D4423" s="319"/>
    </row>
    <row r="4424" ht="12.75">
      <c r="D4424" s="319"/>
    </row>
    <row r="4425" ht="12.75">
      <c r="D4425" s="319"/>
    </row>
    <row r="4426" ht="12.75">
      <c r="D4426" s="319"/>
    </row>
    <row r="4427" ht="12.75">
      <c r="D4427" s="319"/>
    </row>
    <row r="4428" ht="12.75">
      <c r="D4428" s="319"/>
    </row>
    <row r="4429" ht="12.75">
      <c r="D4429" s="319"/>
    </row>
    <row r="4430" ht="12.75">
      <c r="D4430" s="319"/>
    </row>
    <row r="4431" ht="12.75">
      <c r="D4431" s="319"/>
    </row>
    <row r="4432" ht="12.75">
      <c r="D4432" s="319"/>
    </row>
    <row r="4433" ht="12.75">
      <c r="D4433" s="319"/>
    </row>
    <row r="4434" ht="12.75">
      <c r="D4434" s="319"/>
    </row>
    <row r="4435" ht="12.75">
      <c r="D4435" s="319"/>
    </row>
    <row r="4436" ht="12.75">
      <c r="D4436" s="319"/>
    </row>
    <row r="4437" ht="12.75">
      <c r="D4437" s="319"/>
    </row>
    <row r="4438" ht="12.75">
      <c r="D4438" s="319"/>
    </row>
    <row r="4439" ht="12.75">
      <c r="D4439" s="319"/>
    </row>
    <row r="4440" ht="12.75">
      <c r="D4440" s="319"/>
    </row>
    <row r="4441" ht="12.75">
      <c r="D4441" s="319"/>
    </row>
    <row r="4442" ht="12.75">
      <c r="D4442" s="319"/>
    </row>
    <row r="4443" ht="12.75">
      <c r="D4443" s="319"/>
    </row>
    <row r="4444" ht="12.75">
      <c r="D4444" s="319"/>
    </row>
    <row r="4445" ht="12.75">
      <c r="D4445" s="319"/>
    </row>
    <row r="4446" ht="12.75">
      <c r="D4446" s="319"/>
    </row>
    <row r="4447" ht="12.75">
      <c r="D4447" s="319"/>
    </row>
    <row r="4448" ht="12.75">
      <c r="D4448" s="319"/>
    </row>
    <row r="4449" ht="12.75">
      <c r="D4449" s="319"/>
    </row>
    <row r="4450" ht="12.75">
      <c r="D4450" s="319"/>
    </row>
    <row r="4451" ht="12.75">
      <c r="D4451" s="319"/>
    </row>
    <row r="4452" ht="12.75">
      <c r="D4452" s="319"/>
    </row>
    <row r="4453" ht="12.75">
      <c r="D4453" s="319"/>
    </row>
    <row r="4454" ht="12.75">
      <c r="D4454" s="319"/>
    </row>
    <row r="4455" ht="12.75">
      <c r="D4455" s="319"/>
    </row>
    <row r="4456" ht="12.75">
      <c r="D4456" s="319"/>
    </row>
    <row r="4457" ht="12.75">
      <c r="D4457" s="319"/>
    </row>
    <row r="4458" ht="12.75">
      <c r="D4458" s="319"/>
    </row>
    <row r="4459" ht="12.75">
      <c r="D4459" s="319"/>
    </row>
    <row r="4460" ht="12.75">
      <c r="D4460" s="319"/>
    </row>
    <row r="4461" ht="12.75">
      <c r="D4461" s="319"/>
    </row>
    <row r="4462" ht="12.75">
      <c r="D4462" s="319"/>
    </row>
    <row r="4463" ht="12.75">
      <c r="D4463" s="319"/>
    </row>
    <row r="4464" ht="12.75">
      <c r="D4464" s="319"/>
    </row>
    <row r="4465" ht="12.75">
      <c r="D4465" s="319"/>
    </row>
    <row r="4466" ht="12.75">
      <c r="D4466" s="319"/>
    </row>
    <row r="4467" ht="12.75">
      <c r="D4467" s="319"/>
    </row>
    <row r="4468" ht="12.75">
      <c r="D4468" s="319"/>
    </row>
    <row r="4469" ht="12.75">
      <c r="D4469" s="319"/>
    </row>
    <row r="4470" ht="12.75">
      <c r="D4470" s="319"/>
    </row>
    <row r="4471" ht="12.75">
      <c r="D4471" s="319"/>
    </row>
    <row r="4472" ht="12.75">
      <c r="D4472" s="319"/>
    </row>
    <row r="4473" ht="12.75">
      <c r="D4473" s="319"/>
    </row>
    <row r="4474" ht="12.75">
      <c r="D4474" s="319"/>
    </row>
    <row r="4475" ht="12.75">
      <c r="D4475" s="319"/>
    </row>
    <row r="4476" ht="12.75">
      <c r="D4476" s="319"/>
    </row>
    <row r="4477" ht="12.75">
      <c r="D4477" s="319"/>
    </row>
    <row r="4478" ht="12.75">
      <c r="D4478" s="319"/>
    </row>
    <row r="4479" ht="12.75">
      <c r="D4479" s="319"/>
    </row>
    <row r="4480" ht="12.75">
      <c r="D4480" s="319"/>
    </row>
    <row r="4481" ht="12.75">
      <c r="D4481" s="319"/>
    </row>
    <row r="4482" ht="12.75">
      <c r="D4482" s="319"/>
    </row>
    <row r="4483" ht="12.75">
      <c r="D4483" s="319"/>
    </row>
    <row r="4484" ht="12.75">
      <c r="D4484" s="319"/>
    </row>
    <row r="4485" ht="12.75">
      <c r="D4485" s="319"/>
    </row>
    <row r="4486" ht="12.75">
      <c r="D4486" s="319"/>
    </row>
    <row r="4487" ht="12.75">
      <c r="D4487" s="319"/>
    </row>
    <row r="4488" ht="12.75">
      <c r="D4488" s="319"/>
    </row>
    <row r="4489" ht="12.75">
      <c r="D4489" s="319"/>
    </row>
    <row r="4490" ht="12.75">
      <c r="D4490" s="319"/>
    </row>
    <row r="4491" ht="12.75">
      <c r="D4491" s="319"/>
    </row>
    <row r="4492" ht="12.75">
      <c r="D4492" s="319"/>
    </row>
    <row r="4493" ht="12.75">
      <c r="D4493" s="319"/>
    </row>
    <row r="4494" ht="12.75">
      <c r="D4494" s="319"/>
    </row>
    <row r="4495" ht="12.75">
      <c r="D4495" s="319"/>
    </row>
    <row r="4496" ht="12.75">
      <c r="D4496" s="319"/>
    </row>
    <row r="4497" ht="12.75">
      <c r="D4497" s="319"/>
    </row>
    <row r="4498" ht="12.75">
      <c r="D4498" s="319"/>
    </row>
    <row r="4499" ht="12.75">
      <c r="D4499" s="319"/>
    </row>
    <row r="4500" ht="12.75">
      <c r="D4500" s="319"/>
    </row>
    <row r="4501" ht="12.75">
      <c r="D4501" s="319"/>
    </row>
    <row r="4502" ht="12.75">
      <c r="D4502" s="319"/>
    </row>
    <row r="4503" ht="12.75">
      <c r="D4503" s="319"/>
    </row>
    <row r="4504" ht="12.75">
      <c r="D4504" s="319"/>
    </row>
    <row r="4505" ht="12.75">
      <c r="D4505" s="319"/>
    </row>
    <row r="4506" ht="12.75">
      <c r="D4506" s="319"/>
    </row>
    <row r="4507" ht="12.75">
      <c r="D4507" s="319"/>
    </row>
    <row r="4508" ht="12.75">
      <c r="D4508" s="319"/>
    </row>
    <row r="4509" ht="12.75">
      <c r="D4509" s="319"/>
    </row>
    <row r="4510" ht="12.75">
      <c r="D4510" s="319"/>
    </row>
    <row r="4511" ht="12.75">
      <c r="D4511" s="319"/>
    </row>
    <row r="4512" ht="12.75">
      <c r="D4512" s="319"/>
    </row>
    <row r="4513" ht="12.75">
      <c r="D4513" s="319"/>
    </row>
    <row r="4514" ht="12.75">
      <c r="D4514" s="319"/>
    </row>
    <row r="4515" ht="12.75">
      <c r="D4515" s="319"/>
    </row>
    <row r="4516" ht="12.75">
      <c r="D4516" s="319"/>
    </row>
    <row r="4517" ht="12.75">
      <c r="D4517" s="319"/>
    </row>
    <row r="4518" ht="12.75">
      <c r="D4518" s="319"/>
    </row>
    <row r="4519" ht="12.75">
      <c r="D4519" s="319"/>
    </row>
    <row r="4520" ht="12.75">
      <c r="D4520" s="319"/>
    </row>
    <row r="4521" ht="12.75">
      <c r="D4521" s="319"/>
    </row>
    <row r="4522" ht="12.75">
      <c r="D4522" s="319"/>
    </row>
    <row r="4523" ht="12.75">
      <c r="D4523" s="319"/>
    </row>
    <row r="4524" ht="12.75">
      <c r="D4524" s="319"/>
    </row>
    <row r="4525" ht="12.75">
      <c r="D4525" s="319"/>
    </row>
    <row r="4526" ht="12.75">
      <c r="D4526" s="319"/>
    </row>
    <row r="4527" ht="12.75">
      <c r="D4527" s="319"/>
    </row>
    <row r="4528" ht="12.75">
      <c r="D4528" s="319"/>
    </row>
    <row r="4529" ht="12.75">
      <c r="D4529" s="319"/>
    </row>
    <row r="4530" ht="12.75">
      <c r="D4530" s="319"/>
    </row>
    <row r="4531" ht="12.75">
      <c r="D4531" s="319"/>
    </row>
    <row r="4532" ht="12.75">
      <c r="D4532" s="319"/>
    </row>
    <row r="4533" ht="12.75">
      <c r="D4533" s="319"/>
    </row>
    <row r="4534" ht="12.75">
      <c r="D4534" s="319"/>
    </row>
    <row r="4535" ht="12.75">
      <c r="D4535" s="319"/>
    </row>
    <row r="4536" ht="12.75">
      <c r="D4536" s="319"/>
    </row>
    <row r="4537" ht="12.75">
      <c r="D4537" s="319"/>
    </row>
    <row r="4538" ht="12.75">
      <c r="D4538" s="319"/>
    </row>
    <row r="4539" ht="12.75">
      <c r="D4539" s="319"/>
    </row>
    <row r="4540" ht="12.75">
      <c r="D4540" s="319"/>
    </row>
    <row r="4541" ht="12.75">
      <c r="D4541" s="319"/>
    </row>
    <row r="4542" ht="12.75">
      <c r="D4542" s="319"/>
    </row>
    <row r="4543" ht="12.75">
      <c r="D4543" s="319"/>
    </row>
    <row r="4544" ht="12.75">
      <c r="D4544" s="319"/>
    </row>
    <row r="4545" ht="12.75">
      <c r="D4545" s="319"/>
    </row>
    <row r="4546" ht="12.75">
      <c r="D4546" s="319"/>
    </row>
    <row r="4547" ht="12.75">
      <c r="D4547" s="319"/>
    </row>
    <row r="4548" ht="12.75">
      <c r="D4548" s="319"/>
    </row>
    <row r="4549" ht="12.75">
      <c r="D4549" s="319"/>
    </row>
    <row r="4550" ht="12.75">
      <c r="D4550" s="319"/>
    </row>
    <row r="4551" ht="12.75">
      <c r="D4551" s="319"/>
    </row>
    <row r="4552" ht="12.75">
      <c r="D4552" s="319"/>
    </row>
    <row r="4553" ht="12.75">
      <c r="D4553" s="319"/>
    </row>
    <row r="4554" ht="12.75">
      <c r="D4554" s="319"/>
    </row>
    <row r="4555" ht="12.75">
      <c r="D4555" s="319"/>
    </row>
    <row r="4556" ht="12.75">
      <c r="D4556" s="319"/>
    </row>
    <row r="4557" ht="12.75">
      <c r="D4557" s="319"/>
    </row>
    <row r="4558" ht="12.75">
      <c r="D4558" s="319"/>
    </row>
    <row r="4559" ht="12.75">
      <c r="D4559" s="319"/>
    </row>
    <row r="4560" ht="12.75">
      <c r="D4560" s="319"/>
    </row>
    <row r="4561" ht="12.75">
      <c r="D4561" s="319"/>
    </row>
    <row r="4562" ht="12.75">
      <c r="D4562" s="319"/>
    </row>
    <row r="4563" ht="12.75">
      <c r="D4563" s="319"/>
    </row>
    <row r="4564" ht="12.75">
      <c r="D4564" s="319"/>
    </row>
    <row r="4565" ht="12.75">
      <c r="D4565" s="319"/>
    </row>
    <row r="4566" ht="12.75">
      <c r="D4566" s="319"/>
    </row>
    <row r="4567" ht="12.75">
      <c r="D4567" s="319"/>
    </row>
    <row r="4568" ht="12.75">
      <c r="D4568" s="319"/>
    </row>
    <row r="4569" ht="12.75">
      <c r="D4569" s="319"/>
    </row>
    <row r="4570" ht="12.75">
      <c r="D4570" s="319"/>
    </row>
    <row r="4571" ht="12.75">
      <c r="D4571" s="319"/>
    </row>
    <row r="4572" ht="12.75">
      <c r="D4572" s="319"/>
    </row>
    <row r="4573" ht="12.75">
      <c r="D4573" s="319"/>
    </row>
    <row r="4574" ht="12.75">
      <c r="D4574" s="319"/>
    </row>
    <row r="4575" ht="12.75">
      <c r="D4575" s="319"/>
    </row>
    <row r="4576" ht="12.75">
      <c r="D4576" s="319"/>
    </row>
    <row r="4577" ht="12.75">
      <c r="D4577" s="319"/>
    </row>
    <row r="4578" ht="12.75">
      <c r="D4578" s="319"/>
    </row>
    <row r="4579" ht="12.75">
      <c r="D4579" s="319"/>
    </row>
    <row r="4580" ht="12.75">
      <c r="D4580" s="319"/>
    </row>
    <row r="4581" ht="12.75">
      <c r="D4581" s="319"/>
    </row>
    <row r="4582" ht="12.75">
      <c r="D4582" s="319"/>
    </row>
    <row r="4583" ht="12.75">
      <c r="D4583" s="319"/>
    </row>
    <row r="4584" ht="12.75">
      <c r="D4584" s="319"/>
    </row>
    <row r="4585" ht="12.75">
      <c r="D4585" s="319"/>
    </row>
    <row r="4586" ht="12.75">
      <c r="D4586" s="319"/>
    </row>
    <row r="4587" ht="12.75">
      <c r="D4587" s="319"/>
    </row>
    <row r="4588" ht="12.75">
      <c r="D4588" s="319"/>
    </row>
    <row r="4589" ht="12.75">
      <c r="D4589" s="319"/>
    </row>
    <row r="4590" ht="12.75">
      <c r="D4590" s="319"/>
    </row>
    <row r="4591" ht="12.75">
      <c r="D4591" s="319"/>
    </row>
    <row r="4592" ht="12.75">
      <c r="D4592" s="319"/>
    </row>
    <row r="4593" ht="12.75">
      <c r="D4593" s="319"/>
    </row>
    <row r="4594" ht="12.75">
      <c r="D4594" s="319"/>
    </row>
    <row r="4595" ht="12.75">
      <c r="D4595" s="319"/>
    </row>
    <row r="4596" ht="12.75">
      <c r="D4596" s="319"/>
    </row>
    <row r="4597" ht="12.75">
      <c r="D4597" s="319"/>
    </row>
    <row r="4598" ht="12.75">
      <c r="D4598" s="319"/>
    </row>
    <row r="4599" ht="12.75">
      <c r="D4599" s="319"/>
    </row>
    <row r="4600" ht="12.75">
      <c r="D4600" s="319"/>
    </row>
    <row r="4601" ht="12.75">
      <c r="D4601" s="319"/>
    </row>
    <row r="4602" ht="12.75">
      <c r="D4602" s="319"/>
    </row>
    <row r="4603" ht="12.75">
      <c r="D4603" s="319"/>
    </row>
    <row r="4604" ht="12.75">
      <c r="D4604" s="319"/>
    </row>
    <row r="4605" ht="12.75">
      <c r="D4605" s="319"/>
    </row>
    <row r="4606" ht="12.75">
      <c r="D4606" s="319"/>
    </row>
    <row r="4607" ht="12.75">
      <c r="D4607" s="319"/>
    </row>
    <row r="4608" ht="12.75">
      <c r="D4608" s="319"/>
    </row>
    <row r="4609" ht="12.75">
      <c r="D4609" s="319"/>
    </row>
    <row r="4610" ht="12.75">
      <c r="D4610" s="319"/>
    </row>
    <row r="4611" ht="12.75">
      <c r="D4611" s="319"/>
    </row>
    <row r="4612" ht="12.75">
      <c r="D4612" s="319"/>
    </row>
    <row r="4613" ht="12.75">
      <c r="D4613" s="319"/>
    </row>
    <row r="4614" ht="12.75">
      <c r="D4614" s="319"/>
    </row>
    <row r="4615" ht="12.75">
      <c r="D4615" s="319"/>
    </row>
    <row r="4616" ht="12.75">
      <c r="D4616" s="319"/>
    </row>
    <row r="4617" ht="12.75">
      <c r="D4617" s="319"/>
    </row>
    <row r="4618" ht="12.75">
      <c r="D4618" s="319"/>
    </row>
    <row r="4619" ht="12.75">
      <c r="D4619" s="319"/>
    </row>
    <row r="4620" ht="12.75">
      <c r="D4620" s="319"/>
    </row>
    <row r="4621" ht="12.75">
      <c r="D4621" s="319"/>
    </row>
    <row r="4622" ht="12.75">
      <c r="D4622" s="319"/>
    </row>
    <row r="4623" ht="12.75">
      <c r="D4623" s="319"/>
    </row>
    <row r="4624" ht="12.75">
      <c r="D4624" s="319"/>
    </row>
    <row r="4625" ht="12.75">
      <c r="D4625" s="319"/>
    </row>
    <row r="4626" ht="12.75">
      <c r="D4626" s="319"/>
    </row>
    <row r="4627" ht="12.75">
      <c r="D4627" s="319"/>
    </row>
    <row r="4628" ht="12.75">
      <c r="D4628" s="319"/>
    </row>
    <row r="4629" ht="12.75">
      <c r="D4629" s="319"/>
    </row>
    <row r="4630" ht="12.75">
      <c r="D4630" s="319"/>
    </row>
    <row r="4631" ht="12.75">
      <c r="D4631" s="319"/>
    </row>
    <row r="4632" ht="12.75">
      <c r="D4632" s="319"/>
    </row>
    <row r="4633" ht="12.75">
      <c r="D4633" s="319"/>
    </row>
    <row r="4634" ht="12.75">
      <c r="D4634" s="319"/>
    </row>
    <row r="4635" ht="12.75">
      <c r="D4635" s="319"/>
    </row>
    <row r="4636" ht="12.75">
      <c r="D4636" s="319"/>
    </row>
    <row r="4637" ht="12.75">
      <c r="D4637" s="319"/>
    </row>
    <row r="4638" ht="12.75">
      <c r="D4638" s="319"/>
    </row>
    <row r="4639" ht="12.75">
      <c r="D4639" s="319"/>
    </row>
    <row r="4640" ht="12.75">
      <c r="D4640" s="319"/>
    </row>
    <row r="4641" ht="12.75">
      <c r="D4641" s="319"/>
    </row>
    <row r="4642" ht="12.75">
      <c r="D4642" s="319"/>
    </row>
    <row r="4643" ht="12.75">
      <c r="D4643" s="319"/>
    </row>
    <row r="4644" ht="12.75">
      <c r="D4644" s="319"/>
    </row>
    <row r="4645" ht="12.75">
      <c r="D4645" s="319"/>
    </row>
    <row r="4646" ht="12.75">
      <c r="D4646" s="319"/>
    </row>
    <row r="4647" ht="12.75">
      <c r="D4647" s="319"/>
    </row>
    <row r="4648" ht="12.75">
      <c r="D4648" s="319"/>
    </row>
    <row r="4649" ht="12.75">
      <c r="D4649" s="319"/>
    </row>
    <row r="4650" ht="12.75">
      <c r="D4650" s="319"/>
    </row>
    <row r="4651" ht="12.75">
      <c r="D4651" s="319"/>
    </row>
    <row r="4652" ht="12.75">
      <c r="D4652" s="319"/>
    </row>
    <row r="4653" ht="12.75">
      <c r="D4653" s="319"/>
    </row>
    <row r="4654" ht="12.75">
      <c r="D4654" s="319"/>
    </row>
    <row r="4655" ht="12.75">
      <c r="D4655" s="319"/>
    </row>
    <row r="4656" ht="12.75">
      <c r="D4656" s="319"/>
    </row>
    <row r="4657" ht="12.75">
      <c r="D4657" s="319"/>
    </row>
    <row r="4658" ht="12.75">
      <c r="D4658" s="319"/>
    </row>
    <row r="4659" ht="12.75">
      <c r="D4659" s="319"/>
    </row>
    <row r="4660" ht="12.75">
      <c r="D4660" s="319"/>
    </row>
    <row r="4661" ht="12.75">
      <c r="D4661" s="319"/>
    </row>
    <row r="4662" ht="12.75">
      <c r="D4662" s="319"/>
    </row>
    <row r="4663" ht="12.75">
      <c r="D4663" s="319"/>
    </row>
    <row r="4664" ht="12.75">
      <c r="D4664" s="319"/>
    </row>
    <row r="4665" ht="12.75">
      <c r="D4665" s="319"/>
    </row>
    <row r="4666" ht="12.75">
      <c r="D4666" s="319"/>
    </row>
    <row r="4667" ht="12.75">
      <c r="D4667" s="319"/>
    </row>
    <row r="4668" ht="12.75">
      <c r="D4668" s="319"/>
    </row>
    <row r="4669" ht="12.75">
      <c r="D4669" s="319"/>
    </row>
    <row r="4670" ht="12.75">
      <c r="D4670" s="319"/>
    </row>
    <row r="4671" ht="12.75">
      <c r="D4671" s="319"/>
    </row>
    <row r="4672" ht="12.75">
      <c r="D4672" s="319"/>
    </row>
    <row r="4673" ht="12.75">
      <c r="D4673" s="319"/>
    </row>
    <row r="4674" ht="12.75">
      <c r="D4674" s="319"/>
    </row>
    <row r="4675" ht="12.75">
      <c r="D4675" s="319"/>
    </row>
    <row r="4676" ht="12.75">
      <c r="D4676" s="319"/>
    </row>
    <row r="4677" ht="12.75">
      <c r="D4677" s="319"/>
    </row>
    <row r="4678" ht="12.75">
      <c r="D4678" s="319"/>
    </row>
    <row r="4679" ht="12.75">
      <c r="D4679" s="319"/>
    </row>
    <row r="4680" ht="12.75">
      <c r="D4680" s="319"/>
    </row>
    <row r="4681" ht="12.75">
      <c r="D4681" s="319"/>
    </row>
    <row r="4682" ht="12.75">
      <c r="D4682" s="319"/>
    </row>
    <row r="4683" ht="12.75">
      <c r="D4683" s="319"/>
    </row>
    <row r="4684" ht="12.75">
      <c r="D4684" s="319"/>
    </row>
    <row r="4685" ht="12.75">
      <c r="D4685" s="319"/>
    </row>
    <row r="4686" ht="12.75">
      <c r="D4686" s="319"/>
    </row>
    <row r="4687" ht="12.75">
      <c r="D4687" s="319"/>
    </row>
    <row r="4688" ht="12.75">
      <c r="D4688" s="319"/>
    </row>
    <row r="4689" ht="12.75">
      <c r="D4689" s="319"/>
    </row>
    <row r="4690" ht="12.75">
      <c r="D4690" s="319"/>
    </row>
    <row r="4691" ht="12.75">
      <c r="D4691" s="319"/>
    </row>
    <row r="4692" ht="12.75">
      <c r="D4692" s="319"/>
    </row>
    <row r="4693" ht="12.75">
      <c r="D4693" s="319"/>
    </row>
    <row r="4694" ht="12.75">
      <c r="D4694" s="319"/>
    </row>
    <row r="4695" ht="12.75">
      <c r="D4695" s="319"/>
    </row>
    <row r="4696" ht="12.75">
      <c r="D4696" s="319"/>
    </row>
    <row r="4697" ht="12.75">
      <c r="D4697" s="319"/>
    </row>
    <row r="4698" ht="12.75">
      <c r="D4698" s="319"/>
    </row>
    <row r="4699" ht="12.75">
      <c r="D4699" s="319"/>
    </row>
    <row r="4700" ht="12.75">
      <c r="D4700" s="319"/>
    </row>
    <row r="4701" ht="12.75">
      <c r="D4701" s="319"/>
    </row>
    <row r="4702" ht="12.75">
      <c r="D4702" s="319"/>
    </row>
    <row r="4703" ht="12.75">
      <c r="D4703" s="319"/>
    </row>
    <row r="4704" ht="12.75">
      <c r="D4704" s="319"/>
    </row>
    <row r="4705" ht="12.75">
      <c r="D4705" s="319"/>
    </row>
    <row r="4706" ht="12.75">
      <c r="D4706" s="319"/>
    </row>
    <row r="4707" ht="12.75">
      <c r="D4707" s="319"/>
    </row>
    <row r="4708" ht="12.75">
      <c r="D4708" s="319"/>
    </row>
    <row r="4709" ht="12.75">
      <c r="D4709" s="319"/>
    </row>
    <row r="4710" ht="12.75">
      <c r="D4710" s="319"/>
    </row>
    <row r="4711" ht="12.75">
      <c r="D4711" s="319"/>
    </row>
    <row r="4712" ht="12.75">
      <c r="D4712" s="319"/>
    </row>
    <row r="4713" ht="12.75">
      <c r="D4713" s="319"/>
    </row>
    <row r="4714" ht="12.75">
      <c r="D4714" s="319"/>
    </row>
    <row r="4715" ht="12.75">
      <c r="D4715" s="319"/>
    </row>
    <row r="4716" ht="12.75">
      <c r="D4716" s="319"/>
    </row>
    <row r="4717" ht="12.75">
      <c r="D4717" s="319"/>
    </row>
    <row r="4718" ht="12.75">
      <c r="D4718" s="319"/>
    </row>
    <row r="4719" ht="12.75">
      <c r="D4719" s="319"/>
    </row>
    <row r="4720" ht="12.75">
      <c r="D4720" s="319"/>
    </row>
    <row r="4721" ht="12.75">
      <c r="D4721" s="319"/>
    </row>
    <row r="4722" ht="12.75">
      <c r="D4722" s="319"/>
    </row>
    <row r="4723" ht="12.75">
      <c r="D4723" s="319"/>
    </row>
    <row r="4724" ht="12.75">
      <c r="D4724" s="319"/>
    </row>
    <row r="4725" ht="12.75">
      <c r="D4725" s="319"/>
    </row>
    <row r="4726" ht="12.75">
      <c r="D4726" s="319"/>
    </row>
    <row r="4727" ht="12.75">
      <c r="D4727" s="319"/>
    </row>
    <row r="4728" ht="12.75">
      <c r="D4728" s="319"/>
    </row>
    <row r="4729" ht="12.75">
      <c r="D4729" s="319"/>
    </row>
    <row r="4730" ht="12.75">
      <c r="D4730" s="319"/>
    </row>
    <row r="4731" ht="12.75">
      <c r="D4731" s="319"/>
    </row>
    <row r="4732" ht="12.75">
      <c r="D4732" s="319"/>
    </row>
    <row r="4733" ht="12.75">
      <c r="D4733" s="319"/>
    </row>
    <row r="4734" ht="12.75">
      <c r="D4734" s="319"/>
    </row>
    <row r="4735" ht="12.75">
      <c r="D4735" s="319"/>
    </row>
    <row r="4736" ht="12.75">
      <c r="D4736" s="319"/>
    </row>
    <row r="4737" ht="12.75">
      <c r="D4737" s="319"/>
    </row>
    <row r="4738" ht="12.75">
      <c r="D4738" s="319"/>
    </row>
    <row r="4739" ht="12.75">
      <c r="D4739" s="319"/>
    </row>
    <row r="4740" ht="12.75">
      <c r="D4740" s="319"/>
    </row>
    <row r="4741" ht="12.75">
      <c r="D4741" s="319"/>
    </row>
    <row r="4742" ht="12.75">
      <c r="D4742" s="319"/>
    </row>
    <row r="4743" ht="12.75">
      <c r="D4743" s="319"/>
    </row>
    <row r="4744" ht="12.75">
      <c r="D4744" s="319"/>
    </row>
    <row r="4745" ht="12.75">
      <c r="D4745" s="319"/>
    </row>
    <row r="4746" ht="12.75">
      <c r="D4746" s="319"/>
    </row>
    <row r="4747" ht="12.75">
      <c r="D4747" s="319"/>
    </row>
    <row r="4748" ht="12.75">
      <c r="D4748" s="319"/>
    </row>
    <row r="4749" ht="12.75">
      <c r="D4749" s="319"/>
    </row>
    <row r="4750" ht="12.75">
      <c r="D4750" s="319"/>
    </row>
    <row r="4751" ht="12.75">
      <c r="D4751" s="319"/>
    </row>
    <row r="4752" ht="12.75">
      <c r="D4752" s="319"/>
    </row>
    <row r="4753" ht="12.75">
      <c r="D4753" s="319"/>
    </row>
    <row r="4754" ht="12.75">
      <c r="D4754" s="319"/>
    </row>
    <row r="4755" ht="12.75">
      <c r="D4755" s="319"/>
    </row>
    <row r="4756" ht="12.75">
      <c r="D4756" s="319"/>
    </row>
    <row r="4757" ht="12.75">
      <c r="D4757" s="319"/>
    </row>
    <row r="4758" ht="12.75">
      <c r="D4758" s="319"/>
    </row>
    <row r="4759" ht="12.75">
      <c r="D4759" s="319"/>
    </row>
    <row r="4760" ht="12.75">
      <c r="D4760" s="319"/>
    </row>
    <row r="4761" ht="12.75">
      <c r="D4761" s="319"/>
    </row>
    <row r="4762" ht="12.75">
      <c r="D4762" s="319"/>
    </row>
    <row r="4763" ht="12.75">
      <c r="D4763" s="319"/>
    </row>
    <row r="4764" ht="12.75">
      <c r="D4764" s="319"/>
    </row>
    <row r="4765" ht="12.75">
      <c r="D4765" s="319"/>
    </row>
    <row r="4766" ht="12.75">
      <c r="D4766" s="319"/>
    </row>
    <row r="4767" ht="12.75">
      <c r="D4767" s="319"/>
    </row>
    <row r="4768" ht="12.75">
      <c r="D4768" s="319"/>
    </row>
    <row r="4769" ht="12.75">
      <c r="D4769" s="319"/>
    </row>
    <row r="4770" ht="12.75">
      <c r="D4770" s="319"/>
    </row>
    <row r="4771" ht="12.75">
      <c r="D4771" s="319"/>
    </row>
    <row r="4772" ht="12.75">
      <c r="D4772" s="319"/>
    </row>
    <row r="4773" ht="12.75">
      <c r="D4773" s="319"/>
    </row>
    <row r="4774" ht="12.75">
      <c r="D4774" s="319"/>
    </row>
    <row r="4775" ht="12.75">
      <c r="D4775" s="319"/>
    </row>
    <row r="4776" ht="12.75">
      <c r="D4776" s="319"/>
    </row>
    <row r="4777" ht="12.75">
      <c r="D4777" s="319"/>
    </row>
    <row r="4778" ht="12.75">
      <c r="D4778" s="319"/>
    </row>
    <row r="4779" ht="12.75">
      <c r="D4779" s="319"/>
    </row>
    <row r="4780" ht="12.75">
      <c r="D4780" s="319"/>
    </row>
    <row r="4781" ht="12.75">
      <c r="D4781" s="319"/>
    </row>
    <row r="4782" ht="12.75">
      <c r="D4782" s="319"/>
    </row>
    <row r="4783" ht="12.75">
      <c r="D4783" s="319"/>
    </row>
    <row r="4784" ht="12.75">
      <c r="D4784" s="319"/>
    </row>
    <row r="4785" ht="12.75">
      <c r="D4785" s="319"/>
    </row>
    <row r="4786" ht="12.75">
      <c r="D4786" s="319"/>
    </row>
    <row r="4787" ht="12.75">
      <c r="D4787" s="319"/>
    </row>
    <row r="4788" ht="12.75">
      <c r="D4788" s="319"/>
    </row>
    <row r="4789" ht="12.75">
      <c r="D4789" s="319"/>
    </row>
    <row r="4790" ht="12.75">
      <c r="D4790" s="319"/>
    </row>
    <row r="4791" ht="12.75">
      <c r="D4791" s="319"/>
    </row>
    <row r="4792" ht="12.75">
      <c r="D4792" s="319"/>
    </row>
    <row r="4793" ht="12.75">
      <c r="D4793" s="319"/>
    </row>
    <row r="4794" ht="12.75">
      <c r="D4794" s="319"/>
    </row>
    <row r="4795" ht="12.75">
      <c r="D4795" s="319"/>
    </row>
    <row r="4796" ht="12.75">
      <c r="D4796" s="319"/>
    </row>
    <row r="4797" ht="12.75">
      <c r="D4797" s="319"/>
    </row>
    <row r="4798" ht="12.75">
      <c r="D4798" s="319"/>
    </row>
    <row r="4799" ht="12.75">
      <c r="D4799" s="319"/>
    </row>
    <row r="4800" ht="12.75">
      <c r="D4800" s="319"/>
    </row>
    <row r="4801" ht="12.75">
      <c r="D4801" s="319"/>
    </row>
    <row r="4802" ht="12.75">
      <c r="D4802" s="319"/>
    </row>
    <row r="4803" ht="12.75">
      <c r="D4803" s="319"/>
    </row>
    <row r="4804" ht="12.75">
      <c r="D4804" s="319"/>
    </row>
    <row r="4805" ht="12.75">
      <c r="D4805" s="319"/>
    </row>
    <row r="4806" ht="12.75">
      <c r="D4806" s="319"/>
    </row>
    <row r="4807" ht="12.75">
      <c r="D4807" s="319"/>
    </row>
    <row r="4808" ht="12.75">
      <c r="D4808" s="319"/>
    </row>
    <row r="4809" ht="12.75">
      <c r="D4809" s="319"/>
    </row>
    <row r="4810" ht="12.75">
      <c r="D4810" s="319"/>
    </row>
    <row r="4811" ht="12.75">
      <c r="D4811" s="319"/>
    </row>
    <row r="4812" ht="12.75">
      <c r="D4812" s="319"/>
    </row>
    <row r="4813" ht="12.75">
      <c r="D4813" s="319"/>
    </row>
    <row r="4814" ht="12.75">
      <c r="D4814" s="319"/>
    </row>
    <row r="4815" ht="12.75">
      <c r="D4815" s="319"/>
    </row>
    <row r="4816" ht="12.75">
      <c r="D4816" s="319"/>
    </row>
    <row r="4817" ht="12.75">
      <c r="D4817" s="319"/>
    </row>
    <row r="4818" ht="12.75">
      <c r="D4818" s="319"/>
    </row>
    <row r="4819" ht="12.75">
      <c r="D4819" s="319"/>
    </row>
    <row r="4820" ht="12.75">
      <c r="D4820" s="319"/>
    </row>
    <row r="4821" ht="12.75">
      <c r="D4821" s="319"/>
    </row>
    <row r="4822" ht="12.75">
      <c r="D4822" s="319"/>
    </row>
    <row r="4823" ht="12.75">
      <c r="D4823" s="319"/>
    </row>
    <row r="4824" ht="12.75">
      <c r="D4824" s="319"/>
    </row>
    <row r="4825" ht="12.75">
      <c r="D4825" s="319"/>
    </row>
    <row r="4826" ht="12.75">
      <c r="D4826" s="319"/>
    </row>
    <row r="4827" ht="12.75">
      <c r="D4827" s="319"/>
    </row>
    <row r="4828" ht="12.75">
      <c r="D4828" s="319"/>
    </row>
    <row r="4829" ht="12.75">
      <c r="D4829" s="319"/>
    </row>
    <row r="4830" ht="12.75">
      <c r="D4830" s="319"/>
    </row>
    <row r="4831" ht="12.75">
      <c r="D4831" s="319"/>
    </row>
    <row r="4832" ht="12.75">
      <c r="D4832" s="319"/>
    </row>
    <row r="4833" ht="12.75">
      <c r="D4833" s="319"/>
    </row>
    <row r="4834" ht="12.75">
      <c r="D4834" s="319"/>
    </row>
    <row r="4835" ht="12.75">
      <c r="D4835" s="319"/>
    </row>
    <row r="4836" ht="12.75">
      <c r="D4836" s="319"/>
    </row>
    <row r="4837" ht="12.75">
      <c r="D4837" s="319"/>
    </row>
    <row r="4838" ht="12.75">
      <c r="D4838" s="319"/>
    </row>
    <row r="4839" ht="12.75">
      <c r="D4839" s="319"/>
    </row>
    <row r="4840" ht="12.75">
      <c r="D4840" s="319"/>
    </row>
    <row r="4841" ht="12.75">
      <c r="D4841" s="319"/>
    </row>
    <row r="4842" ht="12.75">
      <c r="D4842" s="319"/>
    </row>
    <row r="4843" ht="12.75">
      <c r="D4843" s="319"/>
    </row>
    <row r="4844" ht="12.75">
      <c r="D4844" s="319"/>
    </row>
    <row r="4845" ht="12.75">
      <c r="D4845" s="319"/>
    </row>
    <row r="4846" ht="12.75">
      <c r="D4846" s="319"/>
    </row>
    <row r="4847" ht="12.75">
      <c r="D4847" s="319"/>
    </row>
    <row r="4848" ht="12.75">
      <c r="D4848" s="319"/>
    </row>
    <row r="4849" ht="12.75">
      <c r="D4849" s="319"/>
    </row>
    <row r="4850" ht="12.75">
      <c r="D4850" s="319"/>
    </row>
    <row r="4851" ht="12.75">
      <c r="D4851" s="319"/>
    </row>
    <row r="4852" ht="12.75">
      <c r="D4852" s="319"/>
    </row>
    <row r="4853" ht="12.75">
      <c r="D4853" s="319"/>
    </row>
    <row r="4854" ht="12.75">
      <c r="D4854" s="319"/>
    </row>
    <row r="4855" ht="12.75">
      <c r="D4855" s="319"/>
    </row>
    <row r="4856" ht="12.75">
      <c r="D4856" s="319"/>
    </row>
    <row r="4857" ht="12.75">
      <c r="D4857" s="319"/>
    </row>
    <row r="4858" ht="12.75">
      <c r="D4858" s="319"/>
    </row>
    <row r="4859" ht="12.75">
      <c r="D4859" s="319"/>
    </row>
    <row r="4860" ht="12.75">
      <c r="D4860" s="319"/>
    </row>
    <row r="4861" ht="12.75">
      <c r="D4861" s="319"/>
    </row>
    <row r="4862" ht="12.75">
      <c r="D4862" s="319"/>
    </row>
    <row r="4863" ht="12.75">
      <c r="D4863" s="319"/>
    </row>
    <row r="4864" ht="12.75">
      <c r="D4864" s="319"/>
    </row>
    <row r="4865" ht="12.75">
      <c r="D4865" s="319"/>
    </row>
    <row r="4866" ht="12.75">
      <c r="D4866" s="319"/>
    </row>
    <row r="4867" ht="12.75">
      <c r="D4867" s="319"/>
    </row>
    <row r="4868" ht="12.75">
      <c r="D4868" s="319"/>
    </row>
    <row r="4869" ht="12.75">
      <c r="D4869" s="319"/>
    </row>
    <row r="4870" ht="12.75">
      <c r="D4870" s="319"/>
    </row>
    <row r="4871" ht="12.75">
      <c r="D4871" s="319"/>
    </row>
    <row r="4872" ht="12.75">
      <c r="D4872" s="319"/>
    </row>
    <row r="4873" ht="12.75">
      <c r="D4873" s="319"/>
    </row>
    <row r="4874" ht="12.75">
      <c r="D4874" s="319"/>
    </row>
    <row r="4875" ht="12.75">
      <c r="D4875" s="319"/>
    </row>
    <row r="4876" ht="12.75">
      <c r="D4876" s="319"/>
    </row>
    <row r="4877" ht="12.75">
      <c r="D4877" s="319"/>
    </row>
    <row r="4878" ht="12.75">
      <c r="D4878" s="319"/>
    </row>
    <row r="4879" ht="12.75">
      <c r="D4879" s="319"/>
    </row>
    <row r="4880" ht="12.75">
      <c r="D4880" s="319"/>
    </row>
    <row r="4881" ht="12.75">
      <c r="D4881" s="319"/>
    </row>
    <row r="4882" ht="12.75">
      <c r="D4882" s="319"/>
    </row>
    <row r="4883" ht="12.75">
      <c r="D4883" s="319"/>
    </row>
    <row r="4884" ht="12.75">
      <c r="D4884" s="319"/>
    </row>
    <row r="4885" ht="12.75">
      <c r="D4885" s="319"/>
    </row>
    <row r="4886" ht="12.75">
      <c r="D4886" s="319"/>
    </row>
    <row r="4887" ht="12.75">
      <c r="D4887" s="319"/>
    </row>
    <row r="4888" ht="12.75">
      <c r="D4888" s="319"/>
    </row>
    <row r="4889" ht="12.75">
      <c r="D4889" s="319"/>
    </row>
    <row r="4890" ht="12.75">
      <c r="D4890" s="319"/>
    </row>
    <row r="4891" ht="12.75">
      <c r="D4891" s="319"/>
    </row>
    <row r="4892" ht="12.75">
      <c r="D4892" s="319"/>
    </row>
    <row r="4893" ht="12.75">
      <c r="D4893" s="319"/>
    </row>
    <row r="4894" ht="12.75">
      <c r="D4894" s="319"/>
    </row>
    <row r="4895" ht="12.75">
      <c r="D4895" s="319"/>
    </row>
    <row r="4896" ht="12.75">
      <c r="D4896" s="319"/>
    </row>
    <row r="4897" ht="12.75">
      <c r="D4897" s="319"/>
    </row>
    <row r="4898" ht="12.75">
      <c r="D4898" s="319"/>
    </row>
    <row r="4899" ht="12.75">
      <c r="D4899" s="319"/>
    </row>
    <row r="4900" ht="12.75">
      <c r="D4900" s="319"/>
    </row>
    <row r="4901" ht="12.75">
      <c r="D4901" s="319"/>
    </row>
    <row r="4902" ht="12.75">
      <c r="D4902" s="319"/>
    </row>
    <row r="4903" ht="12.75">
      <c r="D4903" s="319"/>
    </row>
    <row r="4904" ht="12.75">
      <c r="D4904" s="319"/>
    </row>
    <row r="4905" ht="12.75">
      <c r="D4905" s="319"/>
    </row>
    <row r="4906" ht="12.75">
      <c r="D4906" s="319"/>
    </row>
    <row r="4907" ht="12.75">
      <c r="D4907" s="319"/>
    </row>
    <row r="4908" ht="12.75">
      <c r="D4908" s="319"/>
    </row>
    <row r="4909" ht="12.75">
      <c r="D4909" s="319"/>
    </row>
    <row r="4910" ht="12.75">
      <c r="D4910" s="319"/>
    </row>
    <row r="4911" ht="12.75">
      <c r="D4911" s="319"/>
    </row>
    <row r="4912" ht="12.75">
      <c r="D4912" s="319"/>
    </row>
    <row r="4913" ht="12.75">
      <c r="D4913" s="319"/>
    </row>
    <row r="4914" ht="12.75">
      <c r="D4914" s="319"/>
    </row>
    <row r="4915" ht="12.75">
      <c r="D4915" s="319"/>
    </row>
    <row r="4916" ht="12.75">
      <c r="D4916" s="319"/>
    </row>
    <row r="4917" ht="12.75">
      <c r="D4917" s="319"/>
    </row>
    <row r="4918" ht="12.75">
      <c r="D4918" s="319"/>
    </row>
    <row r="4919" ht="12.75">
      <c r="D4919" s="319"/>
    </row>
    <row r="4920" ht="12.75">
      <c r="D4920" s="319"/>
    </row>
    <row r="4921" ht="12.75">
      <c r="D4921" s="319"/>
    </row>
    <row r="4922" ht="12.75">
      <c r="D4922" s="319"/>
    </row>
    <row r="4923" ht="12.75">
      <c r="D4923" s="319"/>
    </row>
    <row r="4924" ht="12.75">
      <c r="D4924" s="319"/>
    </row>
    <row r="4925" ht="12.75">
      <c r="D4925" s="319"/>
    </row>
    <row r="4926" ht="12.75">
      <c r="D4926" s="319"/>
    </row>
    <row r="4927" ht="12.75">
      <c r="D4927" s="319"/>
    </row>
    <row r="4928" ht="12.75">
      <c r="D4928" s="319"/>
    </row>
    <row r="4929" ht="12.75">
      <c r="D4929" s="319"/>
    </row>
    <row r="4930" ht="12.75">
      <c r="D4930" s="319"/>
    </row>
    <row r="4931" ht="12.75">
      <c r="D4931" s="319"/>
    </row>
    <row r="4932" ht="12.75">
      <c r="D4932" s="319"/>
    </row>
    <row r="4933" ht="12.75">
      <c r="D4933" s="319"/>
    </row>
    <row r="4934" ht="12.75">
      <c r="D4934" s="319"/>
    </row>
    <row r="4935" ht="12.75">
      <c r="D4935" s="319"/>
    </row>
    <row r="4936" ht="12.75">
      <c r="D4936" s="319"/>
    </row>
    <row r="4937" ht="12.75">
      <c r="D4937" s="319"/>
    </row>
    <row r="4938" ht="12.75">
      <c r="D4938" s="319"/>
    </row>
    <row r="4939" ht="12.75">
      <c r="D4939" s="319"/>
    </row>
    <row r="4940" ht="12.75">
      <c r="D4940" s="319"/>
    </row>
    <row r="4941" ht="12.75">
      <c r="D4941" s="319"/>
    </row>
    <row r="4942" ht="12.75">
      <c r="D4942" s="319"/>
    </row>
    <row r="4943" ht="12.75">
      <c r="D4943" s="319"/>
    </row>
    <row r="4944" ht="12.75">
      <c r="D4944" s="319"/>
    </row>
    <row r="4945" ht="12.75">
      <c r="D4945" s="319"/>
    </row>
    <row r="4946" ht="12.75">
      <c r="D4946" s="319"/>
    </row>
    <row r="4947" ht="12.75">
      <c r="D4947" s="319"/>
    </row>
    <row r="4948" ht="12.75">
      <c r="D4948" s="319"/>
    </row>
    <row r="4949" ht="12.75">
      <c r="D4949" s="319"/>
    </row>
    <row r="4950" ht="12.75">
      <c r="D4950" s="319"/>
    </row>
    <row r="4951" ht="12.75">
      <c r="D4951" s="319"/>
    </row>
    <row r="4952" ht="12.75">
      <c r="D4952" s="319"/>
    </row>
    <row r="4953" ht="12.75">
      <c r="D4953" s="319"/>
    </row>
    <row r="4954" ht="12.75">
      <c r="D4954" s="319"/>
    </row>
    <row r="4955" ht="12.75">
      <c r="D4955" s="319"/>
    </row>
    <row r="4956" ht="12.75">
      <c r="D4956" s="319"/>
    </row>
    <row r="4957" ht="12.75">
      <c r="D4957" s="319"/>
    </row>
    <row r="4958" ht="12.75">
      <c r="D4958" s="319"/>
    </row>
    <row r="4959" ht="12.75">
      <c r="D4959" s="319"/>
    </row>
    <row r="4960" ht="12.75">
      <c r="D4960" s="319"/>
    </row>
    <row r="4961" ht="12.75">
      <c r="D4961" s="319"/>
    </row>
    <row r="4962" ht="12.75">
      <c r="D4962" s="319"/>
    </row>
    <row r="4963" ht="12.75">
      <c r="D4963" s="319"/>
    </row>
    <row r="4964" ht="12.75">
      <c r="D4964" s="319"/>
    </row>
    <row r="4965" ht="12.75">
      <c r="D4965" s="319"/>
    </row>
    <row r="4966" ht="12.75">
      <c r="D4966" s="319"/>
    </row>
    <row r="4967" ht="12.75">
      <c r="D4967" s="319"/>
    </row>
    <row r="4968" ht="12.75">
      <c r="D4968" s="319"/>
    </row>
    <row r="4969" ht="12.75">
      <c r="D4969" s="319"/>
    </row>
    <row r="4970" ht="12.75">
      <c r="D4970" s="319"/>
    </row>
    <row r="4971" ht="12.75">
      <c r="D4971" s="319"/>
    </row>
    <row r="4972" ht="12.75">
      <c r="D4972" s="319"/>
    </row>
    <row r="4973" ht="12.75">
      <c r="D4973" s="319"/>
    </row>
    <row r="4974" ht="12.75">
      <c r="D4974" s="319"/>
    </row>
    <row r="4975" ht="12.75">
      <c r="D4975" s="319"/>
    </row>
    <row r="4976" ht="12.75">
      <c r="D4976" s="319"/>
    </row>
    <row r="4977" ht="12.75">
      <c r="D4977" s="319"/>
    </row>
    <row r="4978" ht="12.75">
      <c r="D4978" s="319"/>
    </row>
    <row r="4979" ht="12.75">
      <c r="D4979" s="319"/>
    </row>
    <row r="4980" ht="12.75">
      <c r="D4980" s="319"/>
    </row>
    <row r="4981" ht="12.75">
      <c r="D4981" s="319"/>
    </row>
    <row r="4982" ht="12.75">
      <c r="D4982" s="319"/>
    </row>
    <row r="4983" ht="12.75">
      <c r="D4983" s="319"/>
    </row>
    <row r="4984" ht="12.75">
      <c r="D4984" s="319"/>
    </row>
    <row r="4985" ht="12.75">
      <c r="D4985" s="319"/>
    </row>
    <row r="4986" ht="12.75">
      <c r="D4986" s="319"/>
    </row>
    <row r="4987" ht="12.75">
      <c r="D4987" s="319"/>
    </row>
    <row r="4988" ht="12.75">
      <c r="D4988" s="319"/>
    </row>
    <row r="4989" ht="12.75">
      <c r="D4989" s="319"/>
    </row>
    <row r="4990" ht="12.75">
      <c r="D4990" s="319"/>
    </row>
    <row r="4991" ht="12.75">
      <c r="D4991" s="319"/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66FF66"/>
  </sheetPr>
  <dimension ref="A1:O48"/>
  <sheetViews>
    <sheetView showGridLines="0" zoomScaleSheetLayoutView="75" zoomScalePageLayoutView="0" workbookViewId="0" topLeftCell="B25">
      <selection activeCell="C40" sqref="C40:E40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460" customWidth="1"/>
    <col min="8" max="8" width="12.75390625" style="0" customWidth="1"/>
    <col min="9" max="9" width="12.75390625" style="460" customWidth="1"/>
    <col min="10" max="10" width="6.75390625" style="460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363" t="s">
        <v>547</v>
      </c>
      <c r="B1" s="701" t="s">
        <v>548</v>
      </c>
      <c r="C1" s="702"/>
      <c r="D1" s="702"/>
      <c r="E1" s="702"/>
      <c r="F1" s="702"/>
      <c r="G1" s="702"/>
      <c r="H1" s="702"/>
      <c r="I1" s="702"/>
      <c r="J1" s="703"/>
    </row>
    <row r="2" spans="1:15" ht="23.25" customHeight="1">
      <c r="A2" s="364"/>
      <c r="B2" s="365" t="s">
        <v>549</v>
      </c>
      <c r="C2" s="366"/>
      <c r="D2" s="367"/>
      <c r="E2" s="367" t="s">
        <v>550</v>
      </c>
      <c r="F2" s="368"/>
      <c r="G2" s="369"/>
      <c r="H2" s="368"/>
      <c r="I2" s="369"/>
      <c r="J2" s="370"/>
      <c r="O2" s="371"/>
    </row>
    <row r="3" spans="1:10" ht="23.25" customHeight="1" hidden="1">
      <c r="A3" s="364"/>
      <c r="B3" s="372" t="s">
        <v>551</v>
      </c>
      <c r="C3" s="366"/>
      <c r="D3" s="373"/>
      <c r="E3" s="373"/>
      <c r="F3" s="374"/>
      <c r="G3" s="374"/>
      <c r="H3" s="366"/>
      <c r="I3" s="375"/>
      <c r="J3" s="376"/>
    </row>
    <row r="4" spans="1:10" ht="23.25" customHeight="1" hidden="1">
      <c r="A4" s="364"/>
      <c r="B4" s="377" t="s">
        <v>80</v>
      </c>
      <c r="C4" s="378"/>
      <c r="D4" s="379"/>
      <c r="E4" s="379"/>
      <c r="F4" s="380"/>
      <c r="G4" s="381"/>
      <c r="H4" s="380"/>
      <c r="I4" s="381"/>
      <c r="J4" s="382"/>
    </row>
    <row r="5" spans="1:10" ht="24" customHeight="1">
      <c r="A5" s="364"/>
      <c r="B5" s="383" t="s">
        <v>552</v>
      </c>
      <c r="C5" s="345"/>
      <c r="D5" s="384" t="s">
        <v>734</v>
      </c>
      <c r="E5" s="385"/>
      <c r="F5" s="385"/>
      <c r="G5" s="385"/>
      <c r="H5" s="386" t="s">
        <v>554</v>
      </c>
      <c r="I5" s="384" t="s">
        <v>555</v>
      </c>
      <c r="J5" s="387"/>
    </row>
    <row r="6" spans="1:10" ht="15.75" customHeight="1">
      <c r="A6" s="364"/>
      <c r="B6" s="388"/>
      <c r="C6" s="385"/>
      <c r="D6" s="384" t="s">
        <v>556</v>
      </c>
      <c r="E6" s="385"/>
      <c r="F6" s="385"/>
      <c r="G6" s="385"/>
      <c r="H6" s="386" t="s">
        <v>557</v>
      </c>
      <c r="I6" s="384"/>
      <c r="J6" s="387"/>
    </row>
    <row r="7" spans="1:10" ht="15.75" customHeight="1">
      <c r="A7" s="364"/>
      <c r="B7" s="389"/>
      <c r="C7" s="390" t="s">
        <v>558</v>
      </c>
      <c r="D7" s="391" t="s">
        <v>559</v>
      </c>
      <c r="E7" s="392"/>
      <c r="F7" s="392"/>
      <c r="G7" s="392"/>
      <c r="H7" s="393"/>
      <c r="I7" s="392"/>
      <c r="J7" s="394"/>
    </row>
    <row r="8" spans="1:10" ht="24" customHeight="1" hidden="1">
      <c r="A8" s="364"/>
      <c r="B8" s="383" t="s">
        <v>560</v>
      </c>
      <c r="C8" s="345"/>
      <c r="D8" s="395"/>
      <c r="E8" s="345"/>
      <c r="F8" s="345"/>
      <c r="G8" s="315"/>
      <c r="H8" s="386" t="s">
        <v>554</v>
      </c>
      <c r="I8" s="396"/>
      <c r="J8" s="387"/>
    </row>
    <row r="9" spans="1:10" ht="15.75" customHeight="1" hidden="1">
      <c r="A9" s="364"/>
      <c r="B9" s="364"/>
      <c r="C9" s="345"/>
      <c r="D9" s="395"/>
      <c r="E9" s="345"/>
      <c r="F9" s="345"/>
      <c r="G9" s="315"/>
      <c r="H9" s="386" t="s">
        <v>557</v>
      </c>
      <c r="I9" s="396"/>
      <c r="J9" s="387"/>
    </row>
    <row r="10" spans="1:10" ht="15.75" customHeight="1" hidden="1">
      <c r="A10" s="364"/>
      <c r="B10" s="397"/>
      <c r="C10" s="398"/>
      <c r="D10" s="399"/>
      <c r="E10" s="400"/>
      <c r="F10" s="400"/>
      <c r="G10" s="401"/>
      <c r="H10" s="401"/>
      <c r="I10" s="402"/>
      <c r="J10" s="394"/>
    </row>
    <row r="11" spans="1:10" ht="24" customHeight="1">
      <c r="A11" s="364"/>
      <c r="B11" s="383" t="s">
        <v>561</v>
      </c>
      <c r="C11" s="345"/>
      <c r="D11" s="732"/>
      <c r="E11" s="732"/>
      <c r="F11" s="732"/>
      <c r="G11" s="732"/>
      <c r="H11" s="386" t="s">
        <v>554</v>
      </c>
      <c r="I11" s="403" t="s">
        <v>562</v>
      </c>
      <c r="J11" s="387"/>
    </row>
    <row r="12" spans="1:10" ht="15.75" customHeight="1">
      <c r="A12" s="364"/>
      <c r="B12" s="388"/>
      <c r="C12" s="385"/>
      <c r="D12" s="734"/>
      <c r="E12" s="734"/>
      <c r="F12" s="734"/>
      <c r="G12" s="734"/>
      <c r="H12" s="386" t="s">
        <v>557</v>
      </c>
      <c r="I12" s="403" t="s">
        <v>563</v>
      </c>
      <c r="J12" s="387"/>
    </row>
    <row r="13" spans="1:10" ht="15.75" customHeight="1">
      <c r="A13" s="364"/>
      <c r="B13" s="389"/>
      <c r="C13" s="404"/>
      <c r="D13" s="733"/>
      <c r="E13" s="733"/>
      <c r="F13" s="733"/>
      <c r="G13" s="733"/>
      <c r="H13" s="405"/>
      <c r="I13" s="392"/>
      <c r="J13" s="394"/>
    </row>
    <row r="14" spans="1:10" ht="24" customHeight="1" hidden="1">
      <c r="A14" s="364"/>
      <c r="B14" s="406" t="s">
        <v>564</v>
      </c>
      <c r="C14" s="407"/>
      <c r="D14" s="408"/>
      <c r="E14" s="409"/>
      <c r="F14" s="409"/>
      <c r="G14" s="409"/>
      <c r="H14" s="410"/>
      <c r="I14" s="409"/>
      <c r="J14" s="411"/>
    </row>
    <row r="15" spans="1:10" ht="32.25" customHeight="1">
      <c r="A15" s="364"/>
      <c r="B15" s="397" t="s">
        <v>565</v>
      </c>
      <c r="C15" s="412"/>
      <c r="D15" s="401"/>
      <c r="E15" s="709"/>
      <c r="F15" s="709"/>
      <c r="G15" s="693"/>
      <c r="H15" s="693"/>
      <c r="I15" s="693" t="s">
        <v>566</v>
      </c>
      <c r="J15" s="694"/>
    </row>
    <row r="16" spans="1:10" ht="23.25" customHeight="1">
      <c r="A16" s="413" t="s">
        <v>23</v>
      </c>
      <c r="B16" s="414" t="s">
        <v>23</v>
      </c>
      <c r="C16" s="415"/>
      <c r="D16" s="416"/>
      <c r="E16" s="695"/>
      <c r="F16" s="696"/>
      <c r="G16" s="695"/>
      <c r="H16" s="696"/>
      <c r="I16" s="695">
        <f>SUMIF(F40:F44,A16,I40:I44)+SUMIF(F40:F44,"PSU",I40:I44)</f>
        <v>0</v>
      </c>
      <c r="J16" s="697"/>
    </row>
    <row r="17" spans="1:10" ht="23.25" customHeight="1">
      <c r="A17" s="413" t="s">
        <v>24</v>
      </c>
      <c r="B17" s="414" t="s">
        <v>24</v>
      </c>
      <c r="C17" s="415"/>
      <c r="D17" s="416"/>
      <c r="E17" s="695"/>
      <c r="F17" s="696"/>
      <c r="G17" s="695"/>
      <c r="H17" s="696"/>
      <c r="I17" s="695">
        <f>SUMIF(F40:F44,A17,I40:I44)</f>
        <v>0</v>
      </c>
      <c r="J17" s="697"/>
    </row>
    <row r="18" spans="1:10" ht="23.25" customHeight="1">
      <c r="A18" s="413" t="s">
        <v>567</v>
      </c>
      <c r="B18" s="414" t="s">
        <v>567</v>
      </c>
      <c r="C18" s="415"/>
      <c r="D18" s="416"/>
      <c r="E18" s="695"/>
      <c r="F18" s="696"/>
      <c r="G18" s="695"/>
      <c r="H18" s="696"/>
      <c r="I18" s="695">
        <f>SUMIF(F40:F44,A18,I40:I44)</f>
        <v>0</v>
      </c>
      <c r="J18" s="697"/>
    </row>
    <row r="19" spans="1:10" ht="23.25" customHeight="1">
      <c r="A19" s="413" t="s">
        <v>568</v>
      </c>
      <c r="B19" s="414" t="s">
        <v>569</v>
      </c>
      <c r="C19" s="415"/>
      <c r="D19" s="416"/>
      <c r="E19" s="695"/>
      <c r="F19" s="696"/>
      <c r="G19" s="695"/>
      <c r="H19" s="696"/>
      <c r="I19" s="695">
        <f>SUMIF(F40:F44,A19,I40:I44)</f>
        <v>0</v>
      </c>
      <c r="J19" s="697"/>
    </row>
    <row r="20" spans="1:10" ht="23.25" customHeight="1">
      <c r="A20" s="413" t="s">
        <v>570</v>
      </c>
      <c r="B20" s="414" t="s">
        <v>571</v>
      </c>
      <c r="C20" s="415"/>
      <c r="D20" s="416"/>
      <c r="E20" s="695"/>
      <c r="F20" s="696"/>
      <c r="G20" s="695"/>
      <c r="H20" s="696"/>
      <c r="I20" s="695">
        <f>SUMIF(F40:F44,A20,I40:I44)</f>
        <v>0</v>
      </c>
      <c r="J20" s="697"/>
    </row>
    <row r="21" spans="1:10" ht="23.25" customHeight="1">
      <c r="A21" s="364"/>
      <c r="B21" s="417" t="s">
        <v>566</v>
      </c>
      <c r="C21" s="418"/>
      <c r="D21" s="419"/>
      <c r="E21" s="707"/>
      <c r="F21" s="708"/>
      <c r="G21" s="707"/>
      <c r="H21" s="708"/>
      <c r="I21" s="707">
        <f>SUM(I16:J20)</f>
        <v>0</v>
      </c>
      <c r="J21" s="715"/>
    </row>
    <row r="22" spans="1:10" ht="33" customHeight="1">
      <c r="A22" s="364"/>
      <c r="B22" s="420" t="s">
        <v>572</v>
      </c>
      <c r="C22" s="415"/>
      <c r="D22" s="416"/>
      <c r="E22" s="421"/>
      <c r="F22" s="422"/>
      <c r="G22" s="423"/>
      <c r="H22" s="423"/>
      <c r="I22" s="423"/>
      <c r="J22" s="424"/>
    </row>
    <row r="23" spans="1:10" ht="23.25" customHeight="1">
      <c r="A23" s="364"/>
      <c r="B23" s="425" t="s">
        <v>573</v>
      </c>
      <c r="C23" s="415"/>
      <c r="D23" s="416"/>
      <c r="E23" s="426">
        <v>15</v>
      </c>
      <c r="F23" s="422" t="s">
        <v>12</v>
      </c>
      <c r="G23" s="737"/>
      <c r="H23" s="738"/>
      <c r="I23" s="738"/>
      <c r="J23" s="424" t="str">
        <f aca="true" t="shared" si="0" ref="J23:J28">Mena</f>
        <v>CZK</v>
      </c>
    </row>
    <row r="24" spans="1:10" ht="23.25" customHeight="1" hidden="1">
      <c r="A24" s="364"/>
      <c r="B24" s="425" t="s">
        <v>574</v>
      </c>
      <c r="C24" s="415"/>
      <c r="D24" s="416"/>
      <c r="E24" s="426">
        <f>SazbaDPH1</f>
        <v>15</v>
      </c>
      <c r="F24" s="422" t="s">
        <v>12</v>
      </c>
      <c r="G24" s="735">
        <f>I23*E23/100</f>
        <v>0</v>
      </c>
      <c r="H24" s="736"/>
      <c r="I24" s="736"/>
      <c r="J24" s="424" t="str">
        <f t="shared" si="0"/>
        <v>CZK</v>
      </c>
    </row>
    <row r="25" spans="1:10" ht="23.25" customHeight="1" thickBot="1">
      <c r="A25" s="364"/>
      <c r="B25" s="425" t="s">
        <v>575</v>
      </c>
      <c r="C25" s="415"/>
      <c r="D25" s="416"/>
      <c r="E25" s="426">
        <v>21</v>
      </c>
      <c r="F25" s="422" t="s">
        <v>12</v>
      </c>
      <c r="G25" s="737"/>
      <c r="H25" s="738"/>
      <c r="I25" s="738"/>
      <c r="J25" s="424" t="str">
        <f t="shared" si="0"/>
        <v>CZK</v>
      </c>
    </row>
    <row r="26" spans="1:10" ht="23.25" customHeight="1" hidden="1">
      <c r="A26" s="364"/>
      <c r="B26" s="427" t="s">
        <v>576</v>
      </c>
      <c r="C26" s="428"/>
      <c r="D26" s="429"/>
      <c r="E26" s="430">
        <f>SazbaDPH2</f>
        <v>21</v>
      </c>
      <c r="F26" s="431" t="s">
        <v>12</v>
      </c>
      <c r="G26" s="704">
        <f>I25*E25/100</f>
        <v>0</v>
      </c>
      <c r="H26" s="705"/>
      <c r="I26" s="705"/>
      <c r="J26" s="432" t="str">
        <f t="shared" si="0"/>
        <v>CZK</v>
      </c>
    </row>
    <row r="27" spans="1:10" ht="23.25" customHeight="1" hidden="1" thickBot="1">
      <c r="A27" s="364"/>
      <c r="B27" s="433" t="s">
        <v>577</v>
      </c>
      <c r="C27" s="434"/>
      <c r="D27" s="435"/>
      <c r="E27" s="434"/>
      <c r="F27" s="436"/>
      <c r="G27" s="706">
        <f>0</f>
        <v>0</v>
      </c>
      <c r="H27" s="706"/>
      <c r="I27" s="706"/>
      <c r="J27" s="437" t="str">
        <f t="shared" si="0"/>
        <v>CZK</v>
      </c>
    </row>
    <row r="28" spans="1:10" ht="27.75" customHeight="1" thickBot="1">
      <c r="A28" s="364"/>
      <c r="B28" s="438" t="s">
        <v>578</v>
      </c>
      <c r="C28" s="439"/>
      <c r="D28" s="439"/>
      <c r="E28" s="440"/>
      <c r="F28" s="441"/>
      <c r="G28" s="698">
        <f>SUM(G23+G25)</f>
        <v>0</v>
      </c>
      <c r="H28" s="698"/>
      <c r="I28" s="698"/>
      <c r="J28" s="442" t="str">
        <f t="shared" si="0"/>
        <v>CZK</v>
      </c>
    </row>
    <row r="29" spans="1:10" ht="27.75" customHeight="1" hidden="1" thickBot="1">
      <c r="A29" s="364"/>
      <c r="B29" s="438" t="s">
        <v>579</v>
      </c>
      <c r="C29" s="443"/>
      <c r="D29" s="443"/>
      <c r="E29" s="443"/>
      <c r="F29" s="443"/>
      <c r="G29" s="718">
        <f>ZakladDPHSni+DPHSni+ZakladDPHZakl+DPHZakl+Zaokrouhleni</f>
        <v>0</v>
      </c>
      <c r="H29" s="718"/>
      <c r="I29" s="718"/>
      <c r="J29" s="444" t="s">
        <v>580</v>
      </c>
    </row>
    <row r="30" spans="1:10" ht="12.75" customHeight="1">
      <c r="A30" s="364"/>
      <c r="B30" s="364"/>
      <c r="C30" s="345"/>
      <c r="D30" s="345"/>
      <c r="E30" s="345"/>
      <c r="F30" s="345"/>
      <c r="G30" s="315"/>
      <c r="H30" s="345"/>
      <c r="I30" s="315"/>
      <c r="J30" s="445"/>
    </row>
    <row r="31" spans="1:10" ht="30" customHeight="1">
      <c r="A31" s="364"/>
      <c r="B31" s="364"/>
      <c r="C31" s="345"/>
      <c r="D31" s="345"/>
      <c r="E31" s="345"/>
      <c r="F31" s="345"/>
      <c r="G31" s="315"/>
      <c r="H31" s="345"/>
      <c r="I31" s="315"/>
      <c r="J31" s="445"/>
    </row>
    <row r="32" spans="1:10" ht="18.75" customHeight="1">
      <c r="A32" s="364"/>
      <c r="B32" s="446"/>
      <c r="C32" s="447" t="s">
        <v>581</v>
      </c>
      <c r="D32" s="448"/>
      <c r="E32" s="448"/>
      <c r="F32" s="447" t="s">
        <v>582</v>
      </c>
      <c r="G32" s="448"/>
      <c r="H32" s="449">
        <f ca="1">TODAY()</f>
        <v>42331</v>
      </c>
      <c r="I32" s="448"/>
      <c r="J32" s="445"/>
    </row>
    <row r="33" spans="1:10" ht="47.25" customHeight="1">
      <c r="A33" s="364"/>
      <c r="B33" s="364"/>
      <c r="C33" s="345"/>
      <c r="D33" s="345"/>
      <c r="E33" s="345"/>
      <c r="F33" s="345"/>
      <c r="G33" s="315"/>
      <c r="H33" s="345"/>
      <c r="I33" s="315"/>
      <c r="J33" s="445"/>
    </row>
    <row r="34" spans="1:10" s="455" customFormat="1" ht="18.75" customHeight="1">
      <c r="A34" s="450"/>
      <c r="B34" s="450"/>
      <c r="C34" s="451"/>
      <c r="D34" s="452"/>
      <c r="E34" s="452"/>
      <c r="F34" s="451"/>
      <c r="G34" s="453"/>
      <c r="H34" s="452"/>
      <c r="I34" s="453"/>
      <c r="J34" s="454"/>
    </row>
    <row r="35" spans="1:10" ht="12.75" customHeight="1">
      <c r="A35" s="364"/>
      <c r="B35" s="364"/>
      <c r="C35" s="345"/>
      <c r="D35" s="710" t="s">
        <v>59</v>
      </c>
      <c r="E35" s="710"/>
      <c r="F35" s="345"/>
      <c r="G35" s="315"/>
      <c r="H35" s="314" t="s">
        <v>60</v>
      </c>
      <c r="I35" s="315"/>
      <c r="J35" s="445"/>
    </row>
    <row r="36" spans="1:10" ht="13.5" customHeight="1" thickBot="1">
      <c r="A36" s="456"/>
      <c r="B36" s="456"/>
      <c r="C36" s="457"/>
      <c r="D36" s="457"/>
      <c r="E36" s="457"/>
      <c r="F36" s="457"/>
      <c r="G36" s="458"/>
      <c r="H36" s="457"/>
      <c r="I36" s="458"/>
      <c r="J36" s="459"/>
    </row>
    <row r="37" ht="15.75">
      <c r="B37" s="461" t="s">
        <v>584</v>
      </c>
    </row>
    <row r="39" spans="1:10" ht="25.5" customHeight="1">
      <c r="A39" s="462"/>
      <c r="B39" s="463" t="s">
        <v>583</v>
      </c>
      <c r="C39" s="463" t="s">
        <v>474</v>
      </c>
      <c r="D39" s="464"/>
      <c r="E39" s="464"/>
      <c r="F39" s="465" t="s">
        <v>585</v>
      </c>
      <c r="G39" s="465"/>
      <c r="H39" s="465"/>
      <c r="I39" s="717" t="s">
        <v>566</v>
      </c>
      <c r="J39" s="717"/>
    </row>
    <row r="40" spans="1:10" ht="25.5" customHeight="1">
      <c r="A40" s="466"/>
      <c r="B40" s="467" t="s">
        <v>586</v>
      </c>
      <c r="C40" s="722" t="s">
        <v>587</v>
      </c>
      <c r="D40" s="723"/>
      <c r="E40" s="723"/>
      <c r="F40" s="468" t="s">
        <v>24</v>
      </c>
      <c r="G40" s="469"/>
      <c r="H40" s="469"/>
      <c r="I40" s="721">
        <f>'TZB 5NP Pol'!G8</f>
        <v>0</v>
      </c>
      <c r="J40" s="721"/>
    </row>
    <row r="41" spans="1:10" ht="25.5" customHeight="1">
      <c r="A41" s="466"/>
      <c r="B41" s="470" t="s">
        <v>588</v>
      </c>
      <c r="C41" s="719" t="s">
        <v>589</v>
      </c>
      <c r="D41" s="720"/>
      <c r="E41" s="720"/>
      <c r="F41" s="471" t="s">
        <v>24</v>
      </c>
      <c r="G41" s="472"/>
      <c r="H41" s="472"/>
      <c r="I41" s="716">
        <f>'TZB 5NP Pol'!G13</f>
        <v>0</v>
      </c>
      <c r="J41" s="716"/>
    </row>
    <row r="42" spans="1:10" ht="25.5" customHeight="1">
      <c r="A42" s="466"/>
      <c r="B42" s="470" t="s">
        <v>590</v>
      </c>
      <c r="C42" s="719" t="s">
        <v>591</v>
      </c>
      <c r="D42" s="720"/>
      <c r="E42" s="720"/>
      <c r="F42" s="471" t="s">
        <v>24</v>
      </c>
      <c r="G42" s="472"/>
      <c r="H42" s="472"/>
      <c r="I42" s="716">
        <f>'TZB 5NP Pol'!G29</f>
        <v>0</v>
      </c>
      <c r="J42" s="716"/>
    </row>
    <row r="43" spans="1:10" ht="25.5" customHeight="1">
      <c r="A43" s="466"/>
      <c r="B43" s="470" t="s">
        <v>592</v>
      </c>
      <c r="C43" s="719" t="s">
        <v>593</v>
      </c>
      <c r="D43" s="720"/>
      <c r="E43" s="720"/>
      <c r="F43" s="471" t="s">
        <v>24</v>
      </c>
      <c r="G43" s="472"/>
      <c r="H43" s="472"/>
      <c r="I43" s="716">
        <f>'TZB 5NP Pol'!G49</f>
        <v>0</v>
      </c>
      <c r="J43" s="716"/>
    </row>
    <row r="44" spans="1:10" ht="25.5" customHeight="1">
      <c r="A44" s="466"/>
      <c r="B44" s="473" t="s">
        <v>568</v>
      </c>
      <c r="C44" s="725" t="s">
        <v>569</v>
      </c>
      <c r="D44" s="726"/>
      <c r="E44" s="726"/>
      <c r="F44" s="474" t="s">
        <v>568</v>
      </c>
      <c r="G44" s="475"/>
      <c r="H44" s="475"/>
      <c r="I44" s="724">
        <f>'TZB 5NP Pol'!G67</f>
        <v>0</v>
      </c>
      <c r="J44" s="724"/>
    </row>
    <row r="45" spans="1:10" ht="25.5" customHeight="1">
      <c r="A45" s="476"/>
      <c r="B45" s="477" t="s">
        <v>17</v>
      </c>
      <c r="C45" s="477"/>
      <c r="D45" s="478"/>
      <c r="E45" s="478"/>
      <c r="F45" s="479"/>
      <c r="G45" s="480"/>
      <c r="H45" s="480"/>
      <c r="I45" s="727">
        <f>SUM(I40:I44)</f>
        <v>0</v>
      </c>
      <c r="J45" s="727"/>
    </row>
    <row r="46" spans="6:10" ht="12.75">
      <c r="F46" s="481"/>
      <c r="G46" s="482"/>
      <c r="H46" s="481"/>
      <c r="I46" s="482"/>
      <c r="J46" s="482"/>
    </row>
    <row r="47" spans="6:10" ht="12.75">
      <c r="F47" s="481"/>
      <c r="G47" s="482"/>
      <c r="H47" s="481"/>
      <c r="I47" s="482"/>
      <c r="J47" s="482"/>
    </row>
    <row r="48" spans="6:10" ht="12.75">
      <c r="F48" s="481"/>
      <c r="G48" s="482"/>
      <c r="H48" s="481"/>
      <c r="I48" s="482"/>
      <c r="J48" s="482"/>
    </row>
  </sheetData>
  <sheetProtection/>
  <mergeCells count="45">
    <mergeCell ref="C43:E43"/>
    <mergeCell ref="I40:J40"/>
    <mergeCell ref="C40:E40"/>
    <mergeCell ref="I44:J44"/>
    <mergeCell ref="C44:E44"/>
    <mergeCell ref="I45:J45"/>
    <mergeCell ref="I41:J41"/>
    <mergeCell ref="C41:E41"/>
    <mergeCell ref="I42:J42"/>
    <mergeCell ref="C42:E42"/>
    <mergeCell ref="E17:F17"/>
    <mergeCell ref="G16:H16"/>
    <mergeCell ref="G17:H17"/>
    <mergeCell ref="G18:H18"/>
    <mergeCell ref="E18:F18"/>
    <mergeCell ref="I39:J39"/>
    <mergeCell ref="G29:I29"/>
    <mergeCell ref="G25:I25"/>
    <mergeCell ref="I16:J16"/>
    <mergeCell ref="I20:J20"/>
    <mergeCell ref="I21:J21"/>
    <mergeCell ref="G19:H19"/>
    <mergeCell ref="G20:H20"/>
    <mergeCell ref="G21:H21"/>
    <mergeCell ref="I43:J43"/>
    <mergeCell ref="B1:J1"/>
    <mergeCell ref="G26:I26"/>
    <mergeCell ref="G27:I27"/>
    <mergeCell ref="E21:F21"/>
    <mergeCell ref="E15:F15"/>
    <mergeCell ref="D35:E35"/>
    <mergeCell ref="G24:I24"/>
    <mergeCell ref="G23:I23"/>
    <mergeCell ref="E19:F19"/>
    <mergeCell ref="E20:F20"/>
    <mergeCell ref="D11:G11"/>
    <mergeCell ref="G15:H15"/>
    <mergeCell ref="I15:J15"/>
    <mergeCell ref="E16:F16"/>
    <mergeCell ref="I19:J19"/>
    <mergeCell ref="G28:I28"/>
    <mergeCell ref="I17:J17"/>
    <mergeCell ref="I18:J18"/>
    <mergeCell ref="D13:G13"/>
    <mergeCell ref="D12:G12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1"/>
  <sheetViews>
    <sheetView zoomScalePageLayoutView="0" workbookViewId="0" topLeftCell="A57">
      <selection activeCell="O56" sqref="O56"/>
    </sheetView>
  </sheetViews>
  <sheetFormatPr defaultColWidth="9.00390625" defaultRowHeight="12.75" outlineLevelRow="1"/>
  <cols>
    <col min="1" max="1" width="4.25390625" style="0" customWidth="1"/>
    <col min="2" max="2" width="14.375" style="275" customWidth="1"/>
    <col min="3" max="3" width="38.25390625" style="27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6" max="21" width="0" style="0" hidden="1" customWidth="1"/>
    <col min="29" max="39" width="0" style="0" hidden="1" customWidth="1"/>
  </cols>
  <sheetData>
    <row r="1" spans="1:31" ht="15.75" customHeight="1">
      <c r="A1" s="728" t="s">
        <v>594</v>
      </c>
      <c r="B1" s="728"/>
      <c r="C1" s="728"/>
      <c r="D1" s="728"/>
      <c r="E1" s="728"/>
      <c r="F1" s="728"/>
      <c r="G1" s="728"/>
      <c r="AE1" t="s">
        <v>595</v>
      </c>
    </row>
    <row r="2" spans="1:31" ht="24.75" customHeight="1">
      <c r="A2" s="483" t="s">
        <v>596</v>
      </c>
      <c r="B2" s="484"/>
      <c r="C2" s="729" t="s">
        <v>550</v>
      </c>
      <c r="D2" s="730"/>
      <c r="E2" s="730"/>
      <c r="F2" s="730"/>
      <c r="G2" s="731"/>
      <c r="AE2" t="s">
        <v>597</v>
      </c>
    </row>
    <row r="3" spans="1:31" ht="24.75" customHeight="1" hidden="1">
      <c r="A3" s="483" t="s">
        <v>598</v>
      </c>
      <c r="B3" s="484"/>
      <c r="C3" s="730"/>
      <c r="D3" s="730"/>
      <c r="E3" s="730"/>
      <c r="F3" s="730"/>
      <c r="G3" s="731"/>
      <c r="AE3" t="s">
        <v>599</v>
      </c>
    </row>
    <row r="4" spans="1:31" ht="24.75" customHeight="1" hidden="1">
      <c r="A4" s="483" t="s">
        <v>600</v>
      </c>
      <c r="B4" s="484"/>
      <c r="C4" s="729"/>
      <c r="D4" s="730"/>
      <c r="E4" s="730"/>
      <c r="F4" s="730"/>
      <c r="G4" s="731"/>
      <c r="AE4" t="s">
        <v>601</v>
      </c>
    </row>
    <row r="5" spans="1:31" ht="12.75" hidden="1">
      <c r="A5" s="329" t="s">
        <v>602</v>
      </c>
      <c r="B5" s="485"/>
      <c r="C5" s="486"/>
      <c r="D5" s="487"/>
      <c r="E5" s="488"/>
      <c r="F5" s="488"/>
      <c r="G5" s="489"/>
      <c r="AE5" t="s">
        <v>603</v>
      </c>
    </row>
    <row r="6" ht="12.75">
      <c r="D6" s="319"/>
    </row>
    <row r="7" spans="1:21" ht="38.25">
      <c r="A7" s="490" t="s">
        <v>81</v>
      </c>
      <c r="B7" s="491" t="s">
        <v>82</v>
      </c>
      <c r="C7" s="491" t="s">
        <v>83</v>
      </c>
      <c r="D7" s="492" t="s">
        <v>84</v>
      </c>
      <c r="E7" s="490" t="s">
        <v>85</v>
      </c>
      <c r="F7" s="493" t="s">
        <v>86</v>
      </c>
      <c r="G7" s="490" t="s">
        <v>566</v>
      </c>
      <c r="H7" s="494" t="s">
        <v>25</v>
      </c>
      <c r="I7" s="494" t="s">
        <v>604</v>
      </c>
      <c r="J7" s="494" t="s">
        <v>26</v>
      </c>
      <c r="K7" s="494" t="s">
        <v>605</v>
      </c>
      <c r="L7" s="494" t="s">
        <v>66</v>
      </c>
      <c r="M7" s="494" t="s">
        <v>606</v>
      </c>
      <c r="N7" s="494" t="s">
        <v>607</v>
      </c>
      <c r="O7" s="494" t="s">
        <v>608</v>
      </c>
      <c r="P7" s="494" t="s">
        <v>609</v>
      </c>
      <c r="Q7" s="494" t="s">
        <v>610</v>
      </c>
      <c r="R7" s="494" t="s">
        <v>611</v>
      </c>
      <c r="S7" s="494" t="s">
        <v>612</v>
      </c>
      <c r="T7" s="494" t="s">
        <v>613</v>
      </c>
      <c r="U7" s="494" t="s">
        <v>614</v>
      </c>
    </row>
    <row r="8" spans="1:31" ht="12.75">
      <c r="A8" s="495" t="s">
        <v>92</v>
      </c>
      <c r="B8" s="496" t="s">
        <v>586</v>
      </c>
      <c r="C8" s="497" t="s">
        <v>587</v>
      </c>
      <c r="D8" s="498"/>
      <c r="E8" s="499"/>
      <c r="F8" s="500"/>
      <c r="G8" s="500">
        <f>SUMIF(AE9:AE12,"&lt;&gt;NOR",G9:G12)</f>
        <v>0</v>
      </c>
      <c r="H8" s="500"/>
      <c r="I8" s="500">
        <f>SUM(I9:I12)</f>
        <v>0</v>
      </c>
      <c r="J8" s="500"/>
      <c r="K8" s="500">
        <f>SUM(K9:K12)</f>
        <v>0</v>
      </c>
      <c r="L8" s="500"/>
      <c r="M8" s="500">
        <f>SUM(M9:M12)</f>
        <v>0</v>
      </c>
      <c r="N8" s="500"/>
      <c r="O8" s="500">
        <f>SUM(O9:O12)</f>
        <v>0</v>
      </c>
      <c r="P8" s="500"/>
      <c r="Q8" s="500">
        <f>SUM(Q9:Q12)</f>
        <v>0</v>
      </c>
      <c r="R8" s="500"/>
      <c r="S8" s="500"/>
      <c r="T8" s="501"/>
      <c r="U8" s="500">
        <f>SUM(U9:U12)</f>
        <v>2.3</v>
      </c>
      <c r="AE8" t="s">
        <v>615</v>
      </c>
    </row>
    <row r="9" spans="1:60" ht="22.5" outlineLevel="1">
      <c r="A9" s="502">
        <v>1</v>
      </c>
      <c r="B9" s="503" t="s">
        <v>616</v>
      </c>
      <c r="C9" s="504" t="s">
        <v>617</v>
      </c>
      <c r="D9" s="505" t="s">
        <v>135</v>
      </c>
      <c r="E9" s="506">
        <v>1</v>
      </c>
      <c r="F9" s="544"/>
      <c r="G9" s="508">
        <f>ROUND(E9*F9,2)</f>
        <v>0</v>
      </c>
      <c r="H9" s="507"/>
      <c r="I9" s="508">
        <f>ROUND(E9*H9,2)</f>
        <v>0</v>
      </c>
      <c r="J9" s="507"/>
      <c r="K9" s="508">
        <f>ROUND(E9*J9,2)</f>
        <v>0</v>
      </c>
      <c r="L9" s="508">
        <v>21</v>
      </c>
      <c r="M9" s="508">
        <f>G9*(1+L9/100)</f>
        <v>0</v>
      </c>
      <c r="N9" s="508">
        <v>5E-05</v>
      </c>
      <c r="O9" s="508">
        <f>ROUND(E9*N9,2)</f>
        <v>0</v>
      </c>
      <c r="P9" s="508">
        <v>0</v>
      </c>
      <c r="Q9" s="508">
        <f>ROUND(E9*P9,2)</f>
        <v>0</v>
      </c>
      <c r="R9" s="508"/>
      <c r="S9" s="508"/>
      <c r="T9" s="509">
        <v>0.5</v>
      </c>
      <c r="U9" s="508">
        <f>ROUND(E9*T9,2)</f>
        <v>0.5</v>
      </c>
      <c r="V9" s="510"/>
      <c r="W9" s="510"/>
      <c r="X9" s="510"/>
      <c r="Y9" s="510"/>
      <c r="Z9" s="510"/>
      <c r="AA9" s="510"/>
      <c r="AB9" s="510"/>
      <c r="AC9" s="510"/>
      <c r="AD9" s="510"/>
      <c r="AE9" s="510" t="s">
        <v>618</v>
      </c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0"/>
      <c r="AS9" s="510"/>
      <c r="AT9" s="510"/>
      <c r="AU9" s="510"/>
      <c r="AV9" s="510"/>
      <c r="AW9" s="510"/>
      <c r="AX9" s="510"/>
      <c r="AY9" s="510"/>
      <c r="AZ9" s="510"/>
      <c r="BA9" s="510"/>
      <c r="BB9" s="510"/>
      <c r="BC9" s="510"/>
      <c r="BD9" s="510"/>
      <c r="BE9" s="510"/>
      <c r="BF9" s="510"/>
      <c r="BG9" s="510"/>
      <c r="BH9" s="510"/>
    </row>
    <row r="10" spans="1:60" ht="22.5" outlineLevel="1">
      <c r="A10" s="502">
        <v>2</v>
      </c>
      <c r="B10" s="503" t="s">
        <v>619</v>
      </c>
      <c r="C10" s="504" t="s">
        <v>620</v>
      </c>
      <c r="D10" s="505" t="s">
        <v>135</v>
      </c>
      <c r="E10" s="506">
        <v>3</v>
      </c>
      <c r="F10" s="544"/>
      <c r="G10" s="508">
        <f>ROUND(E10*F10,2)</f>
        <v>0</v>
      </c>
      <c r="H10" s="507"/>
      <c r="I10" s="508">
        <f>ROUND(E10*H10,2)</f>
        <v>0</v>
      </c>
      <c r="J10" s="507"/>
      <c r="K10" s="508">
        <f>ROUND(E10*J10,2)</f>
        <v>0</v>
      </c>
      <c r="L10" s="508">
        <v>21</v>
      </c>
      <c r="M10" s="508">
        <f>G10*(1+L10/100)</f>
        <v>0</v>
      </c>
      <c r="N10" s="508">
        <v>5E-05</v>
      </c>
      <c r="O10" s="508">
        <f>ROUND(E10*N10,2)</f>
        <v>0</v>
      </c>
      <c r="P10" s="508">
        <v>0</v>
      </c>
      <c r="Q10" s="508">
        <f>ROUND(E10*P10,2)</f>
        <v>0</v>
      </c>
      <c r="R10" s="508"/>
      <c r="S10" s="508"/>
      <c r="T10" s="509">
        <v>0.55</v>
      </c>
      <c r="U10" s="508">
        <f>ROUND(E10*T10,2)</f>
        <v>1.65</v>
      </c>
      <c r="V10" s="510"/>
      <c r="W10" s="510"/>
      <c r="X10" s="510"/>
      <c r="Y10" s="510"/>
      <c r="Z10" s="510"/>
      <c r="AA10" s="510"/>
      <c r="AB10" s="510"/>
      <c r="AC10" s="510"/>
      <c r="AD10" s="510"/>
      <c r="AE10" s="510" t="s">
        <v>618</v>
      </c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0"/>
      <c r="BG10" s="510"/>
      <c r="BH10" s="510"/>
    </row>
    <row r="11" spans="1:60" ht="22.5" outlineLevel="1">
      <c r="A11" s="502">
        <v>3</v>
      </c>
      <c r="B11" s="503" t="s">
        <v>621</v>
      </c>
      <c r="C11" s="504" t="s">
        <v>622</v>
      </c>
      <c r="D11" s="505" t="s">
        <v>155</v>
      </c>
      <c r="E11" s="506">
        <v>0.6</v>
      </c>
      <c r="F11" s="544"/>
      <c r="G11" s="508">
        <f>ROUND(E11*F11,2)</f>
        <v>0</v>
      </c>
      <c r="H11" s="507"/>
      <c r="I11" s="508">
        <f>ROUND(E11*H11,2)</f>
        <v>0</v>
      </c>
      <c r="J11" s="507"/>
      <c r="K11" s="508">
        <f>ROUND(E11*J11,2)</f>
        <v>0</v>
      </c>
      <c r="L11" s="508">
        <v>21</v>
      </c>
      <c r="M11" s="508">
        <f>G11*(1+L11/100)</f>
        <v>0</v>
      </c>
      <c r="N11" s="508">
        <v>0.00025</v>
      </c>
      <c r="O11" s="508">
        <f>ROUND(E11*N11,2)</f>
        <v>0</v>
      </c>
      <c r="P11" s="508">
        <v>0</v>
      </c>
      <c r="Q11" s="508">
        <f>ROUND(E11*P11,2)</f>
        <v>0</v>
      </c>
      <c r="R11" s="508"/>
      <c r="S11" s="508"/>
      <c r="T11" s="509">
        <v>0.25</v>
      </c>
      <c r="U11" s="508">
        <f>ROUND(E11*T11,2)</f>
        <v>0.15</v>
      </c>
      <c r="V11" s="510"/>
      <c r="W11" s="510"/>
      <c r="X11" s="510"/>
      <c r="Y11" s="510"/>
      <c r="Z11" s="510"/>
      <c r="AA11" s="510"/>
      <c r="AB11" s="510"/>
      <c r="AC11" s="510"/>
      <c r="AD11" s="510"/>
      <c r="AE11" s="510" t="s">
        <v>618</v>
      </c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0"/>
      <c r="BG11" s="510"/>
      <c r="BH11" s="510"/>
    </row>
    <row r="12" spans="1:60" ht="12.75" outlineLevel="1">
      <c r="A12" s="502">
        <v>4</v>
      </c>
      <c r="B12" s="503" t="s">
        <v>623</v>
      </c>
      <c r="C12" s="504" t="s">
        <v>624</v>
      </c>
      <c r="D12" s="505" t="s">
        <v>138</v>
      </c>
      <c r="E12" s="506">
        <v>0.0004</v>
      </c>
      <c r="F12" s="544"/>
      <c r="G12" s="508">
        <f>ROUND(E12*F12,2)</f>
        <v>0</v>
      </c>
      <c r="H12" s="507"/>
      <c r="I12" s="508">
        <f>ROUND(E12*H12,2)</f>
        <v>0</v>
      </c>
      <c r="J12" s="507"/>
      <c r="K12" s="508">
        <f>ROUND(E12*J12,2)</f>
        <v>0</v>
      </c>
      <c r="L12" s="508">
        <v>21</v>
      </c>
      <c r="M12" s="508">
        <f>G12*(1+L12/100)</f>
        <v>0</v>
      </c>
      <c r="N12" s="508">
        <v>0</v>
      </c>
      <c r="O12" s="508">
        <f>ROUND(E12*N12,2)</f>
        <v>0</v>
      </c>
      <c r="P12" s="508">
        <v>0</v>
      </c>
      <c r="Q12" s="508">
        <f>ROUND(E12*P12,2)</f>
        <v>0</v>
      </c>
      <c r="R12" s="508"/>
      <c r="S12" s="508"/>
      <c r="T12" s="509">
        <v>1.966</v>
      </c>
      <c r="U12" s="508">
        <f>ROUND(E12*T12,2)</f>
        <v>0</v>
      </c>
      <c r="V12" s="510"/>
      <c r="W12" s="510"/>
      <c r="X12" s="510"/>
      <c r="Y12" s="510"/>
      <c r="Z12" s="510"/>
      <c r="AA12" s="510"/>
      <c r="AB12" s="510"/>
      <c r="AC12" s="510"/>
      <c r="AD12" s="510"/>
      <c r="AE12" s="510" t="s">
        <v>618</v>
      </c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</row>
    <row r="13" spans="1:31" ht="12.75">
      <c r="A13" s="511" t="s">
        <v>92</v>
      </c>
      <c r="B13" s="512" t="s">
        <v>588</v>
      </c>
      <c r="C13" s="513" t="s">
        <v>589</v>
      </c>
      <c r="D13" s="514"/>
      <c r="E13" s="515"/>
      <c r="F13" s="516"/>
      <c r="G13" s="516">
        <f>SUMIF(AE14:AE28,"&lt;&gt;NOR",G14:G28)</f>
        <v>0</v>
      </c>
      <c r="H13" s="516"/>
      <c r="I13" s="516">
        <f>SUM(I14:I28)</f>
        <v>0</v>
      </c>
      <c r="J13" s="516"/>
      <c r="K13" s="516">
        <f>SUM(K14:K28)</f>
        <v>0</v>
      </c>
      <c r="L13" s="516"/>
      <c r="M13" s="516">
        <f>SUM(M14:M28)</f>
        <v>0</v>
      </c>
      <c r="N13" s="516"/>
      <c r="O13" s="516">
        <f>SUM(O14:O28)</f>
        <v>0.05</v>
      </c>
      <c r="P13" s="516"/>
      <c r="Q13" s="516">
        <f>SUM(Q14:Q28)</f>
        <v>0.30000000000000004</v>
      </c>
      <c r="R13" s="516"/>
      <c r="S13" s="516"/>
      <c r="T13" s="517"/>
      <c r="U13" s="516">
        <f>SUM(U14:U28)</f>
        <v>38.64</v>
      </c>
      <c r="AE13" t="s">
        <v>615</v>
      </c>
    </row>
    <row r="14" spans="1:60" ht="12.75" outlineLevel="1">
      <c r="A14" s="502">
        <v>5</v>
      </c>
      <c r="B14" s="503" t="s">
        <v>625</v>
      </c>
      <c r="C14" s="504" t="s">
        <v>626</v>
      </c>
      <c r="D14" s="505" t="s">
        <v>155</v>
      </c>
      <c r="E14" s="506">
        <v>5</v>
      </c>
      <c r="F14" s="544"/>
      <c r="G14" s="508">
        <f aca="true" t="shared" si="0" ref="G14:G28">ROUND(E14*F14,2)</f>
        <v>0</v>
      </c>
      <c r="H14" s="507"/>
      <c r="I14" s="508">
        <f aca="true" t="shared" si="1" ref="I14:I28">ROUND(E14*H14,2)</f>
        <v>0</v>
      </c>
      <c r="J14" s="507"/>
      <c r="K14" s="508">
        <f aca="true" t="shared" si="2" ref="K14:K28">ROUND(E14*J14,2)</f>
        <v>0</v>
      </c>
      <c r="L14" s="508">
        <v>21</v>
      </c>
      <c r="M14" s="508">
        <f aca="true" t="shared" si="3" ref="M14:M28">G14*(1+L14/100)</f>
        <v>0</v>
      </c>
      <c r="N14" s="508">
        <v>0.00135</v>
      </c>
      <c r="O14" s="508">
        <f aca="true" t="shared" si="4" ref="O14:O28">ROUND(E14*N14,2)</f>
        <v>0.01</v>
      </c>
      <c r="P14" s="508">
        <v>0</v>
      </c>
      <c r="Q14" s="508">
        <f aca="true" t="shared" si="5" ref="Q14:Q28">ROUND(E14*P14,2)</f>
        <v>0</v>
      </c>
      <c r="R14" s="508"/>
      <c r="S14" s="508"/>
      <c r="T14" s="509">
        <v>0.8415</v>
      </c>
      <c r="U14" s="508">
        <f aca="true" t="shared" si="6" ref="U14:U28">ROUND(E14*T14,2)</f>
        <v>4.21</v>
      </c>
      <c r="V14" s="510"/>
      <c r="W14" s="510"/>
      <c r="X14" s="510"/>
      <c r="Y14" s="510"/>
      <c r="Z14" s="510"/>
      <c r="AA14" s="510"/>
      <c r="AB14" s="510"/>
      <c r="AC14" s="510"/>
      <c r="AD14" s="510"/>
      <c r="AE14" s="510" t="s">
        <v>618</v>
      </c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</row>
    <row r="15" spans="1:60" ht="12.75" outlineLevel="1">
      <c r="A15" s="502">
        <v>6</v>
      </c>
      <c r="B15" s="503" t="s">
        <v>627</v>
      </c>
      <c r="C15" s="504" t="s">
        <v>628</v>
      </c>
      <c r="D15" s="505" t="s">
        <v>155</v>
      </c>
      <c r="E15" s="506">
        <v>14</v>
      </c>
      <c r="F15" s="544"/>
      <c r="G15" s="508">
        <f t="shared" si="0"/>
        <v>0</v>
      </c>
      <c r="H15" s="507"/>
      <c r="I15" s="508">
        <f t="shared" si="1"/>
        <v>0</v>
      </c>
      <c r="J15" s="507"/>
      <c r="K15" s="508">
        <f t="shared" si="2"/>
        <v>0</v>
      </c>
      <c r="L15" s="508">
        <v>21</v>
      </c>
      <c r="M15" s="508">
        <f t="shared" si="3"/>
        <v>0</v>
      </c>
      <c r="N15" s="508">
        <v>0.00215</v>
      </c>
      <c r="O15" s="508">
        <f t="shared" si="4"/>
        <v>0.03</v>
      </c>
      <c r="P15" s="508">
        <v>0</v>
      </c>
      <c r="Q15" s="508">
        <f t="shared" si="5"/>
        <v>0</v>
      </c>
      <c r="R15" s="508"/>
      <c r="S15" s="508"/>
      <c r="T15" s="509">
        <v>0.7973</v>
      </c>
      <c r="U15" s="508">
        <f t="shared" si="6"/>
        <v>11.16</v>
      </c>
      <c r="V15" s="510"/>
      <c r="W15" s="510"/>
      <c r="X15" s="510"/>
      <c r="Y15" s="510"/>
      <c r="Z15" s="510"/>
      <c r="AA15" s="510"/>
      <c r="AB15" s="510"/>
      <c r="AC15" s="510"/>
      <c r="AD15" s="510"/>
      <c r="AE15" s="510" t="s">
        <v>618</v>
      </c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</row>
    <row r="16" spans="1:60" ht="12.75" outlineLevel="1">
      <c r="A16" s="502">
        <v>7</v>
      </c>
      <c r="B16" s="503" t="s">
        <v>629</v>
      </c>
      <c r="C16" s="504" t="s">
        <v>630</v>
      </c>
      <c r="D16" s="505" t="s">
        <v>155</v>
      </c>
      <c r="E16" s="506">
        <v>4.5</v>
      </c>
      <c r="F16" s="544"/>
      <c r="G16" s="508">
        <f t="shared" si="0"/>
        <v>0</v>
      </c>
      <c r="H16" s="507"/>
      <c r="I16" s="508">
        <f t="shared" si="1"/>
        <v>0</v>
      </c>
      <c r="J16" s="507"/>
      <c r="K16" s="508">
        <f t="shared" si="2"/>
        <v>0</v>
      </c>
      <c r="L16" s="508">
        <v>21</v>
      </c>
      <c r="M16" s="508">
        <f t="shared" si="3"/>
        <v>0</v>
      </c>
      <c r="N16" s="508">
        <v>0.00049</v>
      </c>
      <c r="O16" s="508">
        <f t="shared" si="4"/>
        <v>0</v>
      </c>
      <c r="P16" s="508">
        <v>0</v>
      </c>
      <c r="Q16" s="508">
        <f t="shared" si="5"/>
        <v>0</v>
      </c>
      <c r="R16" s="508"/>
      <c r="S16" s="508"/>
      <c r="T16" s="509">
        <v>0.225</v>
      </c>
      <c r="U16" s="508">
        <f t="shared" si="6"/>
        <v>1.01</v>
      </c>
      <c r="V16" s="510"/>
      <c r="W16" s="510"/>
      <c r="X16" s="510"/>
      <c r="Y16" s="510"/>
      <c r="Z16" s="510"/>
      <c r="AA16" s="510"/>
      <c r="AB16" s="510"/>
      <c r="AC16" s="510"/>
      <c r="AD16" s="510"/>
      <c r="AE16" s="510" t="s">
        <v>618</v>
      </c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</row>
    <row r="17" spans="1:60" ht="12.75" outlineLevel="1">
      <c r="A17" s="502">
        <v>8</v>
      </c>
      <c r="B17" s="503" t="s">
        <v>631</v>
      </c>
      <c r="C17" s="504" t="s">
        <v>632</v>
      </c>
      <c r="D17" s="505" t="s">
        <v>155</v>
      </c>
      <c r="E17" s="506">
        <v>1.5</v>
      </c>
      <c r="F17" s="544"/>
      <c r="G17" s="508">
        <f t="shared" si="0"/>
        <v>0</v>
      </c>
      <c r="H17" s="507"/>
      <c r="I17" s="508">
        <f t="shared" si="1"/>
        <v>0</v>
      </c>
      <c r="J17" s="507"/>
      <c r="K17" s="508">
        <f t="shared" si="2"/>
        <v>0</v>
      </c>
      <c r="L17" s="508">
        <v>21</v>
      </c>
      <c r="M17" s="508">
        <f t="shared" si="3"/>
        <v>0</v>
      </c>
      <c r="N17" s="508">
        <v>0.00059</v>
      </c>
      <c r="O17" s="508">
        <f t="shared" si="4"/>
        <v>0</v>
      </c>
      <c r="P17" s="508">
        <v>0</v>
      </c>
      <c r="Q17" s="508">
        <f t="shared" si="5"/>
        <v>0</v>
      </c>
      <c r="R17" s="508"/>
      <c r="S17" s="508"/>
      <c r="T17" s="509">
        <v>0.4283</v>
      </c>
      <c r="U17" s="508">
        <f t="shared" si="6"/>
        <v>0.64</v>
      </c>
      <c r="V17" s="510"/>
      <c r="W17" s="510"/>
      <c r="X17" s="510"/>
      <c r="Y17" s="510"/>
      <c r="Z17" s="510"/>
      <c r="AA17" s="510"/>
      <c r="AB17" s="510"/>
      <c r="AC17" s="510"/>
      <c r="AD17" s="510"/>
      <c r="AE17" s="510" t="s">
        <v>618</v>
      </c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</row>
    <row r="18" spans="1:60" ht="12.75" outlineLevel="1">
      <c r="A18" s="502">
        <v>9</v>
      </c>
      <c r="B18" s="503" t="s">
        <v>633</v>
      </c>
      <c r="C18" s="504" t="s">
        <v>634</v>
      </c>
      <c r="D18" s="505" t="s">
        <v>155</v>
      </c>
      <c r="E18" s="506">
        <v>6</v>
      </c>
      <c r="F18" s="544"/>
      <c r="G18" s="508">
        <f t="shared" si="0"/>
        <v>0</v>
      </c>
      <c r="H18" s="507"/>
      <c r="I18" s="508">
        <f t="shared" si="1"/>
        <v>0</v>
      </c>
      <c r="J18" s="507"/>
      <c r="K18" s="508">
        <f t="shared" si="2"/>
        <v>0</v>
      </c>
      <c r="L18" s="508">
        <v>21</v>
      </c>
      <c r="M18" s="508">
        <f t="shared" si="3"/>
        <v>0</v>
      </c>
      <c r="N18" s="508">
        <v>0.00202</v>
      </c>
      <c r="O18" s="508">
        <f t="shared" si="4"/>
        <v>0.01</v>
      </c>
      <c r="P18" s="508">
        <v>0</v>
      </c>
      <c r="Q18" s="508">
        <f t="shared" si="5"/>
        <v>0</v>
      </c>
      <c r="R18" s="508"/>
      <c r="S18" s="508"/>
      <c r="T18" s="509">
        <v>1.1733</v>
      </c>
      <c r="U18" s="508">
        <f t="shared" si="6"/>
        <v>7.04</v>
      </c>
      <c r="V18" s="510"/>
      <c r="W18" s="510"/>
      <c r="X18" s="510"/>
      <c r="Y18" s="510"/>
      <c r="Z18" s="510"/>
      <c r="AA18" s="510"/>
      <c r="AB18" s="510"/>
      <c r="AC18" s="510"/>
      <c r="AD18" s="510"/>
      <c r="AE18" s="510" t="s">
        <v>618</v>
      </c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</row>
    <row r="19" spans="1:60" ht="12.75" outlineLevel="1">
      <c r="A19" s="502">
        <v>10</v>
      </c>
      <c r="B19" s="503" t="s">
        <v>635</v>
      </c>
      <c r="C19" s="504" t="s">
        <v>636</v>
      </c>
      <c r="D19" s="505" t="s">
        <v>155</v>
      </c>
      <c r="E19" s="506">
        <v>1</v>
      </c>
      <c r="F19" s="544"/>
      <c r="G19" s="508">
        <f t="shared" si="0"/>
        <v>0</v>
      </c>
      <c r="H19" s="507"/>
      <c r="I19" s="508">
        <f t="shared" si="1"/>
        <v>0</v>
      </c>
      <c r="J19" s="507"/>
      <c r="K19" s="508">
        <f t="shared" si="2"/>
        <v>0</v>
      </c>
      <c r="L19" s="508">
        <v>21</v>
      </c>
      <c r="M19" s="508">
        <f t="shared" si="3"/>
        <v>0</v>
      </c>
      <c r="N19" s="508">
        <v>0.00218</v>
      </c>
      <c r="O19" s="508">
        <f t="shared" si="4"/>
        <v>0</v>
      </c>
      <c r="P19" s="508">
        <v>0</v>
      </c>
      <c r="Q19" s="508">
        <f t="shared" si="5"/>
        <v>0</v>
      </c>
      <c r="R19" s="508"/>
      <c r="S19" s="508"/>
      <c r="T19" s="509">
        <v>0.79666</v>
      </c>
      <c r="U19" s="508">
        <f t="shared" si="6"/>
        <v>0.8</v>
      </c>
      <c r="V19" s="510"/>
      <c r="W19" s="510"/>
      <c r="X19" s="510"/>
      <c r="Y19" s="510"/>
      <c r="Z19" s="510"/>
      <c r="AA19" s="510"/>
      <c r="AB19" s="510"/>
      <c r="AC19" s="510"/>
      <c r="AD19" s="510"/>
      <c r="AE19" s="510" t="s">
        <v>618</v>
      </c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</row>
    <row r="20" spans="1:60" ht="12.75" outlineLevel="1">
      <c r="A20" s="502">
        <v>11</v>
      </c>
      <c r="B20" s="503" t="s">
        <v>637</v>
      </c>
      <c r="C20" s="504" t="s">
        <v>638</v>
      </c>
      <c r="D20" s="505" t="s">
        <v>135</v>
      </c>
      <c r="E20" s="506">
        <v>3</v>
      </c>
      <c r="F20" s="544"/>
      <c r="G20" s="508">
        <f t="shared" si="0"/>
        <v>0</v>
      </c>
      <c r="H20" s="507"/>
      <c r="I20" s="508">
        <f t="shared" si="1"/>
        <v>0</v>
      </c>
      <c r="J20" s="507"/>
      <c r="K20" s="508">
        <f t="shared" si="2"/>
        <v>0</v>
      </c>
      <c r="L20" s="508">
        <v>21</v>
      </c>
      <c r="M20" s="508">
        <f t="shared" si="3"/>
        <v>0</v>
      </c>
      <c r="N20" s="508">
        <v>0</v>
      </c>
      <c r="O20" s="508">
        <f t="shared" si="4"/>
        <v>0</v>
      </c>
      <c r="P20" s="508">
        <v>0</v>
      </c>
      <c r="Q20" s="508">
        <f t="shared" si="5"/>
        <v>0</v>
      </c>
      <c r="R20" s="508"/>
      <c r="S20" s="508"/>
      <c r="T20" s="509">
        <v>0.157</v>
      </c>
      <c r="U20" s="508">
        <f t="shared" si="6"/>
        <v>0.47</v>
      </c>
      <c r="V20" s="510"/>
      <c r="W20" s="510"/>
      <c r="X20" s="510"/>
      <c r="Y20" s="510"/>
      <c r="Z20" s="510"/>
      <c r="AA20" s="510"/>
      <c r="AB20" s="510"/>
      <c r="AC20" s="510"/>
      <c r="AD20" s="510"/>
      <c r="AE20" s="510" t="s">
        <v>618</v>
      </c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</row>
    <row r="21" spans="1:60" ht="12.75" outlineLevel="1">
      <c r="A21" s="502">
        <v>12</v>
      </c>
      <c r="B21" s="503" t="s">
        <v>639</v>
      </c>
      <c r="C21" s="504" t="s">
        <v>640</v>
      </c>
      <c r="D21" s="505" t="s">
        <v>135</v>
      </c>
      <c r="E21" s="506">
        <v>1</v>
      </c>
      <c r="F21" s="544"/>
      <c r="G21" s="508">
        <f t="shared" si="0"/>
        <v>0</v>
      </c>
      <c r="H21" s="507"/>
      <c r="I21" s="508">
        <f t="shared" si="1"/>
        <v>0</v>
      </c>
      <c r="J21" s="507"/>
      <c r="K21" s="508">
        <f t="shared" si="2"/>
        <v>0</v>
      </c>
      <c r="L21" s="508">
        <v>21</v>
      </c>
      <c r="M21" s="508">
        <f t="shared" si="3"/>
        <v>0</v>
      </c>
      <c r="N21" s="508">
        <v>0</v>
      </c>
      <c r="O21" s="508">
        <f t="shared" si="4"/>
        <v>0</v>
      </c>
      <c r="P21" s="508">
        <v>0</v>
      </c>
      <c r="Q21" s="508">
        <f t="shared" si="5"/>
        <v>0</v>
      </c>
      <c r="R21" s="508"/>
      <c r="S21" s="508"/>
      <c r="T21" s="509">
        <v>0.174</v>
      </c>
      <c r="U21" s="508">
        <f t="shared" si="6"/>
        <v>0.17</v>
      </c>
      <c r="V21" s="510"/>
      <c r="W21" s="510"/>
      <c r="X21" s="510"/>
      <c r="Y21" s="510"/>
      <c r="Z21" s="510"/>
      <c r="AA21" s="510"/>
      <c r="AB21" s="510"/>
      <c r="AC21" s="510"/>
      <c r="AD21" s="510"/>
      <c r="AE21" s="510" t="s">
        <v>618</v>
      </c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0"/>
      <c r="BG21" s="510"/>
      <c r="BH21" s="510"/>
    </row>
    <row r="22" spans="1:60" ht="12.75" outlineLevel="1">
      <c r="A22" s="502">
        <v>13</v>
      </c>
      <c r="B22" s="503" t="s">
        <v>641</v>
      </c>
      <c r="C22" s="504" t="s">
        <v>642</v>
      </c>
      <c r="D22" s="505" t="s">
        <v>135</v>
      </c>
      <c r="E22" s="506">
        <v>6</v>
      </c>
      <c r="F22" s="544"/>
      <c r="G22" s="508">
        <f t="shared" si="0"/>
        <v>0</v>
      </c>
      <c r="H22" s="507"/>
      <c r="I22" s="508">
        <f t="shared" si="1"/>
        <v>0</v>
      </c>
      <c r="J22" s="507"/>
      <c r="K22" s="508">
        <f t="shared" si="2"/>
        <v>0</v>
      </c>
      <c r="L22" s="508">
        <v>21</v>
      </c>
      <c r="M22" s="508">
        <f t="shared" si="3"/>
        <v>0</v>
      </c>
      <c r="N22" s="508">
        <v>0</v>
      </c>
      <c r="O22" s="508">
        <f t="shared" si="4"/>
        <v>0</v>
      </c>
      <c r="P22" s="508">
        <v>0</v>
      </c>
      <c r="Q22" s="508">
        <f t="shared" si="5"/>
        <v>0</v>
      </c>
      <c r="R22" s="508"/>
      <c r="S22" s="508"/>
      <c r="T22" s="509">
        <v>0.259</v>
      </c>
      <c r="U22" s="508">
        <f t="shared" si="6"/>
        <v>1.55</v>
      </c>
      <c r="V22" s="510"/>
      <c r="W22" s="510"/>
      <c r="X22" s="510"/>
      <c r="Y22" s="510"/>
      <c r="Z22" s="510"/>
      <c r="AA22" s="510"/>
      <c r="AB22" s="510"/>
      <c r="AC22" s="510"/>
      <c r="AD22" s="510"/>
      <c r="AE22" s="510" t="s">
        <v>618</v>
      </c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510"/>
      <c r="BH22" s="510"/>
    </row>
    <row r="23" spans="1:60" ht="12.75" outlineLevel="1">
      <c r="A23" s="502">
        <v>14</v>
      </c>
      <c r="B23" s="503" t="s">
        <v>647</v>
      </c>
      <c r="C23" s="504" t="s">
        <v>648</v>
      </c>
      <c r="D23" s="505" t="s">
        <v>155</v>
      </c>
      <c r="E23" s="506">
        <v>26</v>
      </c>
      <c r="F23" s="544"/>
      <c r="G23" s="508">
        <f t="shared" si="0"/>
        <v>0</v>
      </c>
      <c r="H23" s="507"/>
      <c r="I23" s="508">
        <f t="shared" si="1"/>
        <v>0</v>
      </c>
      <c r="J23" s="507"/>
      <c r="K23" s="508">
        <f t="shared" si="2"/>
        <v>0</v>
      </c>
      <c r="L23" s="508">
        <v>21</v>
      </c>
      <c r="M23" s="508">
        <f t="shared" si="3"/>
        <v>0</v>
      </c>
      <c r="N23" s="508">
        <v>0</v>
      </c>
      <c r="O23" s="508">
        <f t="shared" si="4"/>
        <v>0</v>
      </c>
      <c r="P23" s="508">
        <v>0</v>
      </c>
      <c r="Q23" s="508">
        <f t="shared" si="5"/>
        <v>0</v>
      </c>
      <c r="R23" s="508"/>
      <c r="S23" s="508"/>
      <c r="T23" s="509">
        <v>0.059</v>
      </c>
      <c r="U23" s="508">
        <f t="shared" si="6"/>
        <v>1.53</v>
      </c>
      <c r="V23" s="510"/>
      <c r="W23" s="510"/>
      <c r="X23" s="510"/>
      <c r="Y23" s="510"/>
      <c r="Z23" s="510"/>
      <c r="AA23" s="510"/>
      <c r="AB23" s="510"/>
      <c r="AC23" s="510"/>
      <c r="AD23" s="510"/>
      <c r="AE23" s="510" t="s">
        <v>618</v>
      </c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0"/>
      <c r="BH23" s="510"/>
    </row>
    <row r="24" spans="1:60" ht="12.75" outlineLevel="1">
      <c r="A24" s="502">
        <v>15</v>
      </c>
      <c r="B24" s="503" t="s">
        <v>649</v>
      </c>
      <c r="C24" s="504" t="s">
        <v>650</v>
      </c>
      <c r="D24" s="505" t="s">
        <v>138</v>
      </c>
      <c r="E24" s="506">
        <v>0.054</v>
      </c>
      <c r="F24" s="544"/>
      <c r="G24" s="508">
        <f t="shared" si="0"/>
        <v>0</v>
      </c>
      <c r="H24" s="507"/>
      <c r="I24" s="508">
        <f t="shared" si="1"/>
        <v>0</v>
      </c>
      <c r="J24" s="507"/>
      <c r="K24" s="508">
        <f t="shared" si="2"/>
        <v>0</v>
      </c>
      <c r="L24" s="508">
        <v>21</v>
      </c>
      <c r="M24" s="508">
        <f t="shared" si="3"/>
        <v>0</v>
      </c>
      <c r="N24" s="508">
        <v>0</v>
      </c>
      <c r="O24" s="508">
        <f t="shared" si="4"/>
        <v>0</v>
      </c>
      <c r="P24" s="508">
        <v>0</v>
      </c>
      <c r="Q24" s="508">
        <f t="shared" si="5"/>
        <v>0</v>
      </c>
      <c r="R24" s="508"/>
      <c r="S24" s="508"/>
      <c r="T24" s="509">
        <v>1.575</v>
      </c>
      <c r="U24" s="508">
        <f t="shared" si="6"/>
        <v>0.09</v>
      </c>
      <c r="V24" s="510"/>
      <c r="W24" s="510"/>
      <c r="X24" s="510"/>
      <c r="Y24" s="510"/>
      <c r="Z24" s="510"/>
      <c r="AA24" s="510"/>
      <c r="AB24" s="510"/>
      <c r="AC24" s="510"/>
      <c r="AD24" s="510"/>
      <c r="AE24" s="510" t="s">
        <v>618</v>
      </c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</row>
    <row r="25" spans="1:60" ht="12.75" outlineLevel="1">
      <c r="A25" s="502">
        <v>16</v>
      </c>
      <c r="B25" s="503" t="s">
        <v>651</v>
      </c>
      <c r="C25" s="504" t="s">
        <v>652</v>
      </c>
      <c r="D25" s="505" t="s">
        <v>155</v>
      </c>
      <c r="E25" s="506">
        <v>19</v>
      </c>
      <c r="F25" s="544"/>
      <c r="G25" s="508">
        <f t="shared" si="0"/>
        <v>0</v>
      </c>
      <c r="H25" s="507"/>
      <c r="I25" s="508">
        <f t="shared" si="1"/>
        <v>0</v>
      </c>
      <c r="J25" s="507"/>
      <c r="K25" s="508">
        <f t="shared" si="2"/>
        <v>0</v>
      </c>
      <c r="L25" s="508">
        <v>21</v>
      </c>
      <c r="M25" s="508">
        <f t="shared" si="3"/>
        <v>0</v>
      </c>
      <c r="N25" s="508">
        <v>0</v>
      </c>
      <c r="O25" s="508">
        <f t="shared" si="4"/>
        <v>0</v>
      </c>
      <c r="P25" s="508">
        <v>0.01492</v>
      </c>
      <c r="Q25" s="508">
        <f t="shared" si="5"/>
        <v>0.28</v>
      </c>
      <c r="R25" s="508"/>
      <c r="S25" s="508"/>
      <c r="T25" s="509">
        <v>0.413</v>
      </c>
      <c r="U25" s="508">
        <f t="shared" si="6"/>
        <v>7.85</v>
      </c>
      <c r="V25" s="510"/>
      <c r="W25" s="510"/>
      <c r="X25" s="510"/>
      <c r="Y25" s="510"/>
      <c r="Z25" s="510"/>
      <c r="AA25" s="510"/>
      <c r="AB25" s="510"/>
      <c r="AC25" s="510"/>
      <c r="AD25" s="510"/>
      <c r="AE25" s="510" t="s">
        <v>618</v>
      </c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</row>
    <row r="26" spans="1:60" ht="12.75" outlineLevel="1">
      <c r="A26" s="502">
        <v>17</v>
      </c>
      <c r="B26" s="503" t="s">
        <v>653</v>
      </c>
      <c r="C26" s="504" t="s">
        <v>654</v>
      </c>
      <c r="D26" s="505" t="s">
        <v>155</v>
      </c>
      <c r="E26" s="506">
        <v>6</v>
      </c>
      <c r="F26" s="544"/>
      <c r="G26" s="508">
        <f t="shared" si="0"/>
        <v>0</v>
      </c>
      <c r="H26" s="507"/>
      <c r="I26" s="508">
        <f t="shared" si="1"/>
        <v>0</v>
      </c>
      <c r="J26" s="507"/>
      <c r="K26" s="508">
        <f t="shared" si="2"/>
        <v>0</v>
      </c>
      <c r="L26" s="508">
        <v>21</v>
      </c>
      <c r="M26" s="508">
        <f t="shared" si="3"/>
        <v>0</v>
      </c>
      <c r="N26" s="508">
        <v>0</v>
      </c>
      <c r="O26" s="508">
        <f t="shared" si="4"/>
        <v>0</v>
      </c>
      <c r="P26" s="508">
        <v>0.0021</v>
      </c>
      <c r="Q26" s="508">
        <f t="shared" si="5"/>
        <v>0.01</v>
      </c>
      <c r="R26" s="508"/>
      <c r="S26" s="508"/>
      <c r="T26" s="509">
        <v>0.031</v>
      </c>
      <c r="U26" s="508">
        <f t="shared" si="6"/>
        <v>0.19</v>
      </c>
      <c r="V26" s="510"/>
      <c r="W26" s="510"/>
      <c r="X26" s="510"/>
      <c r="Y26" s="510"/>
      <c r="Z26" s="510"/>
      <c r="AA26" s="510"/>
      <c r="AB26" s="510"/>
      <c r="AC26" s="510"/>
      <c r="AD26" s="510"/>
      <c r="AE26" s="510" t="s">
        <v>618</v>
      </c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/>
      <c r="BG26" s="510"/>
      <c r="BH26" s="510"/>
    </row>
    <row r="27" spans="1:60" ht="12.75" outlineLevel="1">
      <c r="A27" s="502">
        <v>18</v>
      </c>
      <c r="B27" s="503" t="s">
        <v>655</v>
      </c>
      <c r="C27" s="504" t="s">
        <v>656</v>
      </c>
      <c r="D27" s="505" t="s">
        <v>155</v>
      </c>
      <c r="E27" s="506">
        <v>5</v>
      </c>
      <c r="F27" s="544"/>
      <c r="G27" s="508">
        <f t="shared" si="0"/>
        <v>0</v>
      </c>
      <c r="H27" s="507"/>
      <c r="I27" s="508">
        <f t="shared" si="1"/>
        <v>0</v>
      </c>
      <c r="J27" s="507"/>
      <c r="K27" s="508">
        <f t="shared" si="2"/>
        <v>0</v>
      </c>
      <c r="L27" s="508">
        <v>21</v>
      </c>
      <c r="M27" s="508">
        <f t="shared" si="3"/>
        <v>0</v>
      </c>
      <c r="N27" s="508">
        <v>0</v>
      </c>
      <c r="O27" s="508">
        <f t="shared" si="4"/>
        <v>0</v>
      </c>
      <c r="P27" s="508">
        <v>0.00198</v>
      </c>
      <c r="Q27" s="508">
        <f t="shared" si="5"/>
        <v>0.01</v>
      </c>
      <c r="R27" s="508"/>
      <c r="S27" s="508"/>
      <c r="T27" s="509">
        <v>0.083</v>
      </c>
      <c r="U27" s="508">
        <f t="shared" si="6"/>
        <v>0.42</v>
      </c>
      <c r="V27" s="510"/>
      <c r="W27" s="510"/>
      <c r="X27" s="510"/>
      <c r="Y27" s="510"/>
      <c r="Z27" s="510"/>
      <c r="AA27" s="510"/>
      <c r="AB27" s="510"/>
      <c r="AC27" s="510"/>
      <c r="AD27" s="510"/>
      <c r="AE27" s="510" t="s">
        <v>618</v>
      </c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/>
      <c r="BG27" s="510"/>
      <c r="BH27" s="510"/>
    </row>
    <row r="28" spans="1:60" ht="12.75" outlineLevel="1">
      <c r="A28" s="502">
        <v>19</v>
      </c>
      <c r="B28" s="503" t="s">
        <v>657</v>
      </c>
      <c r="C28" s="504" t="s">
        <v>658</v>
      </c>
      <c r="D28" s="505" t="s">
        <v>138</v>
      </c>
      <c r="E28" s="506">
        <v>0.306</v>
      </c>
      <c r="F28" s="544"/>
      <c r="G28" s="508">
        <f t="shared" si="0"/>
        <v>0</v>
      </c>
      <c r="H28" s="507"/>
      <c r="I28" s="508">
        <f t="shared" si="1"/>
        <v>0</v>
      </c>
      <c r="J28" s="507"/>
      <c r="K28" s="508">
        <f t="shared" si="2"/>
        <v>0</v>
      </c>
      <c r="L28" s="508">
        <v>21</v>
      </c>
      <c r="M28" s="508">
        <f t="shared" si="3"/>
        <v>0</v>
      </c>
      <c r="N28" s="508">
        <v>0</v>
      </c>
      <c r="O28" s="508">
        <f t="shared" si="4"/>
        <v>0</v>
      </c>
      <c r="P28" s="508">
        <v>0</v>
      </c>
      <c r="Q28" s="508">
        <f t="shared" si="5"/>
        <v>0</v>
      </c>
      <c r="R28" s="508"/>
      <c r="S28" s="508"/>
      <c r="T28" s="509">
        <v>4.93</v>
      </c>
      <c r="U28" s="508">
        <f t="shared" si="6"/>
        <v>1.51</v>
      </c>
      <c r="V28" s="510"/>
      <c r="W28" s="510"/>
      <c r="X28" s="510"/>
      <c r="Y28" s="510"/>
      <c r="Z28" s="510"/>
      <c r="AA28" s="510"/>
      <c r="AB28" s="510"/>
      <c r="AC28" s="510"/>
      <c r="AD28" s="510"/>
      <c r="AE28" s="510" t="s">
        <v>618</v>
      </c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</row>
    <row r="29" spans="1:31" ht="12.75">
      <c r="A29" s="511" t="s">
        <v>92</v>
      </c>
      <c r="B29" s="512" t="s">
        <v>590</v>
      </c>
      <c r="C29" s="513" t="s">
        <v>591</v>
      </c>
      <c r="D29" s="514"/>
      <c r="E29" s="515"/>
      <c r="F29" s="516"/>
      <c r="G29" s="516">
        <f>SUMIF(AE30:AE48,"&lt;&gt;NOR",G30:G48)</f>
        <v>0</v>
      </c>
      <c r="H29" s="516"/>
      <c r="I29" s="516">
        <f>SUM(I30:I48)</f>
        <v>0</v>
      </c>
      <c r="J29" s="516"/>
      <c r="K29" s="516">
        <f>SUM(K30:K48)</f>
        <v>0</v>
      </c>
      <c r="L29" s="516"/>
      <c r="M29" s="516">
        <f>SUM(M30:M48)</f>
        <v>0</v>
      </c>
      <c r="N29" s="516"/>
      <c r="O29" s="516">
        <f>SUM(O30:O48)</f>
        <v>0.05</v>
      </c>
      <c r="P29" s="516"/>
      <c r="Q29" s="516">
        <f>SUM(Q30:Q48)</f>
        <v>0.1</v>
      </c>
      <c r="R29" s="516"/>
      <c r="S29" s="516"/>
      <c r="T29" s="517"/>
      <c r="U29" s="516">
        <f>SUM(U30:U48)</f>
        <v>32.019999999999996</v>
      </c>
      <c r="AE29" t="s">
        <v>615</v>
      </c>
    </row>
    <row r="30" spans="1:60" ht="12.75" outlineLevel="1">
      <c r="A30" s="502">
        <v>20</v>
      </c>
      <c r="B30" s="503" t="s">
        <v>659</v>
      </c>
      <c r="C30" s="504" t="s">
        <v>660</v>
      </c>
      <c r="D30" s="505" t="s">
        <v>155</v>
      </c>
      <c r="E30" s="506">
        <v>16</v>
      </c>
      <c r="F30" s="544"/>
      <c r="G30" s="508">
        <f aca="true" t="shared" si="7" ref="G30:G48">ROUND(E30*F30,2)</f>
        <v>0</v>
      </c>
      <c r="H30" s="507"/>
      <c r="I30" s="508">
        <f aca="true" t="shared" si="8" ref="I30:I48">ROUND(E30*H30,2)</f>
        <v>0</v>
      </c>
      <c r="J30" s="507"/>
      <c r="K30" s="508">
        <f aca="true" t="shared" si="9" ref="K30:K48">ROUND(E30*J30,2)</f>
        <v>0</v>
      </c>
      <c r="L30" s="508">
        <v>21</v>
      </c>
      <c r="M30" s="508">
        <f aca="true" t="shared" si="10" ref="M30:M48">G30*(1+L30/100)</f>
        <v>0</v>
      </c>
      <c r="N30" s="508">
        <v>0.00098</v>
      </c>
      <c r="O30" s="508">
        <f aca="true" t="shared" si="11" ref="O30:O48">ROUND(E30*N30,2)</f>
        <v>0.02</v>
      </c>
      <c r="P30" s="508">
        <v>0</v>
      </c>
      <c r="Q30" s="508">
        <f aca="true" t="shared" si="12" ref="Q30:Q48">ROUND(E30*P30,2)</f>
        <v>0</v>
      </c>
      <c r="R30" s="508"/>
      <c r="S30" s="508"/>
      <c r="T30" s="509">
        <v>0.34104</v>
      </c>
      <c r="U30" s="508">
        <f aca="true" t="shared" si="13" ref="U30:U48">ROUND(E30*T30,2)</f>
        <v>5.46</v>
      </c>
      <c r="V30" s="510"/>
      <c r="W30" s="510"/>
      <c r="X30" s="510"/>
      <c r="Y30" s="510"/>
      <c r="Z30" s="510"/>
      <c r="AA30" s="510"/>
      <c r="AB30" s="510"/>
      <c r="AC30" s="510"/>
      <c r="AD30" s="510"/>
      <c r="AE30" s="510" t="s">
        <v>618</v>
      </c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</row>
    <row r="31" spans="1:60" ht="12.75" outlineLevel="1">
      <c r="A31" s="502">
        <v>21</v>
      </c>
      <c r="B31" s="503" t="s">
        <v>661</v>
      </c>
      <c r="C31" s="504" t="s">
        <v>662</v>
      </c>
      <c r="D31" s="505" t="s">
        <v>155</v>
      </c>
      <c r="E31" s="506">
        <v>14</v>
      </c>
      <c r="F31" s="544"/>
      <c r="G31" s="508">
        <f t="shared" si="7"/>
        <v>0</v>
      </c>
      <c r="H31" s="507"/>
      <c r="I31" s="508">
        <f t="shared" si="8"/>
        <v>0</v>
      </c>
      <c r="J31" s="507"/>
      <c r="K31" s="508">
        <f t="shared" si="9"/>
        <v>0</v>
      </c>
      <c r="L31" s="508">
        <v>21</v>
      </c>
      <c r="M31" s="508">
        <f t="shared" si="10"/>
        <v>0</v>
      </c>
      <c r="N31" s="508">
        <v>0.00109</v>
      </c>
      <c r="O31" s="508">
        <f t="shared" si="11"/>
        <v>0.02</v>
      </c>
      <c r="P31" s="508">
        <v>0</v>
      </c>
      <c r="Q31" s="508">
        <f t="shared" si="12"/>
        <v>0</v>
      </c>
      <c r="R31" s="508"/>
      <c r="S31" s="508"/>
      <c r="T31" s="509">
        <v>0.34136</v>
      </c>
      <c r="U31" s="508">
        <f t="shared" si="13"/>
        <v>4.78</v>
      </c>
      <c r="V31" s="510"/>
      <c r="W31" s="510"/>
      <c r="X31" s="510"/>
      <c r="Y31" s="510"/>
      <c r="Z31" s="510"/>
      <c r="AA31" s="510"/>
      <c r="AB31" s="510"/>
      <c r="AC31" s="510"/>
      <c r="AD31" s="510"/>
      <c r="AE31" s="510" t="s">
        <v>618</v>
      </c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0"/>
      <c r="BG31" s="510"/>
      <c r="BH31" s="510"/>
    </row>
    <row r="32" spans="1:60" ht="12.75" outlineLevel="1">
      <c r="A32" s="502">
        <v>22</v>
      </c>
      <c r="B32" s="503" t="s">
        <v>663</v>
      </c>
      <c r="C32" s="504" t="s">
        <v>664</v>
      </c>
      <c r="D32" s="505" t="s">
        <v>155</v>
      </c>
      <c r="E32" s="506">
        <v>1</v>
      </c>
      <c r="F32" s="544"/>
      <c r="G32" s="508">
        <f t="shared" si="7"/>
        <v>0</v>
      </c>
      <c r="H32" s="507"/>
      <c r="I32" s="508">
        <f t="shared" si="8"/>
        <v>0</v>
      </c>
      <c r="J32" s="507"/>
      <c r="K32" s="508">
        <f t="shared" si="9"/>
        <v>0</v>
      </c>
      <c r="L32" s="508">
        <v>21</v>
      </c>
      <c r="M32" s="508">
        <f t="shared" si="10"/>
        <v>0</v>
      </c>
      <c r="N32" s="508">
        <v>0.00167</v>
      </c>
      <c r="O32" s="508">
        <f t="shared" si="11"/>
        <v>0</v>
      </c>
      <c r="P32" s="508">
        <v>0</v>
      </c>
      <c r="Q32" s="508">
        <f t="shared" si="12"/>
        <v>0</v>
      </c>
      <c r="R32" s="508"/>
      <c r="S32" s="508"/>
      <c r="T32" s="509">
        <v>0.36764</v>
      </c>
      <c r="U32" s="508">
        <f t="shared" si="13"/>
        <v>0.37</v>
      </c>
      <c r="V32" s="510"/>
      <c r="W32" s="510"/>
      <c r="X32" s="510"/>
      <c r="Y32" s="510"/>
      <c r="Z32" s="510"/>
      <c r="AA32" s="510"/>
      <c r="AB32" s="510"/>
      <c r="AC32" s="510"/>
      <c r="AD32" s="510"/>
      <c r="AE32" s="510" t="s">
        <v>618</v>
      </c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</row>
    <row r="33" spans="1:60" ht="22.5" outlineLevel="1">
      <c r="A33" s="502">
        <v>23</v>
      </c>
      <c r="B33" s="503" t="s">
        <v>665</v>
      </c>
      <c r="C33" s="504" t="s">
        <v>666</v>
      </c>
      <c r="D33" s="505" t="s">
        <v>155</v>
      </c>
      <c r="E33" s="506">
        <v>10</v>
      </c>
      <c r="F33" s="544"/>
      <c r="G33" s="508">
        <f t="shared" si="7"/>
        <v>0</v>
      </c>
      <c r="H33" s="507"/>
      <c r="I33" s="508">
        <f t="shared" si="8"/>
        <v>0</v>
      </c>
      <c r="J33" s="507"/>
      <c r="K33" s="508">
        <f t="shared" si="9"/>
        <v>0</v>
      </c>
      <c r="L33" s="508">
        <v>21</v>
      </c>
      <c r="M33" s="508">
        <f t="shared" si="10"/>
        <v>0</v>
      </c>
      <c r="N33" s="508">
        <v>3E-05</v>
      </c>
      <c r="O33" s="508">
        <f t="shared" si="11"/>
        <v>0</v>
      </c>
      <c r="P33" s="508">
        <v>0</v>
      </c>
      <c r="Q33" s="508">
        <f t="shared" si="12"/>
        <v>0</v>
      </c>
      <c r="R33" s="508"/>
      <c r="S33" s="508"/>
      <c r="T33" s="509">
        <v>0.129</v>
      </c>
      <c r="U33" s="508">
        <f t="shared" si="13"/>
        <v>1.29</v>
      </c>
      <c r="V33" s="510"/>
      <c r="W33" s="510"/>
      <c r="X33" s="510"/>
      <c r="Y33" s="510"/>
      <c r="Z33" s="510"/>
      <c r="AA33" s="510"/>
      <c r="AB33" s="510"/>
      <c r="AC33" s="510"/>
      <c r="AD33" s="510"/>
      <c r="AE33" s="510" t="s">
        <v>618</v>
      </c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</row>
    <row r="34" spans="1:60" ht="22.5" outlineLevel="1">
      <c r="A34" s="502">
        <v>24</v>
      </c>
      <c r="B34" s="503" t="s">
        <v>667</v>
      </c>
      <c r="C34" s="504" t="s">
        <v>668</v>
      </c>
      <c r="D34" s="505" t="s">
        <v>155</v>
      </c>
      <c r="E34" s="506">
        <v>9</v>
      </c>
      <c r="F34" s="544"/>
      <c r="G34" s="508">
        <f t="shared" si="7"/>
        <v>0</v>
      </c>
      <c r="H34" s="507"/>
      <c r="I34" s="508">
        <f t="shared" si="8"/>
        <v>0</v>
      </c>
      <c r="J34" s="507"/>
      <c r="K34" s="508">
        <f t="shared" si="9"/>
        <v>0</v>
      </c>
      <c r="L34" s="508">
        <v>21</v>
      </c>
      <c r="M34" s="508">
        <f t="shared" si="10"/>
        <v>0</v>
      </c>
      <c r="N34" s="508">
        <v>4E-05</v>
      </c>
      <c r="O34" s="508">
        <f t="shared" si="11"/>
        <v>0</v>
      </c>
      <c r="P34" s="508">
        <v>0</v>
      </c>
      <c r="Q34" s="508">
        <f t="shared" si="12"/>
        <v>0</v>
      </c>
      <c r="R34" s="508"/>
      <c r="S34" s="508"/>
      <c r="T34" s="509">
        <v>0.129</v>
      </c>
      <c r="U34" s="508">
        <f t="shared" si="13"/>
        <v>1.16</v>
      </c>
      <c r="V34" s="510"/>
      <c r="W34" s="510"/>
      <c r="X34" s="510"/>
      <c r="Y34" s="510"/>
      <c r="Z34" s="510"/>
      <c r="AA34" s="510"/>
      <c r="AB34" s="510"/>
      <c r="AC34" s="510"/>
      <c r="AD34" s="510"/>
      <c r="AE34" s="510" t="s">
        <v>618</v>
      </c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</row>
    <row r="35" spans="1:60" ht="22.5" outlineLevel="1">
      <c r="A35" s="502">
        <v>25</v>
      </c>
      <c r="B35" s="503" t="s">
        <v>669</v>
      </c>
      <c r="C35" s="504" t="s">
        <v>670</v>
      </c>
      <c r="D35" s="505" t="s">
        <v>155</v>
      </c>
      <c r="E35" s="506">
        <v>1</v>
      </c>
      <c r="F35" s="544"/>
      <c r="G35" s="508">
        <f t="shared" si="7"/>
        <v>0</v>
      </c>
      <c r="H35" s="507"/>
      <c r="I35" s="508">
        <f t="shared" si="8"/>
        <v>0</v>
      </c>
      <c r="J35" s="507"/>
      <c r="K35" s="508">
        <f t="shared" si="9"/>
        <v>0</v>
      </c>
      <c r="L35" s="508">
        <v>21</v>
      </c>
      <c r="M35" s="508">
        <f t="shared" si="10"/>
        <v>0</v>
      </c>
      <c r="N35" s="508">
        <v>4E-05</v>
      </c>
      <c r="O35" s="508">
        <f t="shared" si="11"/>
        <v>0</v>
      </c>
      <c r="P35" s="508">
        <v>0</v>
      </c>
      <c r="Q35" s="508">
        <f t="shared" si="12"/>
        <v>0</v>
      </c>
      <c r="R35" s="508"/>
      <c r="S35" s="508"/>
      <c r="T35" s="509">
        <v>0.142</v>
      </c>
      <c r="U35" s="508">
        <f t="shared" si="13"/>
        <v>0.14</v>
      </c>
      <c r="V35" s="510"/>
      <c r="W35" s="510"/>
      <c r="X35" s="510"/>
      <c r="Y35" s="510"/>
      <c r="Z35" s="510"/>
      <c r="AA35" s="510"/>
      <c r="AB35" s="510"/>
      <c r="AC35" s="510"/>
      <c r="AD35" s="510"/>
      <c r="AE35" s="510" t="s">
        <v>618</v>
      </c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</row>
    <row r="36" spans="1:60" ht="22.5" outlineLevel="1">
      <c r="A36" s="502">
        <v>26</v>
      </c>
      <c r="B36" s="503" t="s">
        <v>671</v>
      </c>
      <c r="C36" s="504" t="s">
        <v>672</v>
      </c>
      <c r="D36" s="505" t="s">
        <v>155</v>
      </c>
      <c r="E36" s="506">
        <v>6</v>
      </c>
      <c r="F36" s="544"/>
      <c r="G36" s="508">
        <f t="shared" si="7"/>
        <v>0</v>
      </c>
      <c r="H36" s="507"/>
      <c r="I36" s="508">
        <f t="shared" si="8"/>
        <v>0</v>
      </c>
      <c r="J36" s="507"/>
      <c r="K36" s="508">
        <f t="shared" si="9"/>
        <v>0</v>
      </c>
      <c r="L36" s="508">
        <v>21</v>
      </c>
      <c r="M36" s="508">
        <f t="shared" si="10"/>
        <v>0</v>
      </c>
      <c r="N36" s="508">
        <v>3E-05</v>
      </c>
      <c r="O36" s="508">
        <f t="shared" si="11"/>
        <v>0</v>
      </c>
      <c r="P36" s="508">
        <v>0</v>
      </c>
      <c r="Q36" s="508">
        <f t="shared" si="12"/>
        <v>0</v>
      </c>
      <c r="R36" s="508"/>
      <c r="S36" s="508"/>
      <c r="T36" s="509">
        <v>0.129</v>
      </c>
      <c r="U36" s="508">
        <f t="shared" si="13"/>
        <v>0.77</v>
      </c>
      <c r="V36" s="510"/>
      <c r="W36" s="510"/>
      <c r="X36" s="510"/>
      <c r="Y36" s="510"/>
      <c r="Z36" s="510"/>
      <c r="AA36" s="510"/>
      <c r="AB36" s="510"/>
      <c r="AC36" s="510"/>
      <c r="AD36" s="510"/>
      <c r="AE36" s="510" t="s">
        <v>618</v>
      </c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0"/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/>
      <c r="BG36" s="510"/>
      <c r="BH36" s="510"/>
    </row>
    <row r="37" spans="1:60" ht="22.5" outlineLevel="1">
      <c r="A37" s="502">
        <v>27</v>
      </c>
      <c r="B37" s="503" t="s">
        <v>673</v>
      </c>
      <c r="C37" s="504" t="s">
        <v>674</v>
      </c>
      <c r="D37" s="505" t="s">
        <v>155</v>
      </c>
      <c r="E37" s="506">
        <v>5</v>
      </c>
      <c r="F37" s="544"/>
      <c r="G37" s="508">
        <f t="shared" si="7"/>
        <v>0</v>
      </c>
      <c r="H37" s="507"/>
      <c r="I37" s="508">
        <f t="shared" si="8"/>
        <v>0</v>
      </c>
      <c r="J37" s="507"/>
      <c r="K37" s="508">
        <f t="shared" si="9"/>
        <v>0</v>
      </c>
      <c r="L37" s="508">
        <v>21</v>
      </c>
      <c r="M37" s="508">
        <f t="shared" si="10"/>
        <v>0</v>
      </c>
      <c r="N37" s="508">
        <v>5E-05</v>
      </c>
      <c r="O37" s="508">
        <f t="shared" si="11"/>
        <v>0</v>
      </c>
      <c r="P37" s="508">
        <v>0</v>
      </c>
      <c r="Q37" s="508">
        <f t="shared" si="12"/>
        <v>0</v>
      </c>
      <c r="R37" s="508"/>
      <c r="S37" s="508"/>
      <c r="T37" s="509">
        <v>0.129</v>
      </c>
      <c r="U37" s="508">
        <f t="shared" si="13"/>
        <v>0.65</v>
      </c>
      <c r="V37" s="510"/>
      <c r="W37" s="510"/>
      <c r="X37" s="510"/>
      <c r="Y37" s="510"/>
      <c r="Z37" s="510"/>
      <c r="AA37" s="510"/>
      <c r="AB37" s="510"/>
      <c r="AC37" s="510"/>
      <c r="AD37" s="510"/>
      <c r="AE37" s="510" t="s">
        <v>618</v>
      </c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</row>
    <row r="38" spans="1:60" ht="22.5" outlineLevel="1">
      <c r="A38" s="502">
        <v>28</v>
      </c>
      <c r="B38" s="503" t="s">
        <v>735</v>
      </c>
      <c r="C38" s="504" t="s">
        <v>736</v>
      </c>
      <c r="D38" s="505" t="s">
        <v>155</v>
      </c>
      <c r="E38" s="506">
        <v>1</v>
      </c>
      <c r="F38" s="544"/>
      <c r="G38" s="508">
        <f t="shared" si="7"/>
        <v>0</v>
      </c>
      <c r="H38" s="507"/>
      <c r="I38" s="508">
        <f t="shared" si="8"/>
        <v>0</v>
      </c>
      <c r="J38" s="507"/>
      <c r="K38" s="508">
        <f t="shared" si="9"/>
        <v>0</v>
      </c>
      <c r="L38" s="508">
        <v>21</v>
      </c>
      <c r="M38" s="508">
        <f t="shared" si="10"/>
        <v>0</v>
      </c>
      <c r="N38" s="508">
        <v>7E-05</v>
      </c>
      <c r="O38" s="508">
        <f t="shared" si="11"/>
        <v>0</v>
      </c>
      <c r="P38" s="508">
        <v>0</v>
      </c>
      <c r="Q38" s="508">
        <f t="shared" si="12"/>
        <v>0</v>
      </c>
      <c r="R38" s="508"/>
      <c r="S38" s="508"/>
      <c r="T38" s="509">
        <v>0.142</v>
      </c>
      <c r="U38" s="508">
        <f t="shared" si="13"/>
        <v>0.14</v>
      </c>
      <c r="V38" s="510"/>
      <c r="W38" s="510"/>
      <c r="X38" s="510"/>
      <c r="Y38" s="510"/>
      <c r="Z38" s="510"/>
      <c r="AA38" s="510"/>
      <c r="AB38" s="510"/>
      <c r="AC38" s="510"/>
      <c r="AD38" s="510"/>
      <c r="AE38" s="510" t="s">
        <v>618</v>
      </c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0"/>
      <c r="AT38" s="510"/>
      <c r="AU38" s="510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0"/>
      <c r="BG38" s="510"/>
      <c r="BH38" s="510"/>
    </row>
    <row r="39" spans="1:60" ht="12.75" outlineLevel="1">
      <c r="A39" s="502">
        <v>29</v>
      </c>
      <c r="B39" s="503" t="s">
        <v>675</v>
      </c>
      <c r="C39" s="504" t="s">
        <v>676</v>
      </c>
      <c r="D39" s="505" t="s">
        <v>135</v>
      </c>
      <c r="E39" s="506">
        <v>7</v>
      </c>
      <c r="F39" s="544"/>
      <c r="G39" s="508">
        <f t="shared" si="7"/>
        <v>0</v>
      </c>
      <c r="H39" s="507"/>
      <c r="I39" s="508">
        <f t="shared" si="8"/>
        <v>0</v>
      </c>
      <c r="J39" s="507"/>
      <c r="K39" s="508">
        <f t="shared" si="9"/>
        <v>0</v>
      </c>
      <c r="L39" s="508">
        <v>21</v>
      </c>
      <c r="M39" s="508">
        <f t="shared" si="10"/>
        <v>0</v>
      </c>
      <c r="N39" s="508">
        <v>0</v>
      </c>
      <c r="O39" s="508">
        <f t="shared" si="11"/>
        <v>0</v>
      </c>
      <c r="P39" s="508">
        <v>0</v>
      </c>
      <c r="Q39" s="508">
        <f t="shared" si="12"/>
        <v>0</v>
      </c>
      <c r="R39" s="508"/>
      <c r="S39" s="508"/>
      <c r="T39" s="509">
        <v>0.425</v>
      </c>
      <c r="U39" s="508">
        <f t="shared" si="13"/>
        <v>2.98</v>
      </c>
      <c r="V39" s="510"/>
      <c r="W39" s="510"/>
      <c r="X39" s="510"/>
      <c r="Y39" s="510"/>
      <c r="Z39" s="510"/>
      <c r="AA39" s="510"/>
      <c r="AB39" s="510"/>
      <c r="AC39" s="510"/>
      <c r="AD39" s="510"/>
      <c r="AE39" s="510" t="s">
        <v>618</v>
      </c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</row>
    <row r="40" spans="1:60" ht="12.75" outlineLevel="1">
      <c r="A40" s="502">
        <v>30</v>
      </c>
      <c r="B40" s="503" t="s">
        <v>677</v>
      </c>
      <c r="C40" s="504" t="s">
        <v>678</v>
      </c>
      <c r="D40" s="505" t="s">
        <v>679</v>
      </c>
      <c r="E40" s="506">
        <v>4</v>
      </c>
      <c r="F40" s="544"/>
      <c r="G40" s="508">
        <f t="shared" si="7"/>
        <v>0</v>
      </c>
      <c r="H40" s="507"/>
      <c r="I40" s="508">
        <f t="shared" si="8"/>
        <v>0</v>
      </c>
      <c r="J40" s="507"/>
      <c r="K40" s="508">
        <f t="shared" si="9"/>
        <v>0</v>
      </c>
      <c r="L40" s="508">
        <v>21</v>
      </c>
      <c r="M40" s="508">
        <f t="shared" si="10"/>
        <v>0</v>
      </c>
      <c r="N40" s="508">
        <v>0.00148</v>
      </c>
      <c r="O40" s="508">
        <f t="shared" si="11"/>
        <v>0.01</v>
      </c>
      <c r="P40" s="508">
        <v>0</v>
      </c>
      <c r="Q40" s="508">
        <f t="shared" si="12"/>
        <v>0</v>
      </c>
      <c r="R40" s="508"/>
      <c r="S40" s="508"/>
      <c r="T40" s="509">
        <v>0.54</v>
      </c>
      <c r="U40" s="508">
        <f t="shared" si="13"/>
        <v>2.16</v>
      </c>
      <c r="V40" s="510"/>
      <c r="W40" s="510"/>
      <c r="X40" s="510"/>
      <c r="Y40" s="510"/>
      <c r="Z40" s="510"/>
      <c r="AA40" s="510"/>
      <c r="AB40" s="510"/>
      <c r="AC40" s="510"/>
      <c r="AD40" s="510"/>
      <c r="AE40" s="510" t="s">
        <v>618</v>
      </c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0"/>
      <c r="AT40" s="5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</row>
    <row r="41" spans="1:60" ht="12.75" outlineLevel="1">
      <c r="A41" s="502">
        <v>31</v>
      </c>
      <c r="B41" s="503" t="s">
        <v>680</v>
      </c>
      <c r="C41" s="504" t="s">
        <v>681</v>
      </c>
      <c r="D41" s="505" t="s">
        <v>155</v>
      </c>
      <c r="E41" s="506">
        <v>31</v>
      </c>
      <c r="F41" s="544"/>
      <c r="G41" s="508">
        <f t="shared" si="7"/>
        <v>0</v>
      </c>
      <c r="H41" s="507"/>
      <c r="I41" s="508">
        <f t="shared" si="8"/>
        <v>0</v>
      </c>
      <c r="J41" s="507"/>
      <c r="K41" s="508">
        <f t="shared" si="9"/>
        <v>0</v>
      </c>
      <c r="L41" s="508">
        <v>21</v>
      </c>
      <c r="M41" s="508">
        <f t="shared" si="10"/>
        <v>0</v>
      </c>
      <c r="N41" s="508">
        <v>0</v>
      </c>
      <c r="O41" s="508">
        <f t="shared" si="11"/>
        <v>0</v>
      </c>
      <c r="P41" s="508">
        <v>0</v>
      </c>
      <c r="Q41" s="508">
        <f t="shared" si="12"/>
        <v>0</v>
      </c>
      <c r="R41" s="508"/>
      <c r="S41" s="508"/>
      <c r="T41" s="509">
        <v>0.029</v>
      </c>
      <c r="U41" s="508">
        <f t="shared" si="13"/>
        <v>0.9</v>
      </c>
      <c r="V41" s="510"/>
      <c r="W41" s="510"/>
      <c r="X41" s="510"/>
      <c r="Y41" s="510"/>
      <c r="Z41" s="510"/>
      <c r="AA41" s="510"/>
      <c r="AB41" s="510"/>
      <c r="AC41" s="510"/>
      <c r="AD41" s="510"/>
      <c r="AE41" s="510" t="s">
        <v>618</v>
      </c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</row>
    <row r="42" spans="1:60" ht="12.75" outlineLevel="1">
      <c r="A42" s="502">
        <v>32</v>
      </c>
      <c r="B42" s="503" t="s">
        <v>682</v>
      </c>
      <c r="C42" s="504" t="s">
        <v>683</v>
      </c>
      <c r="D42" s="505" t="s">
        <v>155</v>
      </c>
      <c r="E42" s="506">
        <v>31</v>
      </c>
      <c r="F42" s="544"/>
      <c r="G42" s="508">
        <f t="shared" si="7"/>
        <v>0</v>
      </c>
      <c r="H42" s="507"/>
      <c r="I42" s="508">
        <f t="shared" si="8"/>
        <v>0</v>
      </c>
      <c r="J42" s="507"/>
      <c r="K42" s="508">
        <f t="shared" si="9"/>
        <v>0</v>
      </c>
      <c r="L42" s="508">
        <v>21</v>
      </c>
      <c r="M42" s="508">
        <f t="shared" si="10"/>
        <v>0</v>
      </c>
      <c r="N42" s="508">
        <v>1E-05</v>
      </c>
      <c r="O42" s="508">
        <f t="shared" si="11"/>
        <v>0</v>
      </c>
      <c r="P42" s="508">
        <v>0</v>
      </c>
      <c r="Q42" s="508">
        <f t="shared" si="12"/>
        <v>0</v>
      </c>
      <c r="R42" s="508"/>
      <c r="S42" s="508"/>
      <c r="T42" s="509">
        <v>0.062</v>
      </c>
      <c r="U42" s="508">
        <f t="shared" si="13"/>
        <v>1.92</v>
      </c>
      <c r="V42" s="510"/>
      <c r="W42" s="510"/>
      <c r="X42" s="510"/>
      <c r="Y42" s="510"/>
      <c r="Z42" s="510"/>
      <c r="AA42" s="510"/>
      <c r="AB42" s="510"/>
      <c r="AC42" s="510"/>
      <c r="AD42" s="510"/>
      <c r="AE42" s="510" t="s">
        <v>618</v>
      </c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/>
      <c r="BG42" s="510"/>
      <c r="BH42" s="510"/>
    </row>
    <row r="43" spans="1:60" ht="12.75" outlineLevel="1">
      <c r="A43" s="502">
        <v>33</v>
      </c>
      <c r="B43" s="503" t="s">
        <v>684</v>
      </c>
      <c r="C43" s="504" t="s">
        <v>685</v>
      </c>
      <c r="D43" s="505" t="s">
        <v>138</v>
      </c>
      <c r="E43" s="506">
        <v>0.04</v>
      </c>
      <c r="F43" s="544"/>
      <c r="G43" s="508">
        <f t="shared" si="7"/>
        <v>0</v>
      </c>
      <c r="H43" s="507"/>
      <c r="I43" s="508">
        <f t="shared" si="8"/>
        <v>0</v>
      </c>
      <c r="J43" s="507"/>
      <c r="K43" s="508">
        <f t="shared" si="9"/>
        <v>0</v>
      </c>
      <c r="L43" s="508">
        <v>21</v>
      </c>
      <c r="M43" s="508">
        <f t="shared" si="10"/>
        <v>0</v>
      </c>
      <c r="N43" s="508">
        <v>0</v>
      </c>
      <c r="O43" s="508">
        <f t="shared" si="11"/>
        <v>0</v>
      </c>
      <c r="P43" s="508">
        <v>0</v>
      </c>
      <c r="Q43" s="508">
        <f t="shared" si="12"/>
        <v>0</v>
      </c>
      <c r="R43" s="508"/>
      <c r="S43" s="508"/>
      <c r="T43" s="509">
        <v>1.421</v>
      </c>
      <c r="U43" s="508">
        <f t="shared" si="13"/>
        <v>0.06</v>
      </c>
      <c r="V43" s="510"/>
      <c r="W43" s="510"/>
      <c r="X43" s="510"/>
      <c r="Y43" s="510"/>
      <c r="Z43" s="510"/>
      <c r="AA43" s="510"/>
      <c r="AB43" s="510"/>
      <c r="AC43" s="510"/>
      <c r="AD43" s="510"/>
      <c r="AE43" s="510" t="s">
        <v>618</v>
      </c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0"/>
      <c r="BG43" s="510"/>
      <c r="BH43" s="510"/>
    </row>
    <row r="44" spans="1:60" ht="12.75" outlineLevel="1">
      <c r="A44" s="502">
        <v>34</v>
      </c>
      <c r="B44" s="503" t="s">
        <v>686</v>
      </c>
      <c r="C44" s="504" t="s">
        <v>687</v>
      </c>
      <c r="D44" s="505" t="s">
        <v>155</v>
      </c>
      <c r="E44" s="506">
        <v>46</v>
      </c>
      <c r="F44" s="544"/>
      <c r="G44" s="508">
        <f t="shared" si="7"/>
        <v>0</v>
      </c>
      <c r="H44" s="507"/>
      <c r="I44" s="508">
        <f t="shared" si="8"/>
        <v>0</v>
      </c>
      <c r="J44" s="507"/>
      <c r="K44" s="508">
        <f t="shared" si="9"/>
        <v>0</v>
      </c>
      <c r="L44" s="508">
        <v>21</v>
      </c>
      <c r="M44" s="508">
        <f t="shared" si="10"/>
        <v>0</v>
      </c>
      <c r="N44" s="508">
        <v>0</v>
      </c>
      <c r="O44" s="508">
        <f t="shared" si="11"/>
        <v>0</v>
      </c>
      <c r="P44" s="508">
        <v>0.00213</v>
      </c>
      <c r="Q44" s="508">
        <f t="shared" si="12"/>
        <v>0.1</v>
      </c>
      <c r="R44" s="508"/>
      <c r="S44" s="508"/>
      <c r="T44" s="509">
        <v>0.173</v>
      </c>
      <c r="U44" s="508">
        <f t="shared" si="13"/>
        <v>7.96</v>
      </c>
      <c r="V44" s="510"/>
      <c r="W44" s="510"/>
      <c r="X44" s="510"/>
      <c r="Y44" s="510"/>
      <c r="Z44" s="510"/>
      <c r="AA44" s="510"/>
      <c r="AB44" s="510"/>
      <c r="AC44" s="510"/>
      <c r="AD44" s="510"/>
      <c r="AE44" s="510" t="s">
        <v>618</v>
      </c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0"/>
      <c r="AT44" s="510"/>
      <c r="AU44" s="510"/>
      <c r="AV44" s="510"/>
      <c r="AW44" s="510"/>
      <c r="AX44" s="510"/>
      <c r="AY44" s="510"/>
      <c r="AZ44" s="510"/>
      <c r="BA44" s="510"/>
      <c r="BB44" s="510"/>
      <c r="BC44" s="510"/>
      <c r="BD44" s="510"/>
      <c r="BE44" s="510"/>
      <c r="BF44" s="510"/>
      <c r="BG44" s="510"/>
      <c r="BH44" s="510"/>
    </row>
    <row r="45" spans="1:60" ht="12.75" outlineLevel="1">
      <c r="A45" s="502">
        <v>35</v>
      </c>
      <c r="B45" s="503" t="s">
        <v>688</v>
      </c>
      <c r="C45" s="504" t="s">
        <v>689</v>
      </c>
      <c r="D45" s="505" t="s">
        <v>135</v>
      </c>
      <c r="E45" s="506">
        <v>1</v>
      </c>
      <c r="F45" s="544"/>
      <c r="G45" s="508">
        <f t="shared" si="7"/>
        <v>0</v>
      </c>
      <c r="H45" s="507"/>
      <c r="I45" s="508">
        <f t="shared" si="8"/>
        <v>0</v>
      </c>
      <c r="J45" s="507"/>
      <c r="K45" s="508">
        <f t="shared" si="9"/>
        <v>0</v>
      </c>
      <c r="L45" s="508">
        <v>21</v>
      </c>
      <c r="M45" s="508">
        <f t="shared" si="10"/>
        <v>0</v>
      </c>
      <c r="N45" s="508">
        <v>0</v>
      </c>
      <c r="O45" s="508">
        <f t="shared" si="11"/>
        <v>0</v>
      </c>
      <c r="P45" s="508">
        <v>0.00053</v>
      </c>
      <c r="Q45" s="508">
        <f t="shared" si="12"/>
        <v>0</v>
      </c>
      <c r="R45" s="508"/>
      <c r="S45" s="508"/>
      <c r="T45" s="509">
        <v>0.062</v>
      </c>
      <c r="U45" s="508">
        <f t="shared" si="13"/>
        <v>0.06</v>
      </c>
      <c r="V45" s="510"/>
      <c r="W45" s="510"/>
      <c r="X45" s="510"/>
      <c r="Y45" s="510"/>
      <c r="Z45" s="510"/>
      <c r="AA45" s="510"/>
      <c r="AB45" s="510"/>
      <c r="AC45" s="510"/>
      <c r="AD45" s="510"/>
      <c r="AE45" s="510" t="s">
        <v>618</v>
      </c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10"/>
      <c r="AS45" s="510"/>
      <c r="AT45" s="510"/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</row>
    <row r="46" spans="1:60" ht="12.75" outlineLevel="1">
      <c r="A46" s="502">
        <v>36</v>
      </c>
      <c r="B46" s="503" t="s">
        <v>737</v>
      </c>
      <c r="C46" s="504" t="s">
        <v>738</v>
      </c>
      <c r="D46" s="505" t="s">
        <v>135</v>
      </c>
      <c r="E46" s="506">
        <v>1</v>
      </c>
      <c r="F46" s="544"/>
      <c r="G46" s="508">
        <f t="shared" si="7"/>
        <v>0</v>
      </c>
      <c r="H46" s="507"/>
      <c r="I46" s="508">
        <f t="shared" si="8"/>
        <v>0</v>
      </c>
      <c r="J46" s="507"/>
      <c r="K46" s="508">
        <f t="shared" si="9"/>
        <v>0</v>
      </c>
      <c r="L46" s="508">
        <v>21</v>
      </c>
      <c r="M46" s="508">
        <f t="shared" si="10"/>
        <v>0</v>
      </c>
      <c r="N46" s="508">
        <v>0</v>
      </c>
      <c r="O46" s="508">
        <f t="shared" si="11"/>
        <v>0</v>
      </c>
      <c r="P46" s="508">
        <v>0.00123</v>
      </c>
      <c r="Q46" s="508">
        <f t="shared" si="12"/>
        <v>0</v>
      </c>
      <c r="R46" s="508"/>
      <c r="S46" s="508"/>
      <c r="T46" s="509">
        <v>0.072</v>
      </c>
      <c r="U46" s="508">
        <f t="shared" si="13"/>
        <v>0.07</v>
      </c>
      <c r="V46" s="510"/>
      <c r="W46" s="510"/>
      <c r="X46" s="510"/>
      <c r="Y46" s="510"/>
      <c r="Z46" s="510"/>
      <c r="AA46" s="510"/>
      <c r="AB46" s="510"/>
      <c r="AC46" s="510"/>
      <c r="AD46" s="510"/>
      <c r="AE46" s="510" t="s">
        <v>618</v>
      </c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</row>
    <row r="47" spans="1:60" ht="12.75" outlineLevel="1">
      <c r="A47" s="502">
        <v>37</v>
      </c>
      <c r="B47" s="503" t="s">
        <v>690</v>
      </c>
      <c r="C47" s="504" t="s">
        <v>691</v>
      </c>
      <c r="D47" s="505" t="s">
        <v>138</v>
      </c>
      <c r="E47" s="506">
        <v>0.099</v>
      </c>
      <c r="F47" s="544"/>
      <c r="G47" s="508">
        <f t="shared" si="7"/>
        <v>0</v>
      </c>
      <c r="H47" s="507"/>
      <c r="I47" s="508">
        <f t="shared" si="8"/>
        <v>0</v>
      </c>
      <c r="J47" s="507"/>
      <c r="K47" s="508">
        <f t="shared" si="9"/>
        <v>0</v>
      </c>
      <c r="L47" s="508">
        <v>21</v>
      </c>
      <c r="M47" s="508">
        <f t="shared" si="10"/>
        <v>0</v>
      </c>
      <c r="N47" s="508">
        <v>0</v>
      </c>
      <c r="O47" s="508">
        <f t="shared" si="11"/>
        <v>0</v>
      </c>
      <c r="P47" s="508">
        <v>0</v>
      </c>
      <c r="Q47" s="508">
        <f t="shared" si="12"/>
        <v>0</v>
      </c>
      <c r="R47" s="508"/>
      <c r="S47" s="508"/>
      <c r="T47" s="509">
        <v>4.93</v>
      </c>
      <c r="U47" s="508">
        <f t="shared" si="13"/>
        <v>0.49</v>
      </c>
      <c r="V47" s="510"/>
      <c r="W47" s="510"/>
      <c r="X47" s="510"/>
      <c r="Y47" s="510"/>
      <c r="Z47" s="510"/>
      <c r="AA47" s="510"/>
      <c r="AB47" s="510"/>
      <c r="AC47" s="510"/>
      <c r="AD47" s="510"/>
      <c r="AE47" s="510" t="s">
        <v>618</v>
      </c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0"/>
      <c r="BF47" s="510"/>
      <c r="BG47" s="510"/>
      <c r="BH47" s="510"/>
    </row>
    <row r="48" spans="1:60" ht="12.75" outlineLevel="1">
      <c r="A48" s="502">
        <v>38</v>
      </c>
      <c r="B48" s="503" t="s">
        <v>692</v>
      </c>
      <c r="C48" s="504" t="s">
        <v>693</v>
      </c>
      <c r="D48" s="505" t="s">
        <v>135</v>
      </c>
      <c r="E48" s="506">
        <v>4</v>
      </c>
      <c r="F48" s="544"/>
      <c r="G48" s="508">
        <f t="shared" si="7"/>
        <v>0</v>
      </c>
      <c r="H48" s="507"/>
      <c r="I48" s="508">
        <f t="shared" si="8"/>
        <v>0</v>
      </c>
      <c r="J48" s="507"/>
      <c r="K48" s="508">
        <f t="shared" si="9"/>
        <v>0</v>
      </c>
      <c r="L48" s="508">
        <v>21</v>
      </c>
      <c r="M48" s="508">
        <f t="shared" si="10"/>
        <v>0</v>
      </c>
      <c r="N48" s="508">
        <v>0</v>
      </c>
      <c r="O48" s="508">
        <f t="shared" si="11"/>
        <v>0</v>
      </c>
      <c r="P48" s="508">
        <v>0</v>
      </c>
      <c r="Q48" s="508">
        <f t="shared" si="12"/>
        <v>0</v>
      </c>
      <c r="R48" s="508"/>
      <c r="S48" s="508"/>
      <c r="T48" s="509">
        <v>0.165</v>
      </c>
      <c r="U48" s="508">
        <f t="shared" si="13"/>
        <v>0.66</v>
      </c>
      <c r="V48" s="510"/>
      <c r="W48" s="510"/>
      <c r="X48" s="510"/>
      <c r="Y48" s="510"/>
      <c r="Z48" s="510"/>
      <c r="AA48" s="510"/>
      <c r="AB48" s="510"/>
      <c r="AC48" s="510"/>
      <c r="AD48" s="510"/>
      <c r="AE48" s="510" t="s">
        <v>618</v>
      </c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/>
      <c r="AU48" s="510"/>
      <c r="AV48" s="510"/>
      <c r="AW48" s="510"/>
      <c r="AX48" s="510"/>
      <c r="AY48" s="510"/>
      <c r="AZ48" s="510"/>
      <c r="BA48" s="510"/>
      <c r="BB48" s="510"/>
      <c r="BC48" s="510"/>
      <c r="BD48" s="510"/>
      <c r="BE48" s="510"/>
      <c r="BF48" s="510"/>
      <c r="BG48" s="510"/>
      <c r="BH48" s="510"/>
    </row>
    <row r="49" spans="1:31" ht="12.75">
      <c r="A49" s="511" t="s">
        <v>92</v>
      </c>
      <c r="B49" s="512" t="s">
        <v>592</v>
      </c>
      <c r="C49" s="513" t="s">
        <v>593</v>
      </c>
      <c r="D49" s="514"/>
      <c r="E49" s="515"/>
      <c r="F49" s="516"/>
      <c r="G49" s="516">
        <f>SUMIF(AE50:AE66,"&lt;&gt;NOR",G50:G66)</f>
        <v>0</v>
      </c>
      <c r="H49" s="516"/>
      <c r="I49" s="516">
        <f>SUM(I50:I66)</f>
        <v>0</v>
      </c>
      <c r="J49" s="516"/>
      <c r="K49" s="516">
        <f>SUM(K50:K66)</f>
        <v>0</v>
      </c>
      <c r="L49" s="516"/>
      <c r="M49" s="516">
        <f>SUM(M50:M66)</f>
        <v>0</v>
      </c>
      <c r="N49" s="516"/>
      <c r="O49" s="516">
        <f>SUM(O50:O66)</f>
        <v>0.23</v>
      </c>
      <c r="P49" s="516"/>
      <c r="Q49" s="516">
        <f>SUM(Q50:Q66)</f>
        <v>0.19</v>
      </c>
      <c r="R49" s="516"/>
      <c r="S49" s="516"/>
      <c r="T49" s="517"/>
      <c r="U49" s="516">
        <f>SUM(U50:U66)</f>
        <v>36.03</v>
      </c>
      <c r="AE49" t="s">
        <v>615</v>
      </c>
    </row>
    <row r="50" spans="1:60" ht="12.75" outlineLevel="1">
      <c r="A50" s="502">
        <v>39</v>
      </c>
      <c r="B50" s="503" t="s">
        <v>694</v>
      </c>
      <c r="C50" s="504" t="s">
        <v>695</v>
      </c>
      <c r="D50" s="505" t="s">
        <v>107</v>
      </c>
      <c r="E50" s="506">
        <v>5</v>
      </c>
      <c r="F50" s="544"/>
      <c r="G50" s="508">
        <f aca="true" t="shared" si="14" ref="G50:G66">ROUND(E50*F50,2)</f>
        <v>0</v>
      </c>
      <c r="H50" s="507"/>
      <c r="I50" s="508">
        <f aca="true" t="shared" si="15" ref="I50:I66">ROUND(E50*H50,2)</f>
        <v>0</v>
      </c>
      <c r="J50" s="507"/>
      <c r="K50" s="508">
        <f aca="true" t="shared" si="16" ref="K50:K66">ROUND(E50*J50,2)</f>
        <v>0</v>
      </c>
      <c r="L50" s="508">
        <v>21</v>
      </c>
      <c r="M50" s="508">
        <f aca="true" t="shared" si="17" ref="M50:M66">G50*(1+L50/100)</f>
        <v>0</v>
      </c>
      <c r="N50" s="508">
        <v>0.01772</v>
      </c>
      <c r="O50" s="508">
        <f aca="true" t="shared" si="18" ref="O50:O66">ROUND(E50*N50,2)</f>
        <v>0.09</v>
      </c>
      <c r="P50" s="508">
        <v>0</v>
      </c>
      <c r="Q50" s="508">
        <f aca="true" t="shared" si="19" ref="Q50:Q66">ROUND(E50*P50,2)</f>
        <v>0</v>
      </c>
      <c r="R50" s="508"/>
      <c r="S50" s="508"/>
      <c r="T50" s="509">
        <v>0.973</v>
      </c>
      <c r="U50" s="508">
        <f aca="true" t="shared" si="20" ref="U50:U66">ROUND(E50*T50,2)</f>
        <v>4.87</v>
      </c>
      <c r="V50" s="510"/>
      <c r="W50" s="510"/>
      <c r="X50" s="510"/>
      <c r="Y50" s="510"/>
      <c r="Z50" s="510"/>
      <c r="AA50" s="510"/>
      <c r="AB50" s="510"/>
      <c r="AC50" s="510"/>
      <c r="AD50" s="510"/>
      <c r="AE50" s="510" t="s">
        <v>618</v>
      </c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0"/>
      <c r="BG50" s="510"/>
      <c r="BH50" s="510"/>
    </row>
    <row r="51" spans="1:60" ht="33.75" outlineLevel="1">
      <c r="A51" s="502">
        <v>40</v>
      </c>
      <c r="B51" s="503" t="s">
        <v>696</v>
      </c>
      <c r="C51" s="504" t="s">
        <v>697</v>
      </c>
      <c r="D51" s="505" t="s">
        <v>135</v>
      </c>
      <c r="E51" s="506">
        <v>5</v>
      </c>
      <c r="F51" s="544"/>
      <c r="G51" s="508">
        <f t="shared" si="14"/>
        <v>0</v>
      </c>
      <c r="H51" s="507"/>
      <c r="I51" s="508">
        <f t="shared" si="15"/>
        <v>0</v>
      </c>
      <c r="J51" s="507"/>
      <c r="K51" s="508">
        <f t="shared" si="16"/>
        <v>0</v>
      </c>
      <c r="L51" s="508">
        <v>21</v>
      </c>
      <c r="M51" s="508">
        <f t="shared" si="17"/>
        <v>0</v>
      </c>
      <c r="N51" s="508">
        <v>0.009</v>
      </c>
      <c r="O51" s="508">
        <f t="shared" si="18"/>
        <v>0.05</v>
      </c>
      <c r="P51" s="508">
        <v>0</v>
      </c>
      <c r="Q51" s="508">
        <f t="shared" si="19"/>
        <v>0</v>
      </c>
      <c r="R51" s="508"/>
      <c r="S51" s="508"/>
      <c r="T51" s="509">
        <v>0</v>
      </c>
      <c r="U51" s="508">
        <f t="shared" si="20"/>
        <v>0</v>
      </c>
      <c r="V51" s="510"/>
      <c r="W51" s="510"/>
      <c r="X51" s="510"/>
      <c r="Y51" s="510"/>
      <c r="Z51" s="510"/>
      <c r="AA51" s="510"/>
      <c r="AB51" s="510"/>
      <c r="AC51" s="510"/>
      <c r="AD51" s="510"/>
      <c r="AE51" s="510" t="s">
        <v>698</v>
      </c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  <c r="BA51" s="510"/>
      <c r="BB51" s="510"/>
      <c r="BC51" s="510"/>
      <c r="BD51" s="510"/>
      <c r="BE51" s="510"/>
      <c r="BF51" s="510"/>
      <c r="BG51" s="510"/>
      <c r="BH51" s="510"/>
    </row>
    <row r="52" spans="1:60" ht="12.75" outlineLevel="1">
      <c r="A52" s="502">
        <v>41</v>
      </c>
      <c r="B52" s="503" t="s">
        <v>699</v>
      </c>
      <c r="C52" s="504" t="s">
        <v>700</v>
      </c>
      <c r="D52" s="505" t="s">
        <v>107</v>
      </c>
      <c r="E52" s="506">
        <v>1</v>
      </c>
      <c r="F52" s="544"/>
      <c r="G52" s="508">
        <f t="shared" si="14"/>
        <v>0</v>
      </c>
      <c r="H52" s="507"/>
      <c r="I52" s="508">
        <f t="shared" si="15"/>
        <v>0</v>
      </c>
      <c r="J52" s="507"/>
      <c r="K52" s="508">
        <f t="shared" si="16"/>
        <v>0</v>
      </c>
      <c r="L52" s="508">
        <v>21</v>
      </c>
      <c r="M52" s="508">
        <f t="shared" si="17"/>
        <v>0</v>
      </c>
      <c r="N52" s="508">
        <v>0.02408</v>
      </c>
      <c r="O52" s="508">
        <f t="shared" si="18"/>
        <v>0.02</v>
      </c>
      <c r="P52" s="508">
        <v>0</v>
      </c>
      <c r="Q52" s="508">
        <f t="shared" si="19"/>
        <v>0</v>
      </c>
      <c r="R52" s="508"/>
      <c r="S52" s="508"/>
      <c r="T52" s="509">
        <v>0.955</v>
      </c>
      <c r="U52" s="508">
        <f t="shared" si="20"/>
        <v>0.96</v>
      </c>
      <c r="V52" s="510"/>
      <c r="W52" s="510"/>
      <c r="X52" s="510"/>
      <c r="Y52" s="510"/>
      <c r="Z52" s="510"/>
      <c r="AA52" s="510"/>
      <c r="AB52" s="510"/>
      <c r="AC52" s="510"/>
      <c r="AD52" s="510"/>
      <c r="AE52" s="510" t="s">
        <v>618</v>
      </c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510"/>
      <c r="AY52" s="510"/>
      <c r="AZ52" s="510"/>
      <c r="BA52" s="510"/>
      <c r="BB52" s="510"/>
      <c r="BC52" s="510"/>
      <c r="BD52" s="510"/>
      <c r="BE52" s="510"/>
      <c r="BF52" s="510"/>
      <c r="BG52" s="510"/>
      <c r="BH52" s="510"/>
    </row>
    <row r="53" spans="1:60" ht="12.75" outlineLevel="1">
      <c r="A53" s="502">
        <v>42</v>
      </c>
      <c r="B53" s="503" t="s">
        <v>701</v>
      </c>
      <c r="C53" s="504" t="s">
        <v>702</v>
      </c>
      <c r="D53" s="505" t="s">
        <v>107</v>
      </c>
      <c r="E53" s="506">
        <v>3</v>
      </c>
      <c r="F53" s="544"/>
      <c r="G53" s="508">
        <f t="shared" si="14"/>
        <v>0</v>
      </c>
      <c r="H53" s="507"/>
      <c r="I53" s="508">
        <f t="shared" si="15"/>
        <v>0</v>
      </c>
      <c r="J53" s="507"/>
      <c r="K53" s="508">
        <f t="shared" si="16"/>
        <v>0</v>
      </c>
      <c r="L53" s="508">
        <v>21</v>
      </c>
      <c r="M53" s="508">
        <f t="shared" si="17"/>
        <v>0</v>
      </c>
      <c r="N53" s="508">
        <v>0.01001</v>
      </c>
      <c r="O53" s="508">
        <f t="shared" si="18"/>
        <v>0.03</v>
      </c>
      <c r="P53" s="508">
        <v>0</v>
      </c>
      <c r="Q53" s="508">
        <f t="shared" si="19"/>
        <v>0</v>
      </c>
      <c r="R53" s="508"/>
      <c r="S53" s="508"/>
      <c r="T53" s="509">
        <v>1.189</v>
      </c>
      <c r="U53" s="508">
        <f t="shared" si="20"/>
        <v>3.57</v>
      </c>
      <c r="V53" s="510"/>
      <c r="W53" s="510"/>
      <c r="X53" s="510"/>
      <c r="Y53" s="510"/>
      <c r="Z53" s="510"/>
      <c r="AA53" s="510"/>
      <c r="AB53" s="510"/>
      <c r="AC53" s="510"/>
      <c r="AD53" s="510"/>
      <c r="AE53" s="510" t="s">
        <v>618</v>
      </c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510"/>
      <c r="BH53" s="510"/>
    </row>
    <row r="54" spans="1:60" ht="12.75" outlineLevel="1">
      <c r="A54" s="502">
        <v>43</v>
      </c>
      <c r="B54" s="503" t="s">
        <v>703</v>
      </c>
      <c r="C54" s="504" t="s">
        <v>704</v>
      </c>
      <c r="D54" s="505" t="s">
        <v>107</v>
      </c>
      <c r="E54" s="506">
        <v>3</v>
      </c>
      <c r="F54" s="544"/>
      <c r="G54" s="508">
        <f t="shared" si="14"/>
        <v>0</v>
      </c>
      <c r="H54" s="507"/>
      <c r="I54" s="508">
        <f t="shared" si="15"/>
        <v>0</v>
      </c>
      <c r="J54" s="507"/>
      <c r="K54" s="508">
        <f t="shared" si="16"/>
        <v>0</v>
      </c>
      <c r="L54" s="508">
        <v>21</v>
      </c>
      <c r="M54" s="508">
        <f t="shared" si="17"/>
        <v>0</v>
      </c>
      <c r="N54" s="508">
        <v>0.00807</v>
      </c>
      <c r="O54" s="508">
        <f t="shared" si="18"/>
        <v>0.02</v>
      </c>
      <c r="P54" s="508">
        <v>0</v>
      </c>
      <c r="Q54" s="508">
        <f t="shared" si="19"/>
        <v>0</v>
      </c>
      <c r="R54" s="508"/>
      <c r="S54" s="508"/>
      <c r="T54" s="509">
        <v>0.325</v>
      </c>
      <c r="U54" s="508">
        <f t="shared" si="20"/>
        <v>0.98</v>
      </c>
      <c r="V54" s="510"/>
      <c r="W54" s="510"/>
      <c r="X54" s="510"/>
      <c r="Y54" s="510"/>
      <c r="Z54" s="510"/>
      <c r="AA54" s="510"/>
      <c r="AB54" s="510"/>
      <c r="AC54" s="510"/>
      <c r="AD54" s="510"/>
      <c r="AE54" s="510" t="s">
        <v>618</v>
      </c>
      <c r="AF54" s="510"/>
      <c r="AG54" s="510"/>
      <c r="AH54" s="510"/>
      <c r="AI54" s="510"/>
      <c r="AJ54" s="510"/>
      <c r="AK54" s="510"/>
      <c r="AL54" s="510"/>
      <c r="AM54" s="510"/>
      <c r="AN54" s="510"/>
      <c r="AO54" s="510"/>
      <c r="AP54" s="510"/>
      <c r="AQ54" s="510"/>
      <c r="AR54" s="510"/>
      <c r="AS54" s="510"/>
      <c r="AT54" s="510"/>
      <c r="AU54" s="510"/>
      <c r="AV54" s="510"/>
      <c r="AW54" s="510"/>
      <c r="AX54" s="510"/>
      <c r="AY54" s="510"/>
      <c r="AZ54" s="510"/>
      <c r="BA54" s="510"/>
      <c r="BB54" s="510"/>
      <c r="BC54" s="510"/>
      <c r="BD54" s="510"/>
      <c r="BE54" s="510"/>
      <c r="BF54" s="510"/>
      <c r="BG54" s="510"/>
      <c r="BH54" s="510"/>
    </row>
    <row r="55" spans="1:60" ht="12.75" outlineLevel="1">
      <c r="A55" s="502">
        <v>44</v>
      </c>
      <c r="B55" s="503" t="s">
        <v>707</v>
      </c>
      <c r="C55" s="504" t="s">
        <v>708</v>
      </c>
      <c r="D55" s="505" t="s">
        <v>107</v>
      </c>
      <c r="E55" s="506">
        <v>1</v>
      </c>
      <c r="F55" s="544"/>
      <c r="G55" s="508">
        <f t="shared" si="14"/>
        <v>0</v>
      </c>
      <c r="H55" s="507"/>
      <c r="I55" s="508">
        <f t="shared" si="15"/>
        <v>0</v>
      </c>
      <c r="J55" s="507"/>
      <c r="K55" s="508">
        <f t="shared" si="16"/>
        <v>0</v>
      </c>
      <c r="L55" s="508">
        <v>21</v>
      </c>
      <c r="M55" s="508">
        <f t="shared" si="17"/>
        <v>0</v>
      </c>
      <c r="N55" s="508">
        <v>0.01444</v>
      </c>
      <c r="O55" s="508">
        <f t="shared" si="18"/>
        <v>0.01</v>
      </c>
      <c r="P55" s="508">
        <v>0</v>
      </c>
      <c r="Q55" s="508">
        <f t="shared" si="19"/>
        <v>0</v>
      </c>
      <c r="R55" s="508"/>
      <c r="S55" s="508"/>
      <c r="T55" s="509">
        <v>1.25</v>
      </c>
      <c r="U55" s="508">
        <f t="shared" si="20"/>
        <v>1.25</v>
      </c>
      <c r="V55" s="510"/>
      <c r="W55" s="510"/>
      <c r="X55" s="510"/>
      <c r="Y55" s="510"/>
      <c r="Z55" s="510"/>
      <c r="AA55" s="510"/>
      <c r="AB55" s="510"/>
      <c r="AC55" s="510"/>
      <c r="AD55" s="510"/>
      <c r="AE55" s="510" t="s">
        <v>618</v>
      </c>
      <c r="AF55" s="510"/>
      <c r="AG55" s="510"/>
      <c r="AH55" s="510"/>
      <c r="AI55" s="510"/>
      <c r="AJ55" s="510"/>
      <c r="AK55" s="510"/>
      <c r="AL55" s="510"/>
      <c r="AM55" s="510"/>
      <c r="AN55" s="510"/>
      <c r="AO55" s="510"/>
      <c r="AP55" s="510"/>
      <c r="AQ55" s="510"/>
      <c r="AR55" s="510"/>
      <c r="AS55" s="510"/>
      <c r="AT55" s="510"/>
      <c r="AU55" s="510"/>
      <c r="AV55" s="510"/>
      <c r="AW55" s="510"/>
      <c r="AX55" s="510"/>
      <c r="AY55" s="510"/>
      <c r="AZ55" s="510"/>
      <c r="BA55" s="510"/>
      <c r="BB55" s="510"/>
      <c r="BC55" s="510"/>
      <c r="BD55" s="510"/>
      <c r="BE55" s="510"/>
      <c r="BF55" s="510"/>
      <c r="BG55" s="510"/>
      <c r="BH55" s="510"/>
    </row>
    <row r="56" spans="1:60" ht="12.75" outlineLevel="1">
      <c r="A56" s="502">
        <v>45</v>
      </c>
      <c r="B56" s="503" t="s">
        <v>709</v>
      </c>
      <c r="C56" s="504" t="s">
        <v>710</v>
      </c>
      <c r="D56" s="505" t="s">
        <v>135</v>
      </c>
      <c r="E56" s="506">
        <v>1</v>
      </c>
      <c r="F56" s="544"/>
      <c r="G56" s="508">
        <f t="shared" si="14"/>
        <v>0</v>
      </c>
      <c r="H56" s="507"/>
      <c r="I56" s="508">
        <f t="shared" si="15"/>
        <v>0</v>
      </c>
      <c r="J56" s="507"/>
      <c r="K56" s="508">
        <f t="shared" si="16"/>
        <v>0</v>
      </c>
      <c r="L56" s="508">
        <v>21</v>
      </c>
      <c r="M56" s="508">
        <f t="shared" si="17"/>
        <v>0</v>
      </c>
      <c r="N56" s="508">
        <v>0.00088</v>
      </c>
      <c r="O56" s="508">
        <f t="shared" si="18"/>
        <v>0</v>
      </c>
      <c r="P56" s="508">
        <v>0</v>
      </c>
      <c r="Q56" s="508">
        <f t="shared" si="19"/>
        <v>0</v>
      </c>
      <c r="R56" s="508"/>
      <c r="S56" s="508"/>
      <c r="T56" s="509">
        <v>1.091</v>
      </c>
      <c r="U56" s="508">
        <f t="shared" si="20"/>
        <v>1.09</v>
      </c>
      <c r="V56" s="510"/>
      <c r="W56" s="510"/>
      <c r="X56" s="510"/>
      <c r="Y56" s="510"/>
      <c r="Z56" s="510"/>
      <c r="AA56" s="510"/>
      <c r="AB56" s="510"/>
      <c r="AC56" s="510"/>
      <c r="AD56" s="510"/>
      <c r="AE56" s="510" t="s">
        <v>618</v>
      </c>
      <c r="AF56" s="510"/>
      <c r="AG56" s="510"/>
      <c r="AH56" s="510"/>
      <c r="AI56" s="510"/>
      <c r="AJ56" s="510"/>
      <c r="AK56" s="510"/>
      <c r="AL56" s="510"/>
      <c r="AM56" s="510"/>
      <c r="AN56" s="510"/>
      <c r="AO56" s="510"/>
      <c r="AP56" s="510"/>
      <c r="AQ56" s="510"/>
      <c r="AR56" s="510"/>
      <c r="AS56" s="510"/>
      <c r="AT56" s="510"/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0"/>
      <c r="BG56" s="510"/>
      <c r="BH56" s="510"/>
    </row>
    <row r="57" spans="1:60" ht="12.75" outlineLevel="1">
      <c r="A57" s="502">
        <v>46</v>
      </c>
      <c r="B57" s="503" t="s">
        <v>711</v>
      </c>
      <c r="C57" s="504" t="s">
        <v>712</v>
      </c>
      <c r="D57" s="505" t="s">
        <v>107</v>
      </c>
      <c r="E57" s="506">
        <v>5</v>
      </c>
      <c r="F57" s="544"/>
      <c r="G57" s="508">
        <f t="shared" si="14"/>
        <v>0</v>
      </c>
      <c r="H57" s="507"/>
      <c r="I57" s="508">
        <f t="shared" si="15"/>
        <v>0</v>
      </c>
      <c r="J57" s="507"/>
      <c r="K57" s="508">
        <f t="shared" si="16"/>
        <v>0</v>
      </c>
      <c r="L57" s="508">
        <v>21</v>
      </c>
      <c r="M57" s="508">
        <f t="shared" si="17"/>
        <v>0</v>
      </c>
      <c r="N57" s="508">
        <v>0.00089</v>
      </c>
      <c r="O57" s="508">
        <f t="shared" si="18"/>
        <v>0</v>
      </c>
      <c r="P57" s="508">
        <v>0</v>
      </c>
      <c r="Q57" s="508">
        <f t="shared" si="19"/>
        <v>0</v>
      </c>
      <c r="R57" s="508"/>
      <c r="S57" s="508"/>
      <c r="T57" s="509">
        <v>1.12</v>
      </c>
      <c r="U57" s="508">
        <f t="shared" si="20"/>
        <v>5.6</v>
      </c>
      <c r="V57" s="510"/>
      <c r="W57" s="510"/>
      <c r="X57" s="510"/>
      <c r="Y57" s="510"/>
      <c r="Z57" s="510"/>
      <c r="AA57" s="510"/>
      <c r="AB57" s="510"/>
      <c r="AC57" s="510"/>
      <c r="AD57" s="510"/>
      <c r="AE57" s="510" t="s">
        <v>618</v>
      </c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510"/>
      <c r="AR57" s="510"/>
      <c r="AS57" s="510"/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/>
      <c r="BE57" s="510"/>
      <c r="BF57" s="510"/>
      <c r="BG57" s="510"/>
      <c r="BH57" s="510"/>
    </row>
    <row r="58" spans="1:60" ht="12.75" outlineLevel="1">
      <c r="A58" s="502">
        <v>47</v>
      </c>
      <c r="B58" s="503" t="s">
        <v>713</v>
      </c>
      <c r="C58" s="504" t="s">
        <v>714</v>
      </c>
      <c r="D58" s="505" t="s">
        <v>107</v>
      </c>
      <c r="E58" s="506">
        <v>5</v>
      </c>
      <c r="F58" s="544"/>
      <c r="G58" s="508">
        <f t="shared" si="14"/>
        <v>0</v>
      </c>
      <c r="H58" s="507"/>
      <c r="I58" s="508">
        <f t="shared" si="15"/>
        <v>0</v>
      </c>
      <c r="J58" s="507"/>
      <c r="K58" s="508">
        <f t="shared" si="16"/>
        <v>0</v>
      </c>
      <c r="L58" s="508">
        <v>21</v>
      </c>
      <c r="M58" s="508">
        <f t="shared" si="17"/>
        <v>0</v>
      </c>
      <c r="N58" s="508">
        <v>0</v>
      </c>
      <c r="O58" s="508">
        <f t="shared" si="18"/>
        <v>0</v>
      </c>
      <c r="P58" s="508">
        <v>0</v>
      </c>
      <c r="Q58" s="508">
        <f t="shared" si="19"/>
        <v>0</v>
      </c>
      <c r="R58" s="508"/>
      <c r="S58" s="508"/>
      <c r="T58" s="509">
        <v>1.9</v>
      </c>
      <c r="U58" s="508">
        <f t="shared" si="20"/>
        <v>9.5</v>
      </c>
      <c r="V58" s="510"/>
      <c r="W58" s="510"/>
      <c r="X58" s="510"/>
      <c r="Y58" s="510"/>
      <c r="Z58" s="510"/>
      <c r="AA58" s="510"/>
      <c r="AB58" s="510"/>
      <c r="AC58" s="510"/>
      <c r="AD58" s="510"/>
      <c r="AE58" s="510" t="s">
        <v>618</v>
      </c>
      <c r="AF58" s="510"/>
      <c r="AG58" s="510"/>
      <c r="AH58" s="510"/>
      <c r="AI58" s="510"/>
      <c r="AJ58" s="510"/>
      <c r="AK58" s="510"/>
      <c r="AL58" s="510"/>
      <c r="AM58" s="510"/>
      <c r="AN58" s="510"/>
      <c r="AO58" s="510"/>
      <c r="AP58" s="510"/>
      <c r="AQ58" s="510"/>
      <c r="AR58" s="510"/>
      <c r="AS58" s="510"/>
      <c r="AT58" s="510"/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0"/>
      <c r="BG58" s="510"/>
      <c r="BH58" s="510"/>
    </row>
    <row r="59" spans="1:60" ht="22.5" outlineLevel="1">
      <c r="A59" s="502">
        <v>48</v>
      </c>
      <c r="B59" s="503" t="s">
        <v>715</v>
      </c>
      <c r="C59" s="504" t="s">
        <v>716</v>
      </c>
      <c r="D59" s="505" t="s">
        <v>135</v>
      </c>
      <c r="E59" s="506">
        <v>4</v>
      </c>
      <c r="F59" s="544"/>
      <c r="G59" s="508">
        <f t="shared" si="14"/>
        <v>0</v>
      </c>
      <c r="H59" s="507"/>
      <c r="I59" s="508">
        <f t="shared" si="15"/>
        <v>0</v>
      </c>
      <c r="J59" s="507"/>
      <c r="K59" s="508">
        <f t="shared" si="16"/>
        <v>0</v>
      </c>
      <c r="L59" s="508">
        <v>21</v>
      </c>
      <c r="M59" s="508">
        <f t="shared" si="17"/>
        <v>0</v>
      </c>
      <c r="N59" s="508">
        <v>0.00172</v>
      </c>
      <c r="O59" s="508">
        <f t="shared" si="18"/>
        <v>0.01</v>
      </c>
      <c r="P59" s="508">
        <v>0</v>
      </c>
      <c r="Q59" s="508">
        <f t="shared" si="19"/>
        <v>0</v>
      </c>
      <c r="R59" s="508"/>
      <c r="S59" s="508"/>
      <c r="T59" s="509">
        <v>0.476</v>
      </c>
      <c r="U59" s="508">
        <f t="shared" si="20"/>
        <v>1.9</v>
      </c>
      <c r="V59" s="510"/>
      <c r="W59" s="510"/>
      <c r="X59" s="510"/>
      <c r="Y59" s="510"/>
      <c r="Z59" s="510"/>
      <c r="AA59" s="510"/>
      <c r="AB59" s="510"/>
      <c r="AC59" s="510"/>
      <c r="AD59" s="510"/>
      <c r="AE59" s="510" t="s">
        <v>618</v>
      </c>
      <c r="AF59" s="510"/>
      <c r="AG59" s="510"/>
      <c r="AH59" s="510"/>
      <c r="AI59" s="510"/>
      <c r="AJ59" s="510"/>
      <c r="AK59" s="510"/>
      <c r="AL59" s="510"/>
      <c r="AM59" s="510"/>
      <c r="AN59" s="510"/>
      <c r="AO59" s="510"/>
      <c r="AP59" s="510"/>
      <c r="AQ59" s="510"/>
      <c r="AR59" s="510"/>
      <c r="AS59" s="510"/>
      <c r="AT59" s="510"/>
      <c r="AU59" s="510"/>
      <c r="AV59" s="510"/>
      <c r="AW59" s="510"/>
      <c r="AX59" s="510"/>
      <c r="AY59" s="510"/>
      <c r="AZ59" s="510"/>
      <c r="BA59" s="510"/>
      <c r="BB59" s="510"/>
      <c r="BC59" s="510"/>
      <c r="BD59" s="510"/>
      <c r="BE59" s="510"/>
      <c r="BF59" s="510"/>
      <c r="BG59" s="510"/>
      <c r="BH59" s="510"/>
    </row>
    <row r="60" spans="1:60" ht="22.5" outlineLevel="1">
      <c r="A60" s="502">
        <v>49</v>
      </c>
      <c r="B60" s="503" t="s">
        <v>717</v>
      </c>
      <c r="C60" s="504" t="s">
        <v>718</v>
      </c>
      <c r="D60" s="505" t="s">
        <v>138</v>
      </c>
      <c r="E60" s="506">
        <v>0.239</v>
      </c>
      <c r="F60" s="544"/>
      <c r="G60" s="508">
        <f t="shared" si="14"/>
        <v>0</v>
      </c>
      <c r="H60" s="507"/>
      <c r="I60" s="508">
        <f t="shared" si="15"/>
        <v>0</v>
      </c>
      <c r="J60" s="507"/>
      <c r="K60" s="508">
        <f t="shared" si="16"/>
        <v>0</v>
      </c>
      <c r="L60" s="508">
        <v>21</v>
      </c>
      <c r="M60" s="508">
        <f t="shared" si="17"/>
        <v>0</v>
      </c>
      <c r="N60" s="508">
        <v>0</v>
      </c>
      <c r="O60" s="508">
        <f t="shared" si="18"/>
        <v>0</v>
      </c>
      <c r="P60" s="508">
        <v>0</v>
      </c>
      <c r="Q60" s="508">
        <f t="shared" si="19"/>
        <v>0</v>
      </c>
      <c r="R60" s="508"/>
      <c r="S60" s="508"/>
      <c r="T60" s="509">
        <v>1.629</v>
      </c>
      <c r="U60" s="508">
        <f t="shared" si="20"/>
        <v>0.39</v>
      </c>
      <c r="V60" s="510"/>
      <c r="W60" s="510"/>
      <c r="X60" s="510"/>
      <c r="Y60" s="510"/>
      <c r="Z60" s="510"/>
      <c r="AA60" s="510"/>
      <c r="AB60" s="510"/>
      <c r="AC60" s="510"/>
      <c r="AD60" s="510"/>
      <c r="AE60" s="510" t="s">
        <v>618</v>
      </c>
      <c r="AF60" s="510"/>
      <c r="AG60" s="510"/>
      <c r="AH60" s="510"/>
      <c r="AI60" s="510"/>
      <c r="AJ60" s="510"/>
      <c r="AK60" s="510"/>
      <c r="AL60" s="510"/>
      <c r="AM60" s="510"/>
      <c r="AN60" s="510"/>
      <c r="AO60" s="510"/>
      <c r="AP60" s="510"/>
      <c r="AQ60" s="510"/>
      <c r="AR60" s="510"/>
      <c r="AS60" s="510"/>
      <c r="AT60" s="510"/>
      <c r="AU60" s="510"/>
      <c r="AV60" s="510"/>
      <c r="AW60" s="510"/>
      <c r="AX60" s="510"/>
      <c r="AY60" s="510"/>
      <c r="AZ60" s="510"/>
      <c r="BA60" s="510"/>
      <c r="BB60" s="510"/>
      <c r="BC60" s="510"/>
      <c r="BD60" s="510"/>
      <c r="BE60" s="510"/>
      <c r="BF60" s="510"/>
      <c r="BG60" s="510"/>
      <c r="BH60" s="510"/>
    </row>
    <row r="61" spans="1:60" ht="12.75" outlineLevel="1">
      <c r="A61" s="502">
        <v>50</v>
      </c>
      <c r="B61" s="503" t="s">
        <v>719</v>
      </c>
      <c r="C61" s="504" t="s">
        <v>720</v>
      </c>
      <c r="D61" s="505" t="s">
        <v>107</v>
      </c>
      <c r="E61" s="506">
        <v>5</v>
      </c>
      <c r="F61" s="544"/>
      <c r="G61" s="508">
        <f t="shared" si="14"/>
        <v>0</v>
      </c>
      <c r="H61" s="507"/>
      <c r="I61" s="508">
        <f t="shared" si="15"/>
        <v>0</v>
      </c>
      <c r="J61" s="507"/>
      <c r="K61" s="508">
        <f t="shared" si="16"/>
        <v>0</v>
      </c>
      <c r="L61" s="508">
        <v>21</v>
      </c>
      <c r="M61" s="508">
        <f t="shared" si="17"/>
        <v>0</v>
      </c>
      <c r="N61" s="508">
        <v>0</v>
      </c>
      <c r="O61" s="508">
        <f t="shared" si="18"/>
        <v>0</v>
      </c>
      <c r="P61" s="508">
        <v>0.01933</v>
      </c>
      <c r="Q61" s="508">
        <f t="shared" si="19"/>
        <v>0.1</v>
      </c>
      <c r="R61" s="508"/>
      <c r="S61" s="508"/>
      <c r="T61" s="509">
        <v>0.59</v>
      </c>
      <c r="U61" s="508">
        <f t="shared" si="20"/>
        <v>2.95</v>
      </c>
      <c r="V61" s="510"/>
      <c r="W61" s="510"/>
      <c r="X61" s="510"/>
      <c r="Y61" s="510"/>
      <c r="Z61" s="510"/>
      <c r="AA61" s="510"/>
      <c r="AB61" s="510"/>
      <c r="AC61" s="510"/>
      <c r="AD61" s="510"/>
      <c r="AE61" s="510" t="s">
        <v>618</v>
      </c>
      <c r="AF61" s="510"/>
      <c r="AG61" s="510"/>
      <c r="AH61" s="510"/>
      <c r="AI61" s="510"/>
      <c r="AJ61" s="510"/>
      <c r="AK61" s="510"/>
      <c r="AL61" s="510"/>
      <c r="AM61" s="510"/>
      <c r="AN61" s="510"/>
      <c r="AO61" s="510"/>
      <c r="AP61" s="510"/>
      <c r="AQ61" s="510"/>
      <c r="AR61" s="510"/>
      <c r="AS61" s="510"/>
      <c r="AT61" s="510"/>
      <c r="AU61" s="510"/>
      <c r="AV61" s="510"/>
      <c r="AW61" s="510"/>
      <c r="AX61" s="510"/>
      <c r="AY61" s="510"/>
      <c r="AZ61" s="510"/>
      <c r="BA61" s="510"/>
      <c r="BB61" s="510"/>
      <c r="BC61" s="510"/>
      <c r="BD61" s="510"/>
      <c r="BE61" s="510"/>
      <c r="BF61" s="510"/>
      <c r="BG61" s="510"/>
      <c r="BH61" s="510"/>
    </row>
    <row r="62" spans="1:60" ht="12.75" outlineLevel="1">
      <c r="A62" s="502">
        <v>51</v>
      </c>
      <c r="B62" s="503" t="s">
        <v>721</v>
      </c>
      <c r="C62" s="504" t="s">
        <v>722</v>
      </c>
      <c r="D62" s="505" t="s">
        <v>107</v>
      </c>
      <c r="E62" s="506">
        <v>1</v>
      </c>
      <c r="F62" s="544"/>
      <c r="G62" s="508">
        <f t="shared" si="14"/>
        <v>0</v>
      </c>
      <c r="H62" s="507"/>
      <c r="I62" s="508">
        <f t="shared" si="15"/>
        <v>0</v>
      </c>
      <c r="J62" s="507"/>
      <c r="K62" s="508">
        <f t="shared" si="16"/>
        <v>0</v>
      </c>
      <c r="L62" s="508">
        <v>21</v>
      </c>
      <c r="M62" s="508">
        <f t="shared" si="17"/>
        <v>0</v>
      </c>
      <c r="N62" s="508">
        <v>0</v>
      </c>
      <c r="O62" s="508">
        <f t="shared" si="18"/>
        <v>0</v>
      </c>
      <c r="P62" s="508">
        <v>0.0172</v>
      </c>
      <c r="Q62" s="508">
        <f t="shared" si="19"/>
        <v>0.02</v>
      </c>
      <c r="R62" s="508"/>
      <c r="S62" s="508"/>
      <c r="T62" s="509">
        <v>0.403</v>
      </c>
      <c r="U62" s="508">
        <f t="shared" si="20"/>
        <v>0.4</v>
      </c>
      <c r="V62" s="510"/>
      <c r="W62" s="510"/>
      <c r="X62" s="510"/>
      <c r="Y62" s="510"/>
      <c r="Z62" s="510"/>
      <c r="AA62" s="510"/>
      <c r="AB62" s="510"/>
      <c r="AC62" s="510"/>
      <c r="AD62" s="510"/>
      <c r="AE62" s="510" t="s">
        <v>618</v>
      </c>
      <c r="AF62" s="510"/>
      <c r="AG62" s="510"/>
      <c r="AH62" s="510"/>
      <c r="AI62" s="510"/>
      <c r="AJ62" s="510"/>
      <c r="AK62" s="510"/>
      <c r="AL62" s="510"/>
      <c r="AM62" s="510"/>
      <c r="AN62" s="510"/>
      <c r="AO62" s="510"/>
      <c r="AP62" s="510"/>
      <c r="AQ62" s="510"/>
      <c r="AR62" s="510"/>
      <c r="AS62" s="510"/>
      <c r="AT62" s="510"/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0"/>
      <c r="BG62" s="510"/>
      <c r="BH62" s="510"/>
    </row>
    <row r="63" spans="1:60" ht="12.75" outlineLevel="1">
      <c r="A63" s="502">
        <v>52</v>
      </c>
      <c r="B63" s="503" t="s">
        <v>723</v>
      </c>
      <c r="C63" s="504" t="s">
        <v>724</v>
      </c>
      <c r="D63" s="505" t="s">
        <v>107</v>
      </c>
      <c r="E63" s="506">
        <v>2</v>
      </c>
      <c r="F63" s="544"/>
      <c r="G63" s="508">
        <f t="shared" si="14"/>
        <v>0</v>
      </c>
      <c r="H63" s="507"/>
      <c r="I63" s="508">
        <f t="shared" si="15"/>
        <v>0</v>
      </c>
      <c r="J63" s="507"/>
      <c r="K63" s="508">
        <f t="shared" si="16"/>
        <v>0</v>
      </c>
      <c r="L63" s="508">
        <v>21</v>
      </c>
      <c r="M63" s="508">
        <f t="shared" si="17"/>
        <v>0</v>
      </c>
      <c r="N63" s="508">
        <v>0</v>
      </c>
      <c r="O63" s="508">
        <f t="shared" si="18"/>
        <v>0</v>
      </c>
      <c r="P63" s="508">
        <v>0.01946</v>
      </c>
      <c r="Q63" s="508">
        <f t="shared" si="19"/>
        <v>0.04</v>
      </c>
      <c r="R63" s="508"/>
      <c r="S63" s="508"/>
      <c r="T63" s="509">
        <v>0.382</v>
      </c>
      <c r="U63" s="508">
        <f t="shared" si="20"/>
        <v>0.76</v>
      </c>
      <c r="V63" s="510"/>
      <c r="W63" s="510"/>
      <c r="X63" s="510"/>
      <c r="Y63" s="510"/>
      <c r="Z63" s="510"/>
      <c r="AA63" s="510"/>
      <c r="AB63" s="510"/>
      <c r="AC63" s="510"/>
      <c r="AD63" s="510"/>
      <c r="AE63" s="510" t="s">
        <v>618</v>
      </c>
      <c r="AF63" s="510"/>
      <c r="AG63" s="510"/>
      <c r="AH63" s="510"/>
      <c r="AI63" s="510"/>
      <c r="AJ63" s="510"/>
      <c r="AK63" s="510"/>
      <c r="AL63" s="510"/>
      <c r="AM63" s="510"/>
      <c r="AN63" s="510"/>
      <c r="AO63" s="510"/>
      <c r="AP63" s="510"/>
      <c r="AQ63" s="510"/>
      <c r="AR63" s="510"/>
      <c r="AS63" s="510"/>
      <c r="AT63" s="510"/>
      <c r="AU63" s="510"/>
      <c r="AV63" s="510"/>
      <c r="AW63" s="510"/>
      <c r="AX63" s="510"/>
      <c r="AY63" s="510"/>
      <c r="AZ63" s="510"/>
      <c r="BA63" s="510"/>
      <c r="BB63" s="510"/>
      <c r="BC63" s="510"/>
      <c r="BD63" s="510"/>
      <c r="BE63" s="510"/>
      <c r="BF63" s="510"/>
      <c r="BG63" s="510"/>
      <c r="BH63" s="510"/>
    </row>
    <row r="64" spans="1:60" ht="12.75" outlineLevel="1">
      <c r="A64" s="502">
        <v>53</v>
      </c>
      <c r="B64" s="503" t="s">
        <v>725</v>
      </c>
      <c r="C64" s="504" t="s">
        <v>726</v>
      </c>
      <c r="D64" s="505" t="s">
        <v>107</v>
      </c>
      <c r="E64" s="506">
        <v>1</v>
      </c>
      <c r="F64" s="544"/>
      <c r="G64" s="508">
        <f t="shared" si="14"/>
        <v>0</v>
      </c>
      <c r="H64" s="507"/>
      <c r="I64" s="508">
        <f t="shared" si="15"/>
        <v>0</v>
      </c>
      <c r="J64" s="507"/>
      <c r="K64" s="508">
        <f t="shared" si="16"/>
        <v>0</v>
      </c>
      <c r="L64" s="508">
        <v>21</v>
      </c>
      <c r="M64" s="508">
        <f t="shared" si="17"/>
        <v>0</v>
      </c>
      <c r="N64" s="508">
        <v>0</v>
      </c>
      <c r="O64" s="508">
        <f t="shared" si="18"/>
        <v>0</v>
      </c>
      <c r="P64" s="508">
        <v>0.0347</v>
      </c>
      <c r="Q64" s="508">
        <f t="shared" si="19"/>
        <v>0.03</v>
      </c>
      <c r="R64" s="508"/>
      <c r="S64" s="508"/>
      <c r="T64" s="509">
        <v>0.569</v>
      </c>
      <c r="U64" s="508">
        <f t="shared" si="20"/>
        <v>0.57</v>
      </c>
      <c r="V64" s="510"/>
      <c r="W64" s="510"/>
      <c r="X64" s="510"/>
      <c r="Y64" s="510"/>
      <c r="Z64" s="510"/>
      <c r="AA64" s="510"/>
      <c r="AB64" s="510"/>
      <c r="AC64" s="510"/>
      <c r="AD64" s="510"/>
      <c r="AE64" s="510" t="s">
        <v>618</v>
      </c>
      <c r="AF64" s="510"/>
      <c r="AG64" s="510"/>
      <c r="AH64" s="510"/>
      <c r="AI64" s="510"/>
      <c r="AJ64" s="510"/>
      <c r="AK64" s="510"/>
      <c r="AL64" s="510"/>
      <c r="AM64" s="510"/>
      <c r="AN64" s="510"/>
      <c r="AO64" s="510"/>
      <c r="AP64" s="510"/>
      <c r="AQ64" s="510"/>
      <c r="AR64" s="510"/>
      <c r="AS64" s="510"/>
      <c r="AT64" s="510"/>
      <c r="AU64" s="510"/>
      <c r="AV64" s="510"/>
      <c r="AW64" s="510"/>
      <c r="AX64" s="510"/>
      <c r="AY64" s="510"/>
      <c r="AZ64" s="510"/>
      <c r="BA64" s="510"/>
      <c r="BB64" s="510"/>
      <c r="BC64" s="510"/>
      <c r="BD64" s="510"/>
      <c r="BE64" s="510"/>
      <c r="BF64" s="510"/>
      <c r="BG64" s="510"/>
      <c r="BH64" s="510"/>
    </row>
    <row r="65" spans="1:60" ht="12.75" outlineLevel="1">
      <c r="A65" s="502">
        <v>54</v>
      </c>
      <c r="B65" s="503" t="s">
        <v>727</v>
      </c>
      <c r="C65" s="504" t="s">
        <v>728</v>
      </c>
      <c r="D65" s="505" t="s">
        <v>135</v>
      </c>
      <c r="E65" s="506">
        <v>3</v>
      </c>
      <c r="F65" s="544"/>
      <c r="G65" s="508">
        <f t="shared" si="14"/>
        <v>0</v>
      </c>
      <c r="H65" s="507"/>
      <c r="I65" s="508">
        <f t="shared" si="15"/>
        <v>0</v>
      </c>
      <c r="J65" s="507"/>
      <c r="K65" s="508">
        <f t="shared" si="16"/>
        <v>0</v>
      </c>
      <c r="L65" s="508">
        <v>21</v>
      </c>
      <c r="M65" s="508">
        <f t="shared" si="17"/>
        <v>0</v>
      </c>
      <c r="N65" s="508">
        <v>0</v>
      </c>
      <c r="O65" s="508">
        <f t="shared" si="18"/>
        <v>0</v>
      </c>
      <c r="P65" s="508">
        <v>0.00049</v>
      </c>
      <c r="Q65" s="508">
        <f t="shared" si="19"/>
        <v>0</v>
      </c>
      <c r="R65" s="508"/>
      <c r="S65" s="508"/>
      <c r="T65" s="509">
        <v>0.114</v>
      </c>
      <c r="U65" s="508">
        <f t="shared" si="20"/>
        <v>0.34</v>
      </c>
      <c r="V65" s="510"/>
      <c r="W65" s="510"/>
      <c r="X65" s="510"/>
      <c r="Y65" s="510"/>
      <c r="Z65" s="510"/>
      <c r="AA65" s="510"/>
      <c r="AB65" s="510"/>
      <c r="AC65" s="510"/>
      <c r="AD65" s="510"/>
      <c r="AE65" s="510" t="s">
        <v>618</v>
      </c>
      <c r="AF65" s="510"/>
      <c r="AG65" s="510"/>
      <c r="AH65" s="510"/>
      <c r="AI65" s="510"/>
      <c r="AJ65" s="510"/>
      <c r="AK65" s="510"/>
      <c r="AL65" s="510"/>
      <c r="AM65" s="510"/>
      <c r="AN65" s="510"/>
      <c r="AO65" s="510"/>
      <c r="AP65" s="510"/>
      <c r="AQ65" s="510"/>
      <c r="AR65" s="510"/>
      <c r="AS65" s="510"/>
      <c r="AT65" s="510"/>
      <c r="AU65" s="510"/>
      <c r="AV65" s="510"/>
      <c r="AW65" s="510"/>
      <c r="AX65" s="510"/>
      <c r="AY65" s="510"/>
      <c r="AZ65" s="510"/>
      <c r="BA65" s="510"/>
      <c r="BB65" s="510"/>
      <c r="BC65" s="510"/>
      <c r="BD65" s="510"/>
      <c r="BE65" s="510"/>
      <c r="BF65" s="510"/>
      <c r="BG65" s="510"/>
      <c r="BH65" s="510"/>
    </row>
    <row r="66" spans="1:60" ht="12.75" outlineLevel="1">
      <c r="A66" s="502">
        <v>55</v>
      </c>
      <c r="B66" s="503" t="s">
        <v>729</v>
      </c>
      <c r="C66" s="504" t="s">
        <v>730</v>
      </c>
      <c r="D66" s="505" t="s">
        <v>138</v>
      </c>
      <c r="E66" s="506">
        <v>0.189</v>
      </c>
      <c r="F66" s="544"/>
      <c r="G66" s="508">
        <f t="shared" si="14"/>
        <v>0</v>
      </c>
      <c r="H66" s="507"/>
      <c r="I66" s="508">
        <f t="shared" si="15"/>
        <v>0</v>
      </c>
      <c r="J66" s="507"/>
      <c r="K66" s="508">
        <f t="shared" si="16"/>
        <v>0</v>
      </c>
      <c r="L66" s="508">
        <v>21</v>
      </c>
      <c r="M66" s="508">
        <f t="shared" si="17"/>
        <v>0</v>
      </c>
      <c r="N66" s="508">
        <v>0</v>
      </c>
      <c r="O66" s="508">
        <f t="shared" si="18"/>
        <v>0</v>
      </c>
      <c r="P66" s="508">
        <v>0</v>
      </c>
      <c r="Q66" s="508">
        <f t="shared" si="19"/>
        <v>0</v>
      </c>
      <c r="R66" s="508"/>
      <c r="S66" s="508"/>
      <c r="T66" s="509">
        <v>4.772</v>
      </c>
      <c r="U66" s="508">
        <f t="shared" si="20"/>
        <v>0.9</v>
      </c>
      <c r="V66" s="510"/>
      <c r="W66" s="510"/>
      <c r="X66" s="510"/>
      <c r="Y66" s="510"/>
      <c r="Z66" s="510"/>
      <c r="AA66" s="510"/>
      <c r="AB66" s="510"/>
      <c r="AC66" s="510"/>
      <c r="AD66" s="510"/>
      <c r="AE66" s="510" t="s">
        <v>618</v>
      </c>
      <c r="AF66" s="510"/>
      <c r="AG66" s="510"/>
      <c r="AH66" s="510"/>
      <c r="AI66" s="510"/>
      <c r="AJ66" s="510"/>
      <c r="AK66" s="510"/>
      <c r="AL66" s="510"/>
      <c r="AM66" s="510"/>
      <c r="AN66" s="510"/>
      <c r="AO66" s="510"/>
      <c r="AP66" s="510"/>
      <c r="AQ66" s="510"/>
      <c r="AR66" s="510"/>
      <c r="AS66" s="510"/>
      <c r="AT66" s="510"/>
      <c r="AU66" s="510"/>
      <c r="AV66" s="510"/>
      <c r="AW66" s="510"/>
      <c r="AX66" s="510"/>
      <c r="AY66" s="510"/>
      <c r="AZ66" s="510"/>
      <c r="BA66" s="510"/>
      <c r="BB66" s="510"/>
      <c r="BC66" s="510"/>
      <c r="BD66" s="510"/>
      <c r="BE66" s="510"/>
      <c r="BF66" s="510"/>
      <c r="BG66" s="510"/>
      <c r="BH66" s="510"/>
    </row>
    <row r="67" spans="1:31" ht="12.75">
      <c r="A67" s="511" t="s">
        <v>92</v>
      </c>
      <c r="B67" s="512" t="s">
        <v>568</v>
      </c>
      <c r="C67" s="513" t="s">
        <v>569</v>
      </c>
      <c r="D67" s="514"/>
      <c r="E67" s="515"/>
      <c r="F67" s="516"/>
      <c r="G67" s="516">
        <f>SUMIF(AE68:AE68,"&lt;&gt;NOR",G68:G68)</f>
        <v>0</v>
      </c>
      <c r="H67" s="516"/>
      <c r="I67" s="516">
        <f>SUM(I68:I68)</f>
        <v>0</v>
      </c>
      <c r="J67" s="516"/>
      <c r="K67" s="516">
        <f>SUM(K68:K68)</f>
        <v>0</v>
      </c>
      <c r="L67" s="516"/>
      <c r="M67" s="516">
        <f>SUM(M68:M68)</f>
        <v>0</v>
      </c>
      <c r="N67" s="516"/>
      <c r="O67" s="516">
        <f>SUM(O68:O68)</f>
        <v>0</v>
      </c>
      <c r="P67" s="516"/>
      <c r="Q67" s="516">
        <f>SUM(Q68:Q68)</f>
        <v>0</v>
      </c>
      <c r="R67" s="516"/>
      <c r="S67" s="516"/>
      <c r="T67" s="517"/>
      <c r="U67" s="516">
        <f>SUM(U68:U68)</f>
        <v>0</v>
      </c>
      <c r="AE67" t="s">
        <v>615</v>
      </c>
    </row>
    <row r="68" spans="1:60" ht="22.5" outlineLevel="1">
      <c r="A68" s="518">
        <v>56</v>
      </c>
      <c r="B68" s="519" t="s">
        <v>645</v>
      </c>
      <c r="C68" s="520" t="s">
        <v>739</v>
      </c>
      <c r="D68" s="521" t="s">
        <v>12</v>
      </c>
      <c r="E68" s="522">
        <v>10</v>
      </c>
      <c r="F68" s="545"/>
      <c r="G68" s="524">
        <f>ROUND(E68*F68,2)</f>
        <v>0</v>
      </c>
      <c r="H68" s="523"/>
      <c r="I68" s="524">
        <f>ROUND(E68*H68,2)</f>
        <v>0</v>
      </c>
      <c r="J68" s="523"/>
      <c r="K68" s="524">
        <f>ROUND(E68*J68,2)</f>
        <v>0</v>
      </c>
      <c r="L68" s="524">
        <v>21</v>
      </c>
      <c r="M68" s="524">
        <f>G68*(1+L68/100)</f>
        <v>0</v>
      </c>
      <c r="N68" s="524">
        <v>0</v>
      </c>
      <c r="O68" s="524">
        <f>ROUND(E68*N68,2)</f>
        <v>0</v>
      </c>
      <c r="P68" s="524">
        <v>0</v>
      </c>
      <c r="Q68" s="524">
        <f>ROUND(E68*P68,2)</f>
        <v>0</v>
      </c>
      <c r="R68" s="524"/>
      <c r="S68" s="524"/>
      <c r="T68" s="525">
        <v>0</v>
      </c>
      <c r="U68" s="524">
        <f>ROUND(E68*T68,2)</f>
        <v>0</v>
      </c>
      <c r="V68" s="510"/>
      <c r="W68" s="510"/>
      <c r="X68" s="510"/>
      <c r="Y68" s="510"/>
      <c r="Z68" s="510"/>
      <c r="AA68" s="510"/>
      <c r="AB68" s="510"/>
      <c r="AC68" s="510"/>
      <c r="AD68" s="510"/>
      <c r="AE68" s="510" t="s">
        <v>618</v>
      </c>
      <c r="AF68" s="510"/>
      <c r="AG68" s="510"/>
      <c r="AH68" s="510"/>
      <c r="AI68" s="510"/>
      <c r="AJ68" s="510"/>
      <c r="AK68" s="510"/>
      <c r="AL68" s="510"/>
      <c r="AM68" s="510"/>
      <c r="AN68" s="510"/>
      <c r="AO68" s="510"/>
      <c r="AP68" s="510"/>
      <c r="AQ68" s="510"/>
      <c r="AR68" s="510"/>
      <c r="AS68" s="510"/>
      <c r="AT68" s="510"/>
      <c r="AU68" s="510"/>
      <c r="AV68" s="510"/>
      <c r="AW68" s="510"/>
      <c r="AX68" s="510"/>
      <c r="AY68" s="510"/>
      <c r="AZ68" s="510"/>
      <c r="BA68" s="510"/>
      <c r="BB68" s="510"/>
      <c r="BC68" s="510"/>
      <c r="BD68" s="510"/>
      <c r="BE68" s="510"/>
      <c r="BF68" s="510"/>
      <c r="BG68" s="510"/>
      <c r="BH68" s="510"/>
    </row>
    <row r="69" spans="1:30" ht="12.75">
      <c r="A69" s="526"/>
      <c r="B69" s="527" t="s">
        <v>732</v>
      </c>
      <c r="C69" s="528" t="s">
        <v>732</v>
      </c>
      <c r="D69" s="529"/>
      <c r="E69" s="526"/>
      <c r="F69" s="526"/>
      <c r="G69" s="526"/>
      <c r="H69" s="526"/>
      <c r="I69" s="526"/>
      <c r="J69" s="526"/>
      <c r="K69" s="526"/>
      <c r="L69" s="526"/>
      <c r="M69" s="526"/>
      <c r="N69" s="526"/>
      <c r="O69" s="526"/>
      <c r="P69" s="526"/>
      <c r="Q69" s="526"/>
      <c r="R69" s="526"/>
      <c r="S69" s="526"/>
      <c r="T69" s="526"/>
      <c r="U69" s="526"/>
      <c r="AC69">
        <v>15</v>
      </c>
      <c r="AD69">
        <v>21</v>
      </c>
    </row>
    <row r="70" spans="1:21" ht="12.75">
      <c r="A70" s="526"/>
      <c r="B70" s="527" t="s">
        <v>732</v>
      </c>
      <c r="C70" s="528" t="s">
        <v>732</v>
      </c>
      <c r="D70" s="529"/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</row>
    <row r="71" spans="3:31" ht="12.75">
      <c r="C71" s="530"/>
      <c r="D71" s="319"/>
      <c r="AE71" t="s">
        <v>733</v>
      </c>
    </row>
    <row r="72" ht="12.75">
      <c r="D72" s="319"/>
    </row>
    <row r="73" ht="12.75">
      <c r="D73" s="319"/>
    </row>
    <row r="74" ht="12.75">
      <c r="D74" s="319"/>
    </row>
    <row r="75" ht="12.75">
      <c r="D75" s="319"/>
    </row>
    <row r="76" ht="12.75">
      <c r="D76" s="319"/>
    </row>
    <row r="77" ht="12.75">
      <c r="D77" s="319"/>
    </row>
    <row r="78" ht="12.75">
      <c r="D78" s="319"/>
    </row>
    <row r="79" ht="12.75">
      <c r="D79" s="319"/>
    </row>
    <row r="80" ht="12.75">
      <c r="D80" s="319"/>
    </row>
    <row r="81" ht="12.75">
      <c r="D81" s="319"/>
    </row>
    <row r="82" ht="12.75">
      <c r="D82" s="319"/>
    </row>
    <row r="83" ht="12.75">
      <c r="D83" s="319"/>
    </row>
    <row r="84" ht="12.75">
      <c r="D84" s="319"/>
    </row>
    <row r="85" ht="12.75">
      <c r="D85" s="319"/>
    </row>
    <row r="86" ht="12.75">
      <c r="D86" s="319"/>
    </row>
    <row r="87" ht="12.75">
      <c r="D87" s="319"/>
    </row>
    <row r="88" ht="12.75">
      <c r="D88" s="319"/>
    </row>
    <row r="89" ht="12.75">
      <c r="D89" s="319"/>
    </row>
    <row r="90" ht="12.75">
      <c r="D90" s="319"/>
    </row>
    <row r="91" ht="12.75">
      <c r="D91" s="319"/>
    </row>
    <row r="92" ht="12.75">
      <c r="D92" s="319"/>
    </row>
    <row r="93" ht="12.75">
      <c r="D93" s="319"/>
    </row>
    <row r="94" ht="12.75">
      <c r="D94" s="319"/>
    </row>
    <row r="95" ht="12.75">
      <c r="D95" s="319"/>
    </row>
    <row r="96" ht="12.75">
      <c r="D96" s="319"/>
    </row>
    <row r="97" ht="12.75">
      <c r="D97" s="319"/>
    </row>
    <row r="98" ht="12.75">
      <c r="D98" s="319"/>
    </row>
    <row r="99" ht="12.75">
      <c r="D99" s="319"/>
    </row>
    <row r="100" ht="12.75">
      <c r="D100" s="319"/>
    </row>
    <row r="101" ht="12.75">
      <c r="D101" s="319"/>
    </row>
    <row r="102" ht="12.75">
      <c r="D102" s="319"/>
    </row>
    <row r="103" ht="12.75">
      <c r="D103" s="319"/>
    </row>
    <row r="104" ht="12.75">
      <c r="D104" s="319"/>
    </row>
    <row r="105" ht="12.75">
      <c r="D105" s="319"/>
    </row>
    <row r="106" ht="12.75">
      <c r="D106" s="319"/>
    </row>
    <row r="107" ht="12.75">
      <c r="D107" s="319"/>
    </row>
    <row r="108" ht="12.75">
      <c r="D108" s="319"/>
    </row>
    <row r="109" ht="12.75">
      <c r="D109" s="319"/>
    </row>
    <row r="110" ht="12.75">
      <c r="D110" s="319"/>
    </row>
    <row r="111" ht="12.75">
      <c r="D111" s="319"/>
    </row>
    <row r="112" ht="12.75">
      <c r="D112" s="319"/>
    </row>
    <row r="113" ht="12.75">
      <c r="D113" s="319"/>
    </row>
    <row r="114" ht="12.75">
      <c r="D114" s="319"/>
    </row>
    <row r="115" ht="12.75">
      <c r="D115" s="319"/>
    </row>
    <row r="116" ht="12.75">
      <c r="D116" s="319"/>
    </row>
    <row r="117" ht="12.75">
      <c r="D117" s="319"/>
    </row>
    <row r="118" ht="12.75">
      <c r="D118" s="319"/>
    </row>
    <row r="119" ht="12.75">
      <c r="D119" s="319"/>
    </row>
    <row r="120" ht="12.75">
      <c r="D120" s="319"/>
    </row>
    <row r="121" ht="12.75">
      <c r="D121" s="319"/>
    </row>
    <row r="122" ht="12.75">
      <c r="D122" s="319"/>
    </row>
    <row r="123" ht="12.75">
      <c r="D123" s="319"/>
    </row>
    <row r="124" ht="12.75">
      <c r="D124" s="319"/>
    </row>
    <row r="125" ht="12.75">
      <c r="D125" s="319"/>
    </row>
    <row r="126" ht="12.75">
      <c r="D126" s="319"/>
    </row>
    <row r="127" ht="12.75">
      <c r="D127" s="319"/>
    </row>
    <row r="128" ht="12.75">
      <c r="D128" s="319"/>
    </row>
    <row r="129" ht="12.75">
      <c r="D129" s="319"/>
    </row>
    <row r="130" ht="12.75">
      <c r="D130" s="319"/>
    </row>
    <row r="131" ht="12.75">
      <c r="D131" s="319"/>
    </row>
    <row r="132" ht="12.75">
      <c r="D132" s="319"/>
    </row>
    <row r="133" ht="12.75">
      <c r="D133" s="319"/>
    </row>
    <row r="134" ht="12.75">
      <c r="D134" s="319"/>
    </row>
    <row r="135" ht="12.75">
      <c r="D135" s="319"/>
    </row>
    <row r="136" ht="12.75">
      <c r="D136" s="319"/>
    </row>
    <row r="137" ht="12.75">
      <c r="D137" s="319"/>
    </row>
    <row r="138" ht="12.75">
      <c r="D138" s="319"/>
    </row>
    <row r="139" ht="12.75">
      <c r="D139" s="319"/>
    </row>
    <row r="140" ht="12.75">
      <c r="D140" s="319"/>
    </row>
    <row r="141" ht="12.75">
      <c r="D141" s="319"/>
    </row>
    <row r="142" ht="12.75">
      <c r="D142" s="319"/>
    </row>
    <row r="143" ht="12.75">
      <c r="D143" s="319"/>
    </row>
    <row r="144" ht="12.75">
      <c r="D144" s="319"/>
    </row>
    <row r="145" ht="12.75">
      <c r="D145" s="319"/>
    </row>
    <row r="146" ht="12.75">
      <c r="D146" s="319"/>
    </row>
    <row r="147" ht="12.75">
      <c r="D147" s="319"/>
    </row>
    <row r="148" ht="12.75">
      <c r="D148" s="319"/>
    </row>
    <row r="149" ht="12.75">
      <c r="D149" s="319"/>
    </row>
    <row r="150" ht="12.75">
      <c r="D150" s="319"/>
    </row>
    <row r="151" ht="12.75">
      <c r="D151" s="319"/>
    </row>
    <row r="152" ht="12.75">
      <c r="D152" s="319"/>
    </row>
    <row r="153" ht="12.75">
      <c r="D153" s="319"/>
    </row>
    <row r="154" ht="12.75">
      <c r="D154" s="319"/>
    </row>
    <row r="155" ht="12.75">
      <c r="D155" s="319"/>
    </row>
    <row r="156" ht="12.75">
      <c r="D156" s="319"/>
    </row>
    <row r="157" ht="12.75">
      <c r="D157" s="319"/>
    </row>
    <row r="158" ht="12.75">
      <c r="D158" s="319"/>
    </row>
    <row r="159" ht="12.75">
      <c r="D159" s="319"/>
    </row>
    <row r="160" ht="12.75">
      <c r="D160" s="319"/>
    </row>
    <row r="161" ht="12.75">
      <c r="D161" s="319"/>
    </row>
    <row r="162" ht="12.75">
      <c r="D162" s="319"/>
    </row>
    <row r="163" ht="12.75">
      <c r="D163" s="319"/>
    </row>
    <row r="164" ht="12.75">
      <c r="D164" s="319"/>
    </row>
    <row r="165" ht="12.75">
      <c r="D165" s="319"/>
    </row>
    <row r="166" ht="12.75">
      <c r="D166" s="319"/>
    </row>
    <row r="167" ht="12.75">
      <c r="D167" s="319"/>
    </row>
    <row r="168" ht="12.75">
      <c r="D168" s="319"/>
    </row>
    <row r="169" ht="12.75">
      <c r="D169" s="319"/>
    </row>
    <row r="170" ht="12.75">
      <c r="D170" s="319"/>
    </row>
    <row r="171" ht="12.75">
      <c r="D171" s="319"/>
    </row>
    <row r="172" ht="12.75">
      <c r="D172" s="319"/>
    </row>
    <row r="173" ht="12.75">
      <c r="D173" s="319"/>
    </row>
    <row r="174" ht="12.75">
      <c r="D174" s="319"/>
    </row>
    <row r="175" ht="12.75">
      <c r="D175" s="319"/>
    </row>
    <row r="176" ht="12.75">
      <c r="D176" s="319"/>
    </row>
    <row r="177" ht="12.75">
      <c r="D177" s="319"/>
    </row>
    <row r="178" ht="12.75">
      <c r="D178" s="319"/>
    </row>
    <row r="179" ht="12.75">
      <c r="D179" s="319"/>
    </row>
    <row r="180" ht="12.75">
      <c r="D180" s="319"/>
    </row>
    <row r="181" ht="12.75">
      <c r="D181" s="319"/>
    </row>
    <row r="182" ht="12.75">
      <c r="D182" s="319"/>
    </row>
    <row r="183" ht="12.75">
      <c r="D183" s="319"/>
    </row>
    <row r="184" ht="12.75">
      <c r="D184" s="319"/>
    </row>
    <row r="185" ht="12.75">
      <c r="D185" s="319"/>
    </row>
    <row r="186" ht="12.75">
      <c r="D186" s="319"/>
    </row>
    <row r="187" ht="12.75">
      <c r="D187" s="319"/>
    </row>
    <row r="188" ht="12.75">
      <c r="D188" s="319"/>
    </row>
    <row r="189" ht="12.75">
      <c r="D189" s="319"/>
    </row>
    <row r="190" ht="12.75">
      <c r="D190" s="319"/>
    </row>
    <row r="191" ht="12.75">
      <c r="D191" s="319"/>
    </row>
    <row r="192" ht="12.75">
      <c r="D192" s="319"/>
    </row>
    <row r="193" ht="12.75">
      <c r="D193" s="319"/>
    </row>
    <row r="194" ht="12.75">
      <c r="D194" s="319"/>
    </row>
    <row r="195" ht="12.75">
      <c r="D195" s="319"/>
    </row>
    <row r="196" ht="12.75">
      <c r="D196" s="319"/>
    </row>
    <row r="197" ht="12.75">
      <c r="D197" s="319"/>
    </row>
    <row r="198" ht="12.75">
      <c r="D198" s="319"/>
    </row>
    <row r="199" ht="12.75">
      <c r="D199" s="319"/>
    </row>
    <row r="200" ht="12.75">
      <c r="D200" s="319"/>
    </row>
    <row r="201" ht="12.75">
      <c r="D201" s="319"/>
    </row>
    <row r="202" ht="12.75">
      <c r="D202" s="319"/>
    </row>
    <row r="203" ht="12.75">
      <c r="D203" s="319"/>
    </row>
    <row r="204" ht="12.75">
      <c r="D204" s="319"/>
    </row>
    <row r="205" ht="12.75">
      <c r="D205" s="319"/>
    </row>
    <row r="206" ht="12.75">
      <c r="D206" s="319"/>
    </row>
    <row r="207" ht="12.75">
      <c r="D207" s="319"/>
    </row>
    <row r="208" ht="12.75">
      <c r="D208" s="319"/>
    </row>
    <row r="209" ht="12.75">
      <c r="D209" s="319"/>
    </row>
    <row r="210" ht="12.75">
      <c r="D210" s="319"/>
    </row>
    <row r="211" ht="12.75">
      <c r="D211" s="319"/>
    </row>
    <row r="212" ht="12.75">
      <c r="D212" s="319"/>
    </row>
    <row r="213" ht="12.75">
      <c r="D213" s="319"/>
    </row>
    <row r="214" ht="12.75">
      <c r="D214" s="319"/>
    </row>
    <row r="215" ht="12.75">
      <c r="D215" s="319"/>
    </row>
    <row r="216" ht="12.75">
      <c r="D216" s="319"/>
    </row>
    <row r="217" ht="12.75">
      <c r="D217" s="319"/>
    </row>
    <row r="218" ht="12.75">
      <c r="D218" s="319"/>
    </row>
    <row r="219" ht="12.75">
      <c r="D219" s="319"/>
    </row>
    <row r="220" ht="12.75">
      <c r="D220" s="319"/>
    </row>
    <row r="221" ht="12.75">
      <c r="D221" s="319"/>
    </row>
    <row r="222" ht="12.75">
      <c r="D222" s="319"/>
    </row>
    <row r="223" ht="12.75">
      <c r="D223" s="319"/>
    </row>
    <row r="224" ht="12.75">
      <c r="D224" s="319"/>
    </row>
    <row r="225" ht="12.75">
      <c r="D225" s="319"/>
    </row>
    <row r="226" ht="12.75">
      <c r="D226" s="319"/>
    </row>
    <row r="227" ht="12.75">
      <c r="D227" s="319"/>
    </row>
    <row r="228" ht="12.75">
      <c r="D228" s="319"/>
    </row>
    <row r="229" ht="12.75">
      <c r="D229" s="319"/>
    </row>
    <row r="230" ht="12.75">
      <c r="D230" s="319"/>
    </row>
    <row r="231" ht="12.75">
      <c r="D231" s="319"/>
    </row>
    <row r="232" ht="12.75">
      <c r="D232" s="319"/>
    </row>
    <row r="233" ht="12.75">
      <c r="D233" s="319"/>
    </row>
    <row r="234" ht="12.75">
      <c r="D234" s="319"/>
    </row>
    <row r="235" ht="12.75">
      <c r="D235" s="319"/>
    </row>
    <row r="236" ht="12.75">
      <c r="D236" s="319"/>
    </row>
    <row r="237" ht="12.75">
      <c r="D237" s="319"/>
    </row>
    <row r="238" ht="12.75">
      <c r="D238" s="319"/>
    </row>
    <row r="239" ht="12.75">
      <c r="D239" s="319"/>
    </row>
    <row r="240" ht="12.75">
      <c r="D240" s="319"/>
    </row>
    <row r="241" ht="12.75">
      <c r="D241" s="319"/>
    </row>
    <row r="242" ht="12.75">
      <c r="D242" s="319"/>
    </row>
    <row r="243" ht="12.75">
      <c r="D243" s="319"/>
    </row>
    <row r="244" ht="12.75">
      <c r="D244" s="319"/>
    </row>
    <row r="245" ht="12.75">
      <c r="D245" s="319"/>
    </row>
    <row r="246" ht="12.75">
      <c r="D246" s="319"/>
    </row>
    <row r="247" ht="12.75">
      <c r="D247" s="319"/>
    </row>
    <row r="248" ht="12.75">
      <c r="D248" s="319"/>
    </row>
    <row r="249" ht="12.75">
      <c r="D249" s="319"/>
    </row>
    <row r="250" ht="12.75">
      <c r="D250" s="319"/>
    </row>
    <row r="251" ht="12.75">
      <c r="D251" s="319"/>
    </row>
    <row r="252" ht="12.75">
      <c r="D252" s="319"/>
    </row>
    <row r="253" ht="12.75">
      <c r="D253" s="319"/>
    </row>
    <row r="254" ht="12.75">
      <c r="D254" s="319"/>
    </row>
    <row r="255" ht="12.75">
      <c r="D255" s="319"/>
    </row>
    <row r="256" ht="12.75">
      <c r="D256" s="319"/>
    </row>
    <row r="257" ht="12.75">
      <c r="D257" s="319"/>
    </row>
    <row r="258" ht="12.75">
      <c r="D258" s="319"/>
    </row>
    <row r="259" ht="12.75">
      <c r="D259" s="319"/>
    </row>
    <row r="260" ht="12.75">
      <c r="D260" s="319"/>
    </row>
    <row r="261" ht="12.75">
      <c r="D261" s="319"/>
    </row>
    <row r="262" ht="12.75">
      <c r="D262" s="319"/>
    </row>
    <row r="263" ht="12.75">
      <c r="D263" s="319"/>
    </row>
    <row r="264" ht="12.75">
      <c r="D264" s="319"/>
    </row>
    <row r="265" ht="12.75">
      <c r="D265" s="319"/>
    </row>
    <row r="266" ht="12.75">
      <c r="D266" s="319"/>
    </row>
    <row r="267" ht="12.75">
      <c r="D267" s="319"/>
    </row>
    <row r="268" ht="12.75">
      <c r="D268" s="319"/>
    </row>
    <row r="269" ht="12.75">
      <c r="D269" s="319"/>
    </row>
    <row r="270" ht="12.75">
      <c r="D270" s="319"/>
    </row>
    <row r="271" ht="12.75">
      <c r="D271" s="319"/>
    </row>
    <row r="272" ht="12.75">
      <c r="D272" s="319"/>
    </row>
    <row r="273" ht="12.75">
      <c r="D273" s="319"/>
    </row>
    <row r="274" ht="12.75">
      <c r="D274" s="319"/>
    </row>
    <row r="275" ht="12.75">
      <c r="D275" s="319"/>
    </row>
    <row r="276" ht="12.75">
      <c r="D276" s="319"/>
    </row>
    <row r="277" ht="12.75">
      <c r="D277" s="319"/>
    </row>
    <row r="278" ht="12.75">
      <c r="D278" s="319"/>
    </row>
    <row r="279" ht="12.75">
      <c r="D279" s="319"/>
    </row>
    <row r="280" ht="12.75">
      <c r="D280" s="319"/>
    </row>
    <row r="281" ht="12.75">
      <c r="D281" s="319"/>
    </row>
    <row r="282" ht="12.75">
      <c r="D282" s="319"/>
    </row>
    <row r="283" ht="12.75">
      <c r="D283" s="319"/>
    </row>
    <row r="284" ht="12.75">
      <c r="D284" s="319"/>
    </row>
    <row r="285" ht="12.75">
      <c r="D285" s="319"/>
    </row>
    <row r="286" ht="12.75">
      <c r="D286" s="319"/>
    </row>
    <row r="287" ht="12.75">
      <c r="D287" s="319"/>
    </row>
    <row r="288" ht="12.75">
      <c r="D288" s="319"/>
    </row>
    <row r="289" ht="12.75">
      <c r="D289" s="319"/>
    </row>
    <row r="290" ht="12.75">
      <c r="D290" s="319"/>
    </row>
    <row r="291" ht="12.75">
      <c r="D291" s="319"/>
    </row>
    <row r="292" ht="12.75">
      <c r="D292" s="319"/>
    </row>
    <row r="293" ht="12.75">
      <c r="D293" s="319"/>
    </row>
    <row r="294" ht="12.75">
      <c r="D294" s="319"/>
    </row>
    <row r="295" ht="12.75">
      <c r="D295" s="319"/>
    </row>
    <row r="296" ht="12.75">
      <c r="D296" s="319"/>
    </row>
    <row r="297" ht="12.75">
      <c r="D297" s="319"/>
    </row>
    <row r="298" ht="12.75">
      <c r="D298" s="319"/>
    </row>
    <row r="299" ht="12.75">
      <c r="D299" s="319"/>
    </row>
    <row r="300" ht="12.75">
      <c r="D300" s="319"/>
    </row>
    <row r="301" ht="12.75">
      <c r="D301" s="319"/>
    </row>
    <row r="302" ht="12.75">
      <c r="D302" s="319"/>
    </row>
    <row r="303" ht="12.75">
      <c r="D303" s="319"/>
    </row>
    <row r="304" ht="12.75">
      <c r="D304" s="319"/>
    </row>
    <row r="305" ht="12.75">
      <c r="D305" s="319"/>
    </row>
    <row r="306" ht="12.75">
      <c r="D306" s="319"/>
    </row>
    <row r="307" ht="12.75">
      <c r="D307" s="319"/>
    </row>
    <row r="308" ht="12.75">
      <c r="D308" s="319"/>
    </row>
    <row r="309" ht="12.75">
      <c r="D309" s="319"/>
    </row>
    <row r="310" ht="12.75">
      <c r="D310" s="319"/>
    </row>
    <row r="311" ht="12.75">
      <c r="D311" s="319"/>
    </row>
    <row r="312" ht="12.75">
      <c r="D312" s="319"/>
    </row>
    <row r="313" ht="12.75">
      <c r="D313" s="319"/>
    </row>
    <row r="314" ht="12.75">
      <c r="D314" s="319"/>
    </row>
    <row r="315" ht="12.75">
      <c r="D315" s="319"/>
    </row>
    <row r="316" ht="12.75">
      <c r="D316" s="319"/>
    </row>
    <row r="317" ht="12.75">
      <c r="D317" s="319"/>
    </row>
    <row r="318" ht="12.75">
      <c r="D318" s="319"/>
    </row>
    <row r="319" ht="12.75">
      <c r="D319" s="319"/>
    </row>
    <row r="320" ht="12.75">
      <c r="D320" s="319"/>
    </row>
    <row r="321" ht="12.75">
      <c r="D321" s="319"/>
    </row>
    <row r="322" ht="12.75">
      <c r="D322" s="319"/>
    </row>
    <row r="323" ht="12.75">
      <c r="D323" s="319"/>
    </row>
    <row r="324" ht="12.75">
      <c r="D324" s="319"/>
    </row>
    <row r="325" ht="12.75">
      <c r="D325" s="319"/>
    </row>
    <row r="326" ht="12.75">
      <c r="D326" s="319"/>
    </row>
    <row r="327" ht="12.75">
      <c r="D327" s="319"/>
    </row>
    <row r="328" ht="12.75">
      <c r="D328" s="319"/>
    </row>
    <row r="329" ht="12.75">
      <c r="D329" s="319"/>
    </row>
    <row r="330" ht="12.75">
      <c r="D330" s="319"/>
    </row>
    <row r="331" ht="12.75">
      <c r="D331" s="319"/>
    </row>
    <row r="332" ht="12.75">
      <c r="D332" s="319"/>
    </row>
    <row r="333" ht="12.75">
      <c r="D333" s="319"/>
    </row>
    <row r="334" ht="12.75">
      <c r="D334" s="319"/>
    </row>
    <row r="335" ht="12.75">
      <c r="D335" s="319"/>
    </row>
    <row r="336" ht="12.75">
      <c r="D336" s="319"/>
    </row>
    <row r="337" ht="12.75">
      <c r="D337" s="319"/>
    </row>
    <row r="338" ht="12.75">
      <c r="D338" s="319"/>
    </row>
    <row r="339" ht="12.75">
      <c r="D339" s="319"/>
    </row>
    <row r="340" ht="12.75">
      <c r="D340" s="319"/>
    </row>
    <row r="341" ht="12.75">
      <c r="D341" s="319"/>
    </row>
    <row r="342" ht="12.75">
      <c r="D342" s="319"/>
    </row>
    <row r="343" ht="12.75">
      <c r="D343" s="319"/>
    </row>
    <row r="344" ht="12.75">
      <c r="D344" s="319"/>
    </row>
    <row r="345" ht="12.75">
      <c r="D345" s="319"/>
    </row>
    <row r="346" ht="12.75">
      <c r="D346" s="319"/>
    </row>
    <row r="347" ht="12.75">
      <c r="D347" s="319"/>
    </row>
    <row r="348" ht="12.75">
      <c r="D348" s="319"/>
    </row>
    <row r="349" ht="12.75">
      <c r="D349" s="319"/>
    </row>
    <row r="350" ht="12.75">
      <c r="D350" s="319"/>
    </row>
    <row r="351" ht="12.75">
      <c r="D351" s="319"/>
    </row>
    <row r="352" ht="12.75">
      <c r="D352" s="319"/>
    </row>
    <row r="353" ht="12.75">
      <c r="D353" s="319"/>
    </row>
    <row r="354" ht="12.75">
      <c r="D354" s="319"/>
    </row>
    <row r="355" ht="12.75">
      <c r="D355" s="319"/>
    </row>
    <row r="356" ht="12.75">
      <c r="D356" s="319"/>
    </row>
    <row r="357" ht="12.75">
      <c r="D357" s="319"/>
    </row>
    <row r="358" ht="12.75">
      <c r="D358" s="319"/>
    </row>
    <row r="359" ht="12.75">
      <c r="D359" s="319"/>
    </row>
    <row r="360" ht="12.75">
      <c r="D360" s="319"/>
    </row>
    <row r="361" ht="12.75">
      <c r="D361" s="319"/>
    </row>
    <row r="362" ht="12.75">
      <c r="D362" s="319"/>
    </row>
    <row r="363" ht="12.75">
      <c r="D363" s="319"/>
    </row>
    <row r="364" ht="12.75">
      <c r="D364" s="319"/>
    </row>
    <row r="365" ht="12.75">
      <c r="D365" s="319"/>
    </row>
    <row r="366" ht="12.75">
      <c r="D366" s="319"/>
    </row>
    <row r="367" ht="12.75">
      <c r="D367" s="319"/>
    </row>
    <row r="368" ht="12.75">
      <c r="D368" s="319"/>
    </row>
    <row r="369" ht="12.75">
      <c r="D369" s="319"/>
    </row>
    <row r="370" ht="12.75">
      <c r="D370" s="319"/>
    </row>
    <row r="371" ht="12.75">
      <c r="D371" s="319"/>
    </row>
    <row r="372" ht="12.75">
      <c r="D372" s="319"/>
    </row>
    <row r="373" ht="12.75">
      <c r="D373" s="319"/>
    </row>
    <row r="374" ht="12.75">
      <c r="D374" s="319"/>
    </row>
    <row r="375" ht="12.75">
      <c r="D375" s="319"/>
    </row>
    <row r="376" ht="12.75">
      <c r="D376" s="319"/>
    </row>
    <row r="377" ht="12.75">
      <c r="D377" s="319"/>
    </row>
    <row r="378" ht="12.75">
      <c r="D378" s="319"/>
    </row>
    <row r="379" ht="12.75">
      <c r="D379" s="319"/>
    </row>
    <row r="380" ht="12.75">
      <c r="D380" s="319"/>
    </row>
    <row r="381" ht="12.75">
      <c r="D381" s="319"/>
    </row>
    <row r="382" ht="12.75">
      <c r="D382" s="319"/>
    </row>
    <row r="383" ht="12.75">
      <c r="D383" s="319"/>
    </row>
    <row r="384" ht="12.75">
      <c r="D384" s="319"/>
    </row>
    <row r="385" ht="12.75">
      <c r="D385" s="319"/>
    </row>
    <row r="386" ht="12.75">
      <c r="D386" s="319"/>
    </row>
    <row r="387" ht="12.75">
      <c r="D387" s="319"/>
    </row>
    <row r="388" ht="12.75">
      <c r="D388" s="319"/>
    </row>
    <row r="389" ht="12.75">
      <c r="D389" s="319"/>
    </row>
    <row r="390" ht="12.75">
      <c r="D390" s="319"/>
    </row>
    <row r="391" ht="12.75">
      <c r="D391" s="319"/>
    </row>
    <row r="392" ht="12.75">
      <c r="D392" s="319"/>
    </row>
    <row r="393" ht="12.75">
      <c r="D393" s="319"/>
    </row>
    <row r="394" ht="12.75">
      <c r="D394" s="319"/>
    </row>
    <row r="395" ht="12.75">
      <c r="D395" s="319"/>
    </row>
    <row r="396" ht="12.75">
      <c r="D396" s="319"/>
    </row>
    <row r="397" ht="12.75">
      <c r="D397" s="319"/>
    </row>
    <row r="398" ht="12.75">
      <c r="D398" s="319"/>
    </row>
    <row r="399" ht="12.75">
      <c r="D399" s="319"/>
    </row>
    <row r="400" ht="12.75">
      <c r="D400" s="319"/>
    </row>
    <row r="401" ht="12.75">
      <c r="D401" s="319"/>
    </row>
    <row r="402" ht="12.75">
      <c r="D402" s="319"/>
    </row>
    <row r="403" ht="12.75">
      <c r="D403" s="319"/>
    </row>
    <row r="404" ht="12.75">
      <c r="D404" s="319"/>
    </row>
    <row r="405" ht="12.75">
      <c r="D405" s="319"/>
    </row>
    <row r="406" ht="12.75">
      <c r="D406" s="319"/>
    </row>
    <row r="407" ht="12.75">
      <c r="D407" s="319"/>
    </row>
    <row r="408" ht="12.75">
      <c r="D408" s="319"/>
    </row>
    <row r="409" ht="12.75">
      <c r="D409" s="319"/>
    </row>
    <row r="410" ht="12.75">
      <c r="D410" s="319"/>
    </row>
    <row r="411" ht="12.75">
      <c r="D411" s="319"/>
    </row>
    <row r="412" ht="12.75">
      <c r="D412" s="319"/>
    </row>
    <row r="413" ht="12.75">
      <c r="D413" s="319"/>
    </row>
    <row r="414" ht="12.75">
      <c r="D414" s="319"/>
    </row>
    <row r="415" ht="12.75">
      <c r="D415" s="319"/>
    </row>
    <row r="416" ht="12.75">
      <c r="D416" s="319"/>
    </row>
    <row r="417" ht="12.75">
      <c r="D417" s="319"/>
    </row>
    <row r="418" ht="12.75">
      <c r="D418" s="319"/>
    </row>
    <row r="419" ht="12.75">
      <c r="D419" s="319"/>
    </row>
    <row r="420" ht="12.75">
      <c r="D420" s="319"/>
    </row>
    <row r="421" ht="12.75">
      <c r="D421" s="319"/>
    </row>
    <row r="422" ht="12.75">
      <c r="D422" s="319"/>
    </row>
    <row r="423" ht="12.75">
      <c r="D423" s="319"/>
    </row>
    <row r="424" ht="12.75">
      <c r="D424" s="319"/>
    </row>
    <row r="425" ht="12.75">
      <c r="D425" s="319"/>
    </row>
    <row r="426" ht="12.75">
      <c r="D426" s="319"/>
    </row>
    <row r="427" ht="12.75">
      <c r="D427" s="319"/>
    </row>
    <row r="428" ht="12.75">
      <c r="D428" s="319"/>
    </row>
    <row r="429" ht="12.75">
      <c r="D429" s="319"/>
    </row>
    <row r="430" ht="12.75">
      <c r="D430" s="319"/>
    </row>
    <row r="431" ht="12.75">
      <c r="D431" s="319"/>
    </row>
    <row r="432" ht="12.75">
      <c r="D432" s="319"/>
    </row>
    <row r="433" ht="12.75">
      <c r="D433" s="319"/>
    </row>
    <row r="434" ht="12.75">
      <c r="D434" s="319"/>
    </row>
    <row r="435" ht="12.75">
      <c r="D435" s="319"/>
    </row>
    <row r="436" ht="12.75">
      <c r="D436" s="319"/>
    </row>
    <row r="437" ht="12.75">
      <c r="D437" s="319"/>
    </row>
    <row r="438" ht="12.75">
      <c r="D438" s="319"/>
    </row>
    <row r="439" ht="12.75">
      <c r="D439" s="319"/>
    </row>
    <row r="440" ht="12.75">
      <c r="D440" s="319"/>
    </row>
    <row r="441" ht="12.75">
      <c r="D441" s="319"/>
    </row>
    <row r="442" ht="12.75">
      <c r="D442" s="319"/>
    </row>
    <row r="443" ht="12.75">
      <c r="D443" s="319"/>
    </row>
    <row r="444" ht="12.75">
      <c r="D444" s="319"/>
    </row>
    <row r="445" ht="12.75">
      <c r="D445" s="319"/>
    </row>
    <row r="446" ht="12.75">
      <c r="D446" s="319"/>
    </row>
    <row r="447" ht="12.75">
      <c r="D447" s="319"/>
    </row>
    <row r="448" ht="12.75">
      <c r="D448" s="319"/>
    </row>
    <row r="449" ht="12.75">
      <c r="D449" s="319"/>
    </row>
    <row r="450" ht="12.75">
      <c r="D450" s="319"/>
    </row>
    <row r="451" ht="12.75">
      <c r="D451" s="319"/>
    </row>
    <row r="452" ht="12.75">
      <c r="D452" s="319"/>
    </row>
    <row r="453" ht="12.75">
      <c r="D453" s="319"/>
    </row>
    <row r="454" ht="12.75">
      <c r="D454" s="319"/>
    </row>
    <row r="455" ht="12.75">
      <c r="D455" s="319"/>
    </row>
    <row r="456" ht="12.75">
      <c r="D456" s="319"/>
    </row>
    <row r="457" ht="12.75">
      <c r="D457" s="319"/>
    </row>
    <row r="458" ht="12.75">
      <c r="D458" s="319"/>
    </row>
    <row r="459" ht="12.75">
      <c r="D459" s="319"/>
    </row>
    <row r="460" ht="12.75">
      <c r="D460" s="319"/>
    </row>
    <row r="461" ht="12.75">
      <c r="D461" s="319"/>
    </row>
    <row r="462" ht="12.75">
      <c r="D462" s="319"/>
    </row>
    <row r="463" ht="12.75">
      <c r="D463" s="319"/>
    </row>
    <row r="464" ht="12.75">
      <c r="D464" s="319"/>
    </row>
    <row r="465" ht="12.75">
      <c r="D465" s="319"/>
    </row>
    <row r="466" ht="12.75">
      <c r="D466" s="319"/>
    </row>
    <row r="467" ht="12.75">
      <c r="D467" s="319"/>
    </row>
    <row r="468" ht="12.75">
      <c r="D468" s="319"/>
    </row>
    <row r="469" ht="12.75">
      <c r="D469" s="319"/>
    </row>
    <row r="470" ht="12.75">
      <c r="D470" s="319"/>
    </row>
    <row r="471" ht="12.75">
      <c r="D471" s="319"/>
    </row>
    <row r="472" ht="12.75">
      <c r="D472" s="319"/>
    </row>
    <row r="473" ht="12.75">
      <c r="D473" s="319"/>
    </row>
    <row r="474" ht="12.75">
      <c r="D474" s="319"/>
    </row>
    <row r="475" ht="12.75">
      <c r="D475" s="319"/>
    </row>
    <row r="476" ht="12.75">
      <c r="D476" s="319"/>
    </row>
    <row r="477" ht="12.75">
      <c r="D477" s="319"/>
    </row>
    <row r="478" ht="12.75">
      <c r="D478" s="319"/>
    </row>
    <row r="479" ht="12.75">
      <c r="D479" s="319"/>
    </row>
    <row r="480" ht="12.75">
      <c r="D480" s="319"/>
    </row>
    <row r="481" ht="12.75">
      <c r="D481" s="319"/>
    </row>
    <row r="482" ht="12.75">
      <c r="D482" s="319"/>
    </row>
    <row r="483" ht="12.75">
      <c r="D483" s="319"/>
    </row>
    <row r="484" ht="12.75">
      <c r="D484" s="319"/>
    </row>
    <row r="485" ht="12.75">
      <c r="D485" s="319"/>
    </row>
    <row r="486" ht="12.75">
      <c r="D486" s="319"/>
    </row>
    <row r="487" ht="12.75">
      <c r="D487" s="319"/>
    </row>
    <row r="488" ht="12.75">
      <c r="D488" s="319"/>
    </row>
    <row r="489" ht="12.75">
      <c r="D489" s="319"/>
    </row>
    <row r="490" ht="12.75">
      <c r="D490" s="319"/>
    </row>
    <row r="491" ht="12.75">
      <c r="D491" s="319"/>
    </row>
    <row r="492" ht="12.75">
      <c r="D492" s="319"/>
    </row>
    <row r="493" ht="12.75">
      <c r="D493" s="319"/>
    </row>
    <row r="494" ht="12.75">
      <c r="D494" s="319"/>
    </row>
    <row r="495" ht="12.75">
      <c r="D495" s="319"/>
    </row>
    <row r="496" ht="12.75">
      <c r="D496" s="319"/>
    </row>
    <row r="497" ht="12.75">
      <c r="D497" s="319"/>
    </row>
    <row r="498" ht="12.75">
      <c r="D498" s="319"/>
    </row>
    <row r="499" ht="12.75">
      <c r="D499" s="319"/>
    </row>
    <row r="500" ht="12.75">
      <c r="D500" s="319"/>
    </row>
    <row r="501" ht="12.75">
      <c r="D501" s="319"/>
    </row>
    <row r="502" ht="12.75">
      <c r="D502" s="319"/>
    </row>
    <row r="503" ht="12.75">
      <c r="D503" s="319"/>
    </row>
    <row r="504" ht="12.75">
      <c r="D504" s="319"/>
    </row>
    <row r="505" ht="12.75">
      <c r="D505" s="319"/>
    </row>
    <row r="506" ht="12.75">
      <c r="D506" s="319"/>
    </row>
    <row r="507" ht="12.75">
      <c r="D507" s="319"/>
    </row>
    <row r="508" ht="12.75">
      <c r="D508" s="319"/>
    </row>
    <row r="509" ht="12.75">
      <c r="D509" s="319"/>
    </row>
    <row r="510" ht="12.75">
      <c r="D510" s="319"/>
    </row>
    <row r="511" ht="12.75">
      <c r="D511" s="319"/>
    </row>
    <row r="512" ht="12.75">
      <c r="D512" s="319"/>
    </row>
    <row r="513" ht="12.75">
      <c r="D513" s="319"/>
    </row>
    <row r="514" ht="12.75">
      <c r="D514" s="319"/>
    </row>
    <row r="515" ht="12.75">
      <c r="D515" s="319"/>
    </row>
    <row r="516" ht="12.75">
      <c r="D516" s="319"/>
    </row>
    <row r="517" ht="12.75">
      <c r="D517" s="319"/>
    </row>
    <row r="518" ht="12.75">
      <c r="D518" s="319"/>
    </row>
    <row r="519" ht="12.75">
      <c r="D519" s="319"/>
    </row>
    <row r="520" ht="12.75">
      <c r="D520" s="319"/>
    </row>
    <row r="521" ht="12.75">
      <c r="D521" s="319"/>
    </row>
    <row r="522" ht="12.75">
      <c r="D522" s="319"/>
    </row>
    <row r="523" ht="12.75">
      <c r="D523" s="319"/>
    </row>
    <row r="524" ht="12.75">
      <c r="D524" s="319"/>
    </row>
    <row r="525" ht="12.75">
      <c r="D525" s="319"/>
    </row>
    <row r="526" ht="12.75">
      <c r="D526" s="319"/>
    </row>
    <row r="527" ht="12.75">
      <c r="D527" s="319"/>
    </row>
    <row r="528" ht="12.75">
      <c r="D528" s="319"/>
    </row>
    <row r="529" ht="12.75">
      <c r="D529" s="319"/>
    </row>
    <row r="530" ht="12.75">
      <c r="D530" s="319"/>
    </row>
    <row r="531" ht="12.75">
      <c r="D531" s="319"/>
    </row>
    <row r="532" ht="12.75">
      <c r="D532" s="319"/>
    </row>
    <row r="533" ht="12.75">
      <c r="D533" s="319"/>
    </row>
    <row r="534" ht="12.75">
      <c r="D534" s="319"/>
    </row>
    <row r="535" ht="12.75">
      <c r="D535" s="319"/>
    </row>
    <row r="536" ht="12.75">
      <c r="D536" s="319"/>
    </row>
    <row r="537" ht="12.75">
      <c r="D537" s="319"/>
    </row>
    <row r="538" ht="12.75">
      <c r="D538" s="319"/>
    </row>
    <row r="539" ht="12.75">
      <c r="D539" s="319"/>
    </row>
    <row r="540" ht="12.75">
      <c r="D540" s="319"/>
    </row>
    <row r="541" ht="12.75">
      <c r="D541" s="319"/>
    </row>
    <row r="542" ht="12.75">
      <c r="D542" s="319"/>
    </row>
    <row r="543" ht="12.75">
      <c r="D543" s="319"/>
    </row>
    <row r="544" ht="12.75">
      <c r="D544" s="319"/>
    </row>
    <row r="545" ht="12.75">
      <c r="D545" s="319"/>
    </row>
    <row r="546" ht="12.75">
      <c r="D546" s="319"/>
    </row>
    <row r="547" ht="12.75">
      <c r="D547" s="319"/>
    </row>
    <row r="548" ht="12.75">
      <c r="D548" s="319"/>
    </row>
    <row r="549" ht="12.75">
      <c r="D549" s="319"/>
    </row>
    <row r="550" ht="12.75">
      <c r="D550" s="319"/>
    </row>
    <row r="551" ht="12.75">
      <c r="D551" s="319"/>
    </row>
    <row r="552" ht="12.75">
      <c r="D552" s="319"/>
    </row>
    <row r="553" ht="12.75">
      <c r="D553" s="319"/>
    </row>
    <row r="554" ht="12.75">
      <c r="D554" s="319"/>
    </row>
    <row r="555" ht="12.75">
      <c r="D555" s="319"/>
    </row>
    <row r="556" ht="12.75">
      <c r="D556" s="319"/>
    </row>
    <row r="557" ht="12.75">
      <c r="D557" s="319"/>
    </row>
    <row r="558" ht="12.75">
      <c r="D558" s="319"/>
    </row>
    <row r="559" ht="12.75">
      <c r="D559" s="319"/>
    </row>
    <row r="560" ht="12.75">
      <c r="D560" s="319"/>
    </row>
    <row r="561" ht="12.75">
      <c r="D561" s="319"/>
    </row>
    <row r="562" ht="12.75">
      <c r="D562" s="319"/>
    </row>
    <row r="563" ht="12.75">
      <c r="D563" s="319"/>
    </row>
    <row r="564" ht="12.75">
      <c r="D564" s="319"/>
    </row>
    <row r="565" ht="12.75">
      <c r="D565" s="319"/>
    </row>
    <row r="566" ht="12.75">
      <c r="D566" s="319"/>
    </row>
    <row r="567" ht="12.75">
      <c r="D567" s="319"/>
    </row>
    <row r="568" ht="12.75">
      <c r="D568" s="319"/>
    </row>
    <row r="569" ht="12.75">
      <c r="D569" s="319"/>
    </row>
    <row r="570" ht="12.75">
      <c r="D570" s="319"/>
    </row>
    <row r="571" ht="12.75">
      <c r="D571" s="319"/>
    </row>
    <row r="572" ht="12.75">
      <c r="D572" s="319"/>
    </row>
    <row r="573" ht="12.75">
      <c r="D573" s="319"/>
    </row>
    <row r="574" ht="12.75">
      <c r="D574" s="319"/>
    </row>
    <row r="575" ht="12.75">
      <c r="D575" s="319"/>
    </row>
    <row r="576" ht="12.75">
      <c r="D576" s="319"/>
    </row>
    <row r="577" ht="12.75">
      <c r="D577" s="319"/>
    </row>
    <row r="578" ht="12.75">
      <c r="D578" s="319"/>
    </row>
    <row r="579" ht="12.75">
      <c r="D579" s="319"/>
    </row>
    <row r="580" ht="12.75">
      <c r="D580" s="319"/>
    </row>
    <row r="581" ht="12.75">
      <c r="D581" s="319"/>
    </row>
    <row r="582" ht="12.75">
      <c r="D582" s="319"/>
    </row>
    <row r="583" ht="12.75">
      <c r="D583" s="319"/>
    </row>
    <row r="584" ht="12.75">
      <c r="D584" s="319"/>
    </row>
    <row r="585" ht="12.75">
      <c r="D585" s="319"/>
    </row>
    <row r="586" ht="12.75">
      <c r="D586" s="319"/>
    </row>
    <row r="587" ht="12.75">
      <c r="D587" s="319"/>
    </row>
    <row r="588" ht="12.75">
      <c r="D588" s="319"/>
    </row>
    <row r="589" ht="12.75">
      <c r="D589" s="319"/>
    </row>
    <row r="590" ht="12.75">
      <c r="D590" s="319"/>
    </row>
    <row r="591" ht="12.75">
      <c r="D591" s="319"/>
    </row>
    <row r="592" ht="12.75">
      <c r="D592" s="319"/>
    </row>
    <row r="593" ht="12.75">
      <c r="D593" s="319"/>
    </row>
    <row r="594" ht="12.75">
      <c r="D594" s="319"/>
    </row>
    <row r="595" ht="12.75">
      <c r="D595" s="319"/>
    </row>
    <row r="596" ht="12.75">
      <c r="D596" s="319"/>
    </row>
    <row r="597" ht="12.75">
      <c r="D597" s="319"/>
    </row>
    <row r="598" ht="12.75">
      <c r="D598" s="319"/>
    </row>
    <row r="599" ht="12.75">
      <c r="D599" s="319"/>
    </row>
    <row r="600" ht="12.75">
      <c r="D600" s="319"/>
    </row>
    <row r="601" ht="12.75">
      <c r="D601" s="319"/>
    </row>
    <row r="602" ht="12.75">
      <c r="D602" s="319"/>
    </row>
    <row r="603" ht="12.75">
      <c r="D603" s="319"/>
    </row>
    <row r="604" ht="12.75">
      <c r="D604" s="319"/>
    </row>
    <row r="605" ht="12.75">
      <c r="D605" s="319"/>
    </row>
    <row r="606" ht="12.75">
      <c r="D606" s="319"/>
    </row>
    <row r="607" ht="12.75">
      <c r="D607" s="319"/>
    </row>
    <row r="608" ht="12.75">
      <c r="D608" s="319"/>
    </row>
    <row r="609" ht="12.75">
      <c r="D609" s="319"/>
    </row>
    <row r="610" ht="12.75">
      <c r="D610" s="319"/>
    </row>
    <row r="611" ht="12.75">
      <c r="D611" s="319"/>
    </row>
    <row r="612" ht="12.75">
      <c r="D612" s="319"/>
    </row>
    <row r="613" ht="12.75">
      <c r="D613" s="319"/>
    </row>
    <row r="614" ht="12.75">
      <c r="D614" s="319"/>
    </row>
    <row r="615" ht="12.75">
      <c r="D615" s="319"/>
    </row>
    <row r="616" ht="12.75">
      <c r="D616" s="319"/>
    </row>
    <row r="617" ht="12.75">
      <c r="D617" s="319"/>
    </row>
    <row r="618" ht="12.75">
      <c r="D618" s="319"/>
    </row>
    <row r="619" ht="12.75">
      <c r="D619" s="319"/>
    </row>
    <row r="620" ht="12.75">
      <c r="D620" s="319"/>
    </row>
    <row r="621" ht="12.75">
      <c r="D621" s="319"/>
    </row>
    <row r="622" ht="12.75">
      <c r="D622" s="319"/>
    </row>
    <row r="623" ht="12.75">
      <c r="D623" s="319"/>
    </row>
    <row r="624" ht="12.75">
      <c r="D624" s="319"/>
    </row>
    <row r="625" ht="12.75">
      <c r="D625" s="319"/>
    </row>
    <row r="626" ht="12.75">
      <c r="D626" s="319"/>
    </row>
    <row r="627" ht="12.75">
      <c r="D627" s="319"/>
    </row>
    <row r="628" ht="12.75">
      <c r="D628" s="319"/>
    </row>
    <row r="629" ht="12.75">
      <c r="D629" s="319"/>
    </row>
    <row r="630" ht="12.75">
      <c r="D630" s="319"/>
    </row>
    <row r="631" ht="12.75">
      <c r="D631" s="319"/>
    </row>
    <row r="632" ht="12.75">
      <c r="D632" s="319"/>
    </row>
    <row r="633" ht="12.75">
      <c r="D633" s="319"/>
    </row>
    <row r="634" ht="12.75">
      <c r="D634" s="319"/>
    </row>
    <row r="635" ht="12.75">
      <c r="D635" s="319"/>
    </row>
    <row r="636" ht="12.75">
      <c r="D636" s="319"/>
    </row>
    <row r="637" ht="12.75">
      <c r="D637" s="319"/>
    </row>
    <row r="638" ht="12.75">
      <c r="D638" s="319"/>
    </row>
    <row r="639" ht="12.75">
      <c r="D639" s="319"/>
    </row>
    <row r="640" ht="12.75">
      <c r="D640" s="319"/>
    </row>
    <row r="641" ht="12.75">
      <c r="D641" s="319"/>
    </row>
    <row r="642" ht="12.75">
      <c r="D642" s="319"/>
    </row>
    <row r="643" ht="12.75">
      <c r="D643" s="319"/>
    </row>
    <row r="644" ht="12.75">
      <c r="D644" s="319"/>
    </row>
    <row r="645" ht="12.75">
      <c r="D645" s="319"/>
    </row>
    <row r="646" ht="12.75">
      <c r="D646" s="319"/>
    </row>
    <row r="647" ht="12.75">
      <c r="D647" s="319"/>
    </row>
    <row r="648" ht="12.75">
      <c r="D648" s="319"/>
    </row>
    <row r="649" ht="12.75">
      <c r="D649" s="319"/>
    </row>
    <row r="650" ht="12.75">
      <c r="D650" s="319"/>
    </row>
    <row r="651" ht="12.75">
      <c r="D651" s="319"/>
    </row>
    <row r="652" ht="12.75">
      <c r="D652" s="319"/>
    </row>
    <row r="653" ht="12.75">
      <c r="D653" s="319"/>
    </row>
    <row r="654" ht="12.75">
      <c r="D654" s="319"/>
    </row>
    <row r="655" ht="12.75">
      <c r="D655" s="319"/>
    </row>
    <row r="656" ht="12.75">
      <c r="D656" s="319"/>
    </row>
    <row r="657" ht="12.75">
      <c r="D657" s="319"/>
    </row>
    <row r="658" ht="12.75">
      <c r="D658" s="319"/>
    </row>
    <row r="659" ht="12.75">
      <c r="D659" s="319"/>
    </row>
    <row r="660" ht="12.75">
      <c r="D660" s="319"/>
    </row>
    <row r="661" ht="12.75">
      <c r="D661" s="319"/>
    </row>
    <row r="662" ht="12.75">
      <c r="D662" s="319"/>
    </row>
    <row r="663" ht="12.75">
      <c r="D663" s="319"/>
    </row>
    <row r="664" ht="12.75">
      <c r="D664" s="319"/>
    </row>
    <row r="665" ht="12.75">
      <c r="D665" s="319"/>
    </row>
    <row r="666" ht="12.75">
      <c r="D666" s="319"/>
    </row>
    <row r="667" ht="12.75">
      <c r="D667" s="319"/>
    </row>
    <row r="668" ht="12.75">
      <c r="D668" s="319"/>
    </row>
    <row r="669" ht="12.75">
      <c r="D669" s="319"/>
    </row>
    <row r="670" ht="12.75">
      <c r="D670" s="319"/>
    </row>
    <row r="671" ht="12.75">
      <c r="D671" s="319"/>
    </row>
    <row r="672" ht="12.75">
      <c r="D672" s="319"/>
    </row>
    <row r="673" ht="12.75">
      <c r="D673" s="319"/>
    </row>
    <row r="674" ht="12.75">
      <c r="D674" s="319"/>
    </row>
    <row r="675" ht="12.75">
      <c r="D675" s="319"/>
    </row>
    <row r="676" ht="12.75">
      <c r="D676" s="319"/>
    </row>
    <row r="677" ht="12.75">
      <c r="D677" s="319"/>
    </row>
    <row r="678" ht="12.75">
      <c r="D678" s="319"/>
    </row>
    <row r="679" ht="12.75">
      <c r="D679" s="319"/>
    </row>
    <row r="680" ht="12.75">
      <c r="D680" s="319"/>
    </row>
    <row r="681" ht="12.75">
      <c r="D681" s="319"/>
    </row>
    <row r="682" ht="12.75">
      <c r="D682" s="319"/>
    </row>
    <row r="683" ht="12.75">
      <c r="D683" s="319"/>
    </row>
    <row r="684" ht="12.75">
      <c r="D684" s="319"/>
    </row>
    <row r="685" ht="12.75">
      <c r="D685" s="319"/>
    </row>
    <row r="686" ht="12.75">
      <c r="D686" s="319"/>
    </row>
    <row r="687" ht="12.75">
      <c r="D687" s="319"/>
    </row>
    <row r="688" ht="12.75">
      <c r="D688" s="319"/>
    </row>
    <row r="689" ht="12.75">
      <c r="D689" s="319"/>
    </row>
    <row r="690" ht="12.75">
      <c r="D690" s="319"/>
    </row>
    <row r="691" ht="12.75">
      <c r="D691" s="319"/>
    </row>
    <row r="692" ht="12.75">
      <c r="D692" s="319"/>
    </row>
    <row r="693" ht="12.75">
      <c r="D693" s="319"/>
    </row>
    <row r="694" ht="12.75">
      <c r="D694" s="319"/>
    </row>
    <row r="695" ht="12.75">
      <c r="D695" s="319"/>
    </row>
    <row r="696" ht="12.75">
      <c r="D696" s="319"/>
    </row>
    <row r="697" ht="12.75">
      <c r="D697" s="319"/>
    </row>
    <row r="698" ht="12.75">
      <c r="D698" s="319"/>
    </row>
    <row r="699" ht="12.75">
      <c r="D699" s="319"/>
    </row>
    <row r="700" ht="12.75">
      <c r="D700" s="319"/>
    </row>
    <row r="701" ht="12.75">
      <c r="D701" s="319"/>
    </row>
    <row r="702" ht="12.75">
      <c r="D702" s="319"/>
    </row>
    <row r="703" ht="12.75">
      <c r="D703" s="319"/>
    </row>
    <row r="704" ht="12.75">
      <c r="D704" s="319"/>
    </row>
    <row r="705" ht="12.75">
      <c r="D705" s="319"/>
    </row>
    <row r="706" ht="12.75">
      <c r="D706" s="319"/>
    </row>
    <row r="707" ht="12.75">
      <c r="D707" s="319"/>
    </row>
    <row r="708" ht="12.75">
      <c r="D708" s="319"/>
    </row>
    <row r="709" ht="12.75">
      <c r="D709" s="319"/>
    </row>
    <row r="710" ht="12.75">
      <c r="D710" s="319"/>
    </row>
    <row r="711" ht="12.75">
      <c r="D711" s="319"/>
    </row>
    <row r="712" ht="12.75">
      <c r="D712" s="319"/>
    </row>
    <row r="713" ht="12.75">
      <c r="D713" s="319"/>
    </row>
    <row r="714" ht="12.75">
      <c r="D714" s="319"/>
    </row>
    <row r="715" ht="12.75">
      <c r="D715" s="319"/>
    </row>
    <row r="716" ht="12.75">
      <c r="D716" s="319"/>
    </row>
    <row r="717" ht="12.75">
      <c r="D717" s="319"/>
    </row>
    <row r="718" ht="12.75">
      <c r="D718" s="319"/>
    </row>
    <row r="719" ht="12.75">
      <c r="D719" s="319"/>
    </row>
    <row r="720" ht="12.75">
      <c r="D720" s="319"/>
    </row>
    <row r="721" ht="12.75">
      <c r="D721" s="319"/>
    </row>
    <row r="722" ht="12.75">
      <c r="D722" s="319"/>
    </row>
    <row r="723" ht="12.75">
      <c r="D723" s="319"/>
    </row>
    <row r="724" ht="12.75">
      <c r="D724" s="319"/>
    </row>
    <row r="725" ht="12.75">
      <c r="D725" s="319"/>
    </row>
    <row r="726" ht="12.75">
      <c r="D726" s="319"/>
    </row>
    <row r="727" ht="12.75">
      <c r="D727" s="319"/>
    </row>
    <row r="728" ht="12.75">
      <c r="D728" s="319"/>
    </row>
    <row r="729" ht="12.75">
      <c r="D729" s="319"/>
    </row>
    <row r="730" ht="12.75">
      <c r="D730" s="319"/>
    </row>
    <row r="731" ht="12.75">
      <c r="D731" s="319"/>
    </row>
    <row r="732" ht="12.75">
      <c r="D732" s="319"/>
    </row>
    <row r="733" ht="12.75">
      <c r="D733" s="319"/>
    </row>
    <row r="734" ht="12.75">
      <c r="D734" s="319"/>
    </row>
    <row r="735" ht="12.75">
      <c r="D735" s="319"/>
    </row>
    <row r="736" ht="12.75">
      <c r="D736" s="319"/>
    </row>
    <row r="737" ht="12.75">
      <c r="D737" s="319"/>
    </row>
    <row r="738" ht="12.75">
      <c r="D738" s="319"/>
    </row>
    <row r="739" ht="12.75">
      <c r="D739" s="319"/>
    </row>
    <row r="740" ht="12.75">
      <c r="D740" s="319"/>
    </row>
    <row r="741" ht="12.75">
      <c r="D741" s="319"/>
    </row>
    <row r="742" ht="12.75">
      <c r="D742" s="319"/>
    </row>
    <row r="743" ht="12.75">
      <c r="D743" s="319"/>
    </row>
    <row r="744" ht="12.75">
      <c r="D744" s="319"/>
    </row>
    <row r="745" ht="12.75">
      <c r="D745" s="319"/>
    </row>
    <row r="746" ht="12.75">
      <c r="D746" s="319"/>
    </row>
    <row r="747" ht="12.75">
      <c r="D747" s="319"/>
    </row>
    <row r="748" ht="12.75">
      <c r="D748" s="319"/>
    </row>
    <row r="749" ht="12.75">
      <c r="D749" s="319"/>
    </row>
    <row r="750" ht="12.75">
      <c r="D750" s="319"/>
    </row>
    <row r="751" ht="12.75">
      <c r="D751" s="319"/>
    </row>
    <row r="752" ht="12.75">
      <c r="D752" s="319"/>
    </row>
    <row r="753" ht="12.75">
      <c r="D753" s="319"/>
    </row>
    <row r="754" ht="12.75">
      <c r="D754" s="319"/>
    </row>
    <row r="755" ht="12.75">
      <c r="D755" s="319"/>
    </row>
    <row r="756" ht="12.75">
      <c r="D756" s="319"/>
    </row>
    <row r="757" ht="12.75">
      <c r="D757" s="319"/>
    </row>
    <row r="758" ht="12.75">
      <c r="D758" s="319"/>
    </row>
    <row r="759" ht="12.75">
      <c r="D759" s="319"/>
    </row>
    <row r="760" ht="12.75">
      <c r="D760" s="319"/>
    </row>
    <row r="761" ht="12.75">
      <c r="D761" s="319"/>
    </row>
    <row r="762" ht="12.75">
      <c r="D762" s="319"/>
    </row>
    <row r="763" ht="12.75">
      <c r="D763" s="319"/>
    </row>
    <row r="764" ht="12.75">
      <c r="D764" s="319"/>
    </row>
    <row r="765" ht="12.75">
      <c r="D765" s="319"/>
    </row>
    <row r="766" ht="12.75">
      <c r="D766" s="319"/>
    </row>
    <row r="767" ht="12.75">
      <c r="D767" s="319"/>
    </row>
    <row r="768" ht="12.75">
      <c r="D768" s="319"/>
    </row>
    <row r="769" ht="12.75">
      <c r="D769" s="319"/>
    </row>
    <row r="770" ht="12.75">
      <c r="D770" s="319"/>
    </row>
    <row r="771" ht="12.75">
      <c r="D771" s="319"/>
    </row>
    <row r="772" ht="12.75">
      <c r="D772" s="319"/>
    </row>
    <row r="773" ht="12.75">
      <c r="D773" s="319"/>
    </row>
    <row r="774" ht="12.75">
      <c r="D774" s="319"/>
    </row>
    <row r="775" ht="12.75">
      <c r="D775" s="319"/>
    </row>
    <row r="776" ht="12.75">
      <c r="D776" s="319"/>
    </row>
    <row r="777" ht="12.75">
      <c r="D777" s="319"/>
    </row>
    <row r="778" ht="12.75">
      <c r="D778" s="319"/>
    </row>
    <row r="779" ht="12.75">
      <c r="D779" s="319"/>
    </row>
    <row r="780" ht="12.75">
      <c r="D780" s="319"/>
    </row>
    <row r="781" ht="12.75">
      <c r="D781" s="319"/>
    </row>
    <row r="782" ht="12.75">
      <c r="D782" s="319"/>
    </row>
    <row r="783" ht="12.75">
      <c r="D783" s="319"/>
    </row>
    <row r="784" ht="12.75">
      <c r="D784" s="319"/>
    </row>
    <row r="785" ht="12.75">
      <c r="D785" s="319"/>
    </row>
    <row r="786" ht="12.75">
      <c r="D786" s="319"/>
    </row>
    <row r="787" ht="12.75">
      <c r="D787" s="319"/>
    </row>
    <row r="788" ht="12.75">
      <c r="D788" s="319"/>
    </row>
    <row r="789" ht="12.75">
      <c r="D789" s="319"/>
    </row>
    <row r="790" ht="12.75">
      <c r="D790" s="319"/>
    </row>
    <row r="791" ht="12.75">
      <c r="D791" s="319"/>
    </row>
    <row r="792" ht="12.75">
      <c r="D792" s="319"/>
    </row>
    <row r="793" ht="12.75">
      <c r="D793" s="319"/>
    </row>
    <row r="794" ht="12.75">
      <c r="D794" s="319"/>
    </row>
    <row r="795" ht="12.75">
      <c r="D795" s="319"/>
    </row>
    <row r="796" ht="12.75">
      <c r="D796" s="319"/>
    </row>
    <row r="797" ht="12.75">
      <c r="D797" s="319"/>
    </row>
    <row r="798" ht="12.75">
      <c r="D798" s="319"/>
    </row>
    <row r="799" ht="12.75">
      <c r="D799" s="319"/>
    </row>
    <row r="800" ht="12.75">
      <c r="D800" s="319"/>
    </row>
    <row r="801" ht="12.75">
      <c r="D801" s="319"/>
    </row>
    <row r="802" ht="12.75">
      <c r="D802" s="319"/>
    </row>
    <row r="803" ht="12.75">
      <c r="D803" s="319"/>
    </row>
    <row r="804" ht="12.75">
      <c r="D804" s="319"/>
    </row>
    <row r="805" ht="12.75">
      <c r="D805" s="319"/>
    </row>
    <row r="806" ht="12.75">
      <c r="D806" s="319"/>
    </row>
    <row r="807" ht="12.75">
      <c r="D807" s="319"/>
    </row>
    <row r="808" ht="12.75">
      <c r="D808" s="319"/>
    </row>
    <row r="809" ht="12.75">
      <c r="D809" s="319"/>
    </row>
    <row r="810" ht="12.75">
      <c r="D810" s="319"/>
    </row>
    <row r="811" ht="12.75">
      <c r="D811" s="319"/>
    </row>
    <row r="812" ht="12.75">
      <c r="D812" s="319"/>
    </row>
    <row r="813" ht="12.75">
      <c r="D813" s="319"/>
    </row>
    <row r="814" ht="12.75">
      <c r="D814" s="319"/>
    </row>
    <row r="815" ht="12.75">
      <c r="D815" s="319"/>
    </row>
    <row r="816" ht="12.75">
      <c r="D816" s="319"/>
    </row>
    <row r="817" ht="12.75">
      <c r="D817" s="319"/>
    </row>
    <row r="818" ht="12.75">
      <c r="D818" s="319"/>
    </row>
    <row r="819" ht="12.75">
      <c r="D819" s="319"/>
    </row>
    <row r="820" ht="12.75">
      <c r="D820" s="319"/>
    </row>
    <row r="821" ht="12.75">
      <c r="D821" s="319"/>
    </row>
    <row r="822" ht="12.75">
      <c r="D822" s="319"/>
    </row>
    <row r="823" ht="12.75">
      <c r="D823" s="319"/>
    </row>
    <row r="824" ht="12.75">
      <c r="D824" s="319"/>
    </row>
    <row r="825" ht="12.75">
      <c r="D825" s="319"/>
    </row>
    <row r="826" ht="12.75">
      <c r="D826" s="319"/>
    </row>
    <row r="827" ht="12.75">
      <c r="D827" s="319"/>
    </row>
    <row r="828" ht="12.75">
      <c r="D828" s="319"/>
    </row>
    <row r="829" ht="12.75">
      <c r="D829" s="319"/>
    </row>
    <row r="830" ht="12.75">
      <c r="D830" s="319"/>
    </row>
    <row r="831" ht="12.75">
      <c r="D831" s="319"/>
    </row>
    <row r="832" ht="12.75">
      <c r="D832" s="319"/>
    </row>
    <row r="833" ht="12.75">
      <c r="D833" s="319"/>
    </row>
    <row r="834" ht="12.75">
      <c r="D834" s="319"/>
    </row>
    <row r="835" ht="12.75">
      <c r="D835" s="319"/>
    </row>
    <row r="836" ht="12.75">
      <c r="D836" s="319"/>
    </row>
    <row r="837" ht="12.75">
      <c r="D837" s="319"/>
    </row>
    <row r="838" ht="12.75">
      <c r="D838" s="319"/>
    </row>
    <row r="839" ht="12.75">
      <c r="D839" s="319"/>
    </row>
    <row r="840" ht="12.75">
      <c r="D840" s="319"/>
    </row>
    <row r="841" ht="12.75">
      <c r="D841" s="319"/>
    </row>
    <row r="842" ht="12.75">
      <c r="D842" s="319"/>
    </row>
    <row r="843" ht="12.75">
      <c r="D843" s="319"/>
    </row>
    <row r="844" ht="12.75">
      <c r="D844" s="319"/>
    </row>
    <row r="845" ht="12.75">
      <c r="D845" s="319"/>
    </row>
    <row r="846" ht="12.75">
      <c r="D846" s="319"/>
    </row>
    <row r="847" ht="12.75">
      <c r="D847" s="319"/>
    </row>
    <row r="848" ht="12.75">
      <c r="D848" s="319"/>
    </row>
    <row r="849" ht="12.75">
      <c r="D849" s="319"/>
    </row>
    <row r="850" ht="12.75">
      <c r="D850" s="319"/>
    </row>
    <row r="851" ht="12.75">
      <c r="D851" s="319"/>
    </row>
    <row r="852" ht="12.75">
      <c r="D852" s="319"/>
    </row>
    <row r="853" ht="12.75">
      <c r="D853" s="319"/>
    </row>
    <row r="854" ht="12.75">
      <c r="D854" s="319"/>
    </row>
    <row r="855" ht="12.75">
      <c r="D855" s="319"/>
    </row>
    <row r="856" ht="12.75">
      <c r="D856" s="319"/>
    </row>
    <row r="857" ht="12.75">
      <c r="D857" s="319"/>
    </row>
    <row r="858" ht="12.75">
      <c r="D858" s="319"/>
    </row>
    <row r="859" ht="12.75">
      <c r="D859" s="319"/>
    </row>
    <row r="860" ht="12.75">
      <c r="D860" s="319"/>
    </row>
    <row r="861" ht="12.75">
      <c r="D861" s="319"/>
    </row>
    <row r="862" ht="12.75">
      <c r="D862" s="319"/>
    </row>
    <row r="863" ht="12.75">
      <c r="D863" s="319"/>
    </row>
    <row r="864" ht="12.75">
      <c r="D864" s="319"/>
    </row>
    <row r="865" ht="12.75">
      <c r="D865" s="319"/>
    </row>
    <row r="866" ht="12.75">
      <c r="D866" s="319"/>
    </row>
    <row r="867" ht="12.75">
      <c r="D867" s="319"/>
    </row>
    <row r="868" ht="12.75">
      <c r="D868" s="319"/>
    </row>
    <row r="869" ht="12.75">
      <c r="D869" s="319"/>
    </row>
    <row r="870" ht="12.75">
      <c r="D870" s="319"/>
    </row>
    <row r="871" ht="12.75">
      <c r="D871" s="319"/>
    </row>
    <row r="872" ht="12.75">
      <c r="D872" s="319"/>
    </row>
    <row r="873" ht="12.75">
      <c r="D873" s="319"/>
    </row>
    <row r="874" ht="12.75">
      <c r="D874" s="319"/>
    </row>
    <row r="875" ht="12.75">
      <c r="D875" s="319"/>
    </row>
    <row r="876" ht="12.75">
      <c r="D876" s="319"/>
    </row>
    <row r="877" ht="12.75">
      <c r="D877" s="319"/>
    </row>
    <row r="878" ht="12.75">
      <c r="D878" s="319"/>
    </row>
    <row r="879" ht="12.75">
      <c r="D879" s="319"/>
    </row>
    <row r="880" ht="12.75">
      <c r="D880" s="319"/>
    </row>
    <row r="881" ht="12.75">
      <c r="D881" s="319"/>
    </row>
    <row r="882" ht="12.75">
      <c r="D882" s="319"/>
    </row>
    <row r="883" ht="12.75">
      <c r="D883" s="319"/>
    </row>
    <row r="884" ht="12.75">
      <c r="D884" s="319"/>
    </row>
    <row r="885" ht="12.75">
      <c r="D885" s="319"/>
    </row>
    <row r="886" ht="12.75">
      <c r="D886" s="319"/>
    </row>
    <row r="887" ht="12.75">
      <c r="D887" s="319"/>
    </row>
    <row r="888" ht="12.75">
      <c r="D888" s="319"/>
    </row>
    <row r="889" ht="12.75">
      <c r="D889" s="319"/>
    </row>
    <row r="890" ht="12.75">
      <c r="D890" s="319"/>
    </row>
    <row r="891" ht="12.75">
      <c r="D891" s="319"/>
    </row>
    <row r="892" ht="12.75">
      <c r="D892" s="319"/>
    </row>
    <row r="893" ht="12.75">
      <c r="D893" s="319"/>
    </row>
    <row r="894" ht="12.75">
      <c r="D894" s="319"/>
    </row>
    <row r="895" ht="12.75">
      <c r="D895" s="319"/>
    </row>
    <row r="896" ht="12.75">
      <c r="D896" s="319"/>
    </row>
    <row r="897" ht="12.75">
      <c r="D897" s="319"/>
    </row>
    <row r="898" ht="12.75">
      <c r="D898" s="319"/>
    </row>
    <row r="899" ht="12.75">
      <c r="D899" s="319"/>
    </row>
    <row r="900" ht="12.75">
      <c r="D900" s="319"/>
    </row>
    <row r="901" ht="12.75">
      <c r="D901" s="319"/>
    </row>
    <row r="902" ht="12.75">
      <c r="D902" s="319"/>
    </row>
    <row r="903" ht="12.75">
      <c r="D903" s="319"/>
    </row>
    <row r="904" ht="12.75">
      <c r="D904" s="319"/>
    </row>
    <row r="905" ht="12.75">
      <c r="D905" s="319"/>
    </row>
    <row r="906" ht="12.75">
      <c r="D906" s="319"/>
    </row>
    <row r="907" ht="12.75">
      <c r="D907" s="319"/>
    </row>
    <row r="908" ht="12.75">
      <c r="D908" s="319"/>
    </row>
    <row r="909" ht="12.75">
      <c r="D909" s="319"/>
    </row>
    <row r="910" ht="12.75">
      <c r="D910" s="319"/>
    </row>
    <row r="911" ht="12.75">
      <c r="D911" s="319"/>
    </row>
    <row r="912" ht="12.75">
      <c r="D912" s="319"/>
    </row>
    <row r="913" ht="12.75">
      <c r="D913" s="319"/>
    </row>
    <row r="914" ht="12.75">
      <c r="D914" s="319"/>
    </row>
    <row r="915" ht="12.75">
      <c r="D915" s="319"/>
    </row>
    <row r="916" ht="12.75">
      <c r="D916" s="319"/>
    </row>
    <row r="917" ht="12.75">
      <c r="D917" s="319"/>
    </row>
    <row r="918" ht="12.75">
      <c r="D918" s="319"/>
    </row>
    <row r="919" ht="12.75">
      <c r="D919" s="319"/>
    </row>
    <row r="920" ht="12.75">
      <c r="D920" s="319"/>
    </row>
    <row r="921" ht="12.75">
      <c r="D921" s="319"/>
    </row>
    <row r="922" ht="12.75">
      <c r="D922" s="319"/>
    </row>
    <row r="923" ht="12.75">
      <c r="D923" s="319"/>
    </row>
    <row r="924" ht="12.75">
      <c r="D924" s="319"/>
    </row>
    <row r="925" ht="12.75">
      <c r="D925" s="319"/>
    </row>
    <row r="926" ht="12.75">
      <c r="D926" s="319"/>
    </row>
    <row r="927" ht="12.75">
      <c r="D927" s="319"/>
    </row>
    <row r="928" ht="12.75">
      <c r="D928" s="319"/>
    </row>
    <row r="929" ht="12.75">
      <c r="D929" s="319"/>
    </row>
    <row r="930" ht="12.75">
      <c r="D930" s="319"/>
    </row>
    <row r="931" ht="12.75">
      <c r="D931" s="319"/>
    </row>
    <row r="932" ht="12.75">
      <c r="D932" s="319"/>
    </row>
    <row r="933" ht="12.75">
      <c r="D933" s="319"/>
    </row>
    <row r="934" ht="12.75">
      <c r="D934" s="319"/>
    </row>
    <row r="935" ht="12.75">
      <c r="D935" s="319"/>
    </row>
    <row r="936" ht="12.75">
      <c r="D936" s="319"/>
    </row>
    <row r="937" ht="12.75">
      <c r="D937" s="319"/>
    </row>
    <row r="938" ht="12.75">
      <c r="D938" s="319"/>
    </row>
    <row r="939" ht="12.75">
      <c r="D939" s="319"/>
    </row>
    <row r="940" ht="12.75">
      <c r="D940" s="319"/>
    </row>
    <row r="941" ht="12.75">
      <c r="D941" s="319"/>
    </row>
    <row r="942" ht="12.75">
      <c r="D942" s="319"/>
    </row>
    <row r="943" ht="12.75">
      <c r="D943" s="319"/>
    </row>
    <row r="944" ht="12.75">
      <c r="D944" s="319"/>
    </row>
    <row r="945" ht="12.75">
      <c r="D945" s="319"/>
    </row>
    <row r="946" ht="12.75">
      <c r="D946" s="319"/>
    </row>
    <row r="947" ht="12.75">
      <c r="D947" s="319"/>
    </row>
    <row r="948" ht="12.75">
      <c r="D948" s="319"/>
    </row>
    <row r="949" ht="12.75">
      <c r="D949" s="319"/>
    </row>
    <row r="950" ht="12.75">
      <c r="D950" s="319"/>
    </row>
    <row r="951" ht="12.75">
      <c r="D951" s="319"/>
    </row>
    <row r="952" ht="12.75">
      <c r="D952" s="319"/>
    </row>
    <row r="953" ht="12.75">
      <c r="D953" s="319"/>
    </row>
    <row r="954" ht="12.75">
      <c r="D954" s="319"/>
    </row>
    <row r="955" ht="12.75">
      <c r="D955" s="319"/>
    </row>
    <row r="956" ht="12.75">
      <c r="D956" s="319"/>
    </row>
    <row r="957" ht="12.75">
      <c r="D957" s="319"/>
    </row>
    <row r="958" ht="12.75">
      <c r="D958" s="319"/>
    </row>
    <row r="959" ht="12.75">
      <c r="D959" s="319"/>
    </row>
    <row r="960" ht="12.75">
      <c r="D960" s="319"/>
    </row>
    <row r="961" ht="12.75">
      <c r="D961" s="319"/>
    </row>
    <row r="962" ht="12.75">
      <c r="D962" s="319"/>
    </row>
    <row r="963" ht="12.75">
      <c r="D963" s="319"/>
    </row>
    <row r="964" ht="12.75">
      <c r="D964" s="319"/>
    </row>
    <row r="965" ht="12.75">
      <c r="D965" s="319"/>
    </row>
    <row r="966" ht="12.75">
      <c r="D966" s="319"/>
    </row>
    <row r="967" ht="12.75">
      <c r="D967" s="319"/>
    </row>
    <row r="968" ht="12.75">
      <c r="D968" s="319"/>
    </row>
    <row r="969" ht="12.75">
      <c r="D969" s="319"/>
    </row>
    <row r="970" ht="12.75">
      <c r="D970" s="319"/>
    </row>
    <row r="971" ht="12.75">
      <c r="D971" s="319"/>
    </row>
    <row r="972" ht="12.75">
      <c r="D972" s="319"/>
    </row>
    <row r="973" ht="12.75">
      <c r="D973" s="319"/>
    </row>
    <row r="974" ht="12.75">
      <c r="D974" s="319"/>
    </row>
    <row r="975" ht="12.75">
      <c r="D975" s="319"/>
    </row>
    <row r="976" ht="12.75">
      <c r="D976" s="319"/>
    </row>
    <row r="977" ht="12.75">
      <c r="D977" s="319"/>
    </row>
    <row r="978" ht="12.75">
      <c r="D978" s="319"/>
    </row>
    <row r="979" ht="12.75">
      <c r="D979" s="319"/>
    </row>
    <row r="980" ht="12.75">
      <c r="D980" s="319"/>
    </row>
    <row r="981" ht="12.75">
      <c r="D981" s="319"/>
    </row>
    <row r="982" ht="12.75">
      <c r="D982" s="319"/>
    </row>
    <row r="983" ht="12.75">
      <c r="D983" s="319"/>
    </row>
    <row r="984" ht="12.75">
      <c r="D984" s="319"/>
    </row>
    <row r="985" ht="12.75">
      <c r="D985" s="319"/>
    </row>
    <row r="986" ht="12.75">
      <c r="D986" s="319"/>
    </row>
    <row r="987" ht="12.75">
      <c r="D987" s="319"/>
    </row>
    <row r="988" ht="12.75">
      <c r="D988" s="319"/>
    </row>
    <row r="989" ht="12.75">
      <c r="D989" s="319"/>
    </row>
    <row r="990" ht="12.75">
      <c r="D990" s="319"/>
    </row>
    <row r="991" ht="12.75">
      <c r="D991" s="319"/>
    </row>
    <row r="992" ht="12.75">
      <c r="D992" s="319"/>
    </row>
    <row r="993" ht="12.75">
      <c r="D993" s="319"/>
    </row>
    <row r="994" ht="12.75">
      <c r="D994" s="319"/>
    </row>
    <row r="995" ht="12.75">
      <c r="D995" s="319"/>
    </row>
    <row r="996" ht="12.75">
      <c r="D996" s="319"/>
    </row>
    <row r="997" ht="12.75">
      <c r="D997" s="319"/>
    </row>
    <row r="998" ht="12.75">
      <c r="D998" s="319"/>
    </row>
    <row r="999" ht="12.75">
      <c r="D999" s="319"/>
    </row>
    <row r="1000" ht="12.75">
      <c r="D1000" s="319"/>
    </row>
    <row r="1001" ht="12.75">
      <c r="D1001" s="319"/>
    </row>
    <row r="1002" ht="12.75">
      <c r="D1002" s="319"/>
    </row>
    <row r="1003" ht="12.75">
      <c r="D1003" s="319"/>
    </row>
    <row r="1004" ht="12.75">
      <c r="D1004" s="319"/>
    </row>
    <row r="1005" ht="12.75">
      <c r="D1005" s="319"/>
    </row>
    <row r="1006" ht="12.75">
      <c r="D1006" s="319"/>
    </row>
    <row r="1007" ht="12.75">
      <c r="D1007" s="319"/>
    </row>
    <row r="1008" ht="12.75">
      <c r="D1008" s="319"/>
    </row>
    <row r="1009" ht="12.75">
      <c r="D1009" s="319"/>
    </row>
    <row r="1010" ht="12.75">
      <c r="D1010" s="319"/>
    </row>
    <row r="1011" ht="12.75">
      <c r="D1011" s="319"/>
    </row>
    <row r="1012" ht="12.75">
      <c r="D1012" s="319"/>
    </row>
    <row r="1013" ht="12.75">
      <c r="D1013" s="319"/>
    </row>
    <row r="1014" ht="12.75">
      <c r="D1014" s="319"/>
    </row>
    <row r="1015" ht="12.75">
      <c r="D1015" s="319"/>
    </row>
    <row r="1016" ht="12.75">
      <c r="D1016" s="319"/>
    </row>
    <row r="1017" ht="12.75">
      <c r="D1017" s="319"/>
    </row>
    <row r="1018" ht="12.75">
      <c r="D1018" s="319"/>
    </row>
    <row r="1019" ht="12.75">
      <c r="D1019" s="319"/>
    </row>
    <row r="1020" ht="12.75">
      <c r="D1020" s="319"/>
    </row>
    <row r="1021" ht="12.75">
      <c r="D1021" s="319"/>
    </row>
    <row r="1022" ht="12.75">
      <c r="D1022" s="319"/>
    </row>
    <row r="1023" ht="12.75">
      <c r="D1023" s="319"/>
    </row>
    <row r="1024" ht="12.75">
      <c r="D1024" s="319"/>
    </row>
    <row r="1025" ht="12.75">
      <c r="D1025" s="319"/>
    </row>
    <row r="1026" ht="12.75">
      <c r="D1026" s="319"/>
    </row>
    <row r="1027" ht="12.75">
      <c r="D1027" s="319"/>
    </row>
    <row r="1028" ht="12.75">
      <c r="D1028" s="319"/>
    </row>
    <row r="1029" ht="12.75">
      <c r="D1029" s="319"/>
    </row>
    <row r="1030" ht="12.75">
      <c r="D1030" s="319"/>
    </row>
    <row r="1031" ht="12.75">
      <c r="D1031" s="319"/>
    </row>
    <row r="1032" ht="12.75">
      <c r="D1032" s="319"/>
    </row>
    <row r="1033" ht="12.75">
      <c r="D1033" s="319"/>
    </row>
    <row r="1034" ht="12.75">
      <c r="D1034" s="319"/>
    </row>
    <row r="1035" ht="12.75">
      <c r="D1035" s="319"/>
    </row>
    <row r="1036" ht="12.75">
      <c r="D1036" s="319"/>
    </row>
    <row r="1037" ht="12.75">
      <c r="D1037" s="319"/>
    </row>
    <row r="1038" ht="12.75">
      <c r="D1038" s="319"/>
    </row>
    <row r="1039" ht="12.75">
      <c r="D1039" s="319"/>
    </row>
    <row r="1040" ht="12.75">
      <c r="D1040" s="319"/>
    </row>
    <row r="1041" ht="12.75">
      <c r="D1041" s="319"/>
    </row>
    <row r="1042" ht="12.75">
      <c r="D1042" s="319"/>
    </row>
    <row r="1043" ht="12.75">
      <c r="D1043" s="319"/>
    </row>
    <row r="1044" ht="12.75">
      <c r="D1044" s="319"/>
    </row>
    <row r="1045" ht="12.75">
      <c r="D1045" s="319"/>
    </row>
    <row r="1046" ht="12.75">
      <c r="D1046" s="319"/>
    </row>
    <row r="1047" ht="12.75">
      <c r="D1047" s="319"/>
    </row>
    <row r="1048" ht="12.75">
      <c r="D1048" s="319"/>
    </row>
    <row r="1049" ht="12.75">
      <c r="D1049" s="319"/>
    </row>
    <row r="1050" ht="12.75">
      <c r="D1050" s="319"/>
    </row>
    <row r="1051" ht="12.75">
      <c r="D1051" s="319"/>
    </row>
    <row r="1052" ht="12.75">
      <c r="D1052" s="319"/>
    </row>
    <row r="1053" ht="12.75">
      <c r="D1053" s="319"/>
    </row>
    <row r="1054" ht="12.75">
      <c r="D1054" s="319"/>
    </row>
    <row r="1055" ht="12.75">
      <c r="D1055" s="319"/>
    </row>
    <row r="1056" ht="12.75">
      <c r="D1056" s="319"/>
    </row>
    <row r="1057" ht="12.75">
      <c r="D1057" s="319"/>
    </row>
    <row r="1058" ht="12.75">
      <c r="D1058" s="319"/>
    </row>
    <row r="1059" ht="12.75">
      <c r="D1059" s="319"/>
    </row>
    <row r="1060" ht="12.75">
      <c r="D1060" s="319"/>
    </row>
    <row r="1061" ht="12.75">
      <c r="D1061" s="319"/>
    </row>
    <row r="1062" ht="12.75">
      <c r="D1062" s="319"/>
    </row>
    <row r="1063" ht="12.75">
      <c r="D1063" s="319"/>
    </row>
    <row r="1064" ht="12.75">
      <c r="D1064" s="319"/>
    </row>
    <row r="1065" ht="12.75">
      <c r="D1065" s="319"/>
    </row>
    <row r="1066" ht="12.75">
      <c r="D1066" s="319"/>
    </row>
    <row r="1067" ht="12.75">
      <c r="D1067" s="319"/>
    </row>
    <row r="1068" ht="12.75">
      <c r="D1068" s="319"/>
    </row>
    <row r="1069" ht="12.75">
      <c r="D1069" s="319"/>
    </row>
    <row r="1070" ht="12.75">
      <c r="D1070" s="319"/>
    </row>
    <row r="1071" ht="12.75">
      <c r="D1071" s="319"/>
    </row>
    <row r="1072" ht="12.75">
      <c r="D1072" s="319"/>
    </row>
    <row r="1073" ht="12.75">
      <c r="D1073" s="319"/>
    </row>
    <row r="1074" ht="12.75">
      <c r="D1074" s="319"/>
    </row>
    <row r="1075" ht="12.75">
      <c r="D1075" s="319"/>
    </row>
    <row r="1076" ht="12.75">
      <c r="D1076" s="319"/>
    </row>
    <row r="1077" ht="12.75">
      <c r="D1077" s="319"/>
    </row>
    <row r="1078" ht="12.75">
      <c r="D1078" s="319"/>
    </row>
    <row r="1079" ht="12.75">
      <c r="D1079" s="319"/>
    </row>
    <row r="1080" ht="12.75">
      <c r="D1080" s="319"/>
    </row>
    <row r="1081" ht="12.75">
      <c r="D1081" s="319"/>
    </row>
    <row r="1082" ht="12.75">
      <c r="D1082" s="319"/>
    </row>
    <row r="1083" ht="12.75">
      <c r="D1083" s="319"/>
    </row>
    <row r="1084" ht="12.75">
      <c r="D1084" s="319"/>
    </row>
    <row r="1085" ht="12.75">
      <c r="D1085" s="319"/>
    </row>
    <row r="1086" ht="12.75">
      <c r="D1086" s="319"/>
    </row>
    <row r="1087" ht="12.75">
      <c r="D1087" s="319"/>
    </row>
    <row r="1088" ht="12.75">
      <c r="D1088" s="319"/>
    </row>
    <row r="1089" ht="12.75">
      <c r="D1089" s="319"/>
    </row>
    <row r="1090" ht="12.75">
      <c r="D1090" s="319"/>
    </row>
    <row r="1091" ht="12.75">
      <c r="D1091" s="319"/>
    </row>
    <row r="1092" ht="12.75">
      <c r="D1092" s="319"/>
    </row>
    <row r="1093" ht="12.75">
      <c r="D1093" s="319"/>
    </row>
    <row r="1094" ht="12.75">
      <c r="D1094" s="319"/>
    </row>
    <row r="1095" ht="12.75">
      <c r="D1095" s="319"/>
    </row>
    <row r="1096" ht="12.75">
      <c r="D1096" s="319"/>
    </row>
    <row r="1097" ht="12.75">
      <c r="D1097" s="319"/>
    </row>
    <row r="1098" ht="12.75">
      <c r="D1098" s="319"/>
    </row>
    <row r="1099" ht="12.75">
      <c r="D1099" s="319"/>
    </row>
    <row r="1100" ht="12.75">
      <c r="D1100" s="319"/>
    </row>
    <row r="1101" ht="12.75">
      <c r="D1101" s="319"/>
    </row>
    <row r="1102" ht="12.75">
      <c r="D1102" s="319"/>
    </row>
    <row r="1103" ht="12.75">
      <c r="D1103" s="319"/>
    </row>
    <row r="1104" ht="12.75">
      <c r="D1104" s="319"/>
    </row>
    <row r="1105" ht="12.75">
      <c r="D1105" s="319"/>
    </row>
    <row r="1106" ht="12.75">
      <c r="D1106" s="319"/>
    </row>
    <row r="1107" ht="12.75">
      <c r="D1107" s="319"/>
    </row>
    <row r="1108" ht="12.75">
      <c r="D1108" s="319"/>
    </row>
    <row r="1109" ht="12.75">
      <c r="D1109" s="319"/>
    </row>
    <row r="1110" ht="12.75">
      <c r="D1110" s="319"/>
    </row>
    <row r="1111" ht="12.75">
      <c r="D1111" s="319"/>
    </row>
    <row r="1112" ht="12.75">
      <c r="D1112" s="319"/>
    </row>
    <row r="1113" ht="12.75">
      <c r="D1113" s="319"/>
    </row>
    <row r="1114" ht="12.75">
      <c r="D1114" s="319"/>
    </row>
    <row r="1115" ht="12.75">
      <c r="D1115" s="319"/>
    </row>
    <row r="1116" ht="12.75">
      <c r="D1116" s="319"/>
    </row>
    <row r="1117" ht="12.75">
      <c r="D1117" s="319"/>
    </row>
    <row r="1118" ht="12.75">
      <c r="D1118" s="319"/>
    </row>
    <row r="1119" ht="12.75">
      <c r="D1119" s="319"/>
    </row>
    <row r="1120" ht="12.75">
      <c r="D1120" s="319"/>
    </row>
    <row r="1121" ht="12.75">
      <c r="D1121" s="319"/>
    </row>
    <row r="1122" ht="12.75">
      <c r="D1122" s="319"/>
    </row>
    <row r="1123" ht="12.75">
      <c r="D1123" s="319"/>
    </row>
    <row r="1124" ht="12.75">
      <c r="D1124" s="319"/>
    </row>
    <row r="1125" ht="12.75">
      <c r="D1125" s="319"/>
    </row>
    <row r="1126" ht="12.75">
      <c r="D1126" s="319"/>
    </row>
    <row r="1127" ht="12.75">
      <c r="D1127" s="319"/>
    </row>
    <row r="1128" ht="12.75">
      <c r="D1128" s="319"/>
    </row>
    <row r="1129" ht="12.75">
      <c r="D1129" s="319"/>
    </row>
    <row r="1130" ht="12.75">
      <c r="D1130" s="319"/>
    </row>
    <row r="1131" ht="12.75">
      <c r="D1131" s="319"/>
    </row>
    <row r="1132" ht="12.75">
      <c r="D1132" s="319"/>
    </row>
    <row r="1133" ht="12.75">
      <c r="D1133" s="319"/>
    </row>
    <row r="1134" ht="12.75">
      <c r="D1134" s="319"/>
    </row>
    <row r="1135" ht="12.75">
      <c r="D1135" s="319"/>
    </row>
    <row r="1136" ht="12.75">
      <c r="D1136" s="319"/>
    </row>
    <row r="1137" ht="12.75">
      <c r="D1137" s="319"/>
    </row>
    <row r="1138" ht="12.75">
      <c r="D1138" s="319"/>
    </row>
    <row r="1139" ht="12.75">
      <c r="D1139" s="319"/>
    </row>
    <row r="1140" ht="12.75">
      <c r="D1140" s="319"/>
    </row>
    <row r="1141" ht="12.75">
      <c r="D1141" s="319"/>
    </row>
    <row r="1142" ht="12.75">
      <c r="D1142" s="319"/>
    </row>
    <row r="1143" ht="12.75">
      <c r="D1143" s="319"/>
    </row>
    <row r="1144" ht="12.75">
      <c r="D1144" s="319"/>
    </row>
    <row r="1145" ht="12.75">
      <c r="D1145" s="319"/>
    </row>
    <row r="1146" ht="12.75">
      <c r="D1146" s="319"/>
    </row>
    <row r="1147" ht="12.75">
      <c r="D1147" s="319"/>
    </row>
    <row r="1148" ht="12.75">
      <c r="D1148" s="319"/>
    </row>
    <row r="1149" ht="12.75">
      <c r="D1149" s="319"/>
    </row>
    <row r="1150" ht="12.75">
      <c r="D1150" s="319"/>
    </row>
    <row r="1151" ht="12.75">
      <c r="D1151" s="319"/>
    </row>
    <row r="1152" ht="12.75">
      <c r="D1152" s="319"/>
    </row>
    <row r="1153" ht="12.75">
      <c r="D1153" s="319"/>
    </row>
    <row r="1154" ht="12.75">
      <c r="D1154" s="319"/>
    </row>
    <row r="1155" ht="12.75">
      <c r="D1155" s="319"/>
    </row>
    <row r="1156" ht="12.75">
      <c r="D1156" s="319"/>
    </row>
    <row r="1157" ht="12.75">
      <c r="D1157" s="319"/>
    </row>
    <row r="1158" ht="12.75">
      <c r="D1158" s="319"/>
    </row>
    <row r="1159" ht="12.75">
      <c r="D1159" s="319"/>
    </row>
    <row r="1160" ht="12.75">
      <c r="D1160" s="319"/>
    </row>
    <row r="1161" ht="12.75">
      <c r="D1161" s="319"/>
    </row>
    <row r="1162" ht="12.75">
      <c r="D1162" s="319"/>
    </row>
    <row r="1163" ht="12.75">
      <c r="D1163" s="319"/>
    </row>
    <row r="1164" ht="12.75">
      <c r="D1164" s="319"/>
    </row>
    <row r="1165" ht="12.75">
      <c r="D1165" s="319"/>
    </row>
    <row r="1166" ht="12.75">
      <c r="D1166" s="319"/>
    </row>
    <row r="1167" ht="12.75">
      <c r="D1167" s="319"/>
    </row>
    <row r="1168" ht="12.75">
      <c r="D1168" s="319"/>
    </row>
    <row r="1169" ht="12.75">
      <c r="D1169" s="319"/>
    </row>
    <row r="1170" ht="12.75">
      <c r="D1170" s="319"/>
    </row>
    <row r="1171" ht="12.75">
      <c r="D1171" s="319"/>
    </row>
    <row r="1172" ht="12.75">
      <c r="D1172" s="319"/>
    </row>
    <row r="1173" ht="12.75">
      <c r="D1173" s="319"/>
    </row>
    <row r="1174" ht="12.75">
      <c r="D1174" s="319"/>
    </row>
    <row r="1175" ht="12.75">
      <c r="D1175" s="319"/>
    </row>
    <row r="1176" ht="12.75">
      <c r="D1176" s="319"/>
    </row>
    <row r="1177" ht="12.75">
      <c r="D1177" s="319"/>
    </row>
    <row r="1178" ht="12.75">
      <c r="D1178" s="319"/>
    </row>
    <row r="1179" ht="12.75">
      <c r="D1179" s="319"/>
    </row>
    <row r="1180" ht="12.75">
      <c r="D1180" s="319"/>
    </row>
    <row r="1181" ht="12.75">
      <c r="D1181" s="319"/>
    </row>
    <row r="1182" ht="12.75">
      <c r="D1182" s="319"/>
    </row>
    <row r="1183" ht="12.75">
      <c r="D1183" s="319"/>
    </row>
    <row r="1184" ht="12.75">
      <c r="D1184" s="319"/>
    </row>
    <row r="1185" ht="12.75">
      <c r="D1185" s="319"/>
    </row>
    <row r="1186" ht="12.75">
      <c r="D1186" s="319"/>
    </row>
    <row r="1187" ht="12.75">
      <c r="D1187" s="319"/>
    </row>
    <row r="1188" ht="12.75">
      <c r="D1188" s="319"/>
    </row>
    <row r="1189" ht="12.75">
      <c r="D1189" s="319"/>
    </row>
    <row r="1190" ht="12.75">
      <c r="D1190" s="319"/>
    </row>
    <row r="1191" ht="12.75">
      <c r="D1191" s="319"/>
    </row>
    <row r="1192" ht="12.75">
      <c r="D1192" s="319"/>
    </row>
    <row r="1193" ht="12.75">
      <c r="D1193" s="319"/>
    </row>
    <row r="1194" ht="12.75">
      <c r="D1194" s="319"/>
    </row>
    <row r="1195" ht="12.75">
      <c r="D1195" s="319"/>
    </row>
    <row r="1196" ht="12.75">
      <c r="D1196" s="319"/>
    </row>
    <row r="1197" ht="12.75">
      <c r="D1197" s="319"/>
    </row>
    <row r="1198" ht="12.75">
      <c r="D1198" s="319"/>
    </row>
    <row r="1199" ht="12.75">
      <c r="D1199" s="319"/>
    </row>
    <row r="1200" ht="12.75">
      <c r="D1200" s="319"/>
    </row>
    <row r="1201" ht="12.75">
      <c r="D1201" s="319"/>
    </row>
    <row r="1202" ht="12.75">
      <c r="D1202" s="319"/>
    </row>
    <row r="1203" ht="12.75">
      <c r="D1203" s="319"/>
    </row>
    <row r="1204" ht="12.75">
      <c r="D1204" s="319"/>
    </row>
    <row r="1205" ht="12.75">
      <c r="D1205" s="319"/>
    </row>
    <row r="1206" ht="12.75">
      <c r="D1206" s="319"/>
    </row>
    <row r="1207" ht="12.75">
      <c r="D1207" s="319"/>
    </row>
    <row r="1208" ht="12.75">
      <c r="D1208" s="319"/>
    </row>
    <row r="1209" ht="12.75">
      <c r="D1209" s="319"/>
    </row>
    <row r="1210" ht="12.75">
      <c r="D1210" s="319"/>
    </row>
    <row r="1211" ht="12.75">
      <c r="D1211" s="319"/>
    </row>
    <row r="1212" ht="12.75">
      <c r="D1212" s="319"/>
    </row>
    <row r="1213" ht="12.75">
      <c r="D1213" s="319"/>
    </row>
    <row r="1214" ht="12.75">
      <c r="D1214" s="319"/>
    </row>
    <row r="1215" ht="12.75">
      <c r="D1215" s="319"/>
    </row>
    <row r="1216" ht="12.75">
      <c r="D1216" s="319"/>
    </row>
    <row r="1217" ht="12.75">
      <c r="D1217" s="319"/>
    </row>
    <row r="1218" ht="12.75">
      <c r="D1218" s="319"/>
    </row>
    <row r="1219" ht="12.75">
      <c r="D1219" s="319"/>
    </row>
    <row r="1220" ht="12.75">
      <c r="D1220" s="319"/>
    </row>
    <row r="1221" ht="12.75">
      <c r="D1221" s="319"/>
    </row>
    <row r="1222" ht="12.75">
      <c r="D1222" s="319"/>
    </row>
    <row r="1223" ht="12.75">
      <c r="D1223" s="319"/>
    </row>
    <row r="1224" ht="12.75">
      <c r="D1224" s="319"/>
    </row>
    <row r="1225" ht="12.75">
      <c r="D1225" s="319"/>
    </row>
    <row r="1226" ht="12.75">
      <c r="D1226" s="319"/>
    </row>
    <row r="1227" ht="12.75">
      <c r="D1227" s="319"/>
    </row>
    <row r="1228" ht="12.75">
      <c r="D1228" s="319"/>
    </row>
    <row r="1229" ht="12.75">
      <c r="D1229" s="319"/>
    </row>
    <row r="1230" ht="12.75">
      <c r="D1230" s="319"/>
    </row>
    <row r="1231" ht="12.75">
      <c r="D1231" s="319"/>
    </row>
    <row r="1232" ht="12.75">
      <c r="D1232" s="319"/>
    </row>
    <row r="1233" ht="12.75">
      <c r="D1233" s="319"/>
    </row>
    <row r="1234" ht="12.75">
      <c r="D1234" s="319"/>
    </row>
    <row r="1235" ht="12.75">
      <c r="D1235" s="319"/>
    </row>
    <row r="1236" ht="12.75">
      <c r="D1236" s="319"/>
    </row>
    <row r="1237" ht="12.75">
      <c r="D1237" s="319"/>
    </row>
    <row r="1238" ht="12.75">
      <c r="D1238" s="319"/>
    </row>
    <row r="1239" ht="12.75">
      <c r="D1239" s="319"/>
    </row>
    <row r="1240" ht="12.75">
      <c r="D1240" s="319"/>
    </row>
    <row r="1241" ht="12.75">
      <c r="D1241" s="319"/>
    </row>
    <row r="1242" ht="12.75">
      <c r="D1242" s="319"/>
    </row>
    <row r="1243" ht="12.75">
      <c r="D1243" s="319"/>
    </row>
    <row r="1244" ht="12.75">
      <c r="D1244" s="319"/>
    </row>
    <row r="1245" ht="12.75">
      <c r="D1245" s="319"/>
    </row>
    <row r="1246" ht="12.75">
      <c r="D1246" s="319"/>
    </row>
    <row r="1247" ht="12.75">
      <c r="D1247" s="319"/>
    </row>
    <row r="1248" ht="12.75">
      <c r="D1248" s="319"/>
    </row>
    <row r="1249" ht="12.75">
      <c r="D1249" s="319"/>
    </row>
    <row r="1250" ht="12.75">
      <c r="D1250" s="319"/>
    </row>
    <row r="1251" ht="12.75">
      <c r="D1251" s="319"/>
    </row>
    <row r="1252" ht="12.75">
      <c r="D1252" s="319"/>
    </row>
    <row r="1253" ht="12.75">
      <c r="D1253" s="319"/>
    </row>
    <row r="1254" ht="12.75">
      <c r="D1254" s="319"/>
    </row>
    <row r="1255" ht="12.75">
      <c r="D1255" s="319"/>
    </row>
    <row r="1256" ht="12.75">
      <c r="D1256" s="319"/>
    </row>
    <row r="1257" ht="12.75">
      <c r="D1257" s="319"/>
    </row>
    <row r="1258" ht="12.75">
      <c r="D1258" s="319"/>
    </row>
    <row r="1259" ht="12.75">
      <c r="D1259" s="319"/>
    </row>
    <row r="1260" ht="12.75">
      <c r="D1260" s="319"/>
    </row>
    <row r="1261" ht="12.75">
      <c r="D1261" s="319"/>
    </row>
    <row r="1262" ht="12.75">
      <c r="D1262" s="319"/>
    </row>
    <row r="1263" ht="12.75">
      <c r="D1263" s="319"/>
    </row>
    <row r="1264" ht="12.75">
      <c r="D1264" s="319"/>
    </row>
    <row r="1265" ht="12.75">
      <c r="D1265" s="319"/>
    </row>
    <row r="1266" ht="12.75">
      <c r="D1266" s="319"/>
    </row>
    <row r="1267" ht="12.75">
      <c r="D1267" s="319"/>
    </row>
    <row r="1268" ht="12.75">
      <c r="D1268" s="319"/>
    </row>
    <row r="1269" ht="12.75">
      <c r="D1269" s="319"/>
    </row>
    <row r="1270" ht="12.75">
      <c r="D1270" s="319"/>
    </row>
    <row r="1271" ht="12.75">
      <c r="D1271" s="319"/>
    </row>
    <row r="1272" ht="12.75">
      <c r="D1272" s="319"/>
    </row>
    <row r="1273" ht="12.75">
      <c r="D1273" s="319"/>
    </row>
    <row r="1274" ht="12.75">
      <c r="D1274" s="319"/>
    </row>
    <row r="1275" ht="12.75">
      <c r="D1275" s="319"/>
    </row>
    <row r="1276" ht="12.75">
      <c r="D1276" s="319"/>
    </row>
    <row r="1277" ht="12.75">
      <c r="D1277" s="319"/>
    </row>
    <row r="1278" ht="12.75">
      <c r="D1278" s="319"/>
    </row>
    <row r="1279" ht="12.75">
      <c r="D1279" s="319"/>
    </row>
    <row r="1280" ht="12.75">
      <c r="D1280" s="319"/>
    </row>
    <row r="1281" ht="12.75">
      <c r="D1281" s="319"/>
    </row>
    <row r="1282" ht="12.75">
      <c r="D1282" s="319"/>
    </row>
    <row r="1283" ht="12.75">
      <c r="D1283" s="319"/>
    </row>
    <row r="1284" ht="12.75">
      <c r="D1284" s="319"/>
    </row>
    <row r="1285" ht="12.75">
      <c r="D1285" s="319"/>
    </row>
    <row r="1286" ht="12.75">
      <c r="D1286" s="319"/>
    </row>
    <row r="1287" ht="12.75">
      <c r="D1287" s="319"/>
    </row>
    <row r="1288" ht="12.75">
      <c r="D1288" s="319"/>
    </row>
    <row r="1289" ht="12.75">
      <c r="D1289" s="319"/>
    </row>
    <row r="1290" ht="12.75">
      <c r="D1290" s="319"/>
    </row>
    <row r="1291" ht="12.75">
      <c r="D1291" s="319"/>
    </row>
    <row r="1292" ht="12.75">
      <c r="D1292" s="319"/>
    </row>
    <row r="1293" ht="12.75">
      <c r="D1293" s="319"/>
    </row>
    <row r="1294" ht="12.75">
      <c r="D1294" s="319"/>
    </row>
    <row r="1295" ht="12.75">
      <c r="D1295" s="319"/>
    </row>
    <row r="1296" ht="12.75">
      <c r="D1296" s="319"/>
    </row>
    <row r="1297" ht="12.75">
      <c r="D1297" s="319"/>
    </row>
    <row r="1298" ht="12.75">
      <c r="D1298" s="319"/>
    </row>
    <row r="1299" ht="12.75">
      <c r="D1299" s="319"/>
    </row>
    <row r="1300" ht="12.75">
      <c r="D1300" s="319"/>
    </row>
    <row r="1301" ht="12.75">
      <c r="D1301" s="319"/>
    </row>
    <row r="1302" ht="12.75">
      <c r="D1302" s="319"/>
    </row>
    <row r="1303" ht="12.75">
      <c r="D1303" s="319"/>
    </row>
    <row r="1304" ht="12.75">
      <c r="D1304" s="319"/>
    </row>
    <row r="1305" ht="12.75">
      <c r="D1305" s="319"/>
    </row>
    <row r="1306" ht="12.75">
      <c r="D1306" s="319"/>
    </row>
    <row r="1307" ht="12.75">
      <c r="D1307" s="319"/>
    </row>
    <row r="1308" ht="12.75">
      <c r="D1308" s="319"/>
    </row>
    <row r="1309" ht="12.75">
      <c r="D1309" s="319"/>
    </row>
    <row r="1310" ht="12.75">
      <c r="D1310" s="319"/>
    </row>
    <row r="1311" ht="12.75">
      <c r="D1311" s="319"/>
    </row>
    <row r="1312" ht="12.75">
      <c r="D1312" s="319"/>
    </row>
    <row r="1313" ht="12.75">
      <c r="D1313" s="319"/>
    </row>
    <row r="1314" ht="12.75">
      <c r="D1314" s="319"/>
    </row>
    <row r="1315" ht="12.75">
      <c r="D1315" s="319"/>
    </row>
    <row r="1316" ht="12.75">
      <c r="D1316" s="319"/>
    </row>
    <row r="1317" ht="12.75">
      <c r="D1317" s="319"/>
    </row>
    <row r="1318" ht="12.75">
      <c r="D1318" s="319"/>
    </row>
    <row r="1319" ht="12.75">
      <c r="D1319" s="319"/>
    </row>
    <row r="1320" ht="12.75">
      <c r="D1320" s="319"/>
    </row>
    <row r="1321" ht="12.75">
      <c r="D1321" s="319"/>
    </row>
    <row r="1322" ht="12.75">
      <c r="D1322" s="319"/>
    </row>
    <row r="1323" ht="12.75">
      <c r="D1323" s="319"/>
    </row>
    <row r="1324" ht="12.75">
      <c r="D1324" s="319"/>
    </row>
    <row r="1325" ht="12.75">
      <c r="D1325" s="319"/>
    </row>
    <row r="1326" ht="12.75">
      <c r="D1326" s="319"/>
    </row>
    <row r="1327" ht="12.75">
      <c r="D1327" s="319"/>
    </row>
    <row r="1328" ht="12.75">
      <c r="D1328" s="319"/>
    </row>
    <row r="1329" ht="12.75">
      <c r="D1329" s="319"/>
    </row>
    <row r="1330" ht="12.75">
      <c r="D1330" s="319"/>
    </row>
    <row r="1331" ht="12.75">
      <c r="D1331" s="319"/>
    </row>
    <row r="1332" ht="12.75">
      <c r="D1332" s="319"/>
    </row>
    <row r="1333" ht="12.75">
      <c r="D1333" s="319"/>
    </row>
    <row r="1334" ht="12.75">
      <c r="D1334" s="319"/>
    </row>
    <row r="1335" ht="12.75">
      <c r="D1335" s="319"/>
    </row>
    <row r="1336" ht="12.75">
      <c r="D1336" s="319"/>
    </row>
    <row r="1337" ht="12.75">
      <c r="D1337" s="319"/>
    </row>
    <row r="1338" ht="12.75">
      <c r="D1338" s="319"/>
    </row>
    <row r="1339" ht="12.75">
      <c r="D1339" s="319"/>
    </row>
    <row r="1340" ht="12.75">
      <c r="D1340" s="319"/>
    </row>
    <row r="1341" ht="12.75">
      <c r="D1341" s="319"/>
    </row>
    <row r="1342" ht="12.75">
      <c r="D1342" s="319"/>
    </row>
    <row r="1343" ht="12.75">
      <c r="D1343" s="319"/>
    </row>
    <row r="1344" ht="12.75">
      <c r="D1344" s="319"/>
    </row>
    <row r="1345" ht="12.75">
      <c r="D1345" s="319"/>
    </row>
    <row r="1346" ht="12.75">
      <c r="D1346" s="319"/>
    </row>
    <row r="1347" ht="12.75">
      <c r="D1347" s="319"/>
    </row>
    <row r="1348" ht="12.75">
      <c r="D1348" s="319"/>
    </row>
    <row r="1349" ht="12.75">
      <c r="D1349" s="319"/>
    </row>
    <row r="1350" ht="12.75">
      <c r="D1350" s="319"/>
    </row>
    <row r="1351" ht="12.75">
      <c r="D1351" s="319"/>
    </row>
    <row r="1352" ht="12.75">
      <c r="D1352" s="319"/>
    </row>
    <row r="1353" ht="12.75">
      <c r="D1353" s="319"/>
    </row>
    <row r="1354" ht="12.75">
      <c r="D1354" s="319"/>
    </row>
    <row r="1355" ht="12.75">
      <c r="D1355" s="319"/>
    </row>
    <row r="1356" ht="12.75">
      <c r="D1356" s="319"/>
    </row>
    <row r="1357" ht="12.75">
      <c r="D1357" s="319"/>
    </row>
    <row r="1358" ht="12.75">
      <c r="D1358" s="319"/>
    </row>
    <row r="1359" ht="12.75">
      <c r="D1359" s="319"/>
    </row>
    <row r="1360" ht="12.75">
      <c r="D1360" s="319"/>
    </row>
    <row r="1361" ht="12.75">
      <c r="D1361" s="319"/>
    </row>
    <row r="1362" ht="12.75">
      <c r="D1362" s="319"/>
    </row>
    <row r="1363" ht="12.75">
      <c r="D1363" s="319"/>
    </row>
    <row r="1364" ht="12.75">
      <c r="D1364" s="319"/>
    </row>
    <row r="1365" ht="12.75">
      <c r="D1365" s="319"/>
    </row>
    <row r="1366" ht="12.75">
      <c r="D1366" s="319"/>
    </row>
    <row r="1367" ht="12.75">
      <c r="D1367" s="319"/>
    </row>
    <row r="1368" ht="12.75">
      <c r="D1368" s="319"/>
    </row>
    <row r="1369" ht="12.75">
      <c r="D1369" s="319"/>
    </row>
    <row r="1370" ht="12.75">
      <c r="D1370" s="319"/>
    </row>
    <row r="1371" ht="12.75">
      <c r="D1371" s="319"/>
    </row>
    <row r="1372" ht="12.75">
      <c r="D1372" s="319"/>
    </row>
    <row r="1373" ht="12.75">
      <c r="D1373" s="319"/>
    </row>
    <row r="1374" ht="12.75">
      <c r="D1374" s="319"/>
    </row>
    <row r="1375" ht="12.75">
      <c r="D1375" s="319"/>
    </row>
    <row r="1376" ht="12.75">
      <c r="D1376" s="319"/>
    </row>
    <row r="1377" ht="12.75">
      <c r="D1377" s="319"/>
    </row>
    <row r="1378" ht="12.75">
      <c r="D1378" s="319"/>
    </row>
    <row r="1379" ht="12.75">
      <c r="D1379" s="319"/>
    </row>
    <row r="1380" ht="12.75">
      <c r="D1380" s="319"/>
    </row>
    <row r="1381" ht="12.75">
      <c r="D1381" s="319"/>
    </row>
    <row r="1382" ht="12.75">
      <c r="D1382" s="319"/>
    </row>
    <row r="1383" ht="12.75">
      <c r="D1383" s="319"/>
    </row>
    <row r="1384" ht="12.75">
      <c r="D1384" s="319"/>
    </row>
    <row r="1385" ht="12.75">
      <c r="D1385" s="319"/>
    </row>
    <row r="1386" ht="12.75">
      <c r="D1386" s="319"/>
    </row>
    <row r="1387" ht="12.75">
      <c r="D1387" s="319"/>
    </row>
    <row r="1388" ht="12.75">
      <c r="D1388" s="319"/>
    </row>
    <row r="1389" ht="12.75">
      <c r="D1389" s="319"/>
    </row>
    <row r="1390" ht="12.75">
      <c r="D1390" s="319"/>
    </row>
    <row r="1391" ht="12.75">
      <c r="D1391" s="319"/>
    </row>
    <row r="1392" ht="12.75">
      <c r="D1392" s="319"/>
    </row>
    <row r="1393" ht="12.75">
      <c r="D1393" s="319"/>
    </row>
    <row r="1394" ht="12.75">
      <c r="D1394" s="319"/>
    </row>
    <row r="1395" ht="12.75">
      <c r="D1395" s="319"/>
    </row>
    <row r="1396" ht="12.75">
      <c r="D1396" s="319"/>
    </row>
    <row r="1397" ht="12.75">
      <c r="D1397" s="319"/>
    </row>
    <row r="1398" ht="12.75">
      <c r="D1398" s="319"/>
    </row>
    <row r="1399" ht="12.75">
      <c r="D1399" s="319"/>
    </row>
    <row r="1400" ht="12.75">
      <c r="D1400" s="319"/>
    </row>
    <row r="1401" ht="12.75">
      <c r="D1401" s="319"/>
    </row>
    <row r="1402" ht="12.75">
      <c r="D1402" s="319"/>
    </row>
    <row r="1403" ht="12.75">
      <c r="D1403" s="319"/>
    </row>
    <row r="1404" ht="12.75">
      <c r="D1404" s="319"/>
    </row>
    <row r="1405" ht="12.75">
      <c r="D1405" s="319"/>
    </row>
    <row r="1406" ht="12.75">
      <c r="D1406" s="319"/>
    </row>
    <row r="1407" ht="12.75">
      <c r="D1407" s="319"/>
    </row>
    <row r="1408" ht="12.75">
      <c r="D1408" s="319"/>
    </row>
    <row r="1409" ht="12.75">
      <c r="D1409" s="319"/>
    </row>
    <row r="1410" ht="12.75">
      <c r="D1410" s="319"/>
    </row>
    <row r="1411" ht="12.75">
      <c r="D1411" s="319"/>
    </row>
    <row r="1412" ht="12.75">
      <c r="D1412" s="319"/>
    </row>
    <row r="1413" ht="12.75">
      <c r="D1413" s="319"/>
    </row>
    <row r="1414" ht="12.75">
      <c r="D1414" s="319"/>
    </row>
    <row r="1415" ht="12.75">
      <c r="D1415" s="319"/>
    </row>
    <row r="1416" ht="12.75">
      <c r="D1416" s="319"/>
    </row>
    <row r="1417" ht="12.75">
      <c r="D1417" s="319"/>
    </row>
    <row r="1418" ht="12.75">
      <c r="D1418" s="319"/>
    </row>
    <row r="1419" ht="12.75">
      <c r="D1419" s="319"/>
    </row>
    <row r="1420" ht="12.75">
      <c r="D1420" s="319"/>
    </row>
    <row r="1421" ht="12.75">
      <c r="D1421" s="319"/>
    </row>
    <row r="1422" ht="12.75">
      <c r="D1422" s="319"/>
    </row>
    <row r="1423" ht="12.75">
      <c r="D1423" s="319"/>
    </row>
    <row r="1424" ht="12.75">
      <c r="D1424" s="319"/>
    </row>
    <row r="1425" ht="12.75">
      <c r="D1425" s="319"/>
    </row>
    <row r="1426" ht="12.75">
      <c r="D1426" s="319"/>
    </row>
    <row r="1427" ht="12.75">
      <c r="D1427" s="319"/>
    </row>
    <row r="1428" ht="12.75">
      <c r="D1428" s="319"/>
    </row>
    <row r="1429" ht="12.75">
      <c r="D1429" s="319"/>
    </row>
    <row r="1430" ht="12.75">
      <c r="D1430" s="319"/>
    </row>
    <row r="1431" ht="12.75">
      <c r="D1431" s="319"/>
    </row>
    <row r="1432" ht="12.75">
      <c r="D1432" s="319"/>
    </row>
    <row r="1433" ht="12.75">
      <c r="D1433" s="319"/>
    </row>
    <row r="1434" ht="12.75">
      <c r="D1434" s="319"/>
    </row>
    <row r="1435" ht="12.75">
      <c r="D1435" s="319"/>
    </row>
    <row r="1436" ht="12.75">
      <c r="D1436" s="319"/>
    </row>
    <row r="1437" ht="12.75">
      <c r="D1437" s="319"/>
    </row>
    <row r="1438" ht="12.75">
      <c r="D1438" s="319"/>
    </row>
    <row r="1439" ht="12.75">
      <c r="D1439" s="319"/>
    </row>
    <row r="1440" ht="12.75">
      <c r="D1440" s="319"/>
    </row>
    <row r="1441" ht="12.75">
      <c r="D1441" s="319"/>
    </row>
    <row r="1442" ht="12.75">
      <c r="D1442" s="319"/>
    </row>
    <row r="1443" ht="12.75">
      <c r="D1443" s="319"/>
    </row>
    <row r="1444" ht="12.75">
      <c r="D1444" s="319"/>
    </row>
    <row r="1445" ht="12.75">
      <c r="D1445" s="319"/>
    </row>
    <row r="1446" ht="12.75">
      <c r="D1446" s="319"/>
    </row>
    <row r="1447" ht="12.75">
      <c r="D1447" s="319"/>
    </row>
    <row r="1448" ht="12.75">
      <c r="D1448" s="319"/>
    </row>
    <row r="1449" ht="12.75">
      <c r="D1449" s="319"/>
    </row>
    <row r="1450" ht="12.75">
      <c r="D1450" s="319"/>
    </row>
    <row r="1451" ht="12.75">
      <c r="D1451" s="319"/>
    </row>
    <row r="1452" ht="12.75">
      <c r="D1452" s="319"/>
    </row>
    <row r="1453" ht="12.75">
      <c r="D1453" s="319"/>
    </row>
    <row r="1454" ht="12.75">
      <c r="D1454" s="319"/>
    </row>
    <row r="1455" ht="12.75">
      <c r="D1455" s="319"/>
    </row>
    <row r="1456" ht="12.75">
      <c r="D1456" s="319"/>
    </row>
    <row r="1457" ht="12.75">
      <c r="D1457" s="319"/>
    </row>
    <row r="1458" ht="12.75">
      <c r="D1458" s="319"/>
    </row>
    <row r="1459" ht="12.75">
      <c r="D1459" s="319"/>
    </row>
    <row r="1460" ht="12.75">
      <c r="D1460" s="319"/>
    </row>
    <row r="1461" ht="12.75">
      <c r="D1461" s="319"/>
    </row>
    <row r="1462" ht="12.75">
      <c r="D1462" s="319"/>
    </row>
    <row r="1463" ht="12.75">
      <c r="D1463" s="319"/>
    </row>
    <row r="1464" ht="12.75">
      <c r="D1464" s="319"/>
    </row>
    <row r="1465" ht="12.75">
      <c r="D1465" s="319"/>
    </row>
    <row r="1466" ht="12.75">
      <c r="D1466" s="319"/>
    </row>
    <row r="1467" ht="12.75">
      <c r="D1467" s="319"/>
    </row>
    <row r="1468" ht="12.75">
      <c r="D1468" s="319"/>
    </row>
    <row r="1469" ht="12.75">
      <c r="D1469" s="319"/>
    </row>
    <row r="1470" ht="12.75">
      <c r="D1470" s="319"/>
    </row>
    <row r="1471" ht="12.75">
      <c r="D1471" s="319"/>
    </row>
    <row r="1472" ht="12.75">
      <c r="D1472" s="319"/>
    </row>
    <row r="1473" ht="12.75">
      <c r="D1473" s="319"/>
    </row>
    <row r="1474" ht="12.75">
      <c r="D1474" s="319"/>
    </row>
    <row r="1475" ht="12.75">
      <c r="D1475" s="319"/>
    </row>
    <row r="1476" ht="12.75">
      <c r="D1476" s="319"/>
    </row>
    <row r="1477" ht="12.75">
      <c r="D1477" s="319"/>
    </row>
    <row r="1478" ht="12.75">
      <c r="D1478" s="319"/>
    </row>
    <row r="1479" ht="12.75">
      <c r="D1479" s="319"/>
    </row>
    <row r="1480" ht="12.75">
      <c r="D1480" s="319"/>
    </row>
    <row r="1481" ht="12.75">
      <c r="D1481" s="319"/>
    </row>
    <row r="1482" ht="12.75">
      <c r="D1482" s="319"/>
    </row>
    <row r="1483" ht="12.75">
      <c r="D1483" s="319"/>
    </row>
    <row r="1484" ht="12.75">
      <c r="D1484" s="319"/>
    </row>
    <row r="1485" ht="12.75">
      <c r="D1485" s="319"/>
    </row>
    <row r="1486" ht="12.75">
      <c r="D1486" s="319"/>
    </row>
    <row r="1487" ht="12.75">
      <c r="D1487" s="319"/>
    </row>
    <row r="1488" ht="12.75">
      <c r="D1488" s="319"/>
    </row>
    <row r="1489" ht="12.75">
      <c r="D1489" s="319"/>
    </row>
    <row r="1490" ht="12.75">
      <c r="D1490" s="319"/>
    </row>
    <row r="1491" ht="12.75">
      <c r="D1491" s="319"/>
    </row>
    <row r="1492" ht="12.75">
      <c r="D1492" s="319"/>
    </row>
    <row r="1493" ht="12.75">
      <c r="D1493" s="319"/>
    </row>
    <row r="1494" ht="12.75">
      <c r="D1494" s="319"/>
    </row>
    <row r="1495" ht="12.75">
      <c r="D1495" s="319"/>
    </row>
    <row r="1496" ht="12.75">
      <c r="D1496" s="319"/>
    </row>
    <row r="1497" ht="12.75">
      <c r="D1497" s="319"/>
    </row>
    <row r="1498" ht="12.75">
      <c r="D1498" s="319"/>
    </row>
    <row r="1499" ht="12.75">
      <c r="D1499" s="319"/>
    </row>
    <row r="1500" ht="12.75">
      <c r="D1500" s="319"/>
    </row>
    <row r="1501" ht="12.75">
      <c r="D1501" s="319"/>
    </row>
    <row r="1502" ht="12.75">
      <c r="D1502" s="319"/>
    </row>
    <row r="1503" ht="12.75">
      <c r="D1503" s="319"/>
    </row>
    <row r="1504" ht="12.75">
      <c r="D1504" s="319"/>
    </row>
    <row r="1505" ht="12.75">
      <c r="D1505" s="319"/>
    </row>
    <row r="1506" ht="12.75">
      <c r="D1506" s="319"/>
    </row>
    <row r="1507" ht="12.75">
      <c r="D1507" s="319"/>
    </row>
    <row r="1508" ht="12.75">
      <c r="D1508" s="319"/>
    </row>
    <row r="1509" ht="12.75">
      <c r="D1509" s="319"/>
    </row>
    <row r="1510" ht="12.75">
      <c r="D1510" s="319"/>
    </row>
    <row r="1511" ht="12.75">
      <c r="D1511" s="319"/>
    </row>
    <row r="1512" ht="12.75">
      <c r="D1512" s="319"/>
    </row>
    <row r="1513" ht="12.75">
      <c r="D1513" s="319"/>
    </row>
    <row r="1514" ht="12.75">
      <c r="D1514" s="319"/>
    </row>
    <row r="1515" ht="12.75">
      <c r="D1515" s="319"/>
    </row>
    <row r="1516" ht="12.75">
      <c r="D1516" s="319"/>
    </row>
    <row r="1517" ht="12.75">
      <c r="D1517" s="319"/>
    </row>
    <row r="1518" ht="12.75">
      <c r="D1518" s="319"/>
    </row>
    <row r="1519" ht="12.75">
      <c r="D1519" s="319"/>
    </row>
    <row r="1520" ht="12.75">
      <c r="D1520" s="319"/>
    </row>
    <row r="1521" ht="12.75">
      <c r="D1521" s="319"/>
    </row>
    <row r="1522" ht="12.75">
      <c r="D1522" s="319"/>
    </row>
    <row r="1523" ht="12.75">
      <c r="D1523" s="319"/>
    </row>
    <row r="1524" ht="12.75">
      <c r="D1524" s="319"/>
    </row>
    <row r="1525" ht="12.75">
      <c r="D1525" s="319"/>
    </row>
    <row r="1526" ht="12.75">
      <c r="D1526" s="319"/>
    </row>
    <row r="1527" ht="12.75">
      <c r="D1527" s="319"/>
    </row>
    <row r="1528" ht="12.75">
      <c r="D1528" s="319"/>
    </row>
    <row r="1529" ht="12.75">
      <c r="D1529" s="319"/>
    </row>
    <row r="1530" ht="12.75">
      <c r="D1530" s="319"/>
    </row>
    <row r="1531" ht="12.75">
      <c r="D1531" s="319"/>
    </row>
    <row r="1532" ht="12.75">
      <c r="D1532" s="319"/>
    </row>
    <row r="1533" ht="12.75">
      <c r="D1533" s="319"/>
    </row>
    <row r="1534" ht="12.75">
      <c r="D1534" s="319"/>
    </row>
    <row r="1535" ht="12.75">
      <c r="D1535" s="319"/>
    </row>
    <row r="1536" ht="12.75">
      <c r="D1536" s="319"/>
    </row>
    <row r="1537" ht="12.75">
      <c r="D1537" s="319"/>
    </row>
    <row r="1538" ht="12.75">
      <c r="D1538" s="319"/>
    </row>
    <row r="1539" ht="12.75">
      <c r="D1539" s="319"/>
    </row>
    <row r="1540" ht="12.75">
      <c r="D1540" s="319"/>
    </row>
    <row r="1541" ht="12.75">
      <c r="D1541" s="319"/>
    </row>
    <row r="1542" ht="12.75">
      <c r="D1542" s="319"/>
    </row>
    <row r="1543" ht="12.75">
      <c r="D1543" s="319"/>
    </row>
    <row r="1544" ht="12.75">
      <c r="D1544" s="319"/>
    </row>
    <row r="1545" ht="12.75">
      <c r="D1545" s="319"/>
    </row>
    <row r="1546" ht="12.75">
      <c r="D1546" s="319"/>
    </row>
    <row r="1547" ht="12.75">
      <c r="D1547" s="319"/>
    </row>
    <row r="1548" ht="12.75">
      <c r="D1548" s="319"/>
    </row>
    <row r="1549" ht="12.75">
      <c r="D1549" s="319"/>
    </row>
    <row r="1550" ht="12.75">
      <c r="D1550" s="319"/>
    </row>
    <row r="1551" ht="12.75">
      <c r="D1551" s="319"/>
    </row>
    <row r="1552" ht="12.75">
      <c r="D1552" s="319"/>
    </row>
    <row r="1553" ht="12.75">
      <c r="D1553" s="319"/>
    </row>
    <row r="1554" ht="12.75">
      <c r="D1554" s="319"/>
    </row>
    <row r="1555" ht="12.75">
      <c r="D1555" s="319"/>
    </row>
    <row r="1556" ht="12.75">
      <c r="D1556" s="319"/>
    </row>
    <row r="1557" ht="12.75">
      <c r="D1557" s="319"/>
    </row>
    <row r="1558" ht="12.75">
      <c r="D1558" s="319"/>
    </row>
    <row r="1559" ht="12.75">
      <c r="D1559" s="319"/>
    </row>
    <row r="1560" ht="12.75">
      <c r="D1560" s="319"/>
    </row>
    <row r="1561" ht="12.75">
      <c r="D1561" s="319"/>
    </row>
    <row r="1562" ht="12.75">
      <c r="D1562" s="319"/>
    </row>
    <row r="1563" ht="12.75">
      <c r="D1563" s="319"/>
    </row>
    <row r="1564" ht="12.75">
      <c r="D1564" s="319"/>
    </row>
    <row r="1565" ht="12.75">
      <c r="D1565" s="319"/>
    </row>
    <row r="1566" ht="12.75">
      <c r="D1566" s="319"/>
    </row>
    <row r="1567" ht="12.75">
      <c r="D1567" s="319"/>
    </row>
    <row r="1568" ht="12.75">
      <c r="D1568" s="319"/>
    </row>
    <row r="1569" ht="12.75">
      <c r="D1569" s="319"/>
    </row>
    <row r="1570" ht="12.75">
      <c r="D1570" s="319"/>
    </row>
    <row r="1571" ht="12.75">
      <c r="D1571" s="319"/>
    </row>
    <row r="1572" ht="12.75">
      <c r="D1572" s="319"/>
    </row>
    <row r="1573" ht="12.75">
      <c r="D1573" s="319"/>
    </row>
    <row r="1574" ht="12.75">
      <c r="D1574" s="319"/>
    </row>
    <row r="1575" ht="12.75">
      <c r="D1575" s="319"/>
    </row>
    <row r="1576" ht="12.75">
      <c r="D1576" s="319"/>
    </row>
    <row r="1577" ht="12.75">
      <c r="D1577" s="319"/>
    </row>
    <row r="1578" ht="12.75">
      <c r="D1578" s="319"/>
    </row>
    <row r="1579" ht="12.75">
      <c r="D1579" s="319"/>
    </row>
    <row r="1580" ht="12.75">
      <c r="D1580" s="319"/>
    </row>
    <row r="1581" ht="12.75">
      <c r="D1581" s="319"/>
    </row>
    <row r="1582" ht="12.75">
      <c r="D1582" s="319"/>
    </row>
    <row r="1583" ht="12.75">
      <c r="D1583" s="319"/>
    </row>
    <row r="1584" ht="12.75">
      <c r="D1584" s="319"/>
    </row>
    <row r="1585" ht="12.75">
      <c r="D1585" s="319"/>
    </row>
    <row r="1586" ht="12.75">
      <c r="D1586" s="319"/>
    </row>
    <row r="1587" ht="12.75">
      <c r="D1587" s="319"/>
    </row>
    <row r="1588" ht="12.75">
      <c r="D1588" s="319"/>
    </row>
    <row r="1589" ht="12.75">
      <c r="D1589" s="319"/>
    </row>
    <row r="1590" ht="12.75">
      <c r="D1590" s="319"/>
    </row>
    <row r="1591" ht="12.75">
      <c r="D1591" s="319"/>
    </row>
    <row r="1592" ht="12.75">
      <c r="D1592" s="319"/>
    </row>
    <row r="1593" ht="12.75">
      <c r="D1593" s="319"/>
    </row>
    <row r="1594" ht="12.75">
      <c r="D1594" s="319"/>
    </row>
    <row r="1595" ht="12.75">
      <c r="D1595" s="319"/>
    </row>
    <row r="1596" ht="12.75">
      <c r="D1596" s="319"/>
    </row>
    <row r="1597" ht="12.75">
      <c r="D1597" s="319"/>
    </row>
    <row r="1598" ht="12.75">
      <c r="D1598" s="319"/>
    </row>
    <row r="1599" ht="12.75">
      <c r="D1599" s="319"/>
    </row>
    <row r="1600" ht="12.75">
      <c r="D1600" s="319"/>
    </row>
    <row r="1601" ht="12.75">
      <c r="D1601" s="319"/>
    </row>
    <row r="1602" ht="12.75">
      <c r="D1602" s="319"/>
    </row>
    <row r="1603" ht="12.75">
      <c r="D1603" s="319"/>
    </row>
    <row r="1604" ht="12.75">
      <c r="D1604" s="319"/>
    </row>
    <row r="1605" ht="12.75">
      <c r="D1605" s="319"/>
    </row>
    <row r="1606" ht="12.75">
      <c r="D1606" s="319"/>
    </row>
    <row r="1607" ht="12.75">
      <c r="D1607" s="319"/>
    </row>
    <row r="1608" ht="12.75">
      <c r="D1608" s="319"/>
    </row>
    <row r="1609" ht="12.75">
      <c r="D1609" s="319"/>
    </row>
    <row r="1610" ht="12.75">
      <c r="D1610" s="319"/>
    </row>
    <row r="1611" ht="12.75">
      <c r="D1611" s="319"/>
    </row>
    <row r="1612" ht="12.75">
      <c r="D1612" s="319"/>
    </row>
    <row r="1613" ht="12.75">
      <c r="D1613" s="319"/>
    </row>
    <row r="1614" ht="12.75">
      <c r="D1614" s="319"/>
    </row>
    <row r="1615" ht="12.75">
      <c r="D1615" s="319"/>
    </row>
    <row r="1616" ht="12.75">
      <c r="D1616" s="319"/>
    </row>
    <row r="1617" ht="12.75">
      <c r="D1617" s="319"/>
    </row>
    <row r="1618" ht="12.75">
      <c r="D1618" s="319"/>
    </row>
    <row r="1619" ht="12.75">
      <c r="D1619" s="319"/>
    </row>
    <row r="1620" ht="12.75">
      <c r="D1620" s="319"/>
    </row>
    <row r="1621" ht="12.75">
      <c r="D1621" s="319"/>
    </row>
    <row r="1622" ht="12.75">
      <c r="D1622" s="319"/>
    </row>
    <row r="1623" ht="12.75">
      <c r="D1623" s="319"/>
    </row>
    <row r="1624" ht="12.75">
      <c r="D1624" s="319"/>
    </row>
    <row r="1625" ht="12.75">
      <c r="D1625" s="319"/>
    </row>
    <row r="1626" ht="12.75">
      <c r="D1626" s="319"/>
    </row>
    <row r="1627" ht="12.75">
      <c r="D1627" s="319"/>
    </row>
    <row r="1628" ht="12.75">
      <c r="D1628" s="319"/>
    </row>
    <row r="1629" ht="12.75">
      <c r="D1629" s="319"/>
    </row>
    <row r="1630" ht="12.75">
      <c r="D1630" s="319"/>
    </row>
    <row r="1631" ht="12.75">
      <c r="D1631" s="319"/>
    </row>
    <row r="1632" ht="12.75">
      <c r="D1632" s="319"/>
    </row>
    <row r="1633" ht="12.75">
      <c r="D1633" s="319"/>
    </row>
    <row r="1634" ht="12.75">
      <c r="D1634" s="319"/>
    </row>
    <row r="1635" ht="12.75">
      <c r="D1635" s="319"/>
    </row>
    <row r="1636" ht="12.75">
      <c r="D1636" s="319"/>
    </row>
    <row r="1637" ht="12.75">
      <c r="D1637" s="319"/>
    </row>
    <row r="1638" ht="12.75">
      <c r="D1638" s="319"/>
    </row>
    <row r="1639" ht="12.75">
      <c r="D1639" s="319"/>
    </row>
    <row r="1640" ht="12.75">
      <c r="D1640" s="319"/>
    </row>
    <row r="1641" ht="12.75">
      <c r="D1641" s="319"/>
    </row>
    <row r="1642" ht="12.75">
      <c r="D1642" s="319"/>
    </row>
    <row r="1643" ht="12.75">
      <c r="D1643" s="319"/>
    </row>
    <row r="1644" ht="12.75">
      <c r="D1644" s="319"/>
    </row>
    <row r="1645" ht="12.75">
      <c r="D1645" s="319"/>
    </row>
    <row r="1646" ht="12.75">
      <c r="D1646" s="319"/>
    </row>
    <row r="1647" ht="12.75">
      <c r="D1647" s="319"/>
    </row>
    <row r="1648" ht="12.75">
      <c r="D1648" s="319"/>
    </row>
    <row r="1649" ht="12.75">
      <c r="D1649" s="319"/>
    </row>
    <row r="1650" ht="12.75">
      <c r="D1650" s="319"/>
    </row>
    <row r="1651" ht="12.75">
      <c r="D1651" s="319"/>
    </row>
    <row r="1652" ht="12.75">
      <c r="D1652" s="319"/>
    </row>
    <row r="1653" ht="12.75">
      <c r="D1653" s="319"/>
    </row>
    <row r="1654" ht="12.75">
      <c r="D1654" s="319"/>
    </row>
    <row r="1655" ht="12.75">
      <c r="D1655" s="319"/>
    </row>
    <row r="1656" ht="12.75">
      <c r="D1656" s="319"/>
    </row>
    <row r="1657" ht="12.75">
      <c r="D1657" s="319"/>
    </row>
    <row r="1658" ht="12.75">
      <c r="D1658" s="319"/>
    </row>
    <row r="1659" ht="12.75">
      <c r="D1659" s="319"/>
    </row>
    <row r="1660" ht="12.75">
      <c r="D1660" s="319"/>
    </row>
    <row r="1661" ht="12.75">
      <c r="D1661" s="319"/>
    </row>
    <row r="1662" ht="12.75">
      <c r="D1662" s="319"/>
    </row>
    <row r="1663" ht="12.75">
      <c r="D1663" s="319"/>
    </row>
    <row r="1664" ht="12.75">
      <c r="D1664" s="319"/>
    </row>
    <row r="1665" ht="12.75">
      <c r="D1665" s="319"/>
    </row>
    <row r="1666" ht="12.75">
      <c r="D1666" s="319"/>
    </row>
    <row r="1667" ht="12.75">
      <c r="D1667" s="319"/>
    </row>
    <row r="1668" ht="12.75">
      <c r="D1668" s="319"/>
    </row>
    <row r="1669" ht="12.75">
      <c r="D1669" s="319"/>
    </row>
    <row r="1670" ht="12.75">
      <c r="D1670" s="319"/>
    </row>
    <row r="1671" ht="12.75">
      <c r="D1671" s="319"/>
    </row>
    <row r="1672" ht="12.75">
      <c r="D1672" s="319"/>
    </row>
    <row r="1673" ht="12.75">
      <c r="D1673" s="319"/>
    </row>
    <row r="1674" ht="12.75">
      <c r="D1674" s="319"/>
    </row>
    <row r="1675" ht="12.75">
      <c r="D1675" s="319"/>
    </row>
    <row r="1676" ht="12.75">
      <c r="D1676" s="319"/>
    </row>
    <row r="1677" ht="12.75">
      <c r="D1677" s="319"/>
    </row>
    <row r="1678" ht="12.75">
      <c r="D1678" s="319"/>
    </row>
    <row r="1679" ht="12.75">
      <c r="D1679" s="319"/>
    </row>
    <row r="1680" ht="12.75">
      <c r="D1680" s="319"/>
    </row>
    <row r="1681" ht="12.75">
      <c r="D1681" s="319"/>
    </row>
    <row r="1682" ht="12.75">
      <c r="D1682" s="319"/>
    </row>
    <row r="1683" ht="12.75">
      <c r="D1683" s="319"/>
    </row>
    <row r="1684" ht="12.75">
      <c r="D1684" s="319"/>
    </row>
    <row r="1685" ht="12.75">
      <c r="D1685" s="319"/>
    </row>
    <row r="1686" ht="12.75">
      <c r="D1686" s="319"/>
    </row>
    <row r="1687" ht="12.75">
      <c r="D1687" s="319"/>
    </row>
    <row r="1688" ht="12.75">
      <c r="D1688" s="319"/>
    </row>
    <row r="1689" ht="12.75">
      <c r="D1689" s="319"/>
    </row>
    <row r="1690" ht="12.75">
      <c r="D1690" s="319"/>
    </row>
    <row r="1691" ht="12.75">
      <c r="D1691" s="319"/>
    </row>
    <row r="1692" ht="12.75">
      <c r="D1692" s="319"/>
    </row>
    <row r="1693" ht="12.75">
      <c r="D1693" s="319"/>
    </row>
    <row r="1694" ht="12.75">
      <c r="D1694" s="319"/>
    </row>
    <row r="1695" ht="12.75">
      <c r="D1695" s="319"/>
    </row>
    <row r="1696" ht="12.75">
      <c r="D1696" s="319"/>
    </row>
    <row r="1697" ht="12.75">
      <c r="D1697" s="319"/>
    </row>
    <row r="1698" ht="12.75">
      <c r="D1698" s="319"/>
    </row>
    <row r="1699" ht="12.75">
      <c r="D1699" s="319"/>
    </row>
    <row r="1700" ht="12.75">
      <c r="D1700" s="319"/>
    </row>
    <row r="1701" ht="12.75">
      <c r="D1701" s="319"/>
    </row>
    <row r="1702" ht="12.75">
      <c r="D1702" s="319"/>
    </row>
    <row r="1703" ht="12.75">
      <c r="D1703" s="319"/>
    </row>
    <row r="1704" ht="12.75">
      <c r="D1704" s="319"/>
    </row>
    <row r="1705" ht="12.75">
      <c r="D1705" s="319"/>
    </row>
    <row r="1706" ht="12.75">
      <c r="D1706" s="319"/>
    </row>
    <row r="1707" ht="12.75">
      <c r="D1707" s="319"/>
    </row>
    <row r="1708" ht="12.75">
      <c r="D1708" s="319"/>
    </row>
    <row r="1709" ht="12.75">
      <c r="D1709" s="319"/>
    </row>
    <row r="1710" ht="12.75">
      <c r="D1710" s="319"/>
    </row>
    <row r="1711" ht="12.75">
      <c r="D1711" s="319"/>
    </row>
    <row r="1712" ht="12.75">
      <c r="D1712" s="319"/>
    </row>
    <row r="1713" ht="12.75">
      <c r="D1713" s="319"/>
    </row>
    <row r="1714" ht="12.75">
      <c r="D1714" s="319"/>
    </row>
    <row r="1715" ht="12.75">
      <c r="D1715" s="319"/>
    </row>
    <row r="1716" ht="12.75">
      <c r="D1716" s="319"/>
    </row>
    <row r="1717" ht="12.75">
      <c r="D1717" s="319"/>
    </row>
    <row r="1718" ht="12.75">
      <c r="D1718" s="319"/>
    </row>
    <row r="1719" ht="12.75">
      <c r="D1719" s="319"/>
    </row>
    <row r="1720" ht="12.75">
      <c r="D1720" s="319"/>
    </row>
    <row r="1721" ht="12.75">
      <c r="D1721" s="319"/>
    </row>
    <row r="1722" ht="12.75">
      <c r="D1722" s="319"/>
    </row>
    <row r="1723" ht="12.75">
      <c r="D1723" s="319"/>
    </row>
    <row r="1724" ht="12.75">
      <c r="D1724" s="319"/>
    </row>
    <row r="1725" ht="12.75">
      <c r="D1725" s="319"/>
    </row>
    <row r="1726" ht="12.75">
      <c r="D1726" s="319"/>
    </row>
    <row r="1727" ht="12.75">
      <c r="D1727" s="319"/>
    </row>
    <row r="1728" ht="12.75">
      <c r="D1728" s="319"/>
    </row>
    <row r="1729" ht="12.75">
      <c r="D1729" s="319"/>
    </row>
    <row r="1730" ht="12.75">
      <c r="D1730" s="319"/>
    </row>
    <row r="1731" ht="12.75">
      <c r="D1731" s="319"/>
    </row>
    <row r="1732" ht="12.75">
      <c r="D1732" s="319"/>
    </row>
    <row r="1733" ht="12.75">
      <c r="D1733" s="319"/>
    </row>
    <row r="1734" ht="12.75">
      <c r="D1734" s="319"/>
    </row>
    <row r="1735" ht="12.75">
      <c r="D1735" s="319"/>
    </row>
    <row r="1736" ht="12.75">
      <c r="D1736" s="319"/>
    </row>
    <row r="1737" ht="12.75">
      <c r="D1737" s="319"/>
    </row>
    <row r="1738" ht="12.75">
      <c r="D1738" s="319"/>
    </row>
    <row r="1739" ht="12.75">
      <c r="D1739" s="319"/>
    </row>
    <row r="1740" ht="12.75">
      <c r="D1740" s="319"/>
    </row>
    <row r="1741" ht="12.75">
      <c r="D1741" s="319"/>
    </row>
    <row r="1742" ht="12.75">
      <c r="D1742" s="319"/>
    </row>
    <row r="1743" ht="12.75">
      <c r="D1743" s="319"/>
    </row>
    <row r="1744" ht="12.75">
      <c r="D1744" s="319"/>
    </row>
    <row r="1745" ht="12.75">
      <c r="D1745" s="319"/>
    </row>
    <row r="1746" ht="12.75">
      <c r="D1746" s="319"/>
    </row>
    <row r="1747" ht="12.75">
      <c r="D1747" s="319"/>
    </row>
    <row r="1748" ht="12.75">
      <c r="D1748" s="319"/>
    </row>
    <row r="1749" ht="12.75">
      <c r="D1749" s="319"/>
    </row>
    <row r="1750" ht="12.75">
      <c r="D1750" s="319"/>
    </row>
    <row r="1751" ht="12.75">
      <c r="D1751" s="319"/>
    </row>
    <row r="1752" ht="12.75">
      <c r="D1752" s="319"/>
    </row>
    <row r="1753" ht="12.75">
      <c r="D1753" s="319"/>
    </row>
    <row r="1754" ht="12.75">
      <c r="D1754" s="319"/>
    </row>
    <row r="1755" ht="12.75">
      <c r="D1755" s="319"/>
    </row>
    <row r="1756" ht="12.75">
      <c r="D1756" s="319"/>
    </row>
    <row r="1757" ht="12.75">
      <c r="D1757" s="319"/>
    </row>
    <row r="1758" ht="12.75">
      <c r="D1758" s="319"/>
    </row>
    <row r="1759" ht="12.75">
      <c r="D1759" s="319"/>
    </row>
    <row r="1760" ht="12.75">
      <c r="D1760" s="319"/>
    </row>
    <row r="1761" ht="12.75">
      <c r="D1761" s="319"/>
    </row>
    <row r="1762" ht="12.75">
      <c r="D1762" s="319"/>
    </row>
    <row r="1763" ht="12.75">
      <c r="D1763" s="319"/>
    </row>
    <row r="1764" ht="12.75">
      <c r="D1764" s="319"/>
    </row>
    <row r="1765" ht="12.75">
      <c r="D1765" s="319"/>
    </row>
    <row r="1766" ht="12.75">
      <c r="D1766" s="319"/>
    </row>
    <row r="1767" ht="12.75">
      <c r="D1767" s="319"/>
    </row>
    <row r="1768" ht="12.75">
      <c r="D1768" s="319"/>
    </row>
    <row r="1769" ht="12.75">
      <c r="D1769" s="319"/>
    </row>
    <row r="1770" ht="12.75">
      <c r="D1770" s="319"/>
    </row>
    <row r="1771" ht="12.75">
      <c r="D1771" s="319"/>
    </row>
    <row r="1772" ht="12.75">
      <c r="D1772" s="319"/>
    </row>
    <row r="1773" ht="12.75">
      <c r="D1773" s="319"/>
    </row>
    <row r="1774" ht="12.75">
      <c r="D1774" s="319"/>
    </row>
    <row r="1775" ht="12.75">
      <c r="D1775" s="319"/>
    </row>
    <row r="1776" ht="12.75">
      <c r="D1776" s="319"/>
    </row>
    <row r="1777" ht="12.75">
      <c r="D1777" s="319"/>
    </row>
    <row r="1778" ht="12.75">
      <c r="D1778" s="319"/>
    </row>
    <row r="1779" ht="12.75">
      <c r="D1779" s="319"/>
    </row>
    <row r="1780" ht="12.75">
      <c r="D1780" s="319"/>
    </row>
    <row r="1781" ht="12.75">
      <c r="D1781" s="319"/>
    </row>
    <row r="1782" ht="12.75">
      <c r="D1782" s="319"/>
    </row>
    <row r="1783" ht="12.75">
      <c r="D1783" s="319"/>
    </row>
    <row r="1784" ht="12.75">
      <c r="D1784" s="319"/>
    </row>
    <row r="1785" ht="12.75">
      <c r="D1785" s="319"/>
    </row>
    <row r="1786" ht="12.75">
      <c r="D1786" s="319"/>
    </row>
    <row r="1787" ht="12.75">
      <c r="D1787" s="319"/>
    </row>
    <row r="1788" ht="12.75">
      <c r="D1788" s="319"/>
    </row>
    <row r="1789" ht="12.75">
      <c r="D1789" s="319"/>
    </row>
    <row r="1790" ht="12.75">
      <c r="D1790" s="319"/>
    </row>
    <row r="1791" ht="12.75">
      <c r="D1791" s="319"/>
    </row>
    <row r="1792" ht="12.75">
      <c r="D1792" s="319"/>
    </row>
    <row r="1793" ht="12.75">
      <c r="D1793" s="319"/>
    </row>
    <row r="1794" ht="12.75">
      <c r="D1794" s="319"/>
    </row>
    <row r="1795" ht="12.75">
      <c r="D1795" s="319"/>
    </row>
    <row r="1796" ht="12.75">
      <c r="D1796" s="319"/>
    </row>
    <row r="1797" ht="12.75">
      <c r="D1797" s="319"/>
    </row>
    <row r="1798" ht="12.75">
      <c r="D1798" s="319"/>
    </row>
    <row r="1799" ht="12.75">
      <c r="D1799" s="319"/>
    </row>
    <row r="1800" ht="12.75">
      <c r="D1800" s="319"/>
    </row>
    <row r="1801" ht="12.75">
      <c r="D1801" s="319"/>
    </row>
    <row r="1802" ht="12.75">
      <c r="D1802" s="319"/>
    </row>
    <row r="1803" ht="12.75">
      <c r="D1803" s="319"/>
    </row>
    <row r="1804" ht="12.75">
      <c r="D1804" s="319"/>
    </row>
    <row r="1805" ht="12.75">
      <c r="D1805" s="319"/>
    </row>
    <row r="1806" ht="12.75">
      <c r="D1806" s="319"/>
    </row>
    <row r="1807" ht="12.75">
      <c r="D1807" s="319"/>
    </row>
    <row r="1808" ht="12.75">
      <c r="D1808" s="319"/>
    </row>
    <row r="1809" ht="12.75">
      <c r="D1809" s="319"/>
    </row>
    <row r="1810" ht="12.75">
      <c r="D1810" s="319"/>
    </row>
    <row r="1811" ht="12.75">
      <c r="D1811" s="319"/>
    </row>
    <row r="1812" ht="12.75">
      <c r="D1812" s="319"/>
    </row>
    <row r="1813" ht="12.75">
      <c r="D1813" s="319"/>
    </row>
    <row r="1814" ht="12.75">
      <c r="D1814" s="319"/>
    </row>
    <row r="1815" ht="12.75">
      <c r="D1815" s="319"/>
    </row>
    <row r="1816" ht="12.75">
      <c r="D1816" s="319"/>
    </row>
    <row r="1817" ht="12.75">
      <c r="D1817" s="319"/>
    </row>
    <row r="1818" ht="12.75">
      <c r="D1818" s="319"/>
    </row>
    <row r="1819" ht="12.75">
      <c r="D1819" s="319"/>
    </row>
    <row r="1820" ht="12.75">
      <c r="D1820" s="319"/>
    </row>
    <row r="1821" ht="12.75">
      <c r="D1821" s="319"/>
    </row>
    <row r="1822" ht="12.75">
      <c r="D1822" s="319"/>
    </row>
    <row r="1823" ht="12.75">
      <c r="D1823" s="319"/>
    </row>
    <row r="1824" ht="12.75">
      <c r="D1824" s="319"/>
    </row>
    <row r="1825" ht="12.75">
      <c r="D1825" s="319"/>
    </row>
    <row r="1826" ht="12.75">
      <c r="D1826" s="319"/>
    </row>
    <row r="1827" ht="12.75">
      <c r="D1827" s="319"/>
    </row>
    <row r="1828" ht="12.75">
      <c r="D1828" s="319"/>
    </row>
    <row r="1829" ht="12.75">
      <c r="D1829" s="319"/>
    </row>
    <row r="1830" ht="12.75">
      <c r="D1830" s="319"/>
    </row>
    <row r="1831" ht="12.75">
      <c r="D1831" s="319"/>
    </row>
    <row r="1832" ht="12.75">
      <c r="D1832" s="319"/>
    </row>
    <row r="1833" ht="12.75">
      <c r="D1833" s="319"/>
    </row>
    <row r="1834" ht="12.75">
      <c r="D1834" s="319"/>
    </row>
    <row r="1835" ht="12.75">
      <c r="D1835" s="319"/>
    </row>
    <row r="1836" ht="12.75">
      <c r="D1836" s="319"/>
    </row>
    <row r="1837" ht="12.75">
      <c r="D1837" s="319"/>
    </row>
    <row r="1838" ht="12.75">
      <c r="D1838" s="319"/>
    </row>
    <row r="1839" ht="12.75">
      <c r="D1839" s="319"/>
    </row>
    <row r="1840" ht="12.75">
      <c r="D1840" s="319"/>
    </row>
    <row r="1841" ht="12.75">
      <c r="D1841" s="319"/>
    </row>
    <row r="1842" ht="12.75">
      <c r="D1842" s="319"/>
    </row>
    <row r="1843" ht="12.75">
      <c r="D1843" s="319"/>
    </row>
    <row r="1844" ht="12.75">
      <c r="D1844" s="319"/>
    </row>
    <row r="1845" ht="12.75">
      <c r="D1845" s="319"/>
    </row>
    <row r="1846" ht="12.75">
      <c r="D1846" s="319"/>
    </row>
    <row r="1847" ht="12.75">
      <c r="D1847" s="319"/>
    </row>
    <row r="1848" ht="12.75">
      <c r="D1848" s="319"/>
    </row>
    <row r="1849" ht="12.75">
      <c r="D1849" s="319"/>
    </row>
    <row r="1850" ht="12.75">
      <c r="D1850" s="319"/>
    </row>
    <row r="1851" ht="12.75">
      <c r="D1851" s="319"/>
    </row>
    <row r="1852" ht="12.75">
      <c r="D1852" s="319"/>
    </row>
    <row r="1853" ht="12.75">
      <c r="D1853" s="319"/>
    </row>
    <row r="1854" ht="12.75">
      <c r="D1854" s="319"/>
    </row>
    <row r="1855" ht="12.75">
      <c r="D1855" s="319"/>
    </row>
    <row r="1856" ht="12.75">
      <c r="D1856" s="319"/>
    </row>
    <row r="1857" ht="12.75">
      <c r="D1857" s="319"/>
    </row>
    <row r="1858" ht="12.75">
      <c r="D1858" s="319"/>
    </row>
    <row r="1859" ht="12.75">
      <c r="D1859" s="319"/>
    </row>
    <row r="1860" ht="12.75">
      <c r="D1860" s="319"/>
    </row>
    <row r="1861" ht="12.75">
      <c r="D1861" s="319"/>
    </row>
    <row r="1862" ht="12.75">
      <c r="D1862" s="319"/>
    </row>
    <row r="1863" ht="12.75">
      <c r="D1863" s="319"/>
    </row>
    <row r="1864" ht="12.75">
      <c r="D1864" s="319"/>
    </row>
    <row r="1865" ht="12.75">
      <c r="D1865" s="319"/>
    </row>
    <row r="1866" ht="12.75">
      <c r="D1866" s="319"/>
    </row>
    <row r="1867" ht="12.75">
      <c r="D1867" s="319"/>
    </row>
    <row r="1868" ht="12.75">
      <c r="D1868" s="319"/>
    </row>
    <row r="1869" ht="12.75">
      <c r="D1869" s="319"/>
    </row>
    <row r="1870" ht="12.75">
      <c r="D1870" s="319"/>
    </row>
    <row r="1871" ht="12.75">
      <c r="D1871" s="319"/>
    </row>
    <row r="1872" ht="12.75">
      <c r="D1872" s="319"/>
    </row>
    <row r="1873" ht="12.75">
      <c r="D1873" s="319"/>
    </row>
    <row r="1874" ht="12.75">
      <c r="D1874" s="319"/>
    </row>
    <row r="1875" ht="12.75">
      <c r="D1875" s="319"/>
    </row>
    <row r="1876" ht="12.75">
      <c r="D1876" s="319"/>
    </row>
    <row r="1877" ht="12.75">
      <c r="D1877" s="319"/>
    </row>
    <row r="1878" ht="12.75">
      <c r="D1878" s="319"/>
    </row>
    <row r="1879" ht="12.75">
      <c r="D1879" s="319"/>
    </row>
    <row r="1880" ht="12.75">
      <c r="D1880" s="319"/>
    </row>
    <row r="1881" ht="12.75">
      <c r="D1881" s="319"/>
    </row>
    <row r="1882" ht="12.75">
      <c r="D1882" s="319"/>
    </row>
    <row r="1883" ht="12.75">
      <c r="D1883" s="319"/>
    </row>
    <row r="1884" ht="12.75">
      <c r="D1884" s="319"/>
    </row>
    <row r="1885" ht="12.75">
      <c r="D1885" s="319"/>
    </row>
    <row r="1886" ht="12.75">
      <c r="D1886" s="319"/>
    </row>
    <row r="1887" ht="12.75">
      <c r="D1887" s="319"/>
    </row>
    <row r="1888" ht="12.75">
      <c r="D1888" s="319"/>
    </row>
    <row r="1889" ht="12.75">
      <c r="D1889" s="319"/>
    </row>
    <row r="1890" ht="12.75">
      <c r="D1890" s="319"/>
    </row>
    <row r="1891" ht="12.75">
      <c r="D1891" s="319"/>
    </row>
    <row r="1892" ht="12.75">
      <c r="D1892" s="319"/>
    </row>
    <row r="1893" ht="12.75">
      <c r="D1893" s="319"/>
    </row>
    <row r="1894" ht="12.75">
      <c r="D1894" s="319"/>
    </row>
    <row r="1895" ht="12.75">
      <c r="D1895" s="319"/>
    </row>
    <row r="1896" ht="12.75">
      <c r="D1896" s="319"/>
    </row>
    <row r="1897" ht="12.75">
      <c r="D1897" s="319"/>
    </row>
    <row r="1898" ht="12.75">
      <c r="D1898" s="319"/>
    </row>
    <row r="1899" ht="12.75">
      <c r="D1899" s="319"/>
    </row>
    <row r="1900" ht="12.75">
      <c r="D1900" s="319"/>
    </row>
    <row r="1901" ht="12.75">
      <c r="D1901" s="319"/>
    </row>
    <row r="1902" ht="12.75">
      <c r="D1902" s="319"/>
    </row>
    <row r="1903" ht="12.75">
      <c r="D1903" s="319"/>
    </row>
    <row r="1904" ht="12.75">
      <c r="D1904" s="319"/>
    </row>
    <row r="1905" ht="12.75">
      <c r="D1905" s="319"/>
    </row>
    <row r="1906" ht="12.75">
      <c r="D1906" s="319"/>
    </row>
    <row r="1907" ht="12.75">
      <c r="D1907" s="319"/>
    </row>
    <row r="1908" ht="12.75">
      <c r="D1908" s="319"/>
    </row>
    <row r="1909" ht="12.75">
      <c r="D1909" s="319"/>
    </row>
    <row r="1910" ht="12.75">
      <c r="D1910" s="319"/>
    </row>
    <row r="1911" ht="12.75">
      <c r="D1911" s="319"/>
    </row>
    <row r="1912" ht="12.75">
      <c r="D1912" s="319"/>
    </row>
    <row r="1913" ht="12.75">
      <c r="D1913" s="319"/>
    </row>
    <row r="1914" ht="12.75">
      <c r="D1914" s="319"/>
    </row>
    <row r="1915" ht="12.75">
      <c r="D1915" s="319"/>
    </row>
    <row r="1916" ht="12.75">
      <c r="D1916" s="319"/>
    </row>
    <row r="1917" ht="12.75">
      <c r="D1917" s="319"/>
    </row>
    <row r="1918" ht="12.75">
      <c r="D1918" s="319"/>
    </row>
    <row r="1919" ht="12.75">
      <c r="D1919" s="319"/>
    </row>
    <row r="1920" ht="12.75">
      <c r="D1920" s="319"/>
    </row>
    <row r="1921" ht="12.75">
      <c r="D1921" s="319"/>
    </row>
    <row r="1922" ht="12.75">
      <c r="D1922" s="319"/>
    </row>
    <row r="1923" ht="12.75">
      <c r="D1923" s="319"/>
    </row>
    <row r="1924" ht="12.75">
      <c r="D1924" s="319"/>
    </row>
    <row r="1925" ht="12.75">
      <c r="D1925" s="319"/>
    </row>
    <row r="1926" ht="12.75">
      <c r="D1926" s="319"/>
    </row>
    <row r="1927" ht="12.75">
      <c r="D1927" s="319"/>
    </row>
    <row r="1928" ht="12.75">
      <c r="D1928" s="319"/>
    </row>
    <row r="1929" ht="12.75">
      <c r="D1929" s="319"/>
    </row>
    <row r="1930" ht="12.75">
      <c r="D1930" s="319"/>
    </row>
    <row r="1931" ht="12.75">
      <c r="D1931" s="319"/>
    </row>
    <row r="1932" ht="12.75">
      <c r="D1932" s="319"/>
    </row>
    <row r="1933" ht="12.75">
      <c r="D1933" s="319"/>
    </row>
    <row r="1934" ht="12.75">
      <c r="D1934" s="319"/>
    </row>
    <row r="1935" ht="12.75">
      <c r="D1935" s="319"/>
    </row>
    <row r="1936" ht="12.75">
      <c r="D1936" s="319"/>
    </row>
    <row r="1937" ht="12.75">
      <c r="D1937" s="319"/>
    </row>
    <row r="1938" ht="12.75">
      <c r="D1938" s="319"/>
    </row>
    <row r="1939" ht="12.75">
      <c r="D1939" s="319"/>
    </row>
    <row r="1940" ht="12.75">
      <c r="D1940" s="319"/>
    </row>
    <row r="1941" ht="12.75">
      <c r="D1941" s="319"/>
    </row>
    <row r="1942" ht="12.75">
      <c r="D1942" s="319"/>
    </row>
    <row r="1943" ht="12.75">
      <c r="D1943" s="319"/>
    </row>
    <row r="1944" ht="12.75">
      <c r="D1944" s="319"/>
    </row>
    <row r="1945" ht="12.75">
      <c r="D1945" s="319"/>
    </row>
    <row r="1946" ht="12.75">
      <c r="D1946" s="319"/>
    </row>
    <row r="1947" ht="12.75">
      <c r="D1947" s="319"/>
    </row>
    <row r="1948" ht="12.75">
      <c r="D1948" s="319"/>
    </row>
    <row r="1949" ht="12.75">
      <c r="D1949" s="319"/>
    </row>
    <row r="1950" ht="12.75">
      <c r="D1950" s="319"/>
    </row>
    <row r="1951" ht="12.75">
      <c r="D1951" s="319"/>
    </row>
    <row r="1952" ht="12.75">
      <c r="D1952" s="319"/>
    </row>
    <row r="1953" ht="12.75">
      <c r="D1953" s="319"/>
    </row>
    <row r="1954" ht="12.75">
      <c r="D1954" s="319"/>
    </row>
    <row r="1955" ht="12.75">
      <c r="D1955" s="319"/>
    </row>
    <row r="1956" ht="12.75">
      <c r="D1956" s="319"/>
    </row>
    <row r="1957" ht="12.75">
      <c r="D1957" s="319"/>
    </row>
    <row r="1958" ht="12.75">
      <c r="D1958" s="319"/>
    </row>
    <row r="1959" ht="12.75">
      <c r="D1959" s="319"/>
    </row>
    <row r="1960" ht="12.75">
      <c r="D1960" s="319"/>
    </row>
    <row r="1961" ht="12.75">
      <c r="D1961" s="319"/>
    </row>
    <row r="1962" ht="12.75">
      <c r="D1962" s="319"/>
    </row>
    <row r="1963" ht="12.75">
      <c r="D1963" s="319"/>
    </row>
    <row r="1964" ht="12.75">
      <c r="D1964" s="319"/>
    </row>
    <row r="1965" ht="12.75">
      <c r="D1965" s="319"/>
    </row>
    <row r="1966" ht="12.75">
      <c r="D1966" s="319"/>
    </row>
    <row r="1967" ht="12.75">
      <c r="D1967" s="319"/>
    </row>
    <row r="1968" ht="12.75">
      <c r="D1968" s="319"/>
    </row>
    <row r="1969" ht="12.75">
      <c r="D1969" s="319"/>
    </row>
    <row r="1970" ht="12.75">
      <c r="D1970" s="319"/>
    </row>
    <row r="1971" ht="12.75">
      <c r="D1971" s="319"/>
    </row>
    <row r="1972" ht="12.75">
      <c r="D1972" s="319"/>
    </row>
    <row r="1973" ht="12.75">
      <c r="D1973" s="319"/>
    </row>
    <row r="1974" ht="12.75">
      <c r="D1974" s="319"/>
    </row>
    <row r="1975" ht="12.75">
      <c r="D1975" s="319"/>
    </row>
    <row r="1976" ht="12.75">
      <c r="D1976" s="319"/>
    </row>
    <row r="1977" ht="12.75">
      <c r="D1977" s="319"/>
    </row>
    <row r="1978" ht="12.75">
      <c r="D1978" s="319"/>
    </row>
    <row r="1979" ht="12.75">
      <c r="D1979" s="319"/>
    </row>
    <row r="1980" ht="12.75">
      <c r="D1980" s="319"/>
    </row>
    <row r="1981" ht="12.75">
      <c r="D1981" s="319"/>
    </row>
    <row r="1982" ht="12.75">
      <c r="D1982" s="319"/>
    </row>
    <row r="1983" ht="12.75">
      <c r="D1983" s="319"/>
    </row>
    <row r="1984" ht="12.75">
      <c r="D1984" s="319"/>
    </row>
    <row r="1985" ht="12.75">
      <c r="D1985" s="319"/>
    </row>
    <row r="1986" ht="12.75">
      <c r="D1986" s="319"/>
    </row>
    <row r="1987" ht="12.75">
      <c r="D1987" s="319"/>
    </row>
    <row r="1988" ht="12.75">
      <c r="D1988" s="319"/>
    </row>
    <row r="1989" ht="12.75">
      <c r="D1989" s="319"/>
    </row>
    <row r="1990" ht="12.75">
      <c r="D1990" s="319"/>
    </row>
    <row r="1991" ht="12.75">
      <c r="D1991" s="319"/>
    </row>
    <row r="1992" ht="12.75">
      <c r="D1992" s="319"/>
    </row>
    <row r="1993" ht="12.75">
      <c r="D1993" s="319"/>
    </row>
    <row r="1994" ht="12.75">
      <c r="D1994" s="319"/>
    </row>
    <row r="1995" ht="12.75">
      <c r="D1995" s="319"/>
    </row>
    <row r="1996" ht="12.75">
      <c r="D1996" s="319"/>
    </row>
    <row r="1997" ht="12.75">
      <c r="D1997" s="319"/>
    </row>
    <row r="1998" ht="12.75">
      <c r="D1998" s="319"/>
    </row>
    <row r="1999" ht="12.75">
      <c r="D1999" s="319"/>
    </row>
    <row r="2000" ht="12.75">
      <c r="D2000" s="319"/>
    </row>
    <row r="2001" ht="12.75">
      <c r="D2001" s="319"/>
    </row>
    <row r="2002" ht="12.75">
      <c r="D2002" s="319"/>
    </row>
    <row r="2003" ht="12.75">
      <c r="D2003" s="319"/>
    </row>
    <row r="2004" ht="12.75">
      <c r="D2004" s="319"/>
    </row>
    <row r="2005" ht="12.75">
      <c r="D2005" s="319"/>
    </row>
    <row r="2006" ht="12.75">
      <c r="D2006" s="319"/>
    </row>
    <row r="2007" ht="12.75">
      <c r="D2007" s="319"/>
    </row>
    <row r="2008" ht="12.75">
      <c r="D2008" s="319"/>
    </row>
    <row r="2009" ht="12.75">
      <c r="D2009" s="319"/>
    </row>
    <row r="2010" ht="12.75">
      <c r="D2010" s="319"/>
    </row>
    <row r="2011" ht="12.75">
      <c r="D2011" s="319"/>
    </row>
    <row r="2012" ht="12.75">
      <c r="D2012" s="319"/>
    </row>
    <row r="2013" ht="12.75">
      <c r="D2013" s="319"/>
    </row>
    <row r="2014" ht="12.75">
      <c r="D2014" s="319"/>
    </row>
    <row r="2015" ht="12.75">
      <c r="D2015" s="319"/>
    </row>
    <row r="2016" ht="12.75">
      <c r="D2016" s="319"/>
    </row>
    <row r="2017" ht="12.75">
      <c r="D2017" s="319"/>
    </row>
    <row r="2018" ht="12.75">
      <c r="D2018" s="319"/>
    </row>
    <row r="2019" ht="12.75">
      <c r="D2019" s="319"/>
    </row>
    <row r="2020" ht="12.75">
      <c r="D2020" s="319"/>
    </row>
    <row r="2021" ht="12.75">
      <c r="D2021" s="319"/>
    </row>
    <row r="2022" ht="12.75">
      <c r="D2022" s="319"/>
    </row>
    <row r="2023" ht="12.75">
      <c r="D2023" s="319"/>
    </row>
    <row r="2024" ht="12.75">
      <c r="D2024" s="319"/>
    </row>
    <row r="2025" ht="12.75">
      <c r="D2025" s="319"/>
    </row>
    <row r="2026" ht="12.75">
      <c r="D2026" s="319"/>
    </row>
    <row r="2027" ht="12.75">
      <c r="D2027" s="319"/>
    </row>
    <row r="2028" ht="12.75">
      <c r="D2028" s="319"/>
    </row>
    <row r="2029" ht="12.75">
      <c r="D2029" s="319"/>
    </row>
    <row r="2030" ht="12.75">
      <c r="D2030" s="319"/>
    </row>
    <row r="2031" ht="12.75">
      <c r="D2031" s="319"/>
    </row>
    <row r="2032" ht="12.75">
      <c r="D2032" s="319"/>
    </row>
    <row r="2033" ht="12.75">
      <c r="D2033" s="319"/>
    </row>
    <row r="2034" ht="12.75">
      <c r="D2034" s="319"/>
    </row>
    <row r="2035" ht="12.75">
      <c r="D2035" s="319"/>
    </row>
    <row r="2036" ht="12.75">
      <c r="D2036" s="319"/>
    </row>
    <row r="2037" ht="12.75">
      <c r="D2037" s="319"/>
    </row>
    <row r="2038" ht="12.75">
      <c r="D2038" s="319"/>
    </row>
    <row r="2039" ht="12.75">
      <c r="D2039" s="319"/>
    </row>
    <row r="2040" ht="12.75">
      <c r="D2040" s="319"/>
    </row>
    <row r="2041" ht="12.75">
      <c r="D2041" s="319"/>
    </row>
    <row r="2042" ht="12.75">
      <c r="D2042" s="319"/>
    </row>
    <row r="2043" ht="12.75">
      <c r="D2043" s="319"/>
    </row>
    <row r="2044" ht="12.75">
      <c r="D2044" s="319"/>
    </row>
    <row r="2045" ht="12.75">
      <c r="D2045" s="319"/>
    </row>
    <row r="2046" ht="12.75">
      <c r="D2046" s="319"/>
    </row>
    <row r="2047" ht="12.75">
      <c r="D2047" s="319"/>
    </row>
    <row r="2048" ht="12.75">
      <c r="D2048" s="319"/>
    </row>
    <row r="2049" ht="12.75">
      <c r="D2049" s="319"/>
    </row>
    <row r="2050" ht="12.75">
      <c r="D2050" s="319"/>
    </row>
    <row r="2051" ht="12.75">
      <c r="D2051" s="319"/>
    </row>
    <row r="2052" ht="12.75">
      <c r="D2052" s="319"/>
    </row>
    <row r="2053" ht="12.75">
      <c r="D2053" s="319"/>
    </row>
    <row r="2054" ht="12.75">
      <c r="D2054" s="319"/>
    </row>
    <row r="2055" ht="12.75">
      <c r="D2055" s="319"/>
    </row>
    <row r="2056" ht="12.75">
      <c r="D2056" s="319"/>
    </row>
    <row r="2057" ht="12.75">
      <c r="D2057" s="319"/>
    </row>
    <row r="2058" ht="12.75">
      <c r="D2058" s="319"/>
    </row>
    <row r="2059" ht="12.75">
      <c r="D2059" s="319"/>
    </row>
    <row r="2060" ht="12.75">
      <c r="D2060" s="319"/>
    </row>
    <row r="2061" ht="12.75">
      <c r="D2061" s="319"/>
    </row>
    <row r="2062" ht="12.75">
      <c r="D2062" s="319"/>
    </row>
    <row r="2063" ht="12.75">
      <c r="D2063" s="319"/>
    </row>
    <row r="2064" ht="12.75">
      <c r="D2064" s="319"/>
    </row>
    <row r="2065" ht="12.75">
      <c r="D2065" s="319"/>
    </row>
    <row r="2066" ht="12.75">
      <c r="D2066" s="319"/>
    </row>
    <row r="2067" ht="12.75">
      <c r="D2067" s="319"/>
    </row>
    <row r="2068" ht="12.75">
      <c r="D2068" s="319"/>
    </row>
    <row r="2069" ht="12.75">
      <c r="D2069" s="319"/>
    </row>
    <row r="2070" ht="12.75">
      <c r="D2070" s="319"/>
    </row>
    <row r="2071" ht="12.75">
      <c r="D2071" s="319"/>
    </row>
    <row r="2072" ht="12.75">
      <c r="D2072" s="319"/>
    </row>
    <row r="2073" ht="12.75">
      <c r="D2073" s="319"/>
    </row>
    <row r="2074" ht="12.75">
      <c r="D2074" s="319"/>
    </row>
    <row r="2075" ht="12.75">
      <c r="D2075" s="319"/>
    </row>
    <row r="2076" ht="12.75">
      <c r="D2076" s="319"/>
    </row>
    <row r="2077" ht="12.75">
      <c r="D2077" s="319"/>
    </row>
    <row r="2078" ht="12.75">
      <c r="D2078" s="319"/>
    </row>
    <row r="2079" ht="12.75">
      <c r="D2079" s="319"/>
    </row>
    <row r="2080" ht="12.75">
      <c r="D2080" s="319"/>
    </row>
    <row r="2081" ht="12.75">
      <c r="D2081" s="319"/>
    </row>
    <row r="2082" ht="12.75">
      <c r="D2082" s="319"/>
    </row>
    <row r="2083" ht="12.75">
      <c r="D2083" s="319"/>
    </row>
    <row r="2084" ht="12.75">
      <c r="D2084" s="319"/>
    </row>
    <row r="2085" ht="12.75">
      <c r="D2085" s="319"/>
    </row>
    <row r="2086" ht="12.75">
      <c r="D2086" s="319"/>
    </row>
    <row r="2087" ht="12.75">
      <c r="D2087" s="319"/>
    </row>
    <row r="2088" ht="12.75">
      <c r="D2088" s="319"/>
    </row>
    <row r="2089" ht="12.75">
      <c r="D2089" s="319"/>
    </row>
    <row r="2090" ht="12.75">
      <c r="D2090" s="319"/>
    </row>
    <row r="2091" ht="12.75">
      <c r="D2091" s="319"/>
    </row>
    <row r="2092" ht="12.75">
      <c r="D2092" s="319"/>
    </row>
    <row r="2093" ht="12.75">
      <c r="D2093" s="319"/>
    </row>
    <row r="2094" ht="12.75">
      <c r="D2094" s="319"/>
    </row>
    <row r="2095" ht="12.75">
      <c r="D2095" s="319"/>
    </row>
    <row r="2096" ht="12.75">
      <c r="D2096" s="319"/>
    </row>
    <row r="2097" ht="12.75">
      <c r="D2097" s="319"/>
    </row>
    <row r="2098" ht="12.75">
      <c r="D2098" s="319"/>
    </row>
    <row r="2099" ht="12.75">
      <c r="D2099" s="319"/>
    </row>
    <row r="2100" ht="12.75">
      <c r="D2100" s="319"/>
    </row>
    <row r="2101" ht="12.75">
      <c r="D2101" s="319"/>
    </row>
    <row r="2102" ht="12.75">
      <c r="D2102" s="319"/>
    </row>
    <row r="2103" ht="12.75">
      <c r="D2103" s="319"/>
    </row>
    <row r="2104" ht="12.75">
      <c r="D2104" s="319"/>
    </row>
    <row r="2105" ht="12.75">
      <c r="D2105" s="319"/>
    </row>
    <row r="2106" ht="12.75">
      <c r="D2106" s="319"/>
    </row>
    <row r="2107" ht="12.75">
      <c r="D2107" s="319"/>
    </row>
    <row r="2108" ht="12.75">
      <c r="D2108" s="319"/>
    </row>
    <row r="2109" ht="12.75">
      <c r="D2109" s="319"/>
    </row>
    <row r="2110" ht="12.75">
      <c r="D2110" s="319"/>
    </row>
    <row r="2111" ht="12.75">
      <c r="D2111" s="319"/>
    </row>
    <row r="2112" ht="12.75">
      <c r="D2112" s="319"/>
    </row>
    <row r="2113" ht="12.75">
      <c r="D2113" s="319"/>
    </row>
    <row r="2114" ht="12.75">
      <c r="D2114" s="319"/>
    </row>
    <row r="2115" ht="12.75">
      <c r="D2115" s="319"/>
    </row>
    <row r="2116" ht="12.75">
      <c r="D2116" s="319"/>
    </row>
    <row r="2117" ht="12.75">
      <c r="D2117" s="319"/>
    </row>
    <row r="2118" ht="12.75">
      <c r="D2118" s="319"/>
    </row>
    <row r="2119" ht="12.75">
      <c r="D2119" s="319"/>
    </row>
    <row r="2120" ht="12.75">
      <c r="D2120" s="319"/>
    </row>
    <row r="2121" ht="12.75">
      <c r="D2121" s="319"/>
    </row>
    <row r="2122" ht="12.75">
      <c r="D2122" s="319"/>
    </row>
    <row r="2123" ht="12.75">
      <c r="D2123" s="319"/>
    </row>
    <row r="2124" ht="12.75">
      <c r="D2124" s="319"/>
    </row>
    <row r="2125" ht="12.75">
      <c r="D2125" s="319"/>
    </row>
    <row r="2126" ht="12.75">
      <c r="D2126" s="319"/>
    </row>
    <row r="2127" ht="12.75">
      <c r="D2127" s="319"/>
    </row>
    <row r="2128" ht="12.75">
      <c r="D2128" s="319"/>
    </row>
    <row r="2129" ht="12.75">
      <c r="D2129" s="319"/>
    </row>
    <row r="2130" ht="12.75">
      <c r="D2130" s="319"/>
    </row>
    <row r="2131" ht="12.75">
      <c r="D2131" s="319"/>
    </row>
    <row r="2132" ht="12.75">
      <c r="D2132" s="319"/>
    </row>
    <row r="2133" ht="12.75">
      <c r="D2133" s="319"/>
    </row>
    <row r="2134" ht="12.75">
      <c r="D2134" s="319"/>
    </row>
    <row r="2135" ht="12.75">
      <c r="D2135" s="319"/>
    </row>
    <row r="2136" ht="12.75">
      <c r="D2136" s="319"/>
    </row>
    <row r="2137" ht="12.75">
      <c r="D2137" s="319"/>
    </row>
    <row r="2138" ht="12.75">
      <c r="D2138" s="319"/>
    </row>
    <row r="2139" ht="12.75">
      <c r="D2139" s="319"/>
    </row>
    <row r="2140" ht="12.75">
      <c r="D2140" s="319"/>
    </row>
    <row r="2141" ht="12.75">
      <c r="D2141" s="319"/>
    </row>
    <row r="2142" ht="12.75">
      <c r="D2142" s="319"/>
    </row>
    <row r="2143" ht="12.75">
      <c r="D2143" s="319"/>
    </row>
    <row r="2144" ht="12.75">
      <c r="D2144" s="319"/>
    </row>
    <row r="2145" ht="12.75">
      <c r="D2145" s="319"/>
    </row>
    <row r="2146" ht="12.75">
      <c r="D2146" s="319"/>
    </row>
    <row r="2147" ht="12.75">
      <c r="D2147" s="319"/>
    </row>
    <row r="2148" ht="12.75">
      <c r="D2148" s="319"/>
    </row>
    <row r="2149" ht="12.75">
      <c r="D2149" s="319"/>
    </row>
    <row r="2150" ht="12.75">
      <c r="D2150" s="319"/>
    </row>
    <row r="2151" ht="12.75">
      <c r="D2151" s="319"/>
    </row>
    <row r="2152" ht="12.75">
      <c r="D2152" s="319"/>
    </row>
    <row r="2153" ht="12.75">
      <c r="D2153" s="319"/>
    </row>
    <row r="2154" ht="12.75">
      <c r="D2154" s="319"/>
    </row>
    <row r="2155" ht="12.75">
      <c r="D2155" s="319"/>
    </row>
    <row r="2156" ht="12.75">
      <c r="D2156" s="319"/>
    </row>
    <row r="2157" ht="12.75">
      <c r="D2157" s="319"/>
    </row>
    <row r="2158" ht="12.75">
      <c r="D2158" s="319"/>
    </row>
    <row r="2159" ht="12.75">
      <c r="D2159" s="319"/>
    </row>
    <row r="2160" ht="12.75">
      <c r="D2160" s="319"/>
    </row>
    <row r="2161" ht="12.75">
      <c r="D2161" s="319"/>
    </row>
    <row r="2162" ht="12.75">
      <c r="D2162" s="319"/>
    </row>
    <row r="2163" ht="12.75">
      <c r="D2163" s="319"/>
    </row>
    <row r="2164" ht="12.75">
      <c r="D2164" s="319"/>
    </row>
    <row r="2165" ht="12.75">
      <c r="D2165" s="319"/>
    </row>
    <row r="2166" ht="12.75">
      <c r="D2166" s="319"/>
    </row>
    <row r="2167" ht="12.75">
      <c r="D2167" s="319"/>
    </row>
    <row r="2168" ht="12.75">
      <c r="D2168" s="319"/>
    </row>
    <row r="2169" ht="12.75">
      <c r="D2169" s="319"/>
    </row>
    <row r="2170" ht="12.75">
      <c r="D2170" s="319"/>
    </row>
    <row r="2171" ht="12.75">
      <c r="D2171" s="319"/>
    </row>
    <row r="2172" ht="12.75">
      <c r="D2172" s="319"/>
    </row>
    <row r="2173" ht="12.75">
      <c r="D2173" s="319"/>
    </row>
    <row r="2174" ht="12.75">
      <c r="D2174" s="319"/>
    </row>
    <row r="2175" ht="12.75">
      <c r="D2175" s="319"/>
    </row>
    <row r="2176" ht="12.75">
      <c r="D2176" s="319"/>
    </row>
    <row r="2177" ht="12.75">
      <c r="D2177" s="319"/>
    </row>
    <row r="2178" ht="12.75">
      <c r="D2178" s="319"/>
    </row>
    <row r="2179" ht="12.75">
      <c r="D2179" s="319"/>
    </row>
    <row r="2180" ht="12.75">
      <c r="D2180" s="319"/>
    </row>
    <row r="2181" ht="12.75">
      <c r="D2181" s="319"/>
    </row>
    <row r="2182" ht="12.75">
      <c r="D2182" s="319"/>
    </row>
    <row r="2183" ht="12.75">
      <c r="D2183" s="319"/>
    </row>
    <row r="2184" ht="12.75">
      <c r="D2184" s="319"/>
    </row>
    <row r="2185" ht="12.75">
      <c r="D2185" s="319"/>
    </row>
    <row r="2186" ht="12.75">
      <c r="D2186" s="319"/>
    </row>
    <row r="2187" ht="12.75">
      <c r="D2187" s="319"/>
    </row>
    <row r="2188" ht="12.75">
      <c r="D2188" s="319"/>
    </row>
    <row r="2189" ht="12.75">
      <c r="D2189" s="319"/>
    </row>
    <row r="2190" ht="12.75">
      <c r="D2190" s="319"/>
    </row>
    <row r="2191" ht="12.75">
      <c r="D2191" s="319"/>
    </row>
    <row r="2192" ht="12.75">
      <c r="D2192" s="319"/>
    </row>
    <row r="2193" ht="12.75">
      <c r="D2193" s="319"/>
    </row>
    <row r="2194" ht="12.75">
      <c r="D2194" s="319"/>
    </row>
    <row r="2195" ht="12.75">
      <c r="D2195" s="319"/>
    </row>
    <row r="2196" ht="12.75">
      <c r="D2196" s="319"/>
    </row>
    <row r="2197" ht="12.75">
      <c r="D2197" s="319"/>
    </row>
    <row r="2198" ht="12.75">
      <c r="D2198" s="319"/>
    </row>
    <row r="2199" ht="12.75">
      <c r="D2199" s="319"/>
    </row>
    <row r="2200" ht="12.75">
      <c r="D2200" s="319"/>
    </row>
    <row r="2201" ht="12.75">
      <c r="D2201" s="319"/>
    </row>
    <row r="2202" ht="12.75">
      <c r="D2202" s="319"/>
    </row>
    <row r="2203" ht="12.75">
      <c r="D2203" s="319"/>
    </row>
    <row r="2204" ht="12.75">
      <c r="D2204" s="319"/>
    </row>
    <row r="2205" ht="12.75">
      <c r="D2205" s="319"/>
    </row>
    <row r="2206" ht="12.75">
      <c r="D2206" s="319"/>
    </row>
    <row r="2207" ht="12.75">
      <c r="D2207" s="319"/>
    </row>
    <row r="2208" ht="12.75">
      <c r="D2208" s="319"/>
    </row>
    <row r="2209" ht="12.75">
      <c r="D2209" s="319"/>
    </row>
    <row r="2210" ht="12.75">
      <c r="D2210" s="319"/>
    </row>
    <row r="2211" ht="12.75">
      <c r="D2211" s="319"/>
    </row>
    <row r="2212" ht="12.75">
      <c r="D2212" s="319"/>
    </row>
    <row r="2213" ht="12.75">
      <c r="D2213" s="319"/>
    </row>
    <row r="2214" ht="12.75">
      <c r="D2214" s="319"/>
    </row>
    <row r="2215" ht="12.75">
      <c r="D2215" s="319"/>
    </row>
    <row r="2216" ht="12.75">
      <c r="D2216" s="319"/>
    </row>
    <row r="2217" ht="12.75">
      <c r="D2217" s="319"/>
    </row>
    <row r="2218" ht="12.75">
      <c r="D2218" s="319"/>
    </row>
    <row r="2219" ht="12.75">
      <c r="D2219" s="319"/>
    </row>
    <row r="2220" ht="12.75">
      <c r="D2220" s="319"/>
    </row>
    <row r="2221" ht="12.75">
      <c r="D2221" s="319"/>
    </row>
    <row r="2222" ht="12.75">
      <c r="D2222" s="319"/>
    </row>
    <row r="2223" ht="12.75">
      <c r="D2223" s="319"/>
    </row>
    <row r="2224" ht="12.75">
      <c r="D2224" s="319"/>
    </row>
    <row r="2225" ht="12.75">
      <c r="D2225" s="319"/>
    </row>
    <row r="2226" ht="12.75">
      <c r="D2226" s="319"/>
    </row>
    <row r="2227" ht="12.75">
      <c r="D2227" s="319"/>
    </row>
    <row r="2228" ht="12.75">
      <c r="D2228" s="319"/>
    </row>
    <row r="2229" ht="12.75">
      <c r="D2229" s="319"/>
    </row>
    <row r="2230" ht="12.75">
      <c r="D2230" s="319"/>
    </row>
    <row r="2231" ht="12.75">
      <c r="D2231" s="319"/>
    </row>
    <row r="2232" ht="12.75">
      <c r="D2232" s="319"/>
    </row>
    <row r="2233" ht="12.75">
      <c r="D2233" s="319"/>
    </row>
    <row r="2234" ht="12.75">
      <c r="D2234" s="319"/>
    </row>
    <row r="2235" ht="12.75">
      <c r="D2235" s="319"/>
    </row>
    <row r="2236" ht="12.75">
      <c r="D2236" s="319"/>
    </row>
    <row r="2237" ht="12.75">
      <c r="D2237" s="319"/>
    </row>
    <row r="2238" ht="12.75">
      <c r="D2238" s="319"/>
    </row>
    <row r="2239" ht="12.75">
      <c r="D2239" s="319"/>
    </row>
    <row r="2240" ht="12.75">
      <c r="D2240" s="319"/>
    </row>
    <row r="2241" ht="12.75">
      <c r="D2241" s="319"/>
    </row>
    <row r="2242" ht="12.75">
      <c r="D2242" s="319"/>
    </row>
    <row r="2243" ht="12.75">
      <c r="D2243" s="319"/>
    </row>
    <row r="2244" ht="12.75">
      <c r="D2244" s="319"/>
    </row>
    <row r="2245" ht="12.75">
      <c r="D2245" s="319"/>
    </row>
    <row r="2246" ht="12.75">
      <c r="D2246" s="319"/>
    </row>
    <row r="2247" ht="12.75">
      <c r="D2247" s="319"/>
    </row>
    <row r="2248" ht="12.75">
      <c r="D2248" s="319"/>
    </row>
    <row r="2249" ht="12.75">
      <c r="D2249" s="319"/>
    </row>
    <row r="2250" ht="12.75">
      <c r="D2250" s="319"/>
    </row>
    <row r="2251" ht="12.75">
      <c r="D2251" s="319"/>
    </row>
    <row r="2252" ht="12.75">
      <c r="D2252" s="319"/>
    </row>
    <row r="2253" ht="12.75">
      <c r="D2253" s="319"/>
    </row>
    <row r="2254" ht="12.75">
      <c r="D2254" s="319"/>
    </row>
    <row r="2255" ht="12.75">
      <c r="D2255" s="319"/>
    </row>
    <row r="2256" ht="12.75">
      <c r="D2256" s="319"/>
    </row>
    <row r="2257" ht="12.75">
      <c r="D2257" s="319"/>
    </row>
    <row r="2258" ht="12.75">
      <c r="D2258" s="319"/>
    </row>
    <row r="2259" ht="12.75">
      <c r="D2259" s="319"/>
    </row>
    <row r="2260" ht="12.75">
      <c r="D2260" s="319"/>
    </row>
    <row r="2261" ht="12.75">
      <c r="D2261" s="319"/>
    </row>
    <row r="2262" ht="12.75">
      <c r="D2262" s="319"/>
    </row>
    <row r="2263" ht="12.75">
      <c r="D2263" s="319"/>
    </row>
    <row r="2264" ht="12.75">
      <c r="D2264" s="319"/>
    </row>
    <row r="2265" ht="12.75">
      <c r="D2265" s="319"/>
    </row>
    <row r="2266" ht="12.75">
      <c r="D2266" s="319"/>
    </row>
    <row r="2267" ht="12.75">
      <c r="D2267" s="319"/>
    </row>
    <row r="2268" ht="12.75">
      <c r="D2268" s="319"/>
    </row>
    <row r="2269" ht="12.75">
      <c r="D2269" s="319"/>
    </row>
    <row r="2270" ht="12.75">
      <c r="D2270" s="319"/>
    </row>
    <row r="2271" ht="12.75">
      <c r="D2271" s="319"/>
    </row>
    <row r="2272" ht="12.75">
      <c r="D2272" s="319"/>
    </row>
    <row r="2273" ht="12.75">
      <c r="D2273" s="319"/>
    </row>
    <row r="2274" ht="12.75">
      <c r="D2274" s="319"/>
    </row>
    <row r="2275" ht="12.75">
      <c r="D2275" s="319"/>
    </row>
    <row r="2276" ht="12.75">
      <c r="D2276" s="319"/>
    </row>
    <row r="2277" ht="12.75">
      <c r="D2277" s="319"/>
    </row>
    <row r="2278" ht="12.75">
      <c r="D2278" s="319"/>
    </row>
    <row r="2279" ht="12.75">
      <c r="D2279" s="319"/>
    </row>
    <row r="2280" ht="12.75">
      <c r="D2280" s="319"/>
    </row>
    <row r="2281" ht="12.75">
      <c r="D2281" s="319"/>
    </row>
    <row r="2282" ht="12.75">
      <c r="D2282" s="319"/>
    </row>
    <row r="2283" ht="12.75">
      <c r="D2283" s="319"/>
    </row>
    <row r="2284" ht="12.75">
      <c r="D2284" s="319"/>
    </row>
    <row r="2285" ht="12.75">
      <c r="D2285" s="319"/>
    </row>
    <row r="2286" ht="12.75">
      <c r="D2286" s="319"/>
    </row>
    <row r="2287" ht="12.75">
      <c r="D2287" s="319"/>
    </row>
    <row r="2288" ht="12.75">
      <c r="D2288" s="319"/>
    </row>
    <row r="2289" ht="12.75">
      <c r="D2289" s="319"/>
    </row>
    <row r="2290" ht="12.75">
      <c r="D2290" s="319"/>
    </row>
    <row r="2291" ht="12.75">
      <c r="D2291" s="319"/>
    </row>
    <row r="2292" ht="12.75">
      <c r="D2292" s="319"/>
    </row>
    <row r="2293" ht="12.75">
      <c r="D2293" s="319"/>
    </row>
    <row r="2294" ht="12.75">
      <c r="D2294" s="319"/>
    </row>
    <row r="2295" ht="12.75">
      <c r="D2295" s="319"/>
    </row>
    <row r="2296" ht="12.75">
      <c r="D2296" s="319"/>
    </row>
    <row r="2297" ht="12.75">
      <c r="D2297" s="319"/>
    </row>
    <row r="2298" ht="12.75">
      <c r="D2298" s="319"/>
    </row>
    <row r="2299" ht="12.75">
      <c r="D2299" s="319"/>
    </row>
    <row r="2300" ht="12.75">
      <c r="D2300" s="319"/>
    </row>
    <row r="2301" ht="12.75">
      <c r="D2301" s="319"/>
    </row>
    <row r="2302" ht="12.75">
      <c r="D2302" s="319"/>
    </row>
    <row r="2303" ht="12.75">
      <c r="D2303" s="319"/>
    </row>
    <row r="2304" ht="12.75">
      <c r="D2304" s="319"/>
    </row>
    <row r="2305" ht="12.75">
      <c r="D2305" s="319"/>
    </row>
    <row r="2306" ht="12.75">
      <c r="D2306" s="319"/>
    </row>
    <row r="2307" ht="12.75">
      <c r="D2307" s="319"/>
    </row>
    <row r="2308" ht="12.75">
      <c r="D2308" s="319"/>
    </row>
    <row r="2309" ht="12.75">
      <c r="D2309" s="319"/>
    </row>
    <row r="2310" ht="12.75">
      <c r="D2310" s="319"/>
    </row>
    <row r="2311" ht="12.75">
      <c r="D2311" s="319"/>
    </row>
    <row r="2312" ht="12.75">
      <c r="D2312" s="319"/>
    </row>
    <row r="2313" ht="12.75">
      <c r="D2313" s="319"/>
    </row>
    <row r="2314" ht="12.75">
      <c r="D2314" s="319"/>
    </row>
    <row r="2315" ht="12.75">
      <c r="D2315" s="319"/>
    </row>
    <row r="2316" ht="12.75">
      <c r="D2316" s="319"/>
    </row>
    <row r="2317" ht="12.75">
      <c r="D2317" s="319"/>
    </row>
    <row r="2318" ht="12.75">
      <c r="D2318" s="319"/>
    </row>
    <row r="2319" ht="12.75">
      <c r="D2319" s="319"/>
    </row>
    <row r="2320" ht="12.75">
      <c r="D2320" s="319"/>
    </row>
    <row r="2321" ht="12.75">
      <c r="D2321" s="319"/>
    </row>
    <row r="2322" ht="12.75">
      <c r="D2322" s="319"/>
    </row>
    <row r="2323" ht="12.75">
      <c r="D2323" s="319"/>
    </row>
    <row r="2324" ht="12.75">
      <c r="D2324" s="319"/>
    </row>
    <row r="2325" ht="12.75">
      <c r="D2325" s="319"/>
    </row>
    <row r="2326" ht="12.75">
      <c r="D2326" s="319"/>
    </row>
    <row r="2327" ht="12.75">
      <c r="D2327" s="319"/>
    </row>
    <row r="2328" ht="12.75">
      <c r="D2328" s="319"/>
    </row>
    <row r="2329" ht="12.75">
      <c r="D2329" s="319"/>
    </row>
    <row r="2330" ht="12.75">
      <c r="D2330" s="319"/>
    </row>
    <row r="2331" ht="12.75">
      <c r="D2331" s="319"/>
    </row>
    <row r="2332" ht="12.75">
      <c r="D2332" s="319"/>
    </row>
    <row r="2333" ht="12.75">
      <c r="D2333" s="319"/>
    </row>
    <row r="2334" ht="12.75">
      <c r="D2334" s="319"/>
    </row>
    <row r="2335" ht="12.75">
      <c r="D2335" s="319"/>
    </row>
    <row r="2336" ht="12.75">
      <c r="D2336" s="319"/>
    </row>
    <row r="2337" ht="12.75">
      <c r="D2337" s="319"/>
    </row>
    <row r="2338" ht="12.75">
      <c r="D2338" s="319"/>
    </row>
    <row r="2339" ht="12.75">
      <c r="D2339" s="319"/>
    </row>
    <row r="2340" ht="12.75">
      <c r="D2340" s="319"/>
    </row>
    <row r="2341" ht="12.75">
      <c r="D2341" s="319"/>
    </row>
    <row r="2342" ht="12.75">
      <c r="D2342" s="319"/>
    </row>
    <row r="2343" ht="12.75">
      <c r="D2343" s="319"/>
    </row>
    <row r="2344" ht="12.75">
      <c r="D2344" s="319"/>
    </row>
    <row r="2345" ht="12.75">
      <c r="D2345" s="319"/>
    </row>
    <row r="2346" ht="12.75">
      <c r="D2346" s="319"/>
    </row>
    <row r="2347" ht="12.75">
      <c r="D2347" s="319"/>
    </row>
    <row r="2348" ht="12.75">
      <c r="D2348" s="319"/>
    </row>
    <row r="2349" ht="12.75">
      <c r="D2349" s="319"/>
    </row>
    <row r="2350" ht="12.75">
      <c r="D2350" s="319"/>
    </row>
    <row r="2351" ht="12.75">
      <c r="D2351" s="319"/>
    </row>
    <row r="2352" ht="12.75">
      <c r="D2352" s="319"/>
    </row>
    <row r="2353" ht="12.75">
      <c r="D2353" s="319"/>
    </row>
    <row r="2354" ht="12.75">
      <c r="D2354" s="319"/>
    </row>
    <row r="2355" ht="12.75">
      <c r="D2355" s="319"/>
    </row>
    <row r="2356" ht="12.75">
      <c r="D2356" s="319"/>
    </row>
    <row r="2357" ht="12.75">
      <c r="D2357" s="319"/>
    </row>
    <row r="2358" ht="12.75">
      <c r="D2358" s="319"/>
    </row>
    <row r="2359" ht="12.75">
      <c r="D2359" s="319"/>
    </row>
    <row r="2360" ht="12.75">
      <c r="D2360" s="319"/>
    </row>
    <row r="2361" ht="12.75">
      <c r="D2361" s="319"/>
    </row>
    <row r="2362" ht="12.75">
      <c r="D2362" s="319"/>
    </row>
    <row r="2363" ht="12.75">
      <c r="D2363" s="319"/>
    </row>
    <row r="2364" ht="12.75">
      <c r="D2364" s="319"/>
    </row>
    <row r="2365" ht="12.75">
      <c r="D2365" s="319"/>
    </row>
    <row r="2366" ht="12.75">
      <c r="D2366" s="319"/>
    </row>
    <row r="2367" ht="12.75">
      <c r="D2367" s="319"/>
    </row>
    <row r="2368" ht="12.75">
      <c r="D2368" s="319"/>
    </row>
    <row r="2369" ht="12.75">
      <c r="D2369" s="319"/>
    </row>
    <row r="2370" ht="12.75">
      <c r="D2370" s="319"/>
    </row>
    <row r="2371" ht="12.75">
      <c r="D2371" s="319"/>
    </row>
    <row r="2372" ht="12.75">
      <c r="D2372" s="319"/>
    </row>
    <row r="2373" ht="12.75">
      <c r="D2373" s="319"/>
    </row>
    <row r="2374" ht="12.75">
      <c r="D2374" s="319"/>
    </row>
    <row r="2375" ht="12.75">
      <c r="D2375" s="319"/>
    </row>
    <row r="2376" ht="12.75">
      <c r="D2376" s="319"/>
    </row>
    <row r="2377" ht="12.75">
      <c r="D2377" s="319"/>
    </row>
    <row r="2378" ht="12.75">
      <c r="D2378" s="319"/>
    </row>
    <row r="2379" ht="12.75">
      <c r="D2379" s="319"/>
    </row>
    <row r="2380" ht="12.75">
      <c r="D2380" s="319"/>
    </row>
    <row r="2381" ht="12.75">
      <c r="D2381" s="319"/>
    </row>
    <row r="2382" ht="12.75">
      <c r="D2382" s="319"/>
    </row>
    <row r="2383" ht="12.75">
      <c r="D2383" s="319"/>
    </row>
    <row r="2384" ht="12.75">
      <c r="D2384" s="319"/>
    </row>
    <row r="2385" ht="12.75">
      <c r="D2385" s="319"/>
    </row>
    <row r="2386" ht="12.75">
      <c r="D2386" s="319"/>
    </row>
    <row r="2387" ht="12.75">
      <c r="D2387" s="319"/>
    </row>
    <row r="2388" ht="12.75">
      <c r="D2388" s="319"/>
    </row>
    <row r="2389" ht="12.75">
      <c r="D2389" s="319"/>
    </row>
    <row r="2390" ht="12.75">
      <c r="D2390" s="319"/>
    </row>
    <row r="2391" ht="12.75">
      <c r="D2391" s="319"/>
    </row>
    <row r="2392" ht="12.75">
      <c r="D2392" s="319"/>
    </row>
    <row r="2393" ht="12.75">
      <c r="D2393" s="319"/>
    </row>
    <row r="2394" ht="12.75">
      <c r="D2394" s="319"/>
    </row>
    <row r="2395" ht="12.75">
      <c r="D2395" s="319"/>
    </row>
    <row r="2396" ht="12.75">
      <c r="D2396" s="319"/>
    </row>
    <row r="2397" ht="12.75">
      <c r="D2397" s="319"/>
    </row>
    <row r="2398" ht="12.75">
      <c r="D2398" s="319"/>
    </row>
    <row r="2399" ht="12.75">
      <c r="D2399" s="319"/>
    </row>
    <row r="2400" ht="12.75">
      <c r="D2400" s="319"/>
    </row>
    <row r="2401" ht="12.75">
      <c r="D2401" s="319"/>
    </row>
    <row r="2402" ht="12.75">
      <c r="D2402" s="319"/>
    </row>
    <row r="2403" ht="12.75">
      <c r="D2403" s="319"/>
    </row>
    <row r="2404" ht="12.75">
      <c r="D2404" s="319"/>
    </row>
    <row r="2405" ht="12.75">
      <c r="D2405" s="319"/>
    </row>
    <row r="2406" ht="12.75">
      <c r="D2406" s="319"/>
    </row>
    <row r="2407" ht="12.75">
      <c r="D2407" s="319"/>
    </row>
    <row r="2408" ht="12.75">
      <c r="D2408" s="319"/>
    </row>
    <row r="2409" ht="12.75">
      <c r="D2409" s="319"/>
    </row>
    <row r="2410" ht="12.75">
      <c r="D2410" s="319"/>
    </row>
    <row r="2411" ht="12.75">
      <c r="D2411" s="319"/>
    </row>
    <row r="2412" ht="12.75">
      <c r="D2412" s="319"/>
    </row>
    <row r="2413" ht="12.75">
      <c r="D2413" s="319"/>
    </row>
    <row r="2414" ht="12.75">
      <c r="D2414" s="319"/>
    </row>
    <row r="2415" ht="12.75">
      <c r="D2415" s="319"/>
    </row>
    <row r="2416" ht="12.75">
      <c r="D2416" s="319"/>
    </row>
    <row r="2417" ht="12.75">
      <c r="D2417" s="319"/>
    </row>
    <row r="2418" ht="12.75">
      <c r="D2418" s="319"/>
    </row>
    <row r="2419" ht="12.75">
      <c r="D2419" s="319"/>
    </row>
    <row r="2420" ht="12.75">
      <c r="D2420" s="319"/>
    </row>
    <row r="2421" ht="12.75">
      <c r="D2421" s="319"/>
    </row>
    <row r="2422" ht="12.75">
      <c r="D2422" s="319"/>
    </row>
    <row r="2423" ht="12.75">
      <c r="D2423" s="319"/>
    </row>
    <row r="2424" ht="12.75">
      <c r="D2424" s="319"/>
    </row>
    <row r="2425" ht="12.75">
      <c r="D2425" s="319"/>
    </row>
    <row r="2426" ht="12.75">
      <c r="D2426" s="319"/>
    </row>
    <row r="2427" ht="12.75">
      <c r="D2427" s="319"/>
    </row>
    <row r="2428" ht="12.75">
      <c r="D2428" s="319"/>
    </row>
    <row r="2429" ht="12.75">
      <c r="D2429" s="319"/>
    </row>
    <row r="2430" ht="12.75">
      <c r="D2430" s="319"/>
    </row>
    <row r="2431" ht="12.75">
      <c r="D2431" s="319"/>
    </row>
    <row r="2432" ht="12.75">
      <c r="D2432" s="319"/>
    </row>
    <row r="2433" ht="12.75">
      <c r="D2433" s="319"/>
    </row>
    <row r="2434" ht="12.75">
      <c r="D2434" s="319"/>
    </row>
    <row r="2435" ht="12.75">
      <c r="D2435" s="319"/>
    </row>
    <row r="2436" ht="12.75">
      <c r="D2436" s="319"/>
    </row>
    <row r="2437" ht="12.75">
      <c r="D2437" s="319"/>
    </row>
    <row r="2438" ht="12.75">
      <c r="D2438" s="319"/>
    </row>
    <row r="2439" ht="12.75">
      <c r="D2439" s="319"/>
    </row>
    <row r="2440" ht="12.75">
      <c r="D2440" s="319"/>
    </row>
    <row r="2441" ht="12.75">
      <c r="D2441" s="319"/>
    </row>
    <row r="2442" ht="12.75">
      <c r="D2442" s="319"/>
    </row>
    <row r="2443" ht="12.75">
      <c r="D2443" s="319"/>
    </row>
    <row r="2444" ht="12.75">
      <c r="D2444" s="319"/>
    </row>
    <row r="2445" ht="12.75">
      <c r="D2445" s="319"/>
    </row>
    <row r="2446" ht="12.75">
      <c r="D2446" s="319"/>
    </row>
    <row r="2447" ht="12.75">
      <c r="D2447" s="319"/>
    </row>
    <row r="2448" ht="12.75">
      <c r="D2448" s="319"/>
    </row>
    <row r="2449" ht="12.75">
      <c r="D2449" s="319"/>
    </row>
    <row r="2450" ht="12.75">
      <c r="D2450" s="319"/>
    </row>
    <row r="2451" ht="12.75">
      <c r="D2451" s="319"/>
    </row>
    <row r="2452" ht="12.75">
      <c r="D2452" s="319"/>
    </row>
    <row r="2453" ht="12.75">
      <c r="D2453" s="319"/>
    </row>
    <row r="2454" ht="12.75">
      <c r="D2454" s="319"/>
    </row>
    <row r="2455" ht="12.75">
      <c r="D2455" s="319"/>
    </row>
    <row r="2456" ht="12.75">
      <c r="D2456" s="319"/>
    </row>
    <row r="2457" ht="12.75">
      <c r="D2457" s="319"/>
    </row>
    <row r="2458" ht="12.75">
      <c r="D2458" s="319"/>
    </row>
    <row r="2459" ht="12.75">
      <c r="D2459" s="319"/>
    </row>
    <row r="2460" ht="12.75">
      <c r="D2460" s="319"/>
    </row>
    <row r="2461" ht="12.75">
      <c r="D2461" s="319"/>
    </row>
    <row r="2462" ht="12.75">
      <c r="D2462" s="319"/>
    </row>
    <row r="2463" ht="12.75">
      <c r="D2463" s="319"/>
    </row>
    <row r="2464" ht="12.75">
      <c r="D2464" s="319"/>
    </row>
    <row r="2465" ht="12.75">
      <c r="D2465" s="319"/>
    </row>
    <row r="2466" ht="12.75">
      <c r="D2466" s="319"/>
    </row>
    <row r="2467" ht="12.75">
      <c r="D2467" s="319"/>
    </row>
    <row r="2468" ht="12.75">
      <c r="D2468" s="319"/>
    </row>
    <row r="2469" ht="12.75">
      <c r="D2469" s="319"/>
    </row>
    <row r="2470" ht="12.75">
      <c r="D2470" s="319"/>
    </row>
    <row r="2471" ht="12.75">
      <c r="D2471" s="319"/>
    </row>
    <row r="2472" ht="12.75">
      <c r="D2472" s="319"/>
    </row>
    <row r="2473" ht="12.75">
      <c r="D2473" s="319"/>
    </row>
    <row r="2474" ht="12.75">
      <c r="D2474" s="319"/>
    </row>
    <row r="2475" ht="12.75">
      <c r="D2475" s="319"/>
    </row>
    <row r="2476" ht="12.75">
      <c r="D2476" s="319"/>
    </row>
    <row r="2477" ht="12.75">
      <c r="D2477" s="319"/>
    </row>
    <row r="2478" ht="12.75">
      <c r="D2478" s="319"/>
    </row>
    <row r="2479" ht="12.75">
      <c r="D2479" s="319"/>
    </row>
    <row r="2480" ht="12.75">
      <c r="D2480" s="319"/>
    </row>
    <row r="2481" ht="12.75">
      <c r="D2481" s="319"/>
    </row>
    <row r="2482" ht="12.75">
      <c r="D2482" s="319"/>
    </row>
    <row r="2483" ht="12.75">
      <c r="D2483" s="319"/>
    </row>
    <row r="2484" ht="12.75">
      <c r="D2484" s="319"/>
    </row>
    <row r="2485" ht="12.75">
      <c r="D2485" s="319"/>
    </row>
    <row r="2486" ht="12.75">
      <c r="D2486" s="319"/>
    </row>
    <row r="2487" ht="12.75">
      <c r="D2487" s="319"/>
    </row>
    <row r="2488" ht="12.75">
      <c r="D2488" s="319"/>
    </row>
    <row r="2489" ht="12.75">
      <c r="D2489" s="319"/>
    </row>
    <row r="2490" ht="12.75">
      <c r="D2490" s="319"/>
    </row>
    <row r="2491" ht="12.75">
      <c r="D2491" s="319"/>
    </row>
    <row r="2492" ht="12.75">
      <c r="D2492" s="319"/>
    </row>
    <row r="2493" ht="12.75">
      <c r="D2493" s="319"/>
    </row>
    <row r="2494" ht="12.75">
      <c r="D2494" s="319"/>
    </row>
    <row r="2495" ht="12.75">
      <c r="D2495" s="319"/>
    </row>
    <row r="2496" ht="12.75">
      <c r="D2496" s="319"/>
    </row>
    <row r="2497" ht="12.75">
      <c r="D2497" s="319"/>
    </row>
    <row r="2498" ht="12.75">
      <c r="D2498" s="319"/>
    </row>
    <row r="2499" ht="12.75">
      <c r="D2499" s="319"/>
    </row>
    <row r="2500" ht="12.75">
      <c r="D2500" s="319"/>
    </row>
    <row r="2501" ht="12.75">
      <c r="D2501" s="319"/>
    </row>
    <row r="2502" ht="12.75">
      <c r="D2502" s="319"/>
    </row>
    <row r="2503" ht="12.75">
      <c r="D2503" s="319"/>
    </row>
    <row r="2504" ht="12.75">
      <c r="D2504" s="319"/>
    </row>
    <row r="2505" ht="12.75">
      <c r="D2505" s="319"/>
    </row>
    <row r="2506" ht="12.75">
      <c r="D2506" s="319"/>
    </row>
    <row r="2507" ht="12.75">
      <c r="D2507" s="319"/>
    </row>
    <row r="2508" ht="12.75">
      <c r="D2508" s="319"/>
    </row>
    <row r="2509" ht="12.75">
      <c r="D2509" s="319"/>
    </row>
    <row r="2510" ht="12.75">
      <c r="D2510" s="319"/>
    </row>
    <row r="2511" ht="12.75">
      <c r="D2511" s="319"/>
    </row>
    <row r="2512" ht="12.75">
      <c r="D2512" s="319"/>
    </row>
    <row r="2513" ht="12.75">
      <c r="D2513" s="319"/>
    </row>
    <row r="2514" ht="12.75">
      <c r="D2514" s="319"/>
    </row>
    <row r="2515" ht="12.75">
      <c r="D2515" s="319"/>
    </row>
    <row r="2516" ht="12.75">
      <c r="D2516" s="319"/>
    </row>
    <row r="2517" ht="12.75">
      <c r="D2517" s="319"/>
    </row>
    <row r="2518" ht="12.75">
      <c r="D2518" s="319"/>
    </row>
    <row r="2519" ht="12.75">
      <c r="D2519" s="319"/>
    </row>
    <row r="2520" ht="12.75">
      <c r="D2520" s="319"/>
    </row>
    <row r="2521" ht="12.75">
      <c r="D2521" s="319"/>
    </row>
    <row r="2522" ht="12.75">
      <c r="D2522" s="319"/>
    </row>
    <row r="2523" ht="12.75">
      <c r="D2523" s="319"/>
    </row>
    <row r="2524" ht="12.75">
      <c r="D2524" s="319"/>
    </row>
    <row r="2525" ht="12.75">
      <c r="D2525" s="319"/>
    </row>
    <row r="2526" ht="12.75">
      <c r="D2526" s="319"/>
    </row>
    <row r="2527" ht="12.75">
      <c r="D2527" s="319"/>
    </row>
    <row r="2528" ht="12.75">
      <c r="D2528" s="319"/>
    </row>
    <row r="2529" ht="12.75">
      <c r="D2529" s="319"/>
    </row>
    <row r="2530" ht="12.75">
      <c r="D2530" s="319"/>
    </row>
    <row r="2531" ht="12.75">
      <c r="D2531" s="319"/>
    </row>
    <row r="2532" ht="12.75">
      <c r="D2532" s="319"/>
    </row>
    <row r="2533" ht="12.75">
      <c r="D2533" s="319"/>
    </row>
    <row r="2534" ht="12.75">
      <c r="D2534" s="319"/>
    </row>
    <row r="2535" ht="12.75">
      <c r="D2535" s="319"/>
    </row>
    <row r="2536" ht="12.75">
      <c r="D2536" s="319"/>
    </row>
    <row r="2537" ht="12.75">
      <c r="D2537" s="319"/>
    </row>
    <row r="2538" ht="12.75">
      <c r="D2538" s="319"/>
    </row>
    <row r="2539" ht="12.75">
      <c r="D2539" s="319"/>
    </row>
    <row r="2540" ht="12.75">
      <c r="D2540" s="319"/>
    </row>
    <row r="2541" ht="12.75">
      <c r="D2541" s="319"/>
    </row>
    <row r="2542" ht="12.75">
      <c r="D2542" s="319"/>
    </row>
    <row r="2543" ht="12.75">
      <c r="D2543" s="319"/>
    </row>
    <row r="2544" ht="12.75">
      <c r="D2544" s="319"/>
    </row>
    <row r="2545" ht="12.75">
      <c r="D2545" s="319"/>
    </row>
    <row r="2546" ht="12.75">
      <c r="D2546" s="319"/>
    </row>
    <row r="2547" ht="12.75">
      <c r="D2547" s="319"/>
    </row>
    <row r="2548" ht="12.75">
      <c r="D2548" s="319"/>
    </row>
    <row r="2549" ht="12.75">
      <c r="D2549" s="319"/>
    </row>
    <row r="2550" ht="12.75">
      <c r="D2550" s="319"/>
    </row>
    <row r="2551" ht="12.75">
      <c r="D2551" s="319"/>
    </row>
    <row r="2552" ht="12.75">
      <c r="D2552" s="319"/>
    </row>
    <row r="2553" ht="12.75">
      <c r="D2553" s="319"/>
    </row>
    <row r="2554" ht="12.75">
      <c r="D2554" s="319"/>
    </row>
    <row r="2555" ht="12.75">
      <c r="D2555" s="319"/>
    </row>
    <row r="2556" ht="12.75">
      <c r="D2556" s="319"/>
    </row>
    <row r="2557" ht="12.75">
      <c r="D2557" s="319"/>
    </row>
    <row r="2558" ht="12.75">
      <c r="D2558" s="319"/>
    </row>
    <row r="2559" ht="12.75">
      <c r="D2559" s="319"/>
    </row>
    <row r="2560" ht="12.75">
      <c r="D2560" s="319"/>
    </row>
    <row r="2561" ht="12.75">
      <c r="D2561" s="319"/>
    </row>
    <row r="2562" ht="12.75">
      <c r="D2562" s="319"/>
    </row>
    <row r="2563" ht="12.75">
      <c r="D2563" s="319"/>
    </row>
    <row r="2564" ht="12.75">
      <c r="D2564" s="319"/>
    </row>
    <row r="2565" ht="12.75">
      <c r="D2565" s="319"/>
    </row>
    <row r="2566" ht="12.75">
      <c r="D2566" s="319"/>
    </row>
    <row r="2567" ht="12.75">
      <c r="D2567" s="319"/>
    </row>
    <row r="2568" ht="12.75">
      <c r="D2568" s="319"/>
    </row>
    <row r="2569" ht="12.75">
      <c r="D2569" s="319"/>
    </row>
    <row r="2570" ht="12.75">
      <c r="D2570" s="319"/>
    </row>
    <row r="2571" ht="12.75">
      <c r="D2571" s="319"/>
    </row>
    <row r="2572" ht="12.75">
      <c r="D2572" s="319"/>
    </row>
    <row r="2573" ht="12.75">
      <c r="D2573" s="319"/>
    </row>
    <row r="2574" ht="12.75">
      <c r="D2574" s="319"/>
    </row>
    <row r="2575" ht="12.75">
      <c r="D2575" s="319"/>
    </row>
    <row r="2576" ht="12.75">
      <c r="D2576" s="319"/>
    </row>
    <row r="2577" ht="12.75">
      <c r="D2577" s="319"/>
    </row>
    <row r="2578" ht="12.75">
      <c r="D2578" s="319"/>
    </row>
    <row r="2579" ht="12.75">
      <c r="D2579" s="319"/>
    </row>
    <row r="2580" ht="12.75">
      <c r="D2580" s="319"/>
    </row>
    <row r="2581" ht="12.75">
      <c r="D2581" s="319"/>
    </row>
    <row r="2582" ht="12.75">
      <c r="D2582" s="319"/>
    </row>
    <row r="2583" ht="12.75">
      <c r="D2583" s="319"/>
    </row>
    <row r="2584" ht="12.75">
      <c r="D2584" s="319"/>
    </row>
    <row r="2585" ht="12.75">
      <c r="D2585" s="319"/>
    </row>
    <row r="2586" ht="12.75">
      <c r="D2586" s="319"/>
    </row>
    <row r="2587" ht="12.75">
      <c r="D2587" s="319"/>
    </row>
    <row r="2588" ht="12.75">
      <c r="D2588" s="319"/>
    </row>
    <row r="2589" ht="12.75">
      <c r="D2589" s="319"/>
    </row>
    <row r="2590" ht="12.75">
      <c r="D2590" s="319"/>
    </row>
    <row r="2591" ht="12.75">
      <c r="D2591" s="319"/>
    </row>
    <row r="2592" ht="12.75">
      <c r="D2592" s="319"/>
    </row>
    <row r="2593" ht="12.75">
      <c r="D2593" s="319"/>
    </row>
    <row r="2594" ht="12.75">
      <c r="D2594" s="319"/>
    </row>
    <row r="2595" ht="12.75">
      <c r="D2595" s="319"/>
    </row>
    <row r="2596" ht="12.75">
      <c r="D2596" s="319"/>
    </row>
    <row r="2597" ht="12.75">
      <c r="D2597" s="319"/>
    </row>
    <row r="2598" ht="12.75">
      <c r="D2598" s="319"/>
    </row>
    <row r="2599" ht="12.75">
      <c r="D2599" s="319"/>
    </row>
    <row r="2600" ht="12.75">
      <c r="D2600" s="319"/>
    </row>
    <row r="2601" ht="12.75">
      <c r="D2601" s="319"/>
    </row>
    <row r="2602" ht="12.75">
      <c r="D2602" s="319"/>
    </row>
    <row r="2603" ht="12.75">
      <c r="D2603" s="319"/>
    </row>
    <row r="2604" ht="12.75">
      <c r="D2604" s="319"/>
    </row>
    <row r="2605" ht="12.75">
      <c r="D2605" s="319"/>
    </row>
    <row r="2606" ht="12.75">
      <c r="D2606" s="319"/>
    </row>
    <row r="2607" ht="12.75">
      <c r="D2607" s="319"/>
    </row>
    <row r="2608" ht="12.75">
      <c r="D2608" s="319"/>
    </row>
    <row r="2609" ht="12.75">
      <c r="D2609" s="319"/>
    </row>
    <row r="2610" ht="12.75">
      <c r="D2610" s="319"/>
    </row>
    <row r="2611" ht="12.75">
      <c r="D2611" s="319"/>
    </row>
    <row r="2612" ht="12.75">
      <c r="D2612" s="319"/>
    </row>
    <row r="2613" ht="12.75">
      <c r="D2613" s="319"/>
    </row>
    <row r="2614" ht="12.75">
      <c r="D2614" s="319"/>
    </row>
    <row r="2615" ht="12.75">
      <c r="D2615" s="319"/>
    </row>
    <row r="2616" ht="12.75">
      <c r="D2616" s="319"/>
    </row>
    <row r="2617" ht="12.75">
      <c r="D2617" s="319"/>
    </row>
    <row r="2618" ht="12.75">
      <c r="D2618" s="319"/>
    </row>
    <row r="2619" ht="12.75">
      <c r="D2619" s="319"/>
    </row>
    <row r="2620" ht="12.75">
      <c r="D2620" s="319"/>
    </row>
    <row r="2621" ht="12.75">
      <c r="D2621" s="319"/>
    </row>
    <row r="2622" ht="12.75">
      <c r="D2622" s="319"/>
    </row>
    <row r="2623" ht="12.75">
      <c r="D2623" s="319"/>
    </row>
    <row r="2624" ht="12.75">
      <c r="D2624" s="319"/>
    </row>
    <row r="2625" ht="12.75">
      <c r="D2625" s="319"/>
    </row>
    <row r="2626" ht="12.75">
      <c r="D2626" s="319"/>
    </row>
    <row r="2627" ht="12.75">
      <c r="D2627" s="319"/>
    </row>
    <row r="2628" ht="12.75">
      <c r="D2628" s="319"/>
    </row>
    <row r="2629" ht="12.75">
      <c r="D2629" s="319"/>
    </row>
    <row r="2630" ht="12.75">
      <c r="D2630" s="319"/>
    </row>
    <row r="2631" ht="12.75">
      <c r="D2631" s="319"/>
    </row>
    <row r="2632" ht="12.75">
      <c r="D2632" s="319"/>
    </row>
    <row r="2633" ht="12.75">
      <c r="D2633" s="319"/>
    </row>
    <row r="2634" ht="12.75">
      <c r="D2634" s="319"/>
    </row>
    <row r="2635" ht="12.75">
      <c r="D2635" s="319"/>
    </row>
    <row r="2636" ht="12.75">
      <c r="D2636" s="319"/>
    </row>
    <row r="2637" ht="12.75">
      <c r="D2637" s="319"/>
    </row>
    <row r="2638" ht="12.75">
      <c r="D2638" s="319"/>
    </row>
    <row r="2639" ht="12.75">
      <c r="D2639" s="319"/>
    </row>
    <row r="2640" ht="12.75">
      <c r="D2640" s="319"/>
    </row>
    <row r="2641" ht="12.75">
      <c r="D2641" s="319"/>
    </row>
    <row r="2642" ht="12.75">
      <c r="D2642" s="319"/>
    </row>
    <row r="2643" ht="12.75">
      <c r="D2643" s="319"/>
    </row>
    <row r="2644" ht="12.75">
      <c r="D2644" s="319"/>
    </row>
    <row r="2645" ht="12.75">
      <c r="D2645" s="319"/>
    </row>
    <row r="2646" ht="12.75">
      <c r="D2646" s="319"/>
    </row>
    <row r="2647" ht="12.75">
      <c r="D2647" s="319"/>
    </row>
    <row r="2648" ht="12.75">
      <c r="D2648" s="319"/>
    </row>
    <row r="2649" ht="12.75">
      <c r="D2649" s="319"/>
    </row>
    <row r="2650" ht="12.75">
      <c r="D2650" s="319"/>
    </row>
    <row r="2651" ht="12.75">
      <c r="D2651" s="319"/>
    </row>
    <row r="2652" ht="12.75">
      <c r="D2652" s="319"/>
    </row>
    <row r="2653" ht="12.75">
      <c r="D2653" s="319"/>
    </row>
    <row r="2654" ht="12.75">
      <c r="D2654" s="319"/>
    </row>
    <row r="2655" ht="12.75">
      <c r="D2655" s="319"/>
    </row>
    <row r="2656" ht="12.75">
      <c r="D2656" s="319"/>
    </row>
    <row r="2657" ht="12.75">
      <c r="D2657" s="319"/>
    </row>
    <row r="2658" ht="12.75">
      <c r="D2658" s="319"/>
    </row>
    <row r="2659" ht="12.75">
      <c r="D2659" s="319"/>
    </row>
    <row r="2660" ht="12.75">
      <c r="D2660" s="319"/>
    </row>
    <row r="2661" ht="12.75">
      <c r="D2661" s="319"/>
    </row>
    <row r="2662" ht="12.75">
      <c r="D2662" s="319"/>
    </row>
    <row r="2663" ht="12.75">
      <c r="D2663" s="319"/>
    </row>
    <row r="2664" ht="12.75">
      <c r="D2664" s="319"/>
    </row>
    <row r="2665" ht="12.75">
      <c r="D2665" s="319"/>
    </row>
    <row r="2666" ht="12.75">
      <c r="D2666" s="319"/>
    </row>
    <row r="2667" ht="12.75">
      <c r="D2667" s="319"/>
    </row>
    <row r="2668" ht="12.75">
      <c r="D2668" s="319"/>
    </row>
    <row r="2669" ht="12.75">
      <c r="D2669" s="319"/>
    </row>
    <row r="2670" ht="12.75">
      <c r="D2670" s="319"/>
    </row>
    <row r="2671" ht="12.75">
      <c r="D2671" s="319"/>
    </row>
    <row r="2672" ht="12.75">
      <c r="D2672" s="319"/>
    </row>
    <row r="2673" ht="12.75">
      <c r="D2673" s="319"/>
    </row>
    <row r="2674" ht="12.75">
      <c r="D2674" s="319"/>
    </row>
    <row r="2675" ht="12.75">
      <c r="D2675" s="319"/>
    </row>
    <row r="2676" ht="12.75">
      <c r="D2676" s="319"/>
    </row>
    <row r="2677" ht="12.75">
      <c r="D2677" s="319"/>
    </row>
    <row r="2678" ht="12.75">
      <c r="D2678" s="319"/>
    </row>
    <row r="2679" ht="12.75">
      <c r="D2679" s="319"/>
    </row>
    <row r="2680" ht="12.75">
      <c r="D2680" s="319"/>
    </row>
    <row r="2681" ht="12.75">
      <c r="D2681" s="319"/>
    </row>
    <row r="2682" ht="12.75">
      <c r="D2682" s="319"/>
    </row>
    <row r="2683" ht="12.75">
      <c r="D2683" s="319"/>
    </row>
    <row r="2684" ht="12.75">
      <c r="D2684" s="319"/>
    </row>
    <row r="2685" ht="12.75">
      <c r="D2685" s="319"/>
    </row>
    <row r="2686" ht="12.75">
      <c r="D2686" s="319"/>
    </row>
    <row r="2687" ht="12.75">
      <c r="D2687" s="319"/>
    </row>
    <row r="2688" ht="12.75">
      <c r="D2688" s="319"/>
    </row>
    <row r="2689" ht="12.75">
      <c r="D2689" s="319"/>
    </row>
    <row r="2690" ht="12.75">
      <c r="D2690" s="319"/>
    </row>
    <row r="2691" ht="12.75">
      <c r="D2691" s="319"/>
    </row>
    <row r="2692" ht="12.75">
      <c r="D2692" s="319"/>
    </row>
    <row r="2693" ht="12.75">
      <c r="D2693" s="319"/>
    </row>
    <row r="2694" ht="12.75">
      <c r="D2694" s="319"/>
    </row>
    <row r="2695" ht="12.75">
      <c r="D2695" s="319"/>
    </row>
    <row r="2696" ht="12.75">
      <c r="D2696" s="319"/>
    </row>
    <row r="2697" ht="12.75">
      <c r="D2697" s="319"/>
    </row>
    <row r="2698" ht="12.75">
      <c r="D2698" s="319"/>
    </row>
    <row r="2699" ht="12.75">
      <c r="D2699" s="319"/>
    </row>
    <row r="2700" ht="12.75">
      <c r="D2700" s="319"/>
    </row>
    <row r="2701" ht="12.75">
      <c r="D2701" s="319"/>
    </row>
    <row r="2702" ht="12.75">
      <c r="D2702" s="319"/>
    </row>
    <row r="2703" ht="12.75">
      <c r="D2703" s="319"/>
    </row>
    <row r="2704" ht="12.75">
      <c r="D2704" s="319"/>
    </row>
    <row r="2705" ht="12.75">
      <c r="D2705" s="319"/>
    </row>
    <row r="2706" ht="12.75">
      <c r="D2706" s="319"/>
    </row>
    <row r="2707" ht="12.75">
      <c r="D2707" s="319"/>
    </row>
    <row r="2708" ht="12.75">
      <c r="D2708" s="319"/>
    </row>
    <row r="2709" ht="12.75">
      <c r="D2709" s="319"/>
    </row>
    <row r="2710" ht="12.75">
      <c r="D2710" s="319"/>
    </row>
    <row r="2711" ht="12.75">
      <c r="D2711" s="319"/>
    </row>
    <row r="2712" ht="12.75">
      <c r="D2712" s="319"/>
    </row>
    <row r="2713" ht="12.75">
      <c r="D2713" s="319"/>
    </row>
    <row r="2714" ht="12.75">
      <c r="D2714" s="319"/>
    </row>
    <row r="2715" ht="12.75">
      <c r="D2715" s="319"/>
    </row>
    <row r="2716" ht="12.75">
      <c r="D2716" s="319"/>
    </row>
    <row r="2717" ht="12.75">
      <c r="D2717" s="319"/>
    </row>
    <row r="2718" ht="12.75">
      <c r="D2718" s="319"/>
    </row>
    <row r="2719" ht="12.75">
      <c r="D2719" s="319"/>
    </row>
    <row r="2720" ht="12.75">
      <c r="D2720" s="319"/>
    </row>
    <row r="2721" ht="12.75">
      <c r="D2721" s="319"/>
    </row>
    <row r="2722" ht="12.75">
      <c r="D2722" s="319"/>
    </row>
    <row r="2723" ht="12.75">
      <c r="D2723" s="319"/>
    </row>
    <row r="2724" ht="12.75">
      <c r="D2724" s="319"/>
    </row>
    <row r="2725" ht="12.75">
      <c r="D2725" s="319"/>
    </row>
    <row r="2726" ht="12.75">
      <c r="D2726" s="319"/>
    </row>
    <row r="2727" ht="12.75">
      <c r="D2727" s="319"/>
    </row>
    <row r="2728" ht="12.75">
      <c r="D2728" s="319"/>
    </row>
    <row r="2729" ht="12.75">
      <c r="D2729" s="319"/>
    </row>
    <row r="2730" ht="12.75">
      <c r="D2730" s="319"/>
    </row>
    <row r="2731" ht="12.75">
      <c r="D2731" s="319"/>
    </row>
    <row r="2732" ht="12.75">
      <c r="D2732" s="319"/>
    </row>
    <row r="2733" ht="12.75">
      <c r="D2733" s="319"/>
    </row>
    <row r="2734" ht="12.75">
      <c r="D2734" s="319"/>
    </row>
    <row r="2735" ht="12.75">
      <c r="D2735" s="319"/>
    </row>
    <row r="2736" ht="12.75">
      <c r="D2736" s="319"/>
    </row>
    <row r="2737" ht="12.75">
      <c r="D2737" s="319"/>
    </row>
    <row r="2738" ht="12.75">
      <c r="D2738" s="319"/>
    </row>
    <row r="2739" ht="12.75">
      <c r="D2739" s="319"/>
    </row>
    <row r="2740" ht="12.75">
      <c r="D2740" s="319"/>
    </row>
    <row r="2741" ht="12.75">
      <c r="D2741" s="319"/>
    </row>
    <row r="2742" ht="12.75">
      <c r="D2742" s="319"/>
    </row>
    <row r="2743" ht="12.75">
      <c r="D2743" s="319"/>
    </row>
    <row r="2744" ht="12.75">
      <c r="D2744" s="319"/>
    </row>
    <row r="2745" ht="12.75">
      <c r="D2745" s="319"/>
    </row>
    <row r="2746" ht="12.75">
      <c r="D2746" s="319"/>
    </row>
    <row r="2747" ht="12.75">
      <c r="D2747" s="319"/>
    </row>
    <row r="2748" ht="12.75">
      <c r="D2748" s="319"/>
    </row>
    <row r="2749" ht="12.75">
      <c r="D2749" s="319"/>
    </row>
    <row r="2750" ht="12.75">
      <c r="D2750" s="319"/>
    </row>
    <row r="2751" ht="12.75">
      <c r="D2751" s="319"/>
    </row>
    <row r="2752" ht="12.75">
      <c r="D2752" s="319"/>
    </row>
    <row r="2753" ht="12.75">
      <c r="D2753" s="319"/>
    </row>
    <row r="2754" ht="12.75">
      <c r="D2754" s="319"/>
    </row>
    <row r="2755" ht="12.75">
      <c r="D2755" s="319"/>
    </row>
    <row r="2756" ht="12.75">
      <c r="D2756" s="319"/>
    </row>
    <row r="2757" ht="12.75">
      <c r="D2757" s="319"/>
    </row>
    <row r="2758" ht="12.75">
      <c r="D2758" s="319"/>
    </row>
    <row r="2759" ht="12.75">
      <c r="D2759" s="319"/>
    </row>
    <row r="2760" ht="12.75">
      <c r="D2760" s="319"/>
    </row>
    <row r="2761" ht="12.75">
      <c r="D2761" s="319"/>
    </row>
    <row r="2762" ht="12.75">
      <c r="D2762" s="319"/>
    </row>
    <row r="2763" ht="12.75">
      <c r="D2763" s="319"/>
    </row>
    <row r="2764" ht="12.75">
      <c r="D2764" s="319"/>
    </row>
    <row r="2765" ht="12.75">
      <c r="D2765" s="319"/>
    </row>
    <row r="2766" ht="12.75">
      <c r="D2766" s="319"/>
    </row>
    <row r="2767" ht="12.75">
      <c r="D2767" s="319"/>
    </row>
    <row r="2768" ht="12.75">
      <c r="D2768" s="319"/>
    </row>
    <row r="2769" ht="12.75">
      <c r="D2769" s="319"/>
    </row>
    <row r="2770" ht="12.75">
      <c r="D2770" s="319"/>
    </row>
    <row r="2771" ht="12.75">
      <c r="D2771" s="319"/>
    </row>
    <row r="2772" ht="12.75">
      <c r="D2772" s="319"/>
    </row>
    <row r="2773" ht="12.75">
      <c r="D2773" s="319"/>
    </row>
    <row r="2774" ht="12.75">
      <c r="D2774" s="319"/>
    </row>
    <row r="2775" ht="12.75">
      <c r="D2775" s="319"/>
    </row>
    <row r="2776" ht="12.75">
      <c r="D2776" s="319"/>
    </row>
    <row r="2777" ht="12.75">
      <c r="D2777" s="319"/>
    </row>
    <row r="2778" ht="12.75">
      <c r="D2778" s="319"/>
    </row>
    <row r="2779" ht="12.75">
      <c r="D2779" s="319"/>
    </row>
    <row r="2780" ht="12.75">
      <c r="D2780" s="319"/>
    </row>
    <row r="2781" ht="12.75">
      <c r="D2781" s="319"/>
    </row>
    <row r="2782" ht="12.75">
      <c r="D2782" s="319"/>
    </row>
    <row r="2783" ht="12.75">
      <c r="D2783" s="319"/>
    </row>
    <row r="2784" ht="12.75">
      <c r="D2784" s="319"/>
    </row>
    <row r="2785" ht="12.75">
      <c r="D2785" s="319"/>
    </row>
    <row r="2786" ht="12.75">
      <c r="D2786" s="319"/>
    </row>
    <row r="2787" ht="12.75">
      <c r="D2787" s="319"/>
    </row>
    <row r="2788" ht="12.75">
      <c r="D2788" s="319"/>
    </row>
    <row r="2789" ht="12.75">
      <c r="D2789" s="319"/>
    </row>
    <row r="2790" ht="12.75">
      <c r="D2790" s="319"/>
    </row>
    <row r="2791" ht="12.75">
      <c r="D2791" s="319"/>
    </row>
    <row r="2792" ht="12.75">
      <c r="D2792" s="319"/>
    </row>
    <row r="2793" ht="12.75">
      <c r="D2793" s="319"/>
    </row>
    <row r="2794" ht="12.75">
      <c r="D2794" s="319"/>
    </row>
    <row r="2795" ht="12.75">
      <c r="D2795" s="319"/>
    </row>
    <row r="2796" ht="12.75">
      <c r="D2796" s="319"/>
    </row>
    <row r="2797" ht="12.75">
      <c r="D2797" s="319"/>
    </row>
    <row r="2798" ht="12.75">
      <c r="D2798" s="319"/>
    </row>
    <row r="2799" ht="12.75">
      <c r="D2799" s="319"/>
    </row>
    <row r="2800" ht="12.75">
      <c r="D2800" s="319"/>
    </row>
    <row r="2801" ht="12.75">
      <c r="D2801" s="319"/>
    </row>
    <row r="2802" ht="12.75">
      <c r="D2802" s="319"/>
    </row>
    <row r="2803" ht="12.75">
      <c r="D2803" s="319"/>
    </row>
    <row r="2804" ht="12.75">
      <c r="D2804" s="319"/>
    </row>
    <row r="2805" ht="12.75">
      <c r="D2805" s="319"/>
    </row>
    <row r="2806" ht="12.75">
      <c r="D2806" s="319"/>
    </row>
    <row r="2807" ht="12.75">
      <c r="D2807" s="319"/>
    </row>
    <row r="2808" ht="12.75">
      <c r="D2808" s="319"/>
    </row>
    <row r="2809" ht="12.75">
      <c r="D2809" s="319"/>
    </row>
    <row r="2810" ht="12.75">
      <c r="D2810" s="319"/>
    </row>
    <row r="2811" ht="12.75">
      <c r="D2811" s="319"/>
    </row>
    <row r="2812" ht="12.75">
      <c r="D2812" s="319"/>
    </row>
    <row r="2813" ht="12.75">
      <c r="D2813" s="319"/>
    </row>
    <row r="2814" ht="12.75">
      <c r="D2814" s="319"/>
    </row>
    <row r="2815" ht="12.75">
      <c r="D2815" s="319"/>
    </row>
    <row r="2816" ht="12.75">
      <c r="D2816" s="319"/>
    </row>
    <row r="2817" ht="12.75">
      <c r="D2817" s="319"/>
    </row>
    <row r="2818" ht="12.75">
      <c r="D2818" s="319"/>
    </row>
    <row r="2819" ht="12.75">
      <c r="D2819" s="319"/>
    </row>
    <row r="2820" ht="12.75">
      <c r="D2820" s="319"/>
    </row>
    <row r="2821" ht="12.75">
      <c r="D2821" s="319"/>
    </row>
    <row r="2822" ht="12.75">
      <c r="D2822" s="319"/>
    </row>
    <row r="2823" ht="12.75">
      <c r="D2823" s="319"/>
    </row>
    <row r="2824" ht="12.75">
      <c r="D2824" s="319"/>
    </row>
    <row r="2825" ht="12.75">
      <c r="D2825" s="319"/>
    </row>
    <row r="2826" ht="12.75">
      <c r="D2826" s="319"/>
    </row>
    <row r="2827" ht="12.75">
      <c r="D2827" s="319"/>
    </row>
    <row r="2828" ht="12.75">
      <c r="D2828" s="319"/>
    </row>
    <row r="2829" ht="12.75">
      <c r="D2829" s="319"/>
    </row>
    <row r="2830" ht="12.75">
      <c r="D2830" s="319"/>
    </row>
    <row r="2831" ht="12.75">
      <c r="D2831" s="319"/>
    </row>
    <row r="2832" ht="12.75">
      <c r="D2832" s="319"/>
    </row>
    <row r="2833" ht="12.75">
      <c r="D2833" s="319"/>
    </row>
    <row r="2834" ht="12.75">
      <c r="D2834" s="319"/>
    </row>
    <row r="2835" ht="12.75">
      <c r="D2835" s="319"/>
    </row>
    <row r="2836" ht="12.75">
      <c r="D2836" s="319"/>
    </row>
    <row r="2837" ht="12.75">
      <c r="D2837" s="319"/>
    </row>
    <row r="2838" ht="12.75">
      <c r="D2838" s="319"/>
    </row>
    <row r="2839" ht="12.75">
      <c r="D2839" s="319"/>
    </row>
    <row r="2840" ht="12.75">
      <c r="D2840" s="319"/>
    </row>
    <row r="2841" ht="12.75">
      <c r="D2841" s="319"/>
    </row>
    <row r="2842" ht="12.75">
      <c r="D2842" s="319"/>
    </row>
    <row r="2843" ht="12.75">
      <c r="D2843" s="319"/>
    </row>
    <row r="2844" ht="12.75">
      <c r="D2844" s="319"/>
    </row>
    <row r="2845" ht="12.75">
      <c r="D2845" s="319"/>
    </row>
    <row r="2846" ht="12.75">
      <c r="D2846" s="319"/>
    </row>
    <row r="2847" ht="12.75">
      <c r="D2847" s="319"/>
    </row>
    <row r="2848" ht="12.75">
      <c r="D2848" s="319"/>
    </row>
    <row r="2849" ht="12.75">
      <c r="D2849" s="319"/>
    </row>
    <row r="2850" ht="12.75">
      <c r="D2850" s="319"/>
    </row>
    <row r="2851" ht="12.75">
      <c r="D2851" s="319"/>
    </row>
    <row r="2852" ht="12.75">
      <c r="D2852" s="319"/>
    </row>
    <row r="2853" ht="12.75">
      <c r="D2853" s="319"/>
    </row>
    <row r="2854" ht="12.75">
      <c r="D2854" s="319"/>
    </row>
    <row r="2855" ht="12.75">
      <c r="D2855" s="319"/>
    </row>
    <row r="2856" ht="12.75">
      <c r="D2856" s="319"/>
    </row>
    <row r="2857" ht="12.75">
      <c r="D2857" s="319"/>
    </row>
    <row r="2858" ht="12.75">
      <c r="D2858" s="319"/>
    </row>
    <row r="2859" ht="12.75">
      <c r="D2859" s="319"/>
    </row>
    <row r="2860" ht="12.75">
      <c r="D2860" s="319"/>
    </row>
    <row r="2861" ht="12.75">
      <c r="D2861" s="319"/>
    </row>
    <row r="2862" ht="12.75">
      <c r="D2862" s="319"/>
    </row>
    <row r="2863" ht="12.75">
      <c r="D2863" s="319"/>
    </row>
    <row r="2864" ht="12.75">
      <c r="D2864" s="319"/>
    </row>
    <row r="2865" ht="12.75">
      <c r="D2865" s="319"/>
    </row>
    <row r="2866" ht="12.75">
      <c r="D2866" s="319"/>
    </row>
    <row r="2867" ht="12.75">
      <c r="D2867" s="319"/>
    </row>
    <row r="2868" ht="12.75">
      <c r="D2868" s="319"/>
    </row>
    <row r="2869" ht="12.75">
      <c r="D2869" s="319"/>
    </row>
    <row r="2870" ht="12.75">
      <c r="D2870" s="319"/>
    </row>
    <row r="2871" ht="12.75">
      <c r="D2871" s="319"/>
    </row>
    <row r="2872" ht="12.75">
      <c r="D2872" s="319"/>
    </row>
    <row r="2873" ht="12.75">
      <c r="D2873" s="319"/>
    </row>
    <row r="2874" ht="12.75">
      <c r="D2874" s="319"/>
    </row>
    <row r="2875" ht="12.75">
      <c r="D2875" s="319"/>
    </row>
    <row r="2876" ht="12.75">
      <c r="D2876" s="319"/>
    </row>
    <row r="2877" ht="12.75">
      <c r="D2877" s="319"/>
    </row>
    <row r="2878" ht="12.75">
      <c r="D2878" s="319"/>
    </row>
    <row r="2879" ht="12.75">
      <c r="D2879" s="319"/>
    </row>
    <row r="2880" ht="12.75">
      <c r="D2880" s="319"/>
    </row>
    <row r="2881" ht="12.75">
      <c r="D2881" s="319"/>
    </row>
    <row r="2882" ht="12.75">
      <c r="D2882" s="319"/>
    </row>
    <row r="2883" ht="12.75">
      <c r="D2883" s="319"/>
    </row>
    <row r="2884" ht="12.75">
      <c r="D2884" s="319"/>
    </row>
    <row r="2885" ht="12.75">
      <c r="D2885" s="319"/>
    </row>
    <row r="2886" ht="12.75">
      <c r="D2886" s="319"/>
    </row>
    <row r="2887" ht="12.75">
      <c r="D2887" s="319"/>
    </row>
    <row r="2888" ht="12.75">
      <c r="D2888" s="319"/>
    </row>
    <row r="2889" ht="12.75">
      <c r="D2889" s="319"/>
    </row>
    <row r="2890" ht="12.75">
      <c r="D2890" s="319"/>
    </row>
    <row r="2891" ht="12.75">
      <c r="D2891" s="319"/>
    </row>
    <row r="2892" ht="12.75">
      <c r="D2892" s="319"/>
    </row>
    <row r="2893" ht="12.75">
      <c r="D2893" s="319"/>
    </row>
    <row r="2894" ht="12.75">
      <c r="D2894" s="319"/>
    </row>
    <row r="2895" ht="12.75">
      <c r="D2895" s="319"/>
    </row>
    <row r="2896" ht="12.75">
      <c r="D2896" s="319"/>
    </row>
    <row r="2897" ht="12.75">
      <c r="D2897" s="319"/>
    </row>
    <row r="2898" ht="12.75">
      <c r="D2898" s="319"/>
    </row>
    <row r="2899" ht="12.75">
      <c r="D2899" s="319"/>
    </row>
    <row r="2900" ht="12.75">
      <c r="D2900" s="319"/>
    </row>
    <row r="2901" ht="12.75">
      <c r="D2901" s="319"/>
    </row>
    <row r="2902" ht="12.75">
      <c r="D2902" s="319"/>
    </row>
    <row r="2903" ht="12.75">
      <c r="D2903" s="319"/>
    </row>
    <row r="2904" ht="12.75">
      <c r="D2904" s="319"/>
    </row>
    <row r="2905" ht="12.75">
      <c r="D2905" s="319"/>
    </row>
    <row r="2906" ht="12.75">
      <c r="D2906" s="319"/>
    </row>
    <row r="2907" ht="12.75">
      <c r="D2907" s="319"/>
    </row>
    <row r="2908" ht="12.75">
      <c r="D2908" s="319"/>
    </row>
    <row r="2909" ht="12.75">
      <c r="D2909" s="319"/>
    </row>
    <row r="2910" ht="12.75">
      <c r="D2910" s="319"/>
    </row>
    <row r="2911" ht="12.75">
      <c r="D2911" s="319"/>
    </row>
    <row r="2912" ht="12.75">
      <c r="D2912" s="319"/>
    </row>
    <row r="2913" ht="12.75">
      <c r="D2913" s="319"/>
    </row>
    <row r="2914" ht="12.75">
      <c r="D2914" s="319"/>
    </row>
    <row r="2915" ht="12.75">
      <c r="D2915" s="319"/>
    </row>
    <row r="2916" ht="12.75">
      <c r="D2916" s="319"/>
    </row>
    <row r="2917" ht="12.75">
      <c r="D2917" s="319"/>
    </row>
    <row r="2918" ht="12.75">
      <c r="D2918" s="319"/>
    </row>
    <row r="2919" ht="12.75">
      <c r="D2919" s="319"/>
    </row>
    <row r="2920" ht="12.75">
      <c r="D2920" s="319"/>
    </row>
    <row r="2921" ht="12.75">
      <c r="D2921" s="319"/>
    </row>
    <row r="2922" ht="12.75">
      <c r="D2922" s="319"/>
    </row>
    <row r="2923" ht="12.75">
      <c r="D2923" s="319"/>
    </row>
    <row r="2924" ht="12.75">
      <c r="D2924" s="319"/>
    </row>
    <row r="2925" ht="12.75">
      <c r="D2925" s="319"/>
    </row>
    <row r="2926" ht="12.75">
      <c r="D2926" s="319"/>
    </row>
    <row r="2927" ht="12.75">
      <c r="D2927" s="319"/>
    </row>
    <row r="2928" ht="12.75">
      <c r="D2928" s="319"/>
    </row>
    <row r="2929" ht="12.75">
      <c r="D2929" s="319"/>
    </row>
    <row r="2930" ht="12.75">
      <c r="D2930" s="319"/>
    </row>
    <row r="2931" ht="12.75">
      <c r="D2931" s="319"/>
    </row>
    <row r="2932" ht="12.75">
      <c r="D2932" s="319"/>
    </row>
    <row r="2933" ht="12.75">
      <c r="D2933" s="319"/>
    </row>
    <row r="2934" ht="12.75">
      <c r="D2934" s="319"/>
    </row>
    <row r="2935" ht="12.75">
      <c r="D2935" s="319"/>
    </row>
    <row r="2936" ht="12.75">
      <c r="D2936" s="319"/>
    </row>
    <row r="2937" ht="12.75">
      <c r="D2937" s="319"/>
    </row>
    <row r="2938" ht="12.75">
      <c r="D2938" s="319"/>
    </row>
    <row r="2939" ht="12.75">
      <c r="D2939" s="319"/>
    </row>
    <row r="2940" ht="12.75">
      <c r="D2940" s="319"/>
    </row>
    <row r="2941" ht="12.75">
      <c r="D2941" s="319"/>
    </row>
    <row r="2942" ht="12.75">
      <c r="D2942" s="319"/>
    </row>
    <row r="2943" ht="12.75">
      <c r="D2943" s="319"/>
    </row>
    <row r="2944" ht="12.75">
      <c r="D2944" s="319"/>
    </row>
    <row r="2945" ht="12.75">
      <c r="D2945" s="319"/>
    </row>
    <row r="2946" ht="12.75">
      <c r="D2946" s="319"/>
    </row>
    <row r="2947" ht="12.75">
      <c r="D2947" s="319"/>
    </row>
    <row r="2948" ht="12.75">
      <c r="D2948" s="319"/>
    </row>
    <row r="2949" ht="12.75">
      <c r="D2949" s="319"/>
    </row>
    <row r="2950" ht="12.75">
      <c r="D2950" s="319"/>
    </row>
    <row r="2951" ht="12.75">
      <c r="D2951" s="319"/>
    </row>
    <row r="2952" ht="12.75">
      <c r="D2952" s="319"/>
    </row>
    <row r="2953" ht="12.75">
      <c r="D2953" s="319"/>
    </row>
    <row r="2954" ht="12.75">
      <c r="D2954" s="319"/>
    </row>
    <row r="2955" ht="12.75">
      <c r="D2955" s="319"/>
    </row>
    <row r="2956" ht="12.75">
      <c r="D2956" s="319"/>
    </row>
    <row r="2957" ht="12.75">
      <c r="D2957" s="319"/>
    </row>
    <row r="2958" ht="12.75">
      <c r="D2958" s="319"/>
    </row>
    <row r="2959" ht="12.75">
      <c r="D2959" s="319"/>
    </row>
    <row r="2960" ht="12.75">
      <c r="D2960" s="319"/>
    </row>
    <row r="2961" ht="12.75">
      <c r="D2961" s="319"/>
    </row>
    <row r="2962" ht="12.75">
      <c r="D2962" s="319"/>
    </row>
    <row r="2963" ht="12.75">
      <c r="D2963" s="319"/>
    </row>
    <row r="2964" ht="12.75">
      <c r="D2964" s="319"/>
    </row>
    <row r="2965" ht="12.75">
      <c r="D2965" s="319"/>
    </row>
    <row r="2966" ht="12.75">
      <c r="D2966" s="319"/>
    </row>
    <row r="2967" ht="12.75">
      <c r="D2967" s="319"/>
    </row>
    <row r="2968" ht="12.75">
      <c r="D2968" s="319"/>
    </row>
    <row r="2969" ht="12.75">
      <c r="D2969" s="319"/>
    </row>
    <row r="2970" ht="12.75">
      <c r="D2970" s="319"/>
    </row>
    <row r="2971" ht="12.75">
      <c r="D2971" s="319"/>
    </row>
    <row r="2972" ht="12.75">
      <c r="D2972" s="319"/>
    </row>
    <row r="2973" ht="12.75">
      <c r="D2973" s="319"/>
    </row>
    <row r="2974" ht="12.75">
      <c r="D2974" s="319"/>
    </row>
    <row r="2975" ht="12.75">
      <c r="D2975" s="319"/>
    </row>
    <row r="2976" ht="12.75">
      <c r="D2976" s="319"/>
    </row>
    <row r="2977" ht="12.75">
      <c r="D2977" s="319"/>
    </row>
    <row r="2978" ht="12.75">
      <c r="D2978" s="319"/>
    </row>
    <row r="2979" ht="12.75">
      <c r="D2979" s="319"/>
    </row>
    <row r="2980" ht="12.75">
      <c r="D2980" s="319"/>
    </row>
    <row r="2981" ht="12.75">
      <c r="D2981" s="319"/>
    </row>
    <row r="2982" ht="12.75">
      <c r="D2982" s="319"/>
    </row>
    <row r="2983" ht="12.75">
      <c r="D2983" s="319"/>
    </row>
    <row r="2984" ht="12.75">
      <c r="D2984" s="319"/>
    </row>
    <row r="2985" ht="12.75">
      <c r="D2985" s="319"/>
    </row>
    <row r="2986" ht="12.75">
      <c r="D2986" s="319"/>
    </row>
    <row r="2987" ht="12.75">
      <c r="D2987" s="319"/>
    </row>
    <row r="2988" ht="12.75">
      <c r="D2988" s="319"/>
    </row>
    <row r="2989" ht="12.75">
      <c r="D2989" s="319"/>
    </row>
    <row r="2990" ht="12.75">
      <c r="D2990" s="319"/>
    </row>
    <row r="2991" ht="12.75">
      <c r="D2991" s="319"/>
    </row>
    <row r="2992" ht="12.75">
      <c r="D2992" s="319"/>
    </row>
    <row r="2993" ht="12.75">
      <c r="D2993" s="319"/>
    </row>
    <row r="2994" ht="12.75">
      <c r="D2994" s="319"/>
    </row>
    <row r="2995" ht="12.75">
      <c r="D2995" s="319"/>
    </row>
    <row r="2996" ht="12.75">
      <c r="D2996" s="319"/>
    </row>
    <row r="2997" ht="12.75">
      <c r="D2997" s="319"/>
    </row>
    <row r="2998" ht="12.75">
      <c r="D2998" s="319"/>
    </row>
    <row r="2999" ht="12.75">
      <c r="D2999" s="319"/>
    </row>
    <row r="3000" ht="12.75">
      <c r="D3000" s="319"/>
    </row>
    <row r="3001" ht="12.75">
      <c r="D3001" s="319"/>
    </row>
    <row r="3002" ht="12.75">
      <c r="D3002" s="319"/>
    </row>
    <row r="3003" ht="12.75">
      <c r="D3003" s="319"/>
    </row>
    <row r="3004" ht="12.75">
      <c r="D3004" s="319"/>
    </row>
    <row r="3005" ht="12.75">
      <c r="D3005" s="319"/>
    </row>
    <row r="3006" ht="12.75">
      <c r="D3006" s="319"/>
    </row>
    <row r="3007" ht="12.75">
      <c r="D3007" s="319"/>
    </row>
    <row r="3008" ht="12.75">
      <c r="D3008" s="319"/>
    </row>
    <row r="3009" ht="12.75">
      <c r="D3009" s="319"/>
    </row>
    <row r="3010" ht="12.75">
      <c r="D3010" s="319"/>
    </row>
    <row r="3011" ht="12.75">
      <c r="D3011" s="319"/>
    </row>
    <row r="3012" ht="12.75">
      <c r="D3012" s="319"/>
    </row>
    <row r="3013" ht="12.75">
      <c r="D3013" s="319"/>
    </row>
    <row r="3014" ht="12.75">
      <c r="D3014" s="319"/>
    </row>
    <row r="3015" ht="12.75">
      <c r="D3015" s="319"/>
    </row>
    <row r="3016" ht="12.75">
      <c r="D3016" s="319"/>
    </row>
    <row r="3017" ht="12.75">
      <c r="D3017" s="319"/>
    </row>
    <row r="3018" ht="12.75">
      <c r="D3018" s="319"/>
    </row>
    <row r="3019" ht="12.75">
      <c r="D3019" s="319"/>
    </row>
    <row r="3020" ht="12.75">
      <c r="D3020" s="319"/>
    </row>
    <row r="3021" ht="12.75">
      <c r="D3021" s="319"/>
    </row>
    <row r="3022" ht="12.75">
      <c r="D3022" s="319"/>
    </row>
    <row r="3023" ht="12.75">
      <c r="D3023" s="319"/>
    </row>
    <row r="3024" ht="12.75">
      <c r="D3024" s="319"/>
    </row>
    <row r="3025" ht="12.75">
      <c r="D3025" s="319"/>
    </row>
    <row r="3026" ht="12.75">
      <c r="D3026" s="319"/>
    </row>
    <row r="3027" ht="12.75">
      <c r="D3027" s="319"/>
    </row>
    <row r="3028" ht="12.75">
      <c r="D3028" s="319"/>
    </row>
    <row r="3029" ht="12.75">
      <c r="D3029" s="319"/>
    </row>
    <row r="3030" ht="12.75">
      <c r="D3030" s="319"/>
    </row>
    <row r="3031" ht="12.75">
      <c r="D3031" s="319"/>
    </row>
    <row r="3032" ht="12.75">
      <c r="D3032" s="319"/>
    </row>
    <row r="3033" ht="12.75">
      <c r="D3033" s="319"/>
    </row>
    <row r="3034" ht="12.75">
      <c r="D3034" s="319"/>
    </row>
    <row r="3035" ht="12.75">
      <c r="D3035" s="319"/>
    </row>
    <row r="3036" ht="12.75">
      <c r="D3036" s="319"/>
    </row>
    <row r="3037" ht="12.75">
      <c r="D3037" s="319"/>
    </row>
    <row r="3038" ht="12.75">
      <c r="D3038" s="319"/>
    </row>
    <row r="3039" ht="12.75">
      <c r="D3039" s="319"/>
    </row>
    <row r="3040" ht="12.75">
      <c r="D3040" s="319"/>
    </row>
    <row r="3041" ht="12.75">
      <c r="D3041" s="319"/>
    </row>
    <row r="3042" ht="12.75">
      <c r="D3042" s="319"/>
    </row>
    <row r="3043" ht="12.75">
      <c r="D3043" s="319"/>
    </row>
    <row r="3044" ht="12.75">
      <c r="D3044" s="319"/>
    </row>
    <row r="3045" ht="12.75">
      <c r="D3045" s="319"/>
    </row>
    <row r="3046" ht="12.75">
      <c r="D3046" s="319"/>
    </row>
    <row r="3047" ht="12.75">
      <c r="D3047" s="319"/>
    </row>
    <row r="3048" ht="12.75">
      <c r="D3048" s="319"/>
    </row>
    <row r="3049" ht="12.75">
      <c r="D3049" s="319"/>
    </row>
    <row r="3050" ht="12.75">
      <c r="D3050" s="319"/>
    </row>
    <row r="3051" ht="12.75">
      <c r="D3051" s="319"/>
    </row>
    <row r="3052" ht="12.75">
      <c r="D3052" s="319"/>
    </row>
    <row r="3053" ht="12.75">
      <c r="D3053" s="319"/>
    </row>
    <row r="3054" ht="12.75">
      <c r="D3054" s="319"/>
    </row>
    <row r="3055" ht="12.75">
      <c r="D3055" s="319"/>
    </row>
    <row r="3056" ht="12.75">
      <c r="D3056" s="319"/>
    </row>
    <row r="3057" ht="12.75">
      <c r="D3057" s="319"/>
    </row>
    <row r="3058" ht="12.75">
      <c r="D3058" s="319"/>
    </row>
    <row r="3059" ht="12.75">
      <c r="D3059" s="319"/>
    </row>
    <row r="3060" ht="12.75">
      <c r="D3060" s="319"/>
    </row>
    <row r="3061" ht="12.75">
      <c r="D3061" s="319"/>
    </row>
    <row r="3062" ht="12.75">
      <c r="D3062" s="319"/>
    </row>
    <row r="3063" ht="12.75">
      <c r="D3063" s="319"/>
    </row>
    <row r="3064" ht="12.75">
      <c r="D3064" s="319"/>
    </row>
    <row r="3065" ht="12.75">
      <c r="D3065" s="319"/>
    </row>
    <row r="3066" ht="12.75">
      <c r="D3066" s="319"/>
    </row>
    <row r="3067" ht="12.75">
      <c r="D3067" s="319"/>
    </row>
    <row r="3068" ht="12.75">
      <c r="D3068" s="319"/>
    </row>
    <row r="3069" ht="12.75">
      <c r="D3069" s="319"/>
    </row>
    <row r="3070" ht="12.75">
      <c r="D3070" s="319"/>
    </row>
    <row r="3071" ht="12.75">
      <c r="D3071" s="319"/>
    </row>
    <row r="3072" ht="12.75">
      <c r="D3072" s="319"/>
    </row>
    <row r="3073" ht="12.75">
      <c r="D3073" s="319"/>
    </row>
    <row r="3074" ht="12.75">
      <c r="D3074" s="319"/>
    </row>
    <row r="3075" ht="12.75">
      <c r="D3075" s="319"/>
    </row>
    <row r="3076" ht="12.75">
      <c r="D3076" s="319"/>
    </row>
    <row r="3077" ht="12.75">
      <c r="D3077" s="319"/>
    </row>
    <row r="3078" ht="12.75">
      <c r="D3078" s="319"/>
    </row>
    <row r="3079" ht="12.75">
      <c r="D3079" s="319"/>
    </row>
    <row r="3080" ht="12.75">
      <c r="D3080" s="319"/>
    </row>
    <row r="3081" ht="12.75">
      <c r="D3081" s="319"/>
    </row>
    <row r="3082" ht="12.75">
      <c r="D3082" s="319"/>
    </row>
    <row r="3083" ht="12.75">
      <c r="D3083" s="319"/>
    </row>
    <row r="3084" ht="12.75">
      <c r="D3084" s="319"/>
    </row>
    <row r="3085" ht="12.75">
      <c r="D3085" s="319"/>
    </row>
    <row r="3086" ht="12.75">
      <c r="D3086" s="319"/>
    </row>
    <row r="3087" ht="12.75">
      <c r="D3087" s="319"/>
    </row>
    <row r="3088" ht="12.75">
      <c r="D3088" s="319"/>
    </row>
    <row r="3089" ht="12.75">
      <c r="D3089" s="319"/>
    </row>
    <row r="3090" ht="12.75">
      <c r="D3090" s="319"/>
    </row>
    <row r="3091" ht="12.75">
      <c r="D3091" s="319"/>
    </row>
    <row r="3092" ht="12.75">
      <c r="D3092" s="319"/>
    </row>
    <row r="3093" ht="12.75">
      <c r="D3093" s="319"/>
    </row>
    <row r="3094" ht="12.75">
      <c r="D3094" s="319"/>
    </row>
    <row r="3095" ht="12.75">
      <c r="D3095" s="319"/>
    </row>
    <row r="3096" ht="12.75">
      <c r="D3096" s="319"/>
    </row>
    <row r="3097" ht="12.75">
      <c r="D3097" s="319"/>
    </row>
    <row r="3098" ht="12.75">
      <c r="D3098" s="319"/>
    </row>
    <row r="3099" ht="12.75">
      <c r="D3099" s="319"/>
    </row>
    <row r="3100" ht="12.75">
      <c r="D3100" s="319"/>
    </row>
    <row r="3101" ht="12.75">
      <c r="D3101" s="319"/>
    </row>
    <row r="3102" ht="12.75">
      <c r="D3102" s="319"/>
    </row>
    <row r="3103" ht="12.75">
      <c r="D3103" s="319"/>
    </row>
    <row r="3104" ht="12.75">
      <c r="D3104" s="319"/>
    </row>
    <row r="3105" ht="12.75">
      <c r="D3105" s="319"/>
    </row>
    <row r="3106" ht="12.75">
      <c r="D3106" s="319"/>
    </row>
    <row r="3107" ht="12.75">
      <c r="D3107" s="319"/>
    </row>
    <row r="3108" ht="12.75">
      <c r="D3108" s="319"/>
    </row>
    <row r="3109" ht="12.75">
      <c r="D3109" s="319"/>
    </row>
    <row r="3110" ht="12.75">
      <c r="D3110" s="319"/>
    </row>
    <row r="3111" ht="12.75">
      <c r="D3111" s="319"/>
    </row>
    <row r="3112" ht="12.75">
      <c r="D3112" s="319"/>
    </row>
    <row r="3113" ht="12.75">
      <c r="D3113" s="319"/>
    </row>
    <row r="3114" ht="12.75">
      <c r="D3114" s="319"/>
    </row>
    <row r="3115" ht="12.75">
      <c r="D3115" s="319"/>
    </row>
    <row r="3116" ht="12.75">
      <c r="D3116" s="319"/>
    </row>
    <row r="3117" ht="12.75">
      <c r="D3117" s="319"/>
    </row>
    <row r="3118" ht="12.75">
      <c r="D3118" s="319"/>
    </row>
    <row r="3119" ht="12.75">
      <c r="D3119" s="319"/>
    </row>
    <row r="3120" ht="12.75">
      <c r="D3120" s="319"/>
    </row>
    <row r="3121" ht="12.75">
      <c r="D3121" s="319"/>
    </row>
    <row r="3122" ht="12.75">
      <c r="D3122" s="319"/>
    </row>
    <row r="3123" ht="12.75">
      <c r="D3123" s="319"/>
    </row>
    <row r="3124" ht="12.75">
      <c r="D3124" s="319"/>
    </row>
    <row r="3125" ht="12.75">
      <c r="D3125" s="319"/>
    </row>
    <row r="3126" ht="12.75">
      <c r="D3126" s="319"/>
    </row>
    <row r="3127" ht="12.75">
      <c r="D3127" s="319"/>
    </row>
    <row r="3128" ht="12.75">
      <c r="D3128" s="319"/>
    </row>
    <row r="3129" ht="12.75">
      <c r="D3129" s="319"/>
    </row>
    <row r="3130" ht="12.75">
      <c r="D3130" s="319"/>
    </row>
    <row r="3131" ht="12.75">
      <c r="D3131" s="319"/>
    </row>
    <row r="3132" ht="12.75">
      <c r="D3132" s="319"/>
    </row>
    <row r="3133" ht="12.75">
      <c r="D3133" s="319"/>
    </row>
    <row r="3134" ht="12.75">
      <c r="D3134" s="319"/>
    </row>
    <row r="3135" ht="12.75">
      <c r="D3135" s="319"/>
    </row>
    <row r="3136" ht="12.75">
      <c r="D3136" s="319"/>
    </row>
    <row r="3137" ht="12.75">
      <c r="D3137" s="319"/>
    </row>
    <row r="3138" ht="12.75">
      <c r="D3138" s="319"/>
    </row>
    <row r="3139" ht="12.75">
      <c r="D3139" s="319"/>
    </row>
    <row r="3140" ht="12.75">
      <c r="D3140" s="319"/>
    </row>
    <row r="3141" ht="12.75">
      <c r="D3141" s="319"/>
    </row>
    <row r="3142" ht="12.75">
      <c r="D3142" s="319"/>
    </row>
    <row r="3143" ht="12.75">
      <c r="D3143" s="319"/>
    </row>
    <row r="3144" ht="12.75">
      <c r="D3144" s="319"/>
    </row>
    <row r="3145" ht="12.75">
      <c r="D3145" s="319"/>
    </row>
    <row r="3146" ht="12.75">
      <c r="D3146" s="319"/>
    </row>
    <row r="3147" ht="12.75">
      <c r="D3147" s="319"/>
    </row>
    <row r="3148" ht="12.75">
      <c r="D3148" s="319"/>
    </row>
    <row r="3149" ht="12.75">
      <c r="D3149" s="319"/>
    </row>
    <row r="3150" ht="12.75">
      <c r="D3150" s="319"/>
    </row>
    <row r="3151" ht="12.75">
      <c r="D3151" s="319"/>
    </row>
    <row r="3152" ht="12.75">
      <c r="D3152" s="319"/>
    </row>
    <row r="3153" ht="12.75">
      <c r="D3153" s="319"/>
    </row>
    <row r="3154" ht="12.75">
      <c r="D3154" s="319"/>
    </row>
    <row r="3155" ht="12.75">
      <c r="D3155" s="319"/>
    </row>
    <row r="3156" ht="12.75">
      <c r="D3156" s="319"/>
    </row>
    <row r="3157" ht="12.75">
      <c r="D3157" s="319"/>
    </row>
    <row r="3158" ht="12.75">
      <c r="D3158" s="319"/>
    </row>
    <row r="3159" ht="12.75">
      <c r="D3159" s="319"/>
    </row>
    <row r="3160" ht="12.75">
      <c r="D3160" s="319"/>
    </row>
    <row r="3161" ht="12.75">
      <c r="D3161" s="319"/>
    </row>
    <row r="3162" ht="12.75">
      <c r="D3162" s="319"/>
    </row>
    <row r="3163" ht="12.75">
      <c r="D3163" s="319"/>
    </row>
    <row r="3164" ht="12.75">
      <c r="D3164" s="319"/>
    </row>
    <row r="3165" ht="12.75">
      <c r="D3165" s="319"/>
    </row>
    <row r="3166" ht="12.75">
      <c r="D3166" s="319"/>
    </row>
    <row r="3167" ht="12.75">
      <c r="D3167" s="319"/>
    </row>
    <row r="3168" ht="12.75">
      <c r="D3168" s="319"/>
    </row>
    <row r="3169" ht="12.75">
      <c r="D3169" s="319"/>
    </row>
    <row r="3170" ht="12.75">
      <c r="D3170" s="319"/>
    </row>
    <row r="3171" ht="12.75">
      <c r="D3171" s="319"/>
    </row>
    <row r="3172" ht="12.75">
      <c r="D3172" s="319"/>
    </row>
    <row r="3173" ht="12.75">
      <c r="D3173" s="319"/>
    </row>
    <row r="3174" ht="12.75">
      <c r="D3174" s="319"/>
    </row>
    <row r="3175" ht="12.75">
      <c r="D3175" s="319"/>
    </row>
    <row r="3176" ht="12.75">
      <c r="D3176" s="319"/>
    </row>
    <row r="3177" ht="12.75">
      <c r="D3177" s="319"/>
    </row>
    <row r="3178" ht="12.75">
      <c r="D3178" s="319"/>
    </row>
    <row r="3179" ht="12.75">
      <c r="D3179" s="319"/>
    </row>
    <row r="3180" ht="12.75">
      <c r="D3180" s="319"/>
    </row>
    <row r="3181" ht="12.75">
      <c r="D3181" s="319"/>
    </row>
    <row r="3182" ht="12.75">
      <c r="D3182" s="319"/>
    </row>
    <row r="3183" ht="12.75">
      <c r="D3183" s="319"/>
    </row>
    <row r="3184" ht="12.75">
      <c r="D3184" s="319"/>
    </row>
    <row r="3185" ht="12.75">
      <c r="D3185" s="319"/>
    </row>
    <row r="3186" ht="12.75">
      <c r="D3186" s="319"/>
    </row>
    <row r="3187" ht="12.75">
      <c r="D3187" s="319"/>
    </row>
    <row r="3188" ht="12.75">
      <c r="D3188" s="319"/>
    </row>
    <row r="3189" ht="12.75">
      <c r="D3189" s="319"/>
    </row>
    <row r="3190" ht="12.75">
      <c r="D3190" s="319"/>
    </row>
    <row r="3191" ht="12.75">
      <c r="D3191" s="319"/>
    </row>
    <row r="3192" ht="12.75">
      <c r="D3192" s="319"/>
    </row>
    <row r="3193" ht="12.75">
      <c r="D3193" s="319"/>
    </row>
    <row r="3194" ht="12.75">
      <c r="D3194" s="319"/>
    </row>
    <row r="3195" ht="12.75">
      <c r="D3195" s="319"/>
    </row>
    <row r="3196" ht="12.75">
      <c r="D3196" s="319"/>
    </row>
    <row r="3197" ht="12.75">
      <c r="D3197" s="319"/>
    </row>
    <row r="3198" ht="12.75">
      <c r="D3198" s="319"/>
    </row>
    <row r="3199" ht="12.75">
      <c r="D3199" s="319"/>
    </row>
    <row r="3200" ht="12.75">
      <c r="D3200" s="319"/>
    </row>
    <row r="3201" ht="12.75">
      <c r="D3201" s="319"/>
    </row>
    <row r="3202" ht="12.75">
      <c r="D3202" s="319"/>
    </row>
    <row r="3203" ht="12.75">
      <c r="D3203" s="319"/>
    </row>
    <row r="3204" ht="12.75">
      <c r="D3204" s="319"/>
    </row>
    <row r="3205" ht="12.75">
      <c r="D3205" s="319"/>
    </row>
    <row r="3206" ht="12.75">
      <c r="D3206" s="319"/>
    </row>
    <row r="3207" ht="12.75">
      <c r="D3207" s="319"/>
    </row>
    <row r="3208" ht="12.75">
      <c r="D3208" s="319"/>
    </row>
    <row r="3209" ht="12.75">
      <c r="D3209" s="319"/>
    </row>
    <row r="3210" ht="12.75">
      <c r="D3210" s="319"/>
    </row>
    <row r="3211" ht="12.75">
      <c r="D3211" s="319"/>
    </row>
    <row r="3212" ht="12.75">
      <c r="D3212" s="319"/>
    </row>
    <row r="3213" ht="12.75">
      <c r="D3213" s="319"/>
    </row>
    <row r="3214" ht="12.75">
      <c r="D3214" s="319"/>
    </row>
    <row r="3215" ht="12.75">
      <c r="D3215" s="319"/>
    </row>
    <row r="3216" ht="12.75">
      <c r="D3216" s="319"/>
    </row>
    <row r="3217" ht="12.75">
      <c r="D3217" s="319"/>
    </row>
    <row r="3218" ht="12.75">
      <c r="D3218" s="319"/>
    </row>
    <row r="3219" ht="12.75">
      <c r="D3219" s="319"/>
    </row>
    <row r="3220" ht="12.75">
      <c r="D3220" s="319"/>
    </row>
    <row r="3221" ht="12.75">
      <c r="D3221" s="319"/>
    </row>
    <row r="3222" ht="12.75">
      <c r="D3222" s="319"/>
    </row>
    <row r="3223" ht="12.75">
      <c r="D3223" s="319"/>
    </row>
    <row r="3224" ht="12.75">
      <c r="D3224" s="319"/>
    </row>
    <row r="3225" ht="12.75">
      <c r="D3225" s="319"/>
    </row>
    <row r="3226" ht="12.75">
      <c r="D3226" s="319"/>
    </row>
    <row r="3227" ht="12.75">
      <c r="D3227" s="319"/>
    </row>
    <row r="3228" ht="12.75">
      <c r="D3228" s="319"/>
    </row>
    <row r="3229" ht="12.75">
      <c r="D3229" s="319"/>
    </row>
    <row r="3230" ht="12.75">
      <c r="D3230" s="319"/>
    </row>
    <row r="3231" ht="12.75">
      <c r="D3231" s="319"/>
    </row>
    <row r="3232" ht="12.75">
      <c r="D3232" s="319"/>
    </row>
    <row r="3233" ht="12.75">
      <c r="D3233" s="319"/>
    </row>
    <row r="3234" ht="12.75">
      <c r="D3234" s="319"/>
    </row>
    <row r="3235" ht="12.75">
      <c r="D3235" s="319"/>
    </row>
    <row r="3236" ht="12.75">
      <c r="D3236" s="319"/>
    </row>
    <row r="3237" ht="12.75">
      <c r="D3237" s="319"/>
    </row>
    <row r="3238" ht="12.75">
      <c r="D3238" s="319"/>
    </row>
    <row r="3239" ht="12.75">
      <c r="D3239" s="319"/>
    </row>
    <row r="3240" ht="12.75">
      <c r="D3240" s="319"/>
    </row>
    <row r="3241" ht="12.75">
      <c r="D3241" s="319"/>
    </row>
    <row r="3242" ht="12.75">
      <c r="D3242" s="319"/>
    </row>
    <row r="3243" ht="12.75">
      <c r="D3243" s="319"/>
    </row>
    <row r="3244" ht="12.75">
      <c r="D3244" s="319"/>
    </row>
    <row r="3245" ht="12.75">
      <c r="D3245" s="319"/>
    </row>
    <row r="3246" ht="12.75">
      <c r="D3246" s="319"/>
    </row>
    <row r="3247" ht="12.75">
      <c r="D3247" s="319"/>
    </row>
    <row r="3248" ht="12.75">
      <c r="D3248" s="319"/>
    </row>
    <row r="3249" ht="12.75">
      <c r="D3249" s="319"/>
    </row>
    <row r="3250" ht="12.75">
      <c r="D3250" s="319"/>
    </row>
    <row r="3251" ht="12.75">
      <c r="D3251" s="319"/>
    </row>
    <row r="3252" ht="12.75">
      <c r="D3252" s="319"/>
    </row>
    <row r="3253" ht="12.75">
      <c r="D3253" s="319"/>
    </row>
    <row r="3254" ht="12.75">
      <c r="D3254" s="319"/>
    </row>
    <row r="3255" ht="12.75">
      <c r="D3255" s="319"/>
    </row>
    <row r="3256" ht="12.75">
      <c r="D3256" s="319"/>
    </row>
    <row r="3257" ht="12.75">
      <c r="D3257" s="319"/>
    </row>
    <row r="3258" ht="12.75">
      <c r="D3258" s="319"/>
    </row>
    <row r="3259" ht="12.75">
      <c r="D3259" s="319"/>
    </row>
    <row r="3260" ht="12.75">
      <c r="D3260" s="319"/>
    </row>
    <row r="3261" ht="12.75">
      <c r="D3261" s="319"/>
    </row>
    <row r="3262" ht="12.75">
      <c r="D3262" s="319"/>
    </row>
    <row r="3263" ht="12.75">
      <c r="D3263" s="319"/>
    </row>
    <row r="3264" ht="12.75">
      <c r="D3264" s="319"/>
    </row>
    <row r="3265" ht="12.75">
      <c r="D3265" s="319"/>
    </row>
    <row r="3266" ht="12.75">
      <c r="D3266" s="319"/>
    </row>
    <row r="3267" ht="12.75">
      <c r="D3267" s="319"/>
    </row>
    <row r="3268" ht="12.75">
      <c r="D3268" s="319"/>
    </row>
    <row r="3269" ht="12.75">
      <c r="D3269" s="319"/>
    </row>
    <row r="3270" ht="12.75">
      <c r="D3270" s="319"/>
    </row>
    <row r="3271" ht="12.75">
      <c r="D3271" s="319"/>
    </row>
    <row r="3272" ht="12.75">
      <c r="D3272" s="319"/>
    </row>
    <row r="3273" ht="12.75">
      <c r="D3273" s="319"/>
    </row>
    <row r="3274" ht="12.75">
      <c r="D3274" s="319"/>
    </row>
    <row r="3275" ht="12.75">
      <c r="D3275" s="319"/>
    </row>
    <row r="3276" ht="12.75">
      <c r="D3276" s="319"/>
    </row>
    <row r="3277" ht="12.75">
      <c r="D3277" s="319"/>
    </row>
    <row r="3278" ht="12.75">
      <c r="D3278" s="319"/>
    </row>
    <row r="3279" ht="12.75">
      <c r="D3279" s="319"/>
    </row>
    <row r="3280" ht="12.75">
      <c r="D3280" s="319"/>
    </row>
    <row r="3281" ht="12.75">
      <c r="D3281" s="319"/>
    </row>
    <row r="3282" ht="12.75">
      <c r="D3282" s="319"/>
    </row>
    <row r="3283" ht="12.75">
      <c r="D3283" s="319"/>
    </row>
    <row r="3284" ht="12.75">
      <c r="D3284" s="319"/>
    </row>
    <row r="3285" ht="12.75">
      <c r="D3285" s="319"/>
    </row>
    <row r="3286" ht="12.75">
      <c r="D3286" s="319"/>
    </row>
    <row r="3287" ht="12.75">
      <c r="D3287" s="319"/>
    </row>
    <row r="3288" ht="12.75">
      <c r="D3288" s="319"/>
    </row>
    <row r="3289" ht="12.75">
      <c r="D3289" s="319"/>
    </row>
    <row r="3290" ht="12.75">
      <c r="D3290" s="319"/>
    </row>
    <row r="3291" ht="12.75">
      <c r="D3291" s="319"/>
    </row>
    <row r="3292" ht="12.75">
      <c r="D3292" s="319"/>
    </row>
    <row r="3293" ht="12.75">
      <c r="D3293" s="319"/>
    </row>
    <row r="3294" ht="12.75">
      <c r="D3294" s="319"/>
    </row>
    <row r="3295" ht="12.75">
      <c r="D3295" s="319"/>
    </row>
    <row r="3296" ht="12.75">
      <c r="D3296" s="319"/>
    </row>
    <row r="3297" ht="12.75">
      <c r="D3297" s="319"/>
    </row>
    <row r="3298" ht="12.75">
      <c r="D3298" s="319"/>
    </row>
    <row r="3299" ht="12.75">
      <c r="D3299" s="319"/>
    </row>
    <row r="3300" ht="12.75">
      <c r="D3300" s="319"/>
    </row>
    <row r="3301" ht="12.75">
      <c r="D3301" s="319"/>
    </row>
    <row r="3302" ht="12.75">
      <c r="D3302" s="319"/>
    </row>
    <row r="3303" ht="12.75">
      <c r="D3303" s="319"/>
    </row>
    <row r="3304" ht="12.75">
      <c r="D3304" s="319"/>
    </row>
    <row r="3305" ht="12.75">
      <c r="D3305" s="319"/>
    </row>
    <row r="3306" ht="12.75">
      <c r="D3306" s="319"/>
    </row>
    <row r="3307" ht="12.75">
      <c r="D3307" s="319"/>
    </row>
    <row r="3308" ht="12.75">
      <c r="D3308" s="319"/>
    </row>
    <row r="3309" ht="12.75">
      <c r="D3309" s="319"/>
    </row>
    <row r="3310" ht="12.75">
      <c r="D3310" s="319"/>
    </row>
    <row r="3311" ht="12.75">
      <c r="D3311" s="319"/>
    </row>
    <row r="3312" ht="12.75">
      <c r="D3312" s="319"/>
    </row>
    <row r="3313" ht="12.75">
      <c r="D3313" s="319"/>
    </row>
    <row r="3314" ht="12.75">
      <c r="D3314" s="319"/>
    </row>
    <row r="3315" ht="12.75">
      <c r="D3315" s="319"/>
    </row>
    <row r="3316" ht="12.75">
      <c r="D3316" s="319"/>
    </row>
    <row r="3317" ht="12.75">
      <c r="D3317" s="319"/>
    </row>
    <row r="3318" ht="12.75">
      <c r="D3318" s="319"/>
    </row>
    <row r="3319" ht="12.75">
      <c r="D3319" s="319"/>
    </row>
    <row r="3320" ht="12.75">
      <c r="D3320" s="319"/>
    </row>
    <row r="3321" ht="12.75">
      <c r="D3321" s="319"/>
    </row>
    <row r="3322" ht="12.75">
      <c r="D3322" s="319"/>
    </row>
    <row r="3323" ht="12.75">
      <c r="D3323" s="319"/>
    </row>
    <row r="3324" ht="12.75">
      <c r="D3324" s="319"/>
    </row>
    <row r="3325" ht="12.75">
      <c r="D3325" s="319"/>
    </row>
    <row r="3326" ht="12.75">
      <c r="D3326" s="319"/>
    </row>
    <row r="3327" ht="12.75">
      <c r="D3327" s="319"/>
    </row>
    <row r="3328" ht="12.75">
      <c r="D3328" s="319"/>
    </row>
    <row r="3329" ht="12.75">
      <c r="D3329" s="319"/>
    </row>
    <row r="3330" ht="12.75">
      <c r="D3330" s="319"/>
    </row>
    <row r="3331" ht="12.75">
      <c r="D3331" s="319"/>
    </row>
    <row r="3332" ht="12.75">
      <c r="D3332" s="319"/>
    </row>
    <row r="3333" ht="12.75">
      <c r="D3333" s="319"/>
    </row>
    <row r="3334" ht="12.75">
      <c r="D3334" s="319"/>
    </row>
    <row r="3335" ht="12.75">
      <c r="D3335" s="319"/>
    </row>
    <row r="3336" ht="12.75">
      <c r="D3336" s="319"/>
    </row>
    <row r="3337" ht="12.75">
      <c r="D3337" s="319"/>
    </row>
    <row r="3338" ht="12.75">
      <c r="D3338" s="319"/>
    </row>
    <row r="3339" ht="12.75">
      <c r="D3339" s="319"/>
    </row>
    <row r="3340" ht="12.75">
      <c r="D3340" s="319"/>
    </row>
    <row r="3341" ht="12.75">
      <c r="D3341" s="319"/>
    </row>
    <row r="3342" ht="12.75">
      <c r="D3342" s="319"/>
    </row>
    <row r="3343" ht="12.75">
      <c r="D3343" s="319"/>
    </row>
    <row r="3344" ht="12.75">
      <c r="D3344" s="319"/>
    </row>
    <row r="3345" ht="12.75">
      <c r="D3345" s="319"/>
    </row>
    <row r="3346" ht="12.75">
      <c r="D3346" s="319"/>
    </row>
    <row r="3347" ht="12.75">
      <c r="D3347" s="319"/>
    </row>
    <row r="3348" ht="12.75">
      <c r="D3348" s="319"/>
    </row>
    <row r="3349" ht="12.75">
      <c r="D3349" s="319"/>
    </row>
    <row r="3350" ht="12.75">
      <c r="D3350" s="319"/>
    </row>
    <row r="3351" ht="12.75">
      <c r="D3351" s="319"/>
    </row>
    <row r="3352" ht="12.75">
      <c r="D3352" s="319"/>
    </row>
    <row r="3353" ht="12.75">
      <c r="D3353" s="319"/>
    </row>
    <row r="3354" ht="12.75">
      <c r="D3354" s="319"/>
    </row>
    <row r="3355" ht="12.75">
      <c r="D3355" s="319"/>
    </row>
    <row r="3356" ht="12.75">
      <c r="D3356" s="319"/>
    </row>
    <row r="3357" ht="12.75">
      <c r="D3357" s="319"/>
    </row>
    <row r="3358" ht="12.75">
      <c r="D3358" s="319"/>
    </row>
    <row r="3359" ht="12.75">
      <c r="D3359" s="319"/>
    </row>
    <row r="3360" ht="12.75">
      <c r="D3360" s="319"/>
    </row>
    <row r="3361" ht="12.75">
      <c r="D3361" s="319"/>
    </row>
    <row r="3362" ht="12.75">
      <c r="D3362" s="319"/>
    </row>
    <row r="3363" ht="12.75">
      <c r="D3363" s="319"/>
    </row>
    <row r="3364" ht="12.75">
      <c r="D3364" s="319"/>
    </row>
    <row r="3365" ht="12.75">
      <c r="D3365" s="319"/>
    </row>
    <row r="3366" ht="12.75">
      <c r="D3366" s="319"/>
    </row>
    <row r="3367" ht="12.75">
      <c r="D3367" s="319"/>
    </row>
    <row r="3368" ht="12.75">
      <c r="D3368" s="319"/>
    </row>
    <row r="3369" ht="12.75">
      <c r="D3369" s="319"/>
    </row>
    <row r="3370" ht="12.75">
      <c r="D3370" s="319"/>
    </row>
    <row r="3371" ht="12.75">
      <c r="D3371" s="319"/>
    </row>
    <row r="3372" ht="12.75">
      <c r="D3372" s="319"/>
    </row>
    <row r="3373" ht="12.75">
      <c r="D3373" s="319"/>
    </row>
    <row r="3374" ht="12.75">
      <c r="D3374" s="319"/>
    </row>
    <row r="3375" ht="12.75">
      <c r="D3375" s="319"/>
    </row>
    <row r="3376" ht="12.75">
      <c r="D3376" s="319"/>
    </row>
    <row r="3377" ht="12.75">
      <c r="D3377" s="319"/>
    </row>
    <row r="3378" ht="12.75">
      <c r="D3378" s="319"/>
    </row>
    <row r="3379" ht="12.75">
      <c r="D3379" s="319"/>
    </row>
    <row r="3380" ht="12.75">
      <c r="D3380" s="319"/>
    </row>
    <row r="3381" ht="12.75">
      <c r="D3381" s="319"/>
    </row>
    <row r="3382" ht="12.75">
      <c r="D3382" s="319"/>
    </row>
    <row r="3383" ht="12.75">
      <c r="D3383" s="319"/>
    </row>
    <row r="3384" ht="12.75">
      <c r="D3384" s="319"/>
    </row>
    <row r="3385" ht="12.75">
      <c r="D3385" s="319"/>
    </row>
    <row r="3386" ht="12.75">
      <c r="D3386" s="319"/>
    </row>
    <row r="3387" ht="12.75">
      <c r="D3387" s="319"/>
    </row>
    <row r="3388" ht="12.75">
      <c r="D3388" s="319"/>
    </row>
    <row r="3389" ht="12.75">
      <c r="D3389" s="319"/>
    </row>
    <row r="3390" ht="12.75">
      <c r="D3390" s="319"/>
    </row>
    <row r="3391" ht="12.75">
      <c r="D3391" s="319"/>
    </row>
    <row r="3392" ht="12.75">
      <c r="D3392" s="319"/>
    </row>
    <row r="3393" ht="12.75">
      <c r="D3393" s="319"/>
    </row>
    <row r="3394" ht="12.75">
      <c r="D3394" s="319"/>
    </row>
    <row r="3395" ht="12.75">
      <c r="D3395" s="319"/>
    </row>
    <row r="3396" ht="12.75">
      <c r="D3396" s="319"/>
    </row>
    <row r="3397" ht="12.75">
      <c r="D3397" s="319"/>
    </row>
    <row r="3398" ht="12.75">
      <c r="D3398" s="319"/>
    </row>
    <row r="3399" ht="12.75">
      <c r="D3399" s="319"/>
    </row>
    <row r="3400" ht="12.75">
      <c r="D3400" s="319"/>
    </row>
    <row r="3401" ht="12.75">
      <c r="D3401" s="319"/>
    </row>
    <row r="3402" ht="12.75">
      <c r="D3402" s="319"/>
    </row>
    <row r="3403" ht="12.75">
      <c r="D3403" s="319"/>
    </row>
    <row r="3404" ht="12.75">
      <c r="D3404" s="319"/>
    </row>
    <row r="3405" ht="12.75">
      <c r="D3405" s="319"/>
    </row>
    <row r="3406" ht="12.75">
      <c r="D3406" s="319"/>
    </row>
    <row r="3407" ht="12.75">
      <c r="D3407" s="319"/>
    </row>
    <row r="3408" ht="12.75">
      <c r="D3408" s="319"/>
    </row>
    <row r="3409" ht="12.75">
      <c r="D3409" s="319"/>
    </row>
    <row r="3410" ht="12.75">
      <c r="D3410" s="319"/>
    </row>
    <row r="3411" ht="12.75">
      <c r="D3411" s="319"/>
    </row>
    <row r="3412" ht="12.75">
      <c r="D3412" s="319"/>
    </row>
    <row r="3413" ht="12.75">
      <c r="D3413" s="319"/>
    </row>
    <row r="3414" ht="12.75">
      <c r="D3414" s="319"/>
    </row>
    <row r="3415" ht="12.75">
      <c r="D3415" s="319"/>
    </row>
    <row r="3416" ht="12.75">
      <c r="D3416" s="319"/>
    </row>
    <row r="3417" ht="12.75">
      <c r="D3417" s="319"/>
    </row>
    <row r="3418" ht="12.75">
      <c r="D3418" s="319"/>
    </row>
    <row r="3419" ht="12.75">
      <c r="D3419" s="319"/>
    </row>
    <row r="3420" ht="12.75">
      <c r="D3420" s="319"/>
    </row>
    <row r="3421" ht="12.75">
      <c r="D3421" s="319"/>
    </row>
    <row r="3422" ht="12.75">
      <c r="D3422" s="319"/>
    </row>
    <row r="3423" ht="12.75">
      <c r="D3423" s="319"/>
    </row>
    <row r="3424" ht="12.75">
      <c r="D3424" s="319"/>
    </row>
    <row r="3425" ht="12.75">
      <c r="D3425" s="319"/>
    </row>
    <row r="3426" ht="12.75">
      <c r="D3426" s="319"/>
    </row>
    <row r="3427" ht="12.75">
      <c r="D3427" s="319"/>
    </row>
    <row r="3428" ht="12.75">
      <c r="D3428" s="319"/>
    </row>
    <row r="3429" ht="12.75">
      <c r="D3429" s="319"/>
    </row>
    <row r="3430" ht="12.75">
      <c r="D3430" s="319"/>
    </row>
    <row r="3431" ht="12.75">
      <c r="D3431" s="319"/>
    </row>
    <row r="3432" ht="12.75">
      <c r="D3432" s="319"/>
    </row>
    <row r="3433" ht="12.75">
      <c r="D3433" s="319"/>
    </row>
    <row r="3434" ht="12.75">
      <c r="D3434" s="319"/>
    </row>
    <row r="3435" ht="12.75">
      <c r="D3435" s="319"/>
    </row>
    <row r="3436" ht="12.75">
      <c r="D3436" s="319"/>
    </row>
    <row r="3437" ht="12.75">
      <c r="D3437" s="319"/>
    </row>
    <row r="3438" ht="12.75">
      <c r="D3438" s="319"/>
    </row>
    <row r="3439" ht="12.75">
      <c r="D3439" s="319"/>
    </row>
    <row r="3440" ht="12.75">
      <c r="D3440" s="319"/>
    </row>
    <row r="3441" ht="12.75">
      <c r="D3441" s="319"/>
    </row>
    <row r="3442" ht="12.75">
      <c r="D3442" s="319"/>
    </row>
    <row r="3443" ht="12.75">
      <c r="D3443" s="319"/>
    </row>
    <row r="3444" ht="12.75">
      <c r="D3444" s="319"/>
    </row>
    <row r="3445" ht="12.75">
      <c r="D3445" s="319"/>
    </row>
    <row r="3446" ht="12.75">
      <c r="D3446" s="319"/>
    </row>
    <row r="3447" ht="12.75">
      <c r="D3447" s="319"/>
    </row>
    <row r="3448" ht="12.75">
      <c r="D3448" s="319"/>
    </row>
    <row r="3449" ht="12.75">
      <c r="D3449" s="319"/>
    </row>
    <row r="3450" ht="12.75">
      <c r="D3450" s="319"/>
    </row>
    <row r="3451" ht="12.75">
      <c r="D3451" s="319"/>
    </row>
    <row r="3452" ht="12.75">
      <c r="D3452" s="319"/>
    </row>
    <row r="3453" ht="12.75">
      <c r="D3453" s="319"/>
    </row>
    <row r="3454" ht="12.75">
      <c r="D3454" s="319"/>
    </row>
    <row r="3455" ht="12.75">
      <c r="D3455" s="319"/>
    </row>
    <row r="3456" ht="12.75">
      <c r="D3456" s="319"/>
    </row>
    <row r="3457" ht="12.75">
      <c r="D3457" s="319"/>
    </row>
    <row r="3458" ht="12.75">
      <c r="D3458" s="319"/>
    </row>
    <row r="3459" ht="12.75">
      <c r="D3459" s="319"/>
    </row>
    <row r="3460" ht="12.75">
      <c r="D3460" s="319"/>
    </row>
    <row r="3461" ht="12.75">
      <c r="D3461" s="319"/>
    </row>
    <row r="3462" ht="12.75">
      <c r="D3462" s="319"/>
    </row>
    <row r="3463" ht="12.75">
      <c r="D3463" s="319"/>
    </row>
    <row r="3464" ht="12.75">
      <c r="D3464" s="319"/>
    </row>
    <row r="3465" ht="12.75">
      <c r="D3465" s="319"/>
    </row>
    <row r="3466" ht="12.75">
      <c r="D3466" s="319"/>
    </row>
    <row r="3467" ht="12.75">
      <c r="D3467" s="319"/>
    </row>
    <row r="3468" ht="12.75">
      <c r="D3468" s="319"/>
    </row>
    <row r="3469" ht="12.75">
      <c r="D3469" s="319"/>
    </row>
    <row r="3470" ht="12.75">
      <c r="D3470" s="319"/>
    </row>
    <row r="3471" ht="12.75">
      <c r="D3471" s="319"/>
    </row>
    <row r="3472" ht="12.75">
      <c r="D3472" s="319"/>
    </row>
    <row r="3473" ht="12.75">
      <c r="D3473" s="319"/>
    </row>
    <row r="3474" ht="12.75">
      <c r="D3474" s="319"/>
    </row>
    <row r="3475" ht="12.75">
      <c r="D3475" s="319"/>
    </row>
    <row r="3476" ht="12.75">
      <c r="D3476" s="319"/>
    </row>
    <row r="3477" ht="12.75">
      <c r="D3477" s="319"/>
    </row>
    <row r="3478" ht="12.75">
      <c r="D3478" s="319"/>
    </row>
    <row r="3479" ht="12.75">
      <c r="D3479" s="319"/>
    </row>
    <row r="3480" ht="12.75">
      <c r="D3480" s="319"/>
    </row>
    <row r="3481" ht="12.75">
      <c r="D3481" s="319"/>
    </row>
    <row r="3482" ht="12.75">
      <c r="D3482" s="319"/>
    </row>
    <row r="3483" ht="12.75">
      <c r="D3483" s="319"/>
    </row>
    <row r="3484" ht="12.75">
      <c r="D3484" s="319"/>
    </row>
    <row r="3485" ht="12.75">
      <c r="D3485" s="319"/>
    </row>
    <row r="3486" ht="12.75">
      <c r="D3486" s="319"/>
    </row>
    <row r="3487" ht="12.75">
      <c r="D3487" s="319"/>
    </row>
    <row r="3488" ht="12.75">
      <c r="D3488" s="319"/>
    </row>
    <row r="3489" ht="12.75">
      <c r="D3489" s="319"/>
    </row>
    <row r="3490" ht="12.75">
      <c r="D3490" s="319"/>
    </row>
    <row r="3491" ht="12.75">
      <c r="D3491" s="319"/>
    </row>
    <row r="3492" ht="12.75">
      <c r="D3492" s="319"/>
    </row>
    <row r="3493" ht="12.75">
      <c r="D3493" s="319"/>
    </row>
    <row r="3494" ht="12.75">
      <c r="D3494" s="319"/>
    </row>
    <row r="3495" ht="12.75">
      <c r="D3495" s="319"/>
    </row>
    <row r="3496" ht="12.75">
      <c r="D3496" s="319"/>
    </row>
    <row r="3497" ht="12.75">
      <c r="D3497" s="319"/>
    </row>
    <row r="3498" ht="12.75">
      <c r="D3498" s="319"/>
    </row>
    <row r="3499" ht="12.75">
      <c r="D3499" s="319"/>
    </row>
    <row r="3500" ht="12.75">
      <c r="D3500" s="319"/>
    </row>
    <row r="3501" ht="12.75">
      <c r="D3501" s="319"/>
    </row>
    <row r="3502" ht="12.75">
      <c r="D3502" s="319"/>
    </row>
    <row r="3503" ht="12.75">
      <c r="D3503" s="319"/>
    </row>
    <row r="3504" ht="12.75">
      <c r="D3504" s="319"/>
    </row>
    <row r="3505" ht="12.75">
      <c r="D3505" s="319"/>
    </row>
    <row r="3506" ht="12.75">
      <c r="D3506" s="319"/>
    </row>
    <row r="3507" ht="12.75">
      <c r="D3507" s="319"/>
    </row>
    <row r="3508" ht="12.75">
      <c r="D3508" s="319"/>
    </row>
    <row r="3509" ht="12.75">
      <c r="D3509" s="319"/>
    </row>
    <row r="3510" ht="12.75">
      <c r="D3510" s="319"/>
    </row>
    <row r="3511" ht="12.75">
      <c r="D3511" s="319"/>
    </row>
    <row r="3512" ht="12.75">
      <c r="D3512" s="319"/>
    </row>
    <row r="3513" ht="12.75">
      <c r="D3513" s="319"/>
    </row>
    <row r="3514" ht="12.75">
      <c r="D3514" s="319"/>
    </row>
    <row r="3515" ht="12.75">
      <c r="D3515" s="319"/>
    </row>
    <row r="3516" ht="12.75">
      <c r="D3516" s="319"/>
    </row>
    <row r="3517" ht="12.75">
      <c r="D3517" s="319"/>
    </row>
    <row r="3518" ht="12.75">
      <c r="D3518" s="319"/>
    </row>
    <row r="3519" ht="12.75">
      <c r="D3519" s="319"/>
    </row>
    <row r="3520" ht="12.75">
      <c r="D3520" s="319"/>
    </row>
    <row r="3521" ht="12.75">
      <c r="D3521" s="319"/>
    </row>
    <row r="3522" ht="12.75">
      <c r="D3522" s="319"/>
    </row>
    <row r="3523" ht="12.75">
      <c r="D3523" s="319"/>
    </row>
    <row r="3524" ht="12.75">
      <c r="D3524" s="319"/>
    </row>
    <row r="3525" ht="12.75">
      <c r="D3525" s="319"/>
    </row>
    <row r="3526" ht="12.75">
      <c r="D3526" s="319"/>
    </row>
    <row r="3527" ht="12.75">
      <c r="D3527" s="319"/>
    </row>
    <row r="3528" ht="12.75">
      <c r="D3528" s="319"/>
    </row>
    <row r="3529" ht="12.75">
      <c r="D3529" s="319"/>
    </row>
    <row r="3530" ht="12.75">
      <c r="D3530" s="319"/>
    </row>
    <row r="3531" ht="12.75">
      <c r="D3531" s="319"/>
    </row>
    <row r="3532" ht="12.75">
      <c r="D3532" s="319"/>
    </row>
    <row r="3533" ht="12.75">
      <c r="D3533" s="319"/>
    </row>
    <row r="3534" ht="12.75">
      <c r="D3534" s="319"/>
    </row>
    <row r="3535" ht="12.75">
      <c r="D3535" s="319"/>
    </row>
    <row r="3536" ht="12.75">
      <c r="D3536" s="319"/>
    </row>
    <row r="3537" ht="12.75">
      <c r="D3537" s="319"/>
    </row>
    <row r="3538" ht="12.75">
      <c r="D3538" s="319"/>
    </row>
    <row r="3539" ht="12.75">
      <c r="D3539" s="319"/>
    </row>
    <row r="3540" ht="12.75">
      <c r="D3540" s="319"/>
    </row>
    <row r="3541" ht="12.75">
      <c r="D3541" s="319"/>
    </row>
    <row r="3542" ht="12.75">
      <c r="D3542" s="319"/>
    </row>
    <row r="3543" ht="12.75">
      <c r="D3543" s="319"/>
    </row>
    <row r="3544" ht="12.75">
      <c r="D3544" s="319"/>
    </row>
    <row r="3545" ht="12.75">
      <c r="D3545" s="319"/>
    </row>
    <row r="3546" ht="12.75">
      <c r="D3546" s="319"/>
    </row>
    <row r="3547" ht="12.75">
      <c r="D3547" s="319"/>
    </row>
    <row r="3548" ht="12.75">
      <c r="D3548" s="319"/>
    </row>
    <row r="3549" ht="12.75">
      <c r="D3549" s="319"/>
    </row>
    <row r="3550" ht="12.75">
      <c r="D3550" s="319"/>
    </row>
    <row r="3551" ht="12.75">
      <c r="D3551" s="319"/>
    </row>
    <row r="3552" ht="12.75">
      <c r="D3552" s="319"/>
    </row>
    <row r="3553" ht="12.75">
      <c r="D3553" s="319"/>
    </row>
    <row r="3554" ht="12.75">
      <c r="D3554" s="319"/>
    </row>
    <row r="3555" ht="12.75">
      <c r="D3555" s="319"/>
    </row>
    <row r="3556" ht="12.75">
      <c r="D3556" s="319"/>
    </row>
    <row r="3557" ht="12.75">
      <c r="D3557" s="319"/>
    </row>
    <row r="3558" ht="12.75">
      <c r="D3558" s="319"/>
    </row>
    <row r="3559" ht="12.75">
      <c r="D3559" s="319"/>
    </row>
    <row r="3560" ht="12.75">
      <c r="D3560" s="319"/>
    </row>
    <row r="3561" ht="12.75">
      <c r="D3561" s="319"/>
    </row>
    <row r="3562" ht="12.75">
      <c r="D3562" s="319"/>
    </row>
    <row r="3563" ht="12.75">
      <c r="D3563" s="319"/>
    </row>
    <row r="3564" ht="12.75">
      <c r="D3564" s="319"/>
    </row>
    <row r="3565" ht="12.75">
      <c r="D3565" s="319"/>
    </row>
    <row r="3566" ht="12.75">
      <c r="D3566" s="319"/>
    </row>
    <row r="3567" ht="12.75">
      <c r="D3567" s="319"/>
    </row>
    <row r="3568" ht="12.75">
      <c r="D3568" s="319"/>
    </row>
    <row r="3569" ht="12.75">
      <c r="D3569" s="319"/>
    </row>
    <row r="3570" ht="12.75">
      <c r="D3570" s="319"/>
    </row>
    <row r="3571" ht="12.75">
      <c r="D3571" s="319"/>
    </row>
    <row r="3572" ht="12.75">
      <c r="D3572" s="319"/>
    </row>
    <row r="3573" ht="12.75">
      <c r="D3573" s="319"/>
    </row>
    <row r="3574" ht="12.75">
      <c r="D3574" s="319"/>
    </row>
    <row r="3575" ht="12.75">
      <c r="D3575" s="319"/>
    </row>
    <row r="3576" ht="12.75">
      <c r="D3576" s="319"/>
    </row>
    <row r="3577" ht="12.75">
      <c r="D3577" s="319"/>
    </row>
    <row r="3578" ht="12.75">
      <c r="D3578" s="319"/>
    </row>
    <row r="3579" ht="12.75">
      <c r="D3579" s="319"/>
    </row>
    <row r="3580" ht="12.75">
      <c r="D3580" s="319"/>
    </row>
    <row r="3581" ht="12.75">
      <c r="D3581" s="319"/>
    </row>
    <row r="3582" ht="12.75">
      <c r="D3582" s="319"/>
    </row>
    <row r="3583" ht="12.75">
      <c r="D3583" s="319"/>
    </row>
    <row r="3584" ht="12.75">
      <c r="D3584" s="319"/>
    </row>
    <row r="3585" ht="12.75">
      <c r="D3585" s="319"/>
    </row>
    <row r="3586" ht="12.75">
      <c r="D3586" s="319"/>
    </row>
    <row r="3587" ht="12.75">
      <c r="D3587" s="319"/>
    </row>
    <row r="3588" ht="12.75">
      <c r="D3588" s="319"/>
    </row>
    <row r="3589" ht="12.75">
      <c r="D3589" s="319"/>
    </row>
    <row r="3590" ht="12.75">
      <c r="D3590" s="319"/>
    </row>
    <row r="3591" ht="12.75">
      <c r="D3591" s="319"/>
    </row>
    <row r="3592" ht="12.75">
      <c r="D3592" s="319"/>
    </row>
    <row r="3593" ht="12.75">
      <c r="D3593" s="319"/>
    </row>
    <row r="3594" ht="12.75">
      <c r="D3594" s="319"/>
    </row>
    <row r="3595" ht="12.75">
      <c r="D3595" s="319"/>
    </row>
    <row r="3596" ht="12.75">
      <c r="D3596" s="319"/>
    </row>
    <row r="3597" ht="12.75">
      <c r="D3597" s="319"/>
    </row>
    <row r="3598" ht="12.75">
      <c r="D3598" s="319"/>
    </row>
    <row r="3599" ht="12.75">
      <c r="D3599" s="319"/>
    </row>
    <row r="3600" ht="12.75">
      <c r="D3600" s="319"/>
    </row>
    <row r="3601" ht="12.75">
      <c r="D3601" s="319"/>
    </row>
    <row r="3602" ht="12.75">
      <c r="D3602" s="319"/>
    </row>
    <row r="3603" ht="12.75">
      <c r="D3603" s="319"/>
    </row>
    <row r="3604" ht="12.75">
      <c r="D3604" s="319"/>
    </row>
    <row r="3605" ht="12.75">
      <c r="D3605" s="319"/>
    </row>
    <row r="3606" ht="12.75">
      <c r="D3606" s="319"/>
    </row>
    <row r="3607" ht="12.75">
      <c r="D3607" s="319"/>
    </row>
    <row r="3608" ht="12.75">
      <c r="D3608" s="319"/>
    </row>
    <row r="3609" ht="12.75">
      <c r="D3609" s="319"/>
    </row>
    <row r="3610" ht="12.75">
      <c r="D3610" s="319"/>
    </row>
    <row r="3611" ht="12.75">
      <c r="D3611" s="319"/>
    </row>
    <row r="3612" ht="12.75">
      <c r="D3612" s="319"/>
    </row>
    <row r="3613" ht="12.75">
      <c r="D3613" s="319"/>
    </row>
    <row r="3614" ht="12.75">
      <c r="D3614" s="319"/>
    </row>
    <row r="3615" ht="12.75">
      <c r="D3615" s="319"/>
    </row>
    <row r="3616" ht="12.75">
      <c r="D3616" s="319"/>
    </row>
    <row r="3617" ht="12.75">
      <c r="D3617" s="319"/>
    </row>
    <row r="3618" ht="12.75">
      <c r="D3618" s="319"/>
    </row>
    <row r="3619" ht="12.75">
      <c r="D3619" s="319"/>
    </row>
    <row r="3620" ht="12.75">
      <c r="D3620" s="319"/>
    </row>
    <row r="3621" ht="12.75">
      <c r="D3621" s="319"/>
    </row>
    <row r="3622" ht="12.75">
      <c r="D3622" s="319"/>
    </row>
    <row r="3623" ht="12.75">
      <c r="D3623" s="319"/>
    </row>
    <row r="3624" ht="12.75">
      <c r="D3624" s="319"/>
    </row>
    <row r="3625" ht="12.75">
      <c r="D3625" s="319"/>
    </row>
    <row r="3626" ht="12.75">
      <c r="D3626" s="319"/>
    </row>
    <row r="3627" ht="12.75">
      <c r="D3627" s="319"/>
    </row>
    <row r="3628" ht="12.75">
      <c r="D3628" s="319"/>
    </row>
    <row r="3629" ht="12.75">
      <c r="D3629" s="319"/>
    </row>
    <row r="3630" ht="12.75">
      <c r="D3630" s="319"/>
    </row>
    <row r="3631" ht="12.75">
      <c r="D3631" s="319"/>
    </row>
    <row r="3632" ht="12.75">
      <c r="D3632" s="319"/>
    </row>
    <row r="3633" ht="12.75">
      <c r="D3633" s="319"/>
    </row>
    <row r="3634" ht="12.75">
      <c r="D3634" s="319"/>
    </row>
    <row r="3635" ht="12.75">
      <c r="D3635" s="319"/>
    </row>
    <row r="3636" ht="12.75">
      <c r="D3636" s="319"/>
    </row>
    <row r="3637" ht="12.75">
      <c r="D3637" s="319"/>
    </row>
    <row r="3638" ht="12.75">
      <c r="D3638" s="319"/>
    </row>
    <row r="3639" ht="12.75">
      <c r="D3639" s="319"/>
    </row>
    <row r="3640" ht="12.75">
      <c r="D3640" s="319"/>
    </row>
    <row r="3641" ht="12.75">
      <c r="D3641" s="319"/>
    </row>
    <row r="3642" ht="12.75">
      <c r="D3642" s="319"/>
    </row>
    <row r="3643" ht="12.75">
      <c r="D3643" s="319"/>
    </row>
    <row r="3644" ht="12.75">
      <c r="D3644" s="319"/>
    </row>
    <row r="3645" ht="12.75">
      <c r="D3645" s="319"/>
    </row>
    <row r="3646" ht="12.75">
      <c r="D3646" s="319"/>
    </row>
    <row r="3647" ht="12.75">
      <c r="D3647" s="319"/>
    </row>
    <row r="3648" ht="12.75">
      <c r="D3648" s="319"/>
    </row>
    <row r="3649" ht="12.75">
      <c r="D3649" s="319"/>
    </row>
    <row r="3650" ht="12.75">
      <c r="D3650" s="319"/>
    </row>
    <row r="3651" ht="12.75">
      <c r="D3651" s="319"/>
    </row>
    <row r="3652" ht="12.75">
      <c r="D3652" s="319"/>
    </row>
    <row r="3653" ht="12.75">
      <c r="D3653" s="319"/>
    </row>
    <row r="3654" ht="12.75">
      <c r="D3654" s="319"/>
    </row>
    <row r="3655" ht="12.75">
      <c r="D3655" s="319"/>
    </row>
    <row r="3656" ht="12.75">
      <c r="D3656" s="319"/>
    </row>
    <row r="3657" ht="12.75">
      <c r="D3657" s="319"/>
    </row>
    <row r="3658" ht="12.75">
      <c r="D3658" s="319"/>
    </row>
    <row r="3659" ht="12.75">
      <c r="D3659" s="319"/>
    </row>
    <row r="3660" ht="12.75">
      <c r="D3660" s="319"/>
    </row>
    <row r="3661" ht="12.75">
      <c r="D3661" s="319"/>
    </row>
    <row r="3662" ht="12.75">
      <c r="D3662" s="319"/>
    </row>
    <row r="3663" ht="12.75">
      <c r="D3663" s="319"/>
    </row>
    <row r="3664" ht="12.75">
      <c r="D3664" s="319"/>
    </row>
    <row r="3665" ht="12.75">
      <c r="D3665" s="319"/>
    </row>
    <row r="3666" ht="12.75">
      <c r="D3666" s="319"/>
    </row>
    <row r="3667" ht="12.75">
      <c r="D3667" s="319"/>
    </row>
    <row r="3668" ht="12.75">
      <c r="D3668" s="319"/>
    </row>
    <row r="3669" ht="12.75">
      <c r="D3669" s="319"/>
    </row>
    <row r="3670" ht="12.75">
      <c r="D3670" s="319"/>
    </row>
    <row r="3671" ht="12.75">
      <c r="D3671" s="319"/>
    </row>
    <row r="3672" ht="12.75">
      <c r="D3672" s="319"/>
    </row>
    <row r="3673" ht="12.75">
      <c r="D3673" s="319"/>
    </row>
    <row r="3674" ht="12.75">
      <c r="D3674" s="319"/>
    </row>
    <row r="3675" ht="12.75">
      <c r="D3675" s="319"/>
    </row>
    <row r="3676" ht="12.75">
      <c r="D3676" s="319"/>
    </row>
    <row r="3677" ht="12.75">
      <c r="D3677" s="319"/>
    </row>
    <row r="3678" ht="12.75">
      <c r="D3678" s="319"/>
    </row>
    <row r="3679" ht="12.75">
      <c r="D3679" s="319"/>
    </row>
    <row r="3680" ht="12.75">
      <c r="D3680" s="319"/>
    </row>
    <row r="3681" ht="12.75">
      <c r="D3681" s="319"/>
    </row>
    <row r="3682" ht="12.75">
      <c r="D3682" s="319"/>
    </row>
    <row r="3683" ht="12.75">
      <c r="D3683" s="319"/>
    </row>
    <row r="3684" ht="12.75">
      <c r="D3684" s="319"/>
    </row>
    <row r="3685" ht="12.75">
      <c r="D3685" s="319"/>
    </row>
    <row r="3686" ht="12.75">
      <c r="D3686" s="319"/>
    </row>
    <row r="3687" ht="12.75">
      <c r="D3687" s="319"/>
    </row>
    <row r="3688" ht="12.75">
      <c r="D3688" s="319"/>
    </row>
    <row r="3689" ht="12.75">
      <c r="D3689" s="319"/>
    </row>
    <row r="3690" ht="12.75">
      <c r="D3690" s="319"/>
    </row>
    <row r="3691" ht="12.75">
      <c r="D3691" s="319"/>
    </row>
    <row r="3692" ht="12.75">
      <c r="D3692" s="319"/>
    </row>
    <row r="3693" ht="12.75">
      <c r="D3693" s="319"/>
    </row>
    <row r="3694" ht="12.75">
      <c r="D3694" s="319"/>
    </row>
    <row r="3695" ht="12.75">
      <c r="D3695" s="319"/>
    </row>
    <row r="3696" ht="12.75">
      <c r="D3696" s="319"/>
    </row>
    <row r="3697" ht="12.75">
      <c r="D3697" s="319"/>
    </row>
    <row r="3698" ht="12.75">
      <c r="D3698" s="319"/>
    </row>
    <row r="3699" ht="12.75">
      <c r="D3699" s="319"/>
    </row>
    <row r="3700" ht="12.75">
      <c r="D3700" s="319"/>
    </row>
    <row r="3701" ht="12.75">
      <c r="D3701" s="319"/>
    </row>
    <row r="3702" ht="12.75">
      <c r="D3702" s="319"/>
    </row>
    <row r="3703" ht="12.75">
      <c r="D3703" s="319"/>
    </row>
    <row r="3704" ht="12.75">
      <c r="D3704" s="319"/>
    </row>
    <row r="3705" ht="12.75">
      <c r="D3705" s="319"/>
    </row>
    <row r="3706" ht="12.75">
      <c r="D3706" s="319"/>
    </row>
    <row r="3707" ht="12.75">
      <c r="D3707" s="319"/>
    </row>
    <row r="3708" ht="12.75">
      <c r="D3708" s="319"/>
    </row>
    <row r="3709" ht="12.75">
      <c r="D3709" s="319"/>
    </row>
    <row r="3710" ht="12.75">
      <c r="D3710" s="319"/>
    </row>
    <row r="3711" ht="12.75">
      <c r="D3711" s="319"/>
    </row>
    <row r="3712" ht="12.75">
      <c r="D3712" s="319"/>
    </row>
    <row r="3713" ht="12.75">
      <c r="D3713" s="319"/>
    </row>
    <row r="3714" ht="12.75">
      <c r="D3714" s="319"/>
    </row>
    <row r="3715" ht="12.75">
      <c r="D3715" s="319"/>
    </row>
    <row r="3716" ht="12.75">
      <c r="D3716" s="319"/>
    </row>
    <row r="3717" ht="12.75">
      <c r="D3717" s="319"/>
    </row>
    <row r="3718" ht="12.75">
      <c r="D3718" s="319"/>
    </row>
    <row r="3719" ht="12.75">
      <c r="D3719" s="319"/>
    </row>
    <row r="3720" ht="12.75">
      <c r="D3720" s="319"/>
    </row>
    <row r="3721" ht="12.75">
      <c r="D3721" s="319"/>
    </row>
    <row r="3722" ht="12.75">
      <c r="D3722" s="319"/>
    </row>
    <row r="3723" ht="12.75">
      <c r="D3723" s="319"/>
    </row>
    <row r="3724" ht="12.75">
      <c r="D3724" s="319"/>
    </row>
    <row r="3725" ht="12.75">
      <c r="D3725" s="319"/>
    </row>
    <row r="3726" ht="12.75">
      <c r="D3726" s="319"/>
    </row>
    <row r="3727" ht="12.75">
      <c r="D3727" s="319"/>
    </row>
    <row r="3728" ht="12.75">
      <c r="D3728" s="319"/>
    </row>
    <row r="3729" ht="12.75">
      <c r="D3729" s="319"/>
    </row>
    <row r="3730" ht="12.75">
      <c r="D3730" s="319"/>
    </row>
    <row r="3731" ht="12.75">
      <c r="D3731" s="319"/>
    </row>
    <row r="3732" ht="12.75">
      <c r="D3732" s="319"/>
    </row>
    <row r="3733" ht="12.75">
      <c r="D3733" s="319"/>
    </row>
    <row r="3734" ht="12.75">
      <c r="D3734" s="319"/>
    </row>
    <row r="3735" ht="12.75">
      <c r="D3735" s="319"/>
    </row>
    <row r="3736" ht="12.75">
      <c r="D3736" s="319"/>
    </row>
    <row r="3737" ht="12.75">
      <c r="D3737" s="319"/>
    </row>
    <row r="3738" ht="12.75">
      <c r="D3738" s="319"/>
    </row>
    <row r="3739" ht="12.75">
      <c r="D3739" s="319"/>
    </row>
    <row r="3740" ht="12.75">
      <c r="D3740" s="319"/>
    </row>
    <row r="3741" ht="12.75">
      <c r="D3741" s="319"/>
    </row>
    <row r="3742" ht="12.75">
      <c r="D3742" s="319"/>
    </row>
    <row r="3743" ht="12.75">
      <c r="D3743" s="319"/>
    </row>
    <row r="3744" ht="12.75">
      <c r="D3744" s="319"/>
    </row>
    <row r="3745" ht="12.75">
      <c r="D3745" s="319"/>
    </row>
    <row r="3746" ht="12.75">
      <c r="D3746" s="319"/>
    </row>
    <row r="3747" ht="12.75">
      <c r="D3747" s="319"/>
    </row>
    <row r="3748" ht="12.75">
      <c r="D3748" s="319"/>
    </row>
    <row r="3749" ht="12.75">
      <c r="D3749" s="319"/>
    </row>
    <row r="3750" ht="12.75">
      <c r="D3750" s="319"/>
    </row>
    <row r="3751" ht="12.75">
      <c r="D3751" s="319"/>
    </row>
    <row r="3752" ht="12.75">
      <c r="D3752" s="319"/>
    </row>
    <row r="3753" ht="12.75">
      <c r="D3753" s="319"/>
    </row>
    <row r="3754" ht="12.75">
      <c r="D3754" s="319"/>
    </row>
    <row r="3755" ht="12.75">
      <c r="D3755" s="319"/>
    </row>
    <row r="3756" ht="12.75">
      <c r="D3756" s="319"/>
    </row>
    <row r="3757" ht="12.75">
      <c r="D3757" s="319"/>
    </row>
    <row r="3758" ht="12.75">
      <c r="D3758" s="319"/>
    </row>
    <row r="3759" ht="12.75">
      <c r="D3759" s="319"/>
    </row>
    <row r="3760" ht="12.75">
      <c r="D3760" s="319"/>
    </row>
    <row r="3761" ht="12.75">
      <c r="D3761" s="319"/>
    </row>
    <row r="3762" ht="12.75">
      <c r="D3762" s="319"/>
    </row>
    <row r="3763" ht="12.75">
      <c r="D3763" s="319"/>
    </row>
    <row r="3764" ht="12.75">
      <c r="D3764" s="319"/>
    </row>
    <row r="3765" ht="12.75">
      <c r="D3765" s="319"/>
    </row>
    <row r="3766" ht="12.75">
      <c r="D3766" s="319"/>
    </row>
    <row r="3767" ht="12.75">
      <c r="D3767" s="319"/>
    </row>
    <row r="3768" ht="12.75">
      <c r="D3768" s="319"/>
    </row>
    <row r="3769" ht="12.75">
      <c r="D3769" s="319"/>
    </row>
    <row r="3770" ht="12.75">
      <c r="D3770" s="319"/>
    </row>
    <row r="3771" ht="12.75">
      <c r="D3771" s="319"/>
    </row>
    <row r="3772" ht="12.75">
      <c r="D3772" s="319"/>
    </row>
    <row r="3773" ht="12.75">
      <c r="D3773" s="319"/>
    </row>
    <row r="3774" ht="12.75">
      <c r="D3774" s="319"/>
    </row>
    <row r="3775" ht="12.75">
      <c r="D3775" s="319"/>
    </row>
    <row r="3776" ht="12.75">
      <c r="D3776" s="319"/>
    </row>
    <row r="3777" ht="12.75">
      <c r="D3777" s="319"/>
    </row>
    <row r="3778" ht="12.75">
      <c r="D3778" s="319"/>
    </row>
    <row r="3779" ht="12.75">
      <c r="D3779" s="319"/>
    </row>
    <row r="3780" ht="12.75">
      <c r="D3780" s="319"/>
    </row>
    <row r="3781" ht="12.75">
      <c r="D3781" s="319"/>
    </row>
    <row r="3782" ht="12.75">
      <c r="D3782" s="319"/>
    </row>
    <row r="3783" ht="12.75">
      <c r="D3783" s="319"/>
    </row>
    <row r="3784" ht="12.75">
      <c r="D3784" s="319"/>
    </row>
    <row r="3785" ht="12.75">
      <c r="D3785" s="319"/>
    </row>
    <row r="3786" ht="12.75">
      <c r="D3786" s="319"/>
    </row>
    <row r="3787" ht="12.75">
      <c r="D3787" s="319"/>
    </row>
    <row r="3788" ht="12.75">
      <c r="D3788" s="319"/>
    </row>
    <row r="3789" ht="12.75">
      <c r="D3789" s="319"/>
    </row>
    <row r="3790" ht="12.75">
      <c r="D3790" s="319"/>
    </row>
    <row r="3791" ht="12.75">
      <c r="D3791" s="319"/>
    </row>
    <row r="3792" ht="12.75">
      <c r="D3792" s="319"/>
    </row>
    <row r="3793" ht="12.75">
      <c r="D3793" s="319"/>
    </row>
    <row r="3794" ht="12.75">
      <c r="D3794" s="319"/>
    </row>
    <row r="3795" ht="12.75">
      <c r="D3795" s="319"/>
    </row>
    <row r="3796" ht="12.75">
      <c r="D3796" s="319"/>
    </row>
    <row r="3797" ht="12.75">
      <c r="D3797" s="319"/>
    </row>
    <row r="3798" ht="12.75">
      <c r="D3798" s="319"/>
    </row>
    <row r="3799" ht="12.75">
      <c r="D3799" s="319"/>
    </row>
    <row r="3800" ht="12.75">
      <c r="D3800" s="319"/>
    </row>
    <row r="3801" ht="12.75">
      <c r="D3801" s="319"/>
    </row>
    <row r="3802" ht="12.75">
      <c r="D3802" s="319"/>
    </row>
    <row r="3803" ht="12.75">
      <c r="D3803" s="319"/>
    </row>
    <row r="3804" ht="12.75">
      <c r="D3804" s="319"/>
    </row>
    <row r="3805" ht="12.75">
      <c r="D3805" s="319"/>
    </row>
    <row r="3806" ht="12.75">
      <c r="D3806" s="319"/>
    </row>
    <row r="3807" ht="12.75">
      <c r="D3807" s="319"/>
    </row>
    <row r="3808" ht="12.75">
      <c r="D3808" s="319"/>
    </row>
    <row r="3809" ht="12.75">
      <c r="D3809" s="319"/>
    </row>
    <row r="3810" ht="12.75">
      <c r="D3810" s="319"/>
    </row>
    <row r="3811" ht="12.75">
      <c r="D3811" s="319"/>
    </row>
    <row r="3812" ht="12.75">
      <c r="D3812" s="319"/>
    </row>
    <row r="3813" ht="12.75">
      <c r="D3813" s="319"/>
    </row>
    <row r="3814" ht="12.75">
      <c r="D3814" s="319"/>
    </row>
    <row r="3815" ht="12.75">
      <c r="D3815" s="319"/>
    </row>
    <row r="3816" ht="12.75">
      <c r="D3816" s="319"/>
    </row>
    <row r="3817" ht="12.75">
      <c r="D3817" s="319"/>
    </row>
    <row r="3818" ht="12.75">
      <c r="D3818" s="319"/>
    </row>
    <row r="3819" ht="12.75">
      <c r="D3819" s="319"/>
    </row>
    <row r="3820" ht="12.75">
      <c r="D3820" s="319"/>
    </row>
    <row r="3821" ht="12.75">
      <c r="D3821" s="319"/>
    </row>
    <row r="3822" ht="12.75">
      <c r="D3822" s="319"/>
    </row>
    <row r="3823" ht="12.75">
      <c r="D3823" s="319"/>
    </row>
    <row r="3824" ht="12.75">
      <c r="D3824" s="319"/>
    </row>
    <row r="3825" ht="12.75">
      <c r="D3825" s="319"/>
    </row>
    <row r="3826" ht="12.75">
      <c r="D3826" s="319"/>
    </row>
    <row r="3827" ht="12.75">
      <c r="D3827" s="319"/>
    </row>
    <row r="3828" ht="12.75">
      <c r="D3828" s="319"/>
    </row>
    <row r="3829" ht="12.75">
      <c r="D3829" s="319"/>
    </row>
    <row r="3830" ht="12.75">
      <c r="D3830" s="319"/>
    </row>
    <row r="3831" ht="12.75">
      <c r="D3831" s="319"/>
    </row>
    <row r="3832" ht="12.75">
      <c r="D3832" s="319"/>
    </row>
    <row r="3833" ht="12.75">
      <c r="D3833" s="319"/>
    </row>
    <row r="3834" ht="12.75">
      <c r="D3834" s="319"/>
    </row>
    <row r="3835" ht="12.75">
      <c r="D3835" s="319"/>
    </row>
    <row r="3836" ht="12.75">
      <c r="D3836" s="319"/>
    </row>
    <row r="3837" ht="12.75">
      <c r="D3837" s="319"/>
    </row>
    <row r="3838" ht="12.75">
      <c r="D3838" s="319"/>
    </row>
    <row r="3839" ht="12.75">
      <c r="D3839" s="319"/>
    </row>
    <row r="3840" ht="12.75">
      <c r="D3840" s="319"/>
    </row>
    <row r="3841" ht="12.75">
      <c r="D3841" s="319"/>
    </row>
    <row r="3842" ht="12.75">
      <c r="D3842" s="319"/>
    </row>
    <row r="3843" ht="12.75">
      <c r="D3843" s="319"/>
    </row>
    <row r="3844" ht="12.75">
      <c r="D3844" s="319"/>
    </row>
    <row r="3845" ht="12.75">
      <c r="D3845" s="319"/>
    </row>
    <row r="3846" ht="12.75">
      <c r="D3846" s="319"/>
    </row>
    <row r="3847" ht="12.75">
      <c r="D3847" s="319"/>
    </row>
    <row r="3848" ht="12.75">
      <c r="D3848" s="319"/>
    </row>
    <row r="3849" ht="12.75">
      <c r="D3849" s="319"/>
    </row>
    <row r="3850" ht="12.75">
      <c r="D3850" s="319"/>
    </row>
    <row r="3851" ht="12.75">
      <c r="D3851" s="319"/>
    </row>
    <row r="3852" ht="12.75">
      <c r="D3852" s="319"/>
    </row>
    <row r="3853" ht="12.75">
      <c r="D3853" s="319"/>
    </row>
    <row r="3854" ht="12.75">
      <c r="D3854" s="319"/>
    </row>
    <row r="3855" ht="12.75">
      <c r="D3855" s="319"/>
    </row>
    <row r="3856" ht="12.75">
      <c r="D3856" s="319"/>
    </row>
    <row r="3857" ht="12.75">
      <c r="D3857" s="319"/>
    </row>
    <row r="3858" ht="12.75">
      <c r="D3858" s="319"/>
    </row>
    <row r="3859" ht="12.75">
      <c r="D3859" s="319"/>
    </row>
    <row r="3860" ht="12.75">
      <c r="D3860" s="319"/>
    </row>
    <row r="3861" ht="12.75">
      <c r="D3861" s="319"/>
    </row>
    <row r="3862" ht="12.75">
      <c r="D3862" s="319"/>
    </row>
    <row r="3863" ht="12.75">
      <c r="D3863" s="319"/>
    </row>
    <row r="3864" ht="12.75">
      <c r="D3864" s="319"/>
    </row>
    <row r="3865" ht="12.75">
      <c r="D3865" s="319"/>
    </row>
    <row r="3866" ht="12.75">
      <c r="D3866" s="319"/>
    </row>
    <row r="3867" ht="12.75">
      <c r="D3867" s="319"/>
    </row>
    <row r="3868" ht="12.75">
      <c r="D3868" s="319"/>
    </row>
    <row r="3869" ht="12.75">
      <c r="D3869" s="319"/>
    </row>
    <row r="3870" ht="12.75">
      <c r="D3870" s="319"/>
    </row>
    <row r="3871" ht="12.75">
      <c r="D3871" s="319"/>
    </row>
    <row r="3872" ht="12.75">
      <c r="D3872" s="319"/>
    </row>
    <row r="3873" ht="12.75">
      <c r="D3873" s="319"/>
    </row>
    <row r="3874" ht="12.75">
      <c r="D3874" s="319"/>
    </row>
    <row r="3875" ht="12.75">
      <c r="D3875" s="319"/>
    </row>
    <row r="3876" ht="12.75">
      <c r="D3876" s="319"/>
    </row>
    <row r="3877" ht="12.75">
      <c r="D3877" s="319"/>
    </row>
    <row r="3878" ht="12.75">
      <c r="D3878" s="319"/>
    </row>
    <row r="3879" ht="12.75">
      <c r="D3879" s="319"/>
    </row>
    <row r="3880" ht="12.75">
      <c r="D3880" s="319"/>
    </row>
    <row r="3881" ht="12.75">
      <c r="D3881" s="319"/>
    </row>
    <row r="3882" ht="12.75">
      <c r="D3882" s="319"/>
    </row>
    <row r="3883" ht="12.75">
      <c r="D3883" s="319"/>
    </row>
    <row r="3884" ht="12.75">
      <c r="D3884" s="319"/>
    </row>
    <row r="3885" ht="12.75">
      <c r="D3885" s="319"/>
    </row>
    <row r="3886" ht="12.75">
      <c r="D3886" s="319"/>
    </row>
    <row r="3887" ht="12.75">
      <c r="D3887" s="319"/>
    </row>
    <row r="3888" ht="12.75">
      <c r="D3888" s="319"/>
    </row>
    <row r="3889" ht="12.75">
      <c r="D3889" s="319"/>
    </row>
    <row r="3890" ht="12.75">
      <c r="D3890" s="319"/>
    </row>
    <row r="3891" ht="12.75">
      <c r="D3891" s="319"/>
    </row>
    <row r="3892" ht="12.75">
      <c r="D3892" s="319"/>
    </row>
    <row r="3893" ht="12.75">
      <c r="D3893" s="319"/>
    </row>
    <row r="3894" ht="12.75">
      <c r="D3894" s="319"/>
    </row>
    <row r="3895" ht="12.75">
      <c r="D3895" s="319"/>
    </row>
    <row r="3896" ht="12.75">
      <c r="D3896" s="319"/>
    </row>
    <row r="3897" ht="12.75">
      <c r="D3897" s="319"/>
    </row>
    <row r="3898" ht="12.75">
      <c r="D3898" s="319"/>
    </row>
    <row r="3899" ht="12.75">
      <c r="D3899" s="319"/>
    </row>
    <row r="3900" ht="12.75">
      <c r="D3900" s="319"/>
    </row>
    <row r="3901" ht="12.75">
      <c r="D3901" s="319"/>
    </row>
    <row r="3902" ht="12.75">
      <c r="D3902" s="319"/>
    </row>
    <row r="3903" ht="12.75">
      <c r="D3903" s="319"/>
    </row>
    <row r="3904" ht="12.75">
      <c r="D3904" s="319"/>
    </row>
    <row r="3905" ht="12.75">
      <c r="D3905" s="319"/>
    </row>
    <row r="3906" ht="12.75">
      <c r="D3906" s="319"/>
    </row>
    <row r="3907" ht="12.75">
      <c r="D3907" s="319"/>
    </row>
    <row r="3908" ht="12.75">
      <c r="D3908" s="319"/>
    </row>
    <row r="3909" ht="12.75">
      <c r="D3909" s="319"/>
    </row>
    <row r="3910" ht="12.75">
      <c r="D3910" s="319"/>
    </row>
    <row r="3911" ht="12.75">
      <c r="D3911" s="319"/>
    </row>
    <row r="3912" ht="12.75">
      <c r="D3912" s="319"/>
    </row>
    <row r="3913" ht="12.75">
      <c r="D3913" s="319"/>
    </row>
    <row r="3914" ht="12.75">
      <c r="D3914" s="319"/>
    </row>
    <row r="3915" ht="12.75">
      <c r="D3915" s="319"/>
    </row>
    <row r="3916" ht="12.75">
      <c r="D3916" s="319"/>
    </row>
    <row r="3917" ht="12.75">
      <c r="D3917" s="319"/>
    </row>
    <row r="3918" ht="12.75">
      <c r="D3918" s="319"/>
    </row>
    <row r="3919" ht="12.75">
      <c r="D3919" s="319"/>
    </row>
    <row r="3920" ht="12.75">
      <c r="D3920" s="319"/>
    </row>
    <row r="3921" ht="12.75">
      <c r="D3921" s="319"/>
    </row>
    <row r="3922" ht="12.75">
      <c r="D3922" s="319"/>
    </row>
    <row r="3923" ht="12.75">
      <c r="D3923" s="319"/>
    </row>
    <row r="3924" ht="12.75">
      <c r="D3924" s="319"/>
    </row>
    <row r="3925" ht="12.75">
      <c r="D3925" s="319"/>
    </row>
    <row r="3926" ht="12.75">
      <c r="D3926" s="319"/>
    </row>
    <row r="3927" ht="12.75">
      <c r="D3927" s="319"/>
    </row>
    <row r="3928" ht="12.75">
      <c r="D3928" s="319"/>
    </row>
    <row r="3929" ht="12.75">
      <c r="D3929" s="319"/>
    </row>
    <row r="3930" ht="12.75">
      <c r="D3930" s="319"/>
    </row>
    <row r="3931" ht="12.75">
      <c r="D3931" s="319"/>
    </row>
    <row r="3932" ht="12.75">
      <c r="D3932" s="319"/>
    </row>
    <row r="3933" ht="12.75">
      <c r="D3933" s="319"/>
    </row>
    <row r="3934" ht="12.75">
      <c r="D3934" s="319"/>
    </row>
    <row r="3935" ht="12.75">
      <c r="D3935" s="319"/>
    </row>
    <row r="3936" ht="12.75">
      <c r="D3936" s="319"/>
    </row>
    <row r="3937" ht="12.75">
      <c r="D3937" s="319"/>
    </row>
    <row r="3938" ht="12.75">
      <c r="D3938" s="319"/>
    </row>
    <row r="3939" ht="12.75">
      <c r="D3939" s="319"/>
    </row>
    <row r="3940" ht="12.75">
      <c r="D3940" s="319"/>
    </row>
    <row r="3941" ht="12.75">
      <c r="D3941" s="319"/>
    </row>
    <row r="3942" ht="12.75">
      <c r="D3942" s="319"/>
    </row>
    <row r="3943" ht="12.75">
      <c r="D3943" s="319"/>
    </row>
    <row r="3944" ht="12.75">
      <c r="D3944" s="319"/>
    </row>
    <row r="3945" ht="12.75">
      <c r="D3945" s="319"/>
    </row>
    <row r="3946" ht="12.75">
      <c r="D3946" s="319"/>
    </row>
    <row r="3947" ht="12.75">
      <c r="D3947" s="319"/>
    </row>
    <row r="3948" ht="12.75">
      <c r="D3948" s="319"/>
    </row>
    <row r="3949" ht="12.75">
      <c r="D3949" s="319"/>
    </row>
    <row r="3950" ht="12.75">
      <c r="D3950" s="319"/>
    </row>
    <row r="3951" ht="12.75">
      <c r="D3951" s="319"/>
    </row>
    <row r="3952" ht="12.75">
      <c r="D3952" s="319"/>
    </row>
    <row r="3953" ht="12.75">
      <c r="D3953" s="319"/>
    </row>
    <row r="3954" ht="12.75">
      <c r="D3954" s="319"/>
    </row>
    <row r="3955" ht="12.75">
      <c r="D3955" s="319"/>
    </row>
    <row r="3956" ht="12.75">
      <c r="D3956" s="319"/>
    </row>
    <row r="3957" ht="12.75">
      <c r="D3957" s="319"/>
    </row>
    <row r="3958" ht="12.75">
      <c r="D3958" s="319"/>
    </row>
    <row r="3959" ht="12.75">
      <c r="D3959" s="319"/>
    </row>
    <row r="3960" ht="12.75">
      <c r="D3960" s="319"/>
    </row>
    <row r="3961" ht="12.75">
      <c r="D3961" s="319"/>
    </row>
    <row r="3962" ht="12.75">
      <c r="D3962" s="319"/>
    </row>
    <row r="3963" ht="12.75">
      <c r="D3963" s="319"/>
    </row>
    <row r="3964" ht="12.75">
      <c r="D3964" s="319"/>
    </row>
    <row r="3965" ht="12.75">
      <c r="D3965" s="319"/>
    </row>
    <row r="3966" ht="12.75">
      <c r="D3966" s="319"/>
    </row>
    <row r="3967" ht="12.75">
      <c r="D3967" s="319"/>
    </row>
    <row r="3968" ht="12.75">
      <c r="D3968" s="319"/>
    </row>
    <row r="3969" ht="12.75">
      <c r="D3969" s="319"/>
    </row>
    <row r="3970" ht="12.75">
      <c r="D3970" s="319"/>
    </row>
    <row r="3971" ht="12.75">
      <c r="D3971" s="319"/>
    </row>
    <row r="3972" ht="12.75">
      <c r="D3972" s="319"/>
    </row>
    <row r="3973" ht="12.75">
      <c r="D3973" s="319"/>
    </row>
    <row r="3974" ht="12.75">
      <c r="D3974" s="319"/>
    </row>
    <row r="3975" ht="12.75">
      <c r="D3975" s="319"/>
    </row>
    <row r="3976" ht="12.75">
      <c r="D3976" s="319"/>
    </row>
    <row r="3977" ht="12.75">
      <c r="D3977" s="319"/>
    </row>
    <row r="3978" ht="12.75">
      <c r="D3978" s="319"/>
    </row>
    <row r="3979" ht="12.75">
      <c r="D3979" s="319"/>
    </row>
    <row r="3980" ht="12.75">
      <c r="D3980" s="319"/>
    </row>
    <row r="3981" ht="12.75">
      <c r="D3981" s="319"/>
    </row>
    <row r="3982" ht="12.75">
      <c r="D3982" s="319"/>
    </row>
    <row r="3983" ht="12.75">
      <c r="D3983" s="319"/>
    </row>
    <row r="3984" ht="12.75">
      <c r="D3984" s="319"/>
    </row>
    <row r="3985" ht="12.75">
      <c r="D3985" s="319"/>
    </row>
    <row r="3986" ht="12.75">
      <c r="D3986" s="319"/>
    </row>
    <row r="3987" ht="12.75">
      <c r="D3987" s="319"/>
    </row>
    <row r="3988" ht="12.75">
      <c r="D3988" s="319"/>
    </row>
    <row r="3989" ht="12.75">
      <c r="D3989" s="319"/>
    </row>
    <row r="3990" ht="12.75">
      <c r="D3990" s="319"/>
    </row>
    <row r="3991" ht="12.75">
      <c r="D3991" s="319"/>
    </row>
    <row r="3992" ht="12.75">
      <c r="D3992" s="319"/>
    </row>
    <row r="3993" ht="12.75">
      <c r="D3993" s="319"/>
    </row>
    <row r="3994" ht="12.75">
      <c r="D3994" s="319"/>
    </row>
    <row r="3995" ht="12.75">
      <c r="D3995" s="319"/>
    </row>
    <row r="3996" ht="12.75">
      <c r="D3996" s="319"/>
    </row>
    <row r="3997" ht="12.75">
      <c r="D3997" s="319"/>
    </row>
    <row r="3998" ht="12.75">
      <c r="D3998" s="319"/>
    </row>
    <row r="3999" ht="12.75">
      <c r="D3999" s="319"/>
    </row>
    <row r="4000" ht="12.75">
      <c r="D4000" s="319"/>
    </row>
    <row r="4001" ht="12.75">
      <c r="D4001" s="319"/>
    </row>
    <row r="4002" ht="12.75">
      <c r="D4002" s="319"/>
    </row>
    <row r="4003" ht="12.75">
      <c r="D4003" s="319"/>
    </row>
    <row r="4004" ht="12.75">
      <c r="D4004" s="319"/>
    </row>
    <row r="4005" ht="12.75">
      <c r="D4005" s="319"/>
    </row>
    <row r="4006" ht="12.75">
      <c r="D4006" s="319"/>
    </row>
    <row r="4007" ht="12.75">
      <c r="D4007" s="319"/>
    </row>
    <row r="4008" ht="12.75">
      <c r="D4008" s="319"/>
    </row>
    <row r="4009" ht="12.75">
      <c r="D4009" s="319"/>
    </row>
    <row r="4010" ht="12.75">
      <c r="D4010" s="319"/>
    </row>
    <row r="4011" ht="12.75">
      <c r="D4011" s="319"/>
    </row>
    <row r="4012" ht="12.75">
      <c r="D4012" s="319"/>
    </row>
    <row r="4013" ht="12.75">
      <c r="D4013" s="319"/>
    </row>
    <row r="4014" ht="12.75">
      <c r="D4014" s="319"/>
    </row>
    <row r="4015" ht="12.75">
      <c r="D4015" s="319"/>
    </row>
    <row r="4016" ht="12.75">
      <c r="D4016" s="319"/>
    </row>
    <row r="4017" ht="12.75">
      <c r="D4017" s="319"/>
    </row>
    <row r="4018" ht="12.75">
      <c r="D4018" s="319"/>
    </row>
    <row r="4019" ht="12.75">
      <c r="D4019" s="319"/>
    </row>
    <row r="4020" ht="12.75">
      <c r="D4020" s="319"/>
    </row>
    <row r="4021" ht="12.75">
      <c r="D4021" s="319"/>
    </row>
    <row r="4022" ht="12.75">
      <c r="D4022" s="319"/>
    </row>
    <row r="4023" ht="12.75">
      <c r="D4023" s="319"/>
    </row>
    <row r="4024" ht="12.75">
      <c r="D4024" s="319"/>
    </row>
    <row r="4025" ht="12.75">
      <c r="D4025" s="319"/>
    </row>
    <row r="4026" ht="12.75">
      <c r="D4026" s="319"/>
    </row>
    <row r="4027" ht="12.75">
      <c r="D4027" s="319"/>
    </row>
    <row r="4028" ht="12.75">
      <c r="D4028" s="319"/>
    </row>
    <row r="4029" ht="12.75">
      <c r="D4029" s="319"/>
    </row>
    <row r="4030" ht="12.75">
      <c r="D4030" s="319"/>
    </row>
    <row r="4031" ht="12.75">
      <c r="D4031" s="319"/>
    </row>
    <row r="4032" ht="12.75">
      <c r="D4032" s="319"/>
    </row>
    <row r="4033" ht="12.75">
      <c r="D4033" s="319"/>
    </row>
    <row r="4034" ht="12.75">
      <c r="D4034" s="319"/>
    </row>
    <row r="4035" ht="12.75">
      <c r="D4035" s="319"/>
    </row>
    <row r="4036" ht="12.75">
      <c r="D4036" s="319"/>
    </row>
    <row r="4037" ht="12.75">
      <c r="D4037" s="319"/>
    </row>
    <row r="4038" ht="12.75">
      <c r="D4038" s="319"/>
    </row>
    <row r="4039" ht="12.75">
      <c r="D4039" s="319"/>
    </row>
    <row r="4040" ht="12.75">
      <c r="D4040" s="319"/>
    </row>
    <row r="4041" ht="12.75">
      <c r="D4041" s="319"/>
    </row>
    <row r="4042" ht="12.75">
      <c r="D4042" s="319"/>
    </row>
    <row r="4043" ht="12.75">
      <c r="D4043" s="319"/>
    </row>
    <row r="4044" ht="12.75">
      <c r="D4044" s="319"/>
    </row>
    <row r="4045" ht="12.75">
      <c r="D4045" s="319"/>
    </row>
    <row r="4046" ht="12.75">
      <c r="D4046" s="319"/>
    </row>
    <row r="4047" ht="12.75">
      <c r="D4047" s="319"/>
    </row>
    <row r="4048" ht="12.75">
      <c r="D4048" s="319"/>
    </row>
    <row r="4049" ht="12.75">
      <c r="D4049" s="319"/>
    </row>
    <row r="4050" ht="12.75">
      <c r="D4050" s="319"/>
    </row>
    <row r="4051" ht="12.75">
      <c r="D4051" s="319"/>
    </row>
    <row r="4052" ht="12.75">
      <c r="D4052" s="319"/>
    </row>
    <row r="4053" ht="12.75">
      <c r="D4053" s="319"/>
    </row>
    <row r="4054" ht="12.75">
      <c r="D4054" s="319"/>
    </row>
    <row r="4055" ht="12.75">
      <c r="D4055" s="319"/>
    </row>
    <row r="4056" ht="12.75">
      <c r="D4056" s="319"/>
    </row>
    <row r="4057" ht="12.75">
      <c r="D4057" s="319"/>
    </row>
    <row r="4058" ht="12.75">
      <c r="D4058" s="319"/>
    </row>
    <row r="4059" ht="12.75">
      <c r="D4059" s="319"/>
    </row>
    <row r="4060" ht="12.75">
      <c r="D4060" s="319"/>
    </row>
    <row r="4061" ht="12.75">
      <c r="D4061" s="319"/>
    </row>
    <row r="4062" ht="12.75">
      <c r="D4062" s="319"/>
    </row>
    <row r="4063" ht="12.75">
      <c r="D4063" s="319"/>
    </row>
    <row r="4064" ht="12.75">
      <c r="D4064" s="319"/>
    </row>
    <row r="4065" ht="12.75">
      <c r="D4065" s="319"/>
    </row>
    <row r="4066" ht="12.75">
      <c r="D4066" s="319"/>
    </row>
    <row r="4067" ht="12.75">
      <c r="D4067" s="319"/>
    </row>
    <row r="4068" ht="12.75">
      <c r="D4068" s="319"/>
    </row>
    <row r="4069" ht="12.75">
      <c r="D4069" s="319"/>
    </row>
    <row r="4070" ht="12.75">
      <c r="D4070" s="319"/>
    </row>
    <row r="4071" ht="12.75">
      <c r="D4071" s="319"/>
    </row>
    <row r="4072" ht="12.75">
      <c r="D4072" s="319"/>
    </row>
    <row r="4073" ht="12.75">
      <c r="D4073" s="319"/>
    </row>
    <row r="4074" ht="12.75">
      <c r="D4074" s="319"/>
    </row>
    <row r="4075" ht="12.75">
      <c r="D4075" s="319"/>
    </row>
    <row r="4076" ht="12.75">
      <c r="D4076" s="319"/>
    </row>
    <row r="4077" ht="12.75">
      <c r="D4077" s="319"/>
    </row>
    <row r="4078" ht="12.75">
      <c r="D4078" s="319"/>
    </row>
    <row r="4079" ht="12.75">
      <c r="D4079" s="319"/>
    </row>
    <row r="4080" ht="12.75">
      <c r="D4080" s="319"/>
    </row>
    <row r="4081" ht="12.75">
      <c r="D4081" s="319"/>
    </row>
    <row r="4082" ht="12.75">
      <c r="D4082" s="319"/>
    </row>
    <row r="4083" ht="12.75">
      <c r="D4083" s="319"/>
    </row>
    <row r="4084" ht="12.75">
      <c r="D4084" s="319"/>
    </row>
    <row r="4085" ht="12.75">
      <c r="D4085" s="319"/>
    </row>
    <row r="4086" ht="12.75">
      <c r="D4086" s="319"/>
    </row>
    <row r="4087" ht="12.75">
      <c r="D4087" s="319"/>
    </row>
    <row r="4088" ht="12.75">
      <c r="D4088" s="319"/>
    </row>
    <row r="4089" ht="12.75">
      <c r="D4089" s="319"/>
    </row>
    <row r="4090" ht="12.75">
      <c r="D4090" s="319"/>
    </row>
    <row r="4091" ht="12.75">
      <c r="D4091" s="319"/>
    </row>
    <row r="4092" ht="12.75">
      <c r="D4092" s="319"/>
    </row>
    <row r="4093" ht="12.75">
      <c r="D4093" s="319"/>
    </row>
    <row r="4094" ht="12.75">
      <c r="D4094" s="319"/>
    </row>
    <row r="4095" ht="12.75">
      <c r="D4095" s="319"/>
    </row>
    <row r="4096" ht="12.75">
      <c r="D4096" s="319"/>
    </row>
    <row r="4097" ht="12.75">
      <c r="D4097" s="319"/>
    </row>
    <row r="4098" ht="12.75">
      <c r="D4098" s="319"/>
    </row>
    <row r="4099" ht="12.75">
      <c r="D4099" s="319"/>
    </row>
    <row r="4100" ht="12.75">
      <c r="D4100" s="319"/>
    </row>
    <row r="4101" ht="12.75">
      <c r="D4101" s="319"/>
    </row>
    <row r="4102" ht="12.75">
      <c r="D4102" s="319"/>
    </row>
    <row r="4103" ht="12.75">
      <c r="D4103" s="319"/>
    </row>
    <row r="4104" ht="12.75">
      <c r="D4104" s="319"/>
    </row>
    <row r="4105" ht="12.75">
      <c r="D4105" s="319"/>
    </row>
    <row r="4106" ht="12.75">
      <c r="D4106" s="319"/>
    </row>
    <row r="4107" ht="12.75">
      <c r="D4107" s="319"/>
    </row>
    <row r="4108" ht="12.75">
      <c r="D4108" s="319"/>
    </row>
    <row r="4109" ht="12.75">
      <c r="D4109" s="319"/>
    </row>
    <row r="4110" ht="12.75">
      <c r="D4110" s="319"/>
    </row>
    <row r="4111" ht="12.75">
      <c r="D4111" s="319"/>
    </row>
    <row r="4112" ht="12.75">
      <c r="D4112" s="319"/>
    </row>
    <row r="4113" ht="12.75">
      <c r="D4113" s="319"/>
    </row>
    <row r="4114" ht="12.75">
      <c r="D4114" s="319"/>
    </row>
    <row r="4115" ht="12.75">
      <c r="D4115" s="319"/>
    </row>
    <row r="4116" ht="12.75">
      <c r="D4116" s="319"/>
    </row>
    <row r="4117" ht="12.75">
      <c r="D4117" s="319"/>
    </row>
    <row r="4118" ht="12.75">
      <c r="D4118" s="319"/>
    </row>
    <row r="4119" ht="12.75">
      <c r="D4119" s="319"/>
    </row>
    <row r="4120" ht="12.75">
      <c r="D4120" s="319"/>
    </row>
    <row r="4121" ht="12.75">
      <c r="D4121" s="319"/>
    </row>
    <row r="4122" ht="12.75">
      <c r="D4122" s="319"/>
    </row>
    <row r="4123" ht="12.75">
      <c r="D4123" s="319"/>
    </row>
    <row r="4124" ht="12.75">
      <c r="D4124" s="319"/>
    </row>
    <row r="4125" ht="12.75">
      <c r="D4125" s="319"/>
    </row>
    <row r="4126" ht="12.75">
      <c r="D4126" s="319"/>
    </row>
    <row r="4127" ht="12.75">
      <c r="D4127" s="319"/>
    </row>
    <row r="4128" ht="12.75">
      <c r="D4128" s="319"/>
    </row>
    <row r="4129" ht="12.75">
      <c r="D4129" s="319"/>
    </row>
    <row r="4130" ht="12.75">
      <c r="D4130" s="319"/>
    </row>
    <row r="4131" ht="12.75">
      <c r="D4131" s="319"/>
    </row>
    <row r="4132" ht="12.75">
      <c r="D4132" s="319"/>
    </row>
    <row r="4133" ht="12.75">
      <c r="D4133" s="319"/>
    </row>
    <row r="4134" ht="12.75">
      <c r="D4134" s="319"/>
    </row>
    <row r="4135" ht="12.75">
      <c r="D4135" s="319"/>
    </row>
    <row r="4136" ht="12.75">
      <c r="D4136" s="319"/>
    </row>
    <row r="4137" ht="12.75">
      <c r="D4137" s="319"/>
    </row>
    <row r="4138" ht="12.75">
      <c r="D4138" s="319"/>
    </row>
    <row r="4139" ht="12.75">
      <c r="D4139" s="319"/>
    </row>
    <row r="4140" ht="12.75">
      <c r="D4140" s="319"/>
    </row>
    <row r="4141" ht="12.75">
      <c r="D4141" s="319"/>
    </row>
    <row r="4142" ht="12.75">
      <c r="D4142" s="319"/>
    </row>
    <row r="4143" ht="12.75">
      <c r="D4143" s="319"/>
    </row>
    <row r="4144" ht="12.75">
      <c r="D4144" s="319"/>
    </row>
    <row r="4145" ht="12.75">
      <c r="D4145" s="319"/>
    </row>
    <row r="4146" ht="12.75">
      <c r="D4146" s="319"/>
    </row>
    <row r="4147" ht="12.75">
      <c r="D4147" s="319"/>
    </row>
    <row r="4148" ht="12.75">
      <c r="D4148" s="319"/>
    </row>
    <row r="4149" ht="12.75">
      <c r="D4149" s="319"/>
    </row>
    <row r="4150" ht="12.75">
      <c r="D4150" s="319"/>
    </row>
    <row r="4151" ht="12.75">
      <c r="D4151" s="319"/>
    </row>
    <row r="4152" ht="12.75">
      <c r="D4152" s="319"/>
    </row>
    <row r="4153" ht="12.75">
      <c r="D4153" s="319"/>
    </row>
    <row r="4154" ht="12.75">
      <c r="D4154" s="319"/>
    </row>
    <row r="4155" ht="12.75">
      <c r="D4155" s="319"/>
    </row>
    <row r="4156" ht="12.75">
      <c r="D4156" s="319"/>
    </row>
    <row r="4157" ht="12.75">
      <c r="D4157" s="319"/>
    </row>
    <row r="4158" ht="12.75">
      <c r="D4158" s="319"/>
    </row>
    <row r="4159" ht="12.75">
      <c r="D4159" s="319"/>
    </row>
    <row r="4160" ht="12.75">
      <c r="D4160" s="319"/>
    </row>
    <row r="4161" ht="12.75">
      <c r="D4161" s="319"/>
    </row>
    <row r="4162" ht="12.75">
      <c r="D4162" s="319"/>
    </row>
    <row r="4163" ht="12.75">
      <c r="D4163" s="319"/>
    </row>
    <row r="4164" ht="12.75">
      <c r="D4164" s="319"/>
    </row>
    <row r="4165" ht="12.75">
      <c r="D4165" s="319"/>
    </row>
    <row r="4166" ht="12.75">
      <c r="D4166" s="319"/>
    </row>
    <row r="4167" ht="12.75">
      <c r="D4167" s="319"/>
    </row>
    <row r="4168" ht="12.75">
      <c r="D4168" s="319"/>
    </row>
    <row r="4169" ht="12.75">
      <c r="D4169" s="319"/>
    </row>
    <row r="4170" ht="12.75">
      <c r="D4170" s="319"/>
    </row>
    <row r="4171" ht="12.75">
      <c r="D4171" s="319"/>
    </row>
    <row r="4172" ht="12.75">
      <c r="D4172" s="319"/>
    </row>
    <row r="4173" ht="12.75">
      <c r="D4173" s="319"/>
    </row>
    <row r="4174" ht="12.75">
      <c r="D4174" s="319"/>
    </row>
    <row r="4175" ht="12.75">
      <c r="D4175" s="319"/>
    </row>
    <row r="4176" ht="12.75">
      <c r="D4176" s="319"/>
    </row>
    <row r="4177" ht="12.75">
      <c r="D4177" s="319"/>
    </row>
    <row r="4178" ht="12.75">
      <c r="D4178" s="319"/>
    </row>
    <row r="4179" ht="12.75">
      <c r="D4179" s="319"/>
    </row>
    <row r="4180" ht="12.75">
      <c r="D4180" s="319"/>
    </row>
    <row r="4181" ht="12.75">
      <c r="D4181" s="319"/>
    </row>
    <row r="4182" ht="12.75">
      <c r="D4182" s="319"/>
    </row>
    <row r="4183" ht="12.75">
      <c r="D4183" s="319"/>
    </row>
    <row r="4184" ht="12.75">
      <c r="D4184" s="319"/>
    </row>
    <row r="4185" ht="12.75">
      <c r="D4185" s="319"/>
    </row>
    <row r="4186" ht="12.75">
      <c r="D4186" s="319"/>
    </row>
    <row r="4187" ht="12.75">
      <c r="D4187" s="319"/>
    </row>
    <row r="4188" ht="12.75">
      <c r="D4188" s="319"/>
    </row>
    <row r="4189" ht="12.75">
      <c r="D4189" s="319"/>
    </row>
    <row r="4190" ht="12.75">
      <c r="D4190" s="319"/>
    </row>
    <row r="4191" ht="12.75">
      <c r="D4191" s="319"/>
    </row>
    <row r="4192" ht="12.75">
      <c r="D4192" s="319"/>
    </row>
    <row r="4193" ht="12.75">
      <c r="D4193" s="319"/>
    </row>
    <row r="4194" ht="12.75">
      <c r="D4194" s="319"/>
    </row>
    <row r="4195" ht="12.75">
      <c r="D4195" s="319"/>
    </row>
    <row r="4196" ht="12.75">
      <c r="D4196" s="319"/>
    </row>
    <row r="4197" ht="12.75">
      <c r="D4197" s="319"/>
    </row>
    <row r="4198" ht="12.75">
      <c r="D4198" s="319"/>
    </row>
    <row r="4199" ht="12.75">
      <c r="D4199" s="319"/>
    </row>
    <row r="4200" ht="12.75">
      <c r="D4200" s="319"/>
    </row>
    <row r="4201" ht="12.75">
      <c r="D4201" s="319"/>
    </row>
    <row r="4202" ht="12.75">
      <c r="D4202" s="319"/>
    </row>
    <row r="4203" ht="12.75">
      <c r="D4203" s="319"/>
    </row>
    <row r="4204" ht="12.75">
      <c r="D4204" s="319"/>
    </row>
    <row r="4205" ht="12.75">
      <c r="D4205" s="319"/>
    </row>
    <row r="4206" ht="12.75">
      <c r="D4206" s="319"/>
    </row>
    <row r="4207" ht="12.75">
      <c r="D4207" s="319"/>
    </row>
    <row r="4208" ht="12.75">
      <c r="D4208" s="319"/>
    </row>
    <row r="4209" ht="12.75">
      <c r="D4209" s="319"/>
    </row>
    <row r="4210" ht="12.75">
      <c r="D4210" s="319"/>
    </row>
    <row r="4211" ht="12.75">
      <c r="D4211" s="319"/>
    </row>
    <row r="4212" ht="12.75">
      <c r="D4212" s="319"/>
    </row>
    <row r="4213" ht="12.75">
      <c r="D4213" s="319"/>
    </row>
    <row r="4214" ht="12.75">
      <c r="D4214" s="319"/>
    </row>
    <row r="4215" ht="12.75">
      <c r="D4215" s="319"/>
    </row>
    <row r="4216" ht="12.75">
      <c r="D4216" s="319"/>
    </row>
    <row r="4217" ht="12.75">
      <c r="D4217" s="319"/>
    </row>
    <row r="4218" ht="12.75">
      <c r="D4218" s="319"/>
    </row>
    <row r="4219" ht="12.75">
      <c r="D4219" s="319"/>
    </row>
    <row r="4220" ht="12.75">
      <c r="D4220" s="319"/>
    </row>
    <row r="4221" ht="12.75">
      <c r="D4221" s="319"/>
    </row>
    <row r="4222" ht="12.75">
      <c r="D4222" s="319"/>
    </row>
    <row r="4223" ht="12.75">
      <c r="D4223" s="319"/>
    </row>
    <row r="4224" ht="12.75">
      <c r="D4224" s="319"/>
    </row>
    <row r="4225" ht="12.75">
      <c r="D4225" s="319"/>
    </row>
    <row r="4226" ht="12.75">
      <c r="D4226" s="319"/>
    </row>
    <row r="4227" ht="12.75">
      <c r="D4227" s="319"/>
    </row>
    <row r="4228" ht="12.75">
      <c r="D4228" s="319"/>
    </row>
    <row r="4229" ht="12.75">
      <c r="D4229" s="319"/>
    </row>
    <row r="4230" ht="12.75">
      <c r="D4230" s="319"/>
    </row>
    <row r="4231" ht="12.75">
      <c r="D4231" s="319"/>
    </row>
    <row r="4232" ht="12.75">
      <c r="D4232" s="319"/>
    </row>
    <row r="4233" ht="12.75">
      <c r="D4233" s="319"/>
    </row>
    <row r="4234" ht="12.75">
      <c r="D4234" s="319"/>
    </row>
    <row r="4235" ht="12.75">
      <c r="D4235" s="319"/>
    </row>
    <row r="4236" ht="12.75">
      <c r="D4236" s="319"/>
    </row>
    <row r="4237" ht="12.75">
      <c r="D4237" s="319"/>
    </row>
    <row r="4238" ht="12.75">
      <c r="D4238" s="319"/>
    </row>
    <row r="4239" ht="12.75">
      <c r="D4239" s="319"/>
    </row>
    <row r="4240" ht="12.75">
      <c r="D4240" s="319"/>
    </row>
    <row r="4241" ht="12.75">
      <c r="D4241" s="319"/>
    </row>
    <row r="4242" ht="12.75">
      <c r="D4242" s="319"/>
    </row>
    <row r="4243" ht="12.75">
      <c r="D4243" s="319"/>
    </row>
    <row r="4244" ht="12.75">
      <c r="D4244" s="319"/>
    </row>
    <row r="4245" ht="12.75">
      <c r="D4245" s="319"/>
    </row>
    <row r="4246" ht="12.75">
      <c r="D4246" s="319"/>
    </row>
    <row r="4247" ht="12.75">
      <c r="D4247" s="319"/>
    </row>
    <row r="4248" ht="12.75">
      <c r="D4248" s="319"/>
    </row>
    <row r="4249" ht="12.75">
      <c r="D4249" s="319"/>
    </row>
    <row r="4250" ht="12.75">
      <c r="D4250" s="319"/>
    </row>
    <row r="4251" ht="12.75">
      <c r="D4251" s="319"/>
    </row>
    <row r="4252" ht="12.75">
      <c r="D4252" s="319"/>
    </row>
    <row r="4253" ht="12.75">
      <c r="D4253" s="319"/>
    </row>
    <row r="4254" ht="12.75">
      <c r="D4254" s="319"/>
    </row>
    <row r="4255" ht="12.75">
      <c r="D4255" s="319"/>
    </row>
    <row r="4256" ht="12.75">
      <c r="D4256" s="319"/>
    </row>
    <row r="4257" ht="12.75">
      <c r="D4257" s="319"/>
    </row>
    <row r="4258" ht="12.75">
      <c r="D4258" s="319"/>
    </row>
    <row r="4259" ht="12.75">
      <c r="D4259" s="319"/>
    </row>
    <row r="4260" ht="12.75">
      <c r="D4260" s="319"/>
    </row>
    <row r="4261" ht="12.75">
      <c r="D4261" s="319"/>
    </row>
    <row r="4262" ht="12.75">
      <c r="D4262" s="319"/>
    </row>
    <row r="4263" ht="12.75">
      <c r="D4263" s="319"/>
    </row>
    <row r="4264" ht="12.75">
      <c r="D4264" s="319"/>
    </row>
    <row r="4265" ht="12.75">
      <c r="D4265" s="319"/>
    </row>
    <row r="4266" ht="12.75">
      <c r="D4266" s="319"/>
    </row>
    <row r="4267" ht="12.75">
      <c r="D4267" s="319"/>
    </row>
    <row r="4268" ht="12.75">
      <c r="D4268" s="319"/>
    </row>
    <row r="4269" ht="12.75">
      <c r="D4269" s="319"/>
    </row>
    <row r="4270" ht="12.75">
      <c r="D4270" s="319"/>
    </row>
    <row r="4271" ht="12.75">
      <c r="D4271" s="319"/>
    </row>
    <row r="4272" ht="12.75">
      <c r="D4272" s="319"/>
    </row>
    <row r="4273" ht="12.75">
      <c r="D4273" s="319"/>
    </row>
    <row r="4274" ht="12.75">
      <c r="D4274" s="319"/>
    </row>
    <row r="4275" ht="12.75">
      <c r="D4275" s="319"/>
    </row>
    <row r="4276" ht="12.75">
      <c r="D4276" s="319"/>
    </row>
    <row r="4277" ht="12.75">
      <c r="D4277" s="319"/>
    </row>
    <row r="4278" ht="12.75">
      <c r="D4278" s="319"/>
    </row>
    <row r="4279" ht="12.75">
      <c r="D4279" s="319"/>
    </row>
    <row r="4280" ht="12.75">
      <c r="D4280" s="319"/>
    </row>
    <row r="4281" ht="12.75">
      <c r="D4281" s="319"/>
    </row>
    <row r="4282" ht="12.75">
      <c r="D4282" s="319"/>
    </row>
    <row r="4283" ht="12.75">
      <c r="D4283" s="319"/>
    </row>
    <row r="4284" ht="12.75">
      <c r="D4284" s="319"/>
    </row>
    <row r="4285" ht="12.75">
      <c r="D4285" s="319"/>
    </row>
    <row r="4286" ht="12.75">
      <c r="D4286" s="319"/>
    </row>
    <row r="4287" ht="12.75">
      <c r="D4287" s="319"/>
    </row>
    <row r="4288" ht="12.75">
      <c r="D4288" s="319"/>
    </row>
    <row r="4289" ht="12.75">
      <c r="D4289" s="319"/>
    </row>
    <row r="4290" ht="12.75">
      <c r="D4290" s="319"/>
    </row>
    <row r="4291" ht="12.75">
      <c r="D4291" s="319"/>
    </row>
    <row r="4292" ht="12.75">
      <c r="D4292" s="319"/>
    </row>
    <row r="4293" ht="12.75">
      <c r="D4293" s="319"/>
    </row>
    <row r="4294" ht="12.75">
      <c r="D4294" s="319"/>
    </row>
    <row r="4295" ht="12.75">
      <c r="D4295" s="319"/>
    </row>
    <row r="4296" ht="12.75">
      <c r="D4296" s="319"/>
    </row>
    <row r="4297" ht="12.75">
      <c r="D4297" s="319"/>
    </row>
    <row r="4298" ht="12.75">
      <c r="D4298" s="319"/>
    </row>
    <row r="4299" ht="12.75">
      <c r="D4299" s="319"/>
    </row>
    <row r="4300" ht="12.75">
      <c r="D4300" s="319"/>
    </row>
    <row r="4301" ht="12.75">
      <c r="D4301" s="319"/>
    </row>
    <row r="4302" ht="12.75">
      <c r="D4302" s="319"/>
    </row>
    <row r="4303" ht="12.75">
      <c r="D4303" s="319"/>
    </row>
    <row r="4304" ht="12.75">
      <c r="D4304" s="319"/>
    </row>
    <row r="4305" ht="12.75">
      <c r="D4305" s="319"/>
    </row>
    <row r="4306" ht="12.75">
      <c r="D4306" s="319"/>
    </row>
    <row r="4307" ht="12.75">
      <c r="D4307" s="319"/>
    </row>
    <row r="4308" ht="12.75">
      <c r="D4308" s="319"/>
    </row>
    <row r="4309" ht="12.75">
      <c r="D4309" s="319"/>
    </row>
    <row r="4310" ht="12.75">
      <c r="D4310" s="319"/>
    </row>
    <row r="4311" ht="12.75">
      <c r="D4311" s="319"/>
    </row>
    <row r="4312" ht="12.75">
      <c r="D4312" s="319"/>
    </row>
    <row r="4313" ht="12.75">
      <c r="D4313" s="319"/>
    </row>
    <row r="4314" ht="12.75">
      <c r="D4314" s="319"/>
    </row>
    <row r="4315" ht="12.75">
      <c r="D4315" s="319"/>
    </row>
    <row r="4316" ht="12.75">
      <c r="D4316" s="319"/>
    </row>
    <row r="4317" ht="12.75">
      <c r="D4317" s="319"/>
    </row>
    <row r="4318" ht="12.75">
      <c r="D4318" s="319"/>
    </row>
    <row r="4319" ht="12.75">
      <c r="D4319" s="319"/>
    </row>
    <row r="4320" ht="12.75">
      <c r="D4320" s="319"/>
    </row>
    <row r="4321" ht="12.75">
      <c r="D4321" s="319"/>
    </row>
    <row r="4322" ht="12.75">
      <c r="D4322" s="319"/>
    </row>
    <row r="4323" ht="12.75">
      <c r="D4323" s="319"/>
    </row>
    <row r="4324" ht="12.75">
      <c r="D4324" s="319"/>
    </row>
    <row r="4325" ht="12.75">
      <c r="D4325" s="319"/>
    </row>
    <row r="4326" ht="12.75">
      <c r="D4326" s="319"/>
    </row>
    <row r="4327" ht="12.75">
      <c r="D4327" s="319"/>
    </row>
    <row r="4328" ht="12.75">
      <c r="D4328" s="319"/>
    </row>
    <row r="4329" ht="12.75">
      <c r="D4329" s="319"/>
    </row>
    <row r="4330" ht="12.75">
      <c r="D4330" s="319"/>
    </row>
    <row r="4331" ht="12.75">
      <c r="D4331" s="319"/>
    </row>
    <row r="4332" ht="12.75">
      <c r="D4332" s="319"/>
    </row>
    <row r="4333" ht="12.75">
      <c r="D4333" s="319"/>
    </row>
    <row r="4334" ht="12.75">
      <c r="D4334" s="319"/>
    </row>
    <row r="4335" ht="12.75">
      <c r="D4335" s="319"/>
    </row>
    <row r="4336" ht="12.75">
      <c r="D4336" s="319"/>
    </row>
    <row r="4337" ht="12.75">
      <c r="D4337" s="319"/>
    </row>
    <row r="4338" ht="12.75">
      <c r="D4338" s="319"/>
    </row>
    <row r="4339" ht="12.75">
      <c r="D4339" s="319"/>
    </row>
    <row r="4340" ht="12.75">
      <c r="D4340" s="319"/>
    </row>
    <row r="4341" ht="12.75">
      <c r="D4341" s="319"/>
    </row>
    <row r="4342" ht="12.75">
      <c r="D4342" s="319"/>
    </row>
    <row r="4343" ht="12.75">
      <c r="D4343" s="319"/>
    </row>
    <row r="4344" ht="12.75">
      <c r="D4344" s="319"/>
    </row>
    <row r="4345" ht="12.75">
      <c r="D4345" s="319"/>
    </row>
    <row r="4346" ht="12.75">
      <c r="D4346" s="319"/>
    </row>
    <row r="4347" ht="12.75">
      <c r="D4347" s="319"/>
    </row>
    <row r="4348" ht="12.75">
      <c r="D4348" s="319"/>
    </row>
    <row r="4349" ht="12.75">
      <c r="D4349" s="319"/>
    </row>
    <row r="4350" ht="12.75">
      <c r="D4350" s="319"/>
    </row>
    <row r="4351" ht="12.75">
      <c r="D4351" s="319"/>
    </row>
    <row r="4352" ht="12.75">
      <c r="D4352" s="319"/>
    </row>
    <row r="4353" ht="12.75">
      <c r="D4353" s="319"/>
    </row>
    <row r="4354" ht="12.75">
      <c r="D4354" s="319"/>
    </row>
    <row r="4355" ht="12.75">
      <c r="D4355" s="319"/>
    </row>
    <row r="4356" ht="12.75">
      <c r="D4356" s="319"/>
    </row>
    <row r="4357" ht="12.75">
      <c r="D4357" s="319"/>
    </row>
    <row r="4358" ht="12.75">
      <c r="D4358" s="319"/>
    </row>
    <row r="4359" ht="12.75">
      <c r="D4359" s="319"/>
    </row>
    <row r="4360" ht="12.75">
      <c r="D4360" s="319"/>
    </row>
    <row r="4361" ht="12.75">
      <c r="D4361" s="319"/>
    </row>
    <row r="4362" ht="12.75">
      <c r="D4362" s="319"/>
    </row>
    <row r="4363" ht="12.75">
      <c r="D4363" s="319"/>
    </row>
    <row r="4364" ht="12.75">
      <c r="D4364" s="319"/>
    </row>
    <row r="4365" ht="12.75">
      <c r="D4365" s="319"/>
    </row>
    <row r="4366" ht="12.75">
      <c r="D4366" s="319"/>
    </row>
    <row r="4367" ht="12.75">
      <c r="D4367" s="319"/>
    </row>
    <row r="4368" ht="12.75">
      <c r="D4368" s="319"/>
    </row>
    <row r="4369" ht="12.75">
      <c r="D4369" s="319"/>
    </row>
    <row r="4370" ht="12.75">
      <c r="D4370" s="319"/>
    </row>
    <row r="4371" ht="12.75">
      <c r="D4371" s="319"/>
    </row>
    <row r="4372" ht="12.75">
      <c r="D4372" s="319"/>
    </row>
    <row r="4373" ht="12.75">
      <c r="D4373" s="319"/>
    </row>
    <row r="4374" ht="12.75">
      <c r="D4374" s="319"/>
    </row>
    <row r="4375" ht="12.75">
      <c r="D4375" s="319"/>
    </row>
    <row r="4376" ht="12.75">
      <c r="D4376" s="319"/>
    </row>
    <row r="4377" ht="12.75">
      <c r="D4377" s="319"/>
    </row>
    <row r="4378" ht="12.75">
      <c r="D4378" s="319"/>
    </row>
    <row r="4379" ht="12.75">
      <c r="D4379" s="319"/>
    </row>
    <row r="4380" ht="12.75">
      <c r="D4380" s="319"/>
    </row>
    <row r="4381" ht="12.75">
      <c r="D4381" s="319"/>
    </row>
    <row r="4382" ht="12.75">
      <c r="D4382" s="319"/>
    </row>
    <row r="4383" ht="12.75">
      <c r="D4383" s="319"/>
    </row>
    <row r="4384" ht="12.75">
      <c r="D4384" s="319"/>
    </row>
    <row r="4385" ht="12.75">
      <c r="D4385" s="319"/>
    </row>
    <row r="4386" ht="12.75">
      <c r="D4386" s="319"/>
    </row>
    <row r="4387" ht="12.75">
      <c r="D4387" s="319"/>
    </row>
    <row r="4388" ht="12.75">
      <c r="D4388" s="319"/>
    </row>
    <row r="4389" ht="12.75">
      <c r="D4389" s="319"/>
    </row>
    <row r="4390" ht="12.75">
      <c r="D4390" s="319"/>
    </row>
    <row r="4391" ht="12.75">
      <c r="D4391" s="319"/>
    </row>
    <row r="4392" ht="12.75">
      <c r="D4392" s="319"/>
    </row>
    <row r="4393" ht="12.75">
      <c r="D4393" s="319"/>
    </row>
    <row r="4394" ht="12.75">
      <c r="D4394" s="319"/>
    </row>
    <row r="4395" ht="12.75">
      <c r="D4395" s="319"/>
    </row>
    <row r="4396" ht="12.75">
      <c r="D4396" s="319"/>
    </row>
    <row r="4397" ht="12.75">
      <c r="D4397" s="319"/>
    </row>
    <row r="4398" ht="12.75">
      <c r="D4398" s="319"/>
    </row>
    <row r="4399" ht="12.75">
      <c r="D4399" s="319"/>
    </row>
    <row r="4400" ht="12.75">
      <c r="D4400" s="319"/>
    </row>
    <row r="4401" ht="12.75">
      <c r="D4401" s="319"/>
    </row>
    <row r="4402" ht="12.75">
      <c r="D4402" s="319"/>
    </row>
    <row r="4403" ht="12.75">
      <c r="D4403" s="319"/>
    </row>
    <row r="4404" ht="12.75">
      <c r="D4404" s="319"/>
    </row>
    <row r="4405" ht="12.75">
      <c r="D4405" s="319"/>
    </row>
    <row r="4406" ht="12.75">
      <c r="D4406" s="319"/>
    </row>
    <row r="4407" ht="12.75">
      <c r="D4407" s="319"/>
    </row>
    <row r="4408" ht="12.75">
      <c r="D4408" s="319"/>
    </row>
    <row r="4409" ht="12.75">
      <c r="D4409" s="319"/>
    </row>
    <row r="4410" ht="12.75">
      <c r="D4410" s="319"/>
    </row>
    <row r="4411" ht="12.75">
      <c r="D4411" s="319"/>
    </row>
    <row r="4412" ht="12.75">
      <c r="D4412" s="319"/>
    </row>
    <row r="4413" ht="12.75">
      <c r="D4413" s="319"/>
    </row>
    <row r="4414" ht="12.75">
      <c r="D4414" s="319"/>
    </row>
    <row r="4415" ht="12.75">
      <c r="D4415" s="319"/>
    </row>
    <row r="4416" ht="12.75">
      <c r="D4416" s="319"/>
    </row>
    <row r="4417" ht="12.75">
      <c r="D4417" s="319"/>
    </row>
    <row r="4418" ht="12.75">
      <c r="D4418" s="319"/>
    </row>
    <row r="4419" ht="12.75">
      <c r="D4419" s="319"/>
    </row>
    <row r="4420" ht="12.75">
      <c r="D4420" s="319"/>
    </row>
    <row r="4421" ht="12.75">
      <c r="D4421" s="319"/>
    </row>
    <row r="4422" ht="12.75">
      <c r="D4422" s="319"/>
    </row>
    <row r="4423" ht="12.75">
      <c r="D4423" s="319"/>
    </row>
    <row r="4424" ht="12.75">
      <c r="D4424" s="319"/>
    </row>
    <row r="4425" ht="12.75">
      <c r="D4425" s="319"/>
    </row>
    <row r="4426" ht="12.75">
      <c r="D4426" s="319"/>
    </row>
    <row r="4427" ht="12.75">
      <c r="D4427" s="319"/>
    </row>
    <row r="4428" ht="12.75">
      <c r="D4428" s="319"/>
    </row>
    <row r="4429" ht="12.75">
      <c r="D4429" s="319"/>
    </row>
    <row r="4430" ht="12.75">
      <c r="D4430" s="319"/>
    </row>
    <row r="4431" ht="12.75">
      <c r="D4431" s="319"/>
    </row>
    <row r="4432" ht="12.75">
      <c r="D4432" s="319"/>
    </row>
    <row r="4433" ht="12.75">
      <c r="D4433" s="319"/>
    </row>
    <row r="4434" ht="12.75">
      <c r="D4434" s="319"/>
    </row>
    <row r="4435" ht="12.75">
      <c r="D4435" s="319"/>
    </row>
    <row r="4436" ht="12.75">
      <c r="D4436" s="319"/>
    </row>
    <row r="4437" ht="12.75">
      <c r="D4437" s="319"/>
    </row>
    <row r="4438" ht="12.75">
      <c r="D4438" s="319"/>
    </row>
    <row r="4439" ht="12.75">
      <c r="D4439" s="319"/>
    </row>
    <row r="4440" ht="12.75">
      <c r="D4440" s="319"/>
    </row>
    <row r="4441" ht="12.75">
      <c r="D4441" s="319"/>
    </row>
    <row r="4442" ht="12.75">
      <c r="D4442" s="319"/>
    </row>
    <row r="4443" ht="12.75">
      <c r="D4443" s="319"/>
    </row>
    <row r="4444" ht="12.75">
      <c r="D4444" s="319"/>
    </row>
    <row r="4445" ht="12.75">
      <c r="D4445" s="319"/>
    </row>
    <row r="4446" ht="12.75">
      <c r="D4446" s="319"/>
    </row>
    <row r="4447" ht="12.75">
      <c r="D4447" s="319"/>
    </row>
    <row r="4448" ht="12.75">
      <c r="D4448" s="319"/>
    </row>
    <row r="4449" ht="12.75">
      <c r="D4449" s="319"/>
    </row>
    <row r="4450" ht="12.75">
      <c r="D4450" s="319"/>
    </row>
    <row r="4451" ht="12.75">
      <c r="D4451" s="319"/>
    </row>
    <row r="4452" ht="12.75">
      <c r="D4452" s="319"/>
    </row>
    <row r="4453" ht="12.75">
      <c r="D4453" s="319"/>
    </row>
    <row r="4454" ht="12.75">
      <c r="D4454" s="319"/>
    </row>
    <row r="4455" ht="12.75">
      <c r="D4455" s="319"/>
    </row>
    <row r="4456" ht="12.75">
      <c r="D4456" s="319"/>
    </row>
    <row r="4457" ht="12.75">
      <c r="D4457" s="319"/>
    </row>
    <row r="4458" ht="12.75">
      <c r="D4458" s="319"/>
    </row>
    <row r="4459" ht="12.75">
      <c r="D4459" s="319"/>
    </row>
    <row r="4460" ht="12.75">
      <c r="D4460" s="319"/>
    </row>
    <row r="4461" ht="12.75">
      <c r="D4461" s="319"/>
    </row>
    <row r="4462" ht="12.75">
      <c r="D4462" s="319"/>
    </row>
    <row r="4463" ht="12.75">
      <c r="D4463" s="319"/>
    </row>
    <row r="4464" ht="12.75">
      <c r="D4464" s="319"/>
    </row>
    <row r="4465" ht="12.75">
      <c r="D4465" s="319"/>
    </row>
    <row r="4466" ht="12.75">
      <c r="D4466" s="319"/>
    </row>
    <row r="4467" ht="12.75">
      <c r="D4467" s="319"/>
    </row>
    <row r="4468" ht="12.75">
      <c r="D4468" s="319"/>
    </row>
    <row r="4469" ht="12.75">
      <c r="D4469" s="319"/>
    </row>
    <row r="4470" ht="12.75">
      <c r="D4470" s="319"/>
    </row>
    <row r="4471" ht="12.75">
      <c r="D4471" s="319"/>
    </row>
    <row r="4472" ht="12.75">
      <c r="D4472" s="319"/>
    </row>
    <row r="4473" ht="12.75">
      <c r="D4473" s="319"/>
    </row>
    <row r="4474" ht="12.75">
      <c r="D4474" s="319"/>
    </row>
    <row r="4475" ht="12.75">
      <c r="D4475" s="319"/>
    </row>
    <row r="4476" ht="12.75">
      <c r="D4476" s="319"/>
    </row>
    <row r="4477" ht="12.75">
      <c r="D4477" s="319"/>
    </row>
    <row r="4478" ht="12.75">
      <c r="D4478" s="319"/>
    </row>
    <row r="4479" ht="12.75">
      <c r="D4479" s="319"/>
    </row>
    <row r="4480" ht="12.75">
      <c r="D4480" s="319"/>
    </row>
    <row r="4481" ht="12.75">
      <c r="D4481" s="319"/>
    </row>
    <row r="4482" ht="12.75">
      <c r="D4482" s="319"/>
    </row>
    <row r="4483" ht="12.75">
      <c r="D4483" s="319"/>
    </row>
    <row r="4484" ht="12.75">
      <c r="D4484" s="319"/>
    </row>
    <row r="4485" ht="12.75">
      <c r="D4485" s="319"/>
    </row>
    <row r="4486" ht="12.75">
      <c r="D4486" s="319"/>
    </row>
    <row r="4487" ht="12.75">
      <c r="D4487" s="319"/>
    </row>
    <row r="4488" ht="12.75">
      <c r="D4488" s="319"/>
    </row>
    <row r="4489" ht="12.75">
      <c r="D4489" s="319"/>
    </row>
    <row r="4490" ht="12.75">
      <c r="D4490" s="319"/>
    </row>
    <row r="4491" ht="12.75">
      <c r="D4491" s="319"/>
    </row>
    <row r="4492" ht="12.75">
      <c r="D4492" s="319"/>
    </row>
    <row r="4493" ht="12.75">
      <c r="D4493" s="319"/>
    </row>
    <row r="4494" ht="12.75">
      <c r="D4494" s="319"/>
    </row>
    <row r="4495" ht="12.75">
      <c r="D4495" s="319"/>
    </row>
    <row r="4496" ht="12.75">
      <c r="D4496" s="319"/>
    </row>
    <row r="4497" ht="12.75">
      <c r="D4497" s="319"/>
    </row>
    <row r="4498" ht="12.75">
      <c r="D4498" s="319"/>
    </row>
    <row r="4499" ht="12.75">
      <c r="D4499" s="319"/>
    </row>
    <row r="4500" ht="12.75">
      <c r="D4500" s="319"/>
    </row>
    <row r="4501" ht="12.75">
      <c r="D4501" s="319"/>
    </row>
    <row r="4502" ht="12.75">
      <c r="D4502" s="319"/>
    </row>
    <row r="4503" ht="12.75">
      <c r="D4503" s="319"/>
    </row>
    <row r="4504" ht="12.75">
      <c r="D4504" s="319"/>
    </row>
    <row r="4505" ht="12.75">
      <c r="D4505" s="319"/>
    </row>
    <row r="4506" ht="12.75">
      <c r="D4506" s="319"/>
    </row>
    <row r="4507" ht="12.75">
      <c r="D4507" s="319"/>
    </row>
    <row r="4508" ht="12.75">
      <c r="D4508" s="319"/>
    </row>
    <row r="4509" ht="12.75">
      <c r="D4509" s="319"/>
    </row>
    <row r="4510" ht="12.75">
      <c r="D4510" s="319"/>
    </row>
    <row r="4511" ht="12.75">
      <c r="D4511" s="319"/>
    </row>
    <row r="4512" ht="12.75">
      <c r="D4512" s="319"/>
    </row>
    <row r="4513" ht="12.75">
      <c r="D4513" s="319"/>
    </row>
    <row r="4514" ht="12.75">
      <c r="D4514" s="319"/>
    </row>
    <row r="4515" ht="12.75">
      <c r="D4515" s="319"/>
    </row>
    <row r="4516" ht="12.75">
      <c r="D4516" s="319"/>
    </row>
    <row r="4517" ht="12.75">
      <c r="D4517" s="319"/>
    </row>
    <row r="4518" ht="12.75">
      <c r="D4518" s="319"/>
    </row>
    <row r="4519" ht="12.75">
      <c r="D4519" s="319"/>
    </row>
    <row r="4520" ht="12.75">
      <c r="D4520" s="319"/>
    </row>
    <row r="4521" ht="12.75">
      <c r="D4521" s="319"/>
    </row>
    <row r="4522" ht="12.75">
      <c r="D4522" s="319"/>
    </row>
    <row r="4523" ht="12.75">
      <c r="D4523" s="319"/>
    </row>
    <row r="4524" ht="12.75">
      <c r="D4524" s="319"/>
    </row>
    <row r="4525" ht="12.75">
      <c r="D4525" s="319"/>
    </row>
    <row r="4526" ht="12.75">
      <c r="D4526" s="319"/>
    </row>
    <row r="4527" ht="12.75">
      <c r="D4527" s="319"/>
    </row>
    <row r="4528" ht="12.75">
      <c r="D4528" s="319"/>
    </row>
    <row r="4529" ht="12.75">
      <c r="D4529" s="319"/>
    </row>
    <row r="4530" ht="12.75">
      <c r="D4530" s="319"/>
    </row>
    <row r="4531" ht="12.75">
      <c r="D4531" s="319"/>
    </row>
    <row r="4532" ht="12.75">
      <c r="D4532" s="319"/>
    </row>
    <row r="4533" ht="12.75">
      <c r="D4533" s="319"/>
    </row>
    <row r="4534" ht="12.75">
      <c r="D4534" s="319"/>
    </row>
    <row r="4535" ht="12.75">
      <c r="D4535" s="319"/>
    </row>
    <row r="4536" ht="12.75">
      <c r="D4536" s="319"/>
    </row>
    <row r="4537" ht="12.75">
      <c r="D4537" s="319"/>
    </row>
    <row r="4538" ht="12.75">
      <c r="D4538" s="319"/>
    </row>
    <row r="4539" ht="12.75">
      <c r="D4539" s="319"/>
    </row>
    <row r="4540" ht="12.75">
      <c r="D4540" s="319"/>
    </row>
    <row r="4541" ht="12.75">
      <c r="D4541" s="319"/>
    </row>
    <row r="4542" ht="12.75">
      <c r="D4542" s="319"/>
    </row>
    <row r="4543" ht="12.75">
      <c r="D4543" s="319"/>
    </row>
    <row r="4544" ht="12.75">
      <c r="D4544" s="319"/>
    </row>
    <row r="4545" ht="12.75">
      <c r="D4545" s="319"/>
    </row>
    <row r="4546" ht="12.75">
      <c r="D4546" s="319"/>
    </row>
    <row r="4547" ht="12.75">
      <c r="D4547" s="319"/>
    </row>
    <row r="4548" ht="12.75">
      <c r="D4548" s="319"/>
    </row>
    <row r="4549" ht="12.75">
      <c r="D4549" s="319"/>
    </row>
    <row r="4550" ht="12.75">
      <c r="D4550" s="319"/>
    </row>
    <row r="4551" ht="12.75">
      <c r="D4551" s="319"/>
    </row>
    <row r="4552" ht="12.75">
      <c r="D4552" s="319"/>
    </row>
    <row r="4553" ht="12.75">
      <c r="D4553" s="319"/>
    </row>
    <row r="4554" ht="12.75">
      <c r="D4554" s="319"/>
    </row>
    <row r="4555" ht="12.75">
      <c r="D4555" s="319"/>
    </row>
    <row r="4556" ht="12.75">
      <c r="D4556" s="319"/>
    </row>
    <row r="4557" ht="12.75">
      <c r="D4557" s="319"/>
    </row>
    <row r="4558" ht="12.75">
      <c r="D4558" s="319"/>
    </row>
    <row r="4559" ht="12.75">
      <c r="D4559" s="319"/>
    </row>
    <row r="4560" ht="12.75">
      <c r="D4560" s="319"/>
    </row>
    <row r="4561" ht="12.75">
      <c r="D4561" s="319"/>
    </row>
    <row r="4562" ht="12.75">
      <c r="D4562" s="319"/>
    </row>
    <row r="4563" ht="12.75">
      <c r="D4563" s="319"/>
    </row>
    <row r="4564" ht="12.75">
      <c r="D4564" s="319"/>
    </row>
    <row r="4565" ht="12.75">
      <c r="D4565" s="319"/>
    </row>
    <row r="4566" ht="12.75">
      <c r="D4566" s="319"/>
    </row>
    <row r="4567" ht="12.75">
      <c r="D4567" s="319"/>
    </row>
    <row r="4568" ht="12.75">
      <c r="D4568" s="319"/>
    </row>
    <row r="4569" ht="12.75">
      <c r="D4569" s="319"/>
    </row>
    <row r="4570" ht="12.75">
      <c r="D4570" s="319"/>
    </row>
    <row r="4571" ht="12.75">
      <c r="D4571" s="319"/>
    </row>
    <row r="4572" ht="12.75">
      <c r="D4572" s="319"/>
    </row>
    <row r="4573" ht="12.75">
      <c r="D4573" s="319"/>
    </row>
    <row r="4574" ht="12.75">
      <c r="D4574" s="319"/>
    </row>
    <row r="4575" ht="12.75">
      <c r="D4575" s="319"/>
    </row>
    <row r="4576" ht="12.75">
      <c r="D4576" s="319"/>
    </row>
    <row r="4577" ht="12.75">
      <c r="D4577" s="319"/>
    </row>
    <row r="4578" ht="12.75">
      <c r="D4578" s="319"/>
    </row>
    <row r="4579" ht="12.75">
      <c r="D4579" s="319"/>
    </row>
    <row r="4580" ht="12.75">
      <c r="D4580" s="319"/>
    </row>
    <row r="4581" ht="12.75">
      <c r="D4581" s="319"/>
    </row>
    <row r="4582" ht="12.75">
      <c r="D4582" s="319"/>
    </row>
    <row r="4583" ht="12.75">
      <c r="D4583" s="319"/>
    </row>
    <row r="4584" ht="12.75">
      <c r="D4584" s="319"/>
    </row>
    <row r="4585" ht="12.75">
      <c r="D4585" s="319"/>
    </row>
    <row r="4586" ht="12.75">
      <c r="D4586" s="319"/>
    </row>
    <row r="4587" ht="12.75">
      <c r="D4587" s="319"/>
    </row>
    <row r="4588" ht="12.75">
      <c r="D4588" s="319"/>
    </row>
    <row r="4589" ht="12.75">
      <c r="D4589" s="319"/>
    </row>
    <row r="4590" ht="12.75">
      <c r="D4590" s="319"/>
    </row>
    <row r="4591" ht="12.75">
      <c r="D4591" s="319"/>
    </row>
    <row r="4592" ht="12.75">
      <c r="D4592" s="319"/>
    </row>
    <row r="4593" ht="12.75">
      <c r="D4593" s="319"/>
    </row>
    <row r="4594" ht="12.75">
      <c r="D4594" s="319"/>
    </row>
    <row r="4595" ht="12.75">
      <c r="D4595" s="319"/>
    </row>
    <row r="4596" ht="12.75">
      <c r="D4596" s="319"/>
    </row>
    <row r="4597" ht="12.75">
      <c r="D4597" s="319"/>
    </row>
    <row r="4598" ht="12.75">
      <c r="D4598" s="319"/>
    </row>
    <row r="4599" ht="12.75">
      <c r="D4599" s="319"/>
    </row>
    <row r="4600" ht="12.75">
      <c r="D4600" s="319"/>
    </row>
    <row r="4601" ht="12.75">
      <c r="D4601" s="319"/>
    </row>
    <row r="4602" ht="12.75">
      <c r="D4602" s="319"/>
    </row>
    <row r="4603" ht="12.75">
      <c r="D4603" s="319"/>
    </row>
    <row r="4604" ht="12.75">
      <c r="D4604" s="319"/>
    </row>
    <row r="4605" ht="12.75">
      <c r="D4605" s="319"/>
    </row>
    <row r="4606" ht="12.75">
      <c r="D4606" s="319"/>
    </row>
    <row r="4607" ht="12.75">
      <c r="D4607" s="319"/>
    </row>
    <row r="4608" ht="12.75">
      <c r="D4608" s="319"/>
    </row>
    <row r="4609" ht="12.75">
      <c r="D4609" s="319"/>
    </row>
    <row r="4610" ht="12.75">
      <c r="D4610" s="319"/>
    </row>
    <row r="4611" ht="12.75">
      <c r="D4611" s="319"/>
    </row>
    <row r="4612" ht="12.75">
      <c r="D4612" s="319"/>
    </row>
    <row r="4613" ht="12.75">
      <c r="D4613" s="319"/>
    </row>
    <row r="4614" ht="12.75">
      <c r="D4614" s="319"/>
    </row>
    <row r="4615" ht="12.75">
      <c r="D4615" s="319"/>
    </row>
    <row r="4616" ht="12.75">
      <c r="D4616" s="319"/>
    </row>
    <row r="4617" ht="12.75">
      <c r="D4617" s="319"/>
    </row>
    <row r="4618" ht="12.75">
      <c r="D4618" s="319"/>
    </row>
    <row r="4619" ht="12.75">
      <c r="D4619" s="319"/>
    </row>
    <row r="4620" ht="12.75">
      <c r="D4620" s="319"/>
    </row>
    <row r="4621" ht="12.75">
      <c r="D4621" s="319"/>
    </row>
    <row r="4622" ht="12.75">
      <c r="D4622" s="319"/>
    </row>
    <row r="4623" ht="12.75">
      <c r="D4623" s="319"/>
    </row>
    <row r="4624" ht="12.75">
      <c r="D4624" s="319"/>
    </row>
    <row r="4625" ht="12.75">
      <c r="D4625" s="319"/>
    </row>
    <row r="4626" ht="12.75">
      <c r="D4626" s="319"/>
    </row>
    <row r="4627" ht="12.75">
      <c r="D4627" s="319"/>
    </row>
    <row r="4628" ht="12.75">
      <c r="D4628" s="319"/>
    </row>
    <row r="4629" ht="12.75">
      <c r="D4629" s="319"/>
    </row>
    <row r="4630" ht="12.75">
      <c r="D4630" s="319"/>
    </row>
    <row r="4631" ht="12.75">
      <c r="D4631" s="319"/>
    </row>
    <row r="4632" ht="12.75">
      <c r="D4632" s="319"/>
    </row>
    <row r="4633" ht="12.75">
      <c r="D4633" s="319"/>
    </row>
    <row r="4634" ht="12.75">
      <c r="D4634" s="319"/>
    </row>
    <row r="4635" ht="12.75">
      <c r="D4635" s="319"/>
    </row>
    <row r="4636" ht="12.75">
      <c r="D4636" s="319"/>
    </row>
    <row r="4637" ht="12.75">
      <c r="D4637" s="319"/>
    </row>
    <row r="4638" ht="12.75">
      <c r="D4638" s="319"/>
    </row>
    <row r="4639" ht="12.75">
      <c r="D4639" s="319"/>
    </row>
    <row r="4640" ht="12.75">
      <c r="D4640" s="319"/>
    </row>
    <row r="4641" ht="12.75">
      <c r="D4641" s="319"/>
    </row>
    <row r="4642" ht="12.75">
      <c r="D4642" s="319"/>
    </row>
    <row r="4643" ht="12.75">
      <c r="D4643" s="319"/>
    </row>
    <row r="4644" ht="12.75">
      <c r="D4644" s="319"/>
    </row>
    <row r="4645" ht="12.75">
      <c r="D4645" s="319"/>
    </row>
    <row r="4646" ht="12.75">
      <c r="D4646" s="319"/>
    </row>
    <row r="4647" ht="12.75">
      <c r="D4647" s="319"/>
    </row>
    <row r="4648" ht="12.75">
      <c r="D4648" s="319"/>
    </row>
    <row r="4649" ht="12.75">
      <c r="D4649" s="319"/>
    </row>
    <row r="4650" ht="12.75">
      <c r="D4650" s="319"/>
    </row>
    <row r="4651" ht="12.75">
      <c r="D4651" s="319"/>
    </row>
    <row r="4652" ht="12.75">
      <c r="D4652" s="319"/>
    </row>
    <row r="4653" ht="12.75">
      <c r="D4653" s="319"/>
    </row>
    <row r="4654" ht="12.75">
      <c r="D4654" s="319"/>
    </row>
    <row r="4655" ht="12.75">
      <c r="D4655" s="319"/>
    </row>
    <row r="4656" ht="12.75">
      <c r="D4656" s="319"/>
    </row>
    <row r="4657" ht="12.75">
      <c r="D4657" s="319"/>
    </row>
    <row r="4658" ht="12.75">
      <c r="D4658" s="319"/>
    </row>
    <row r="4659" ht="12.75">
      <c r="D4659" s="319"/>
    </row>
    <row r="4660" ht="12.75">
      <c r="D4660" s="319"/>
    </row>
    <row r="4661" ht="12.75">
      <c r="D4661" s="319"/>
    </row>
    <row r="4662" ht="12.75">
      <c r="D4662" s="319"/>
    </row>
    <row r="4663" ht="12.75">
      <c r="D4663" s="319"/>
    </row>
    <row r="4664" ht="12.75">
      <c r="D4664" s="319"/>
    </row>
    <row r="4665" ht="12.75">
      <c r="D4665" s="319"/>
    </row>
    <row r="4666" ht="12.75">
      <c r="D4666" s="319"/>
    </row>
    <row r="4667" ht="12.75">
      <c r="D4667" s="319"/>
    </row>
    <row r="4668" ht="12.75">
      <c r="D4668" s="319"/>
    </row>
    <row r="4669" ht="12.75">
      <c r="D4669" s="319"/>
    </row>
    <row r="4670" ht="12.75">
      <c r="D4670" s="319"/>
    </row>
    <row r="4671" ht="12.75">
      <c r="D4671" s="319"/>
    </row>
    <row r="4672" ht="12.75">
      <c r="D4672" s="319"/>
    </row>
    <row r="4673" ht="12.75">
      <c r="D4673" s="319"/>
    </row>
    <row r="4674" ht="12.75">
      <c r="D4674" s="319"/>
    </row>
    <row r="4675" ht="12.75">
      <c r="D4675" s="319"/>
    </row>
    <row r="4676" ht="12.75">
      <c r="D4676" s="319"/>
    </row>
    <row r="4677" ht="12.75">
      <c r="D4677" s="319"/>
    </row>
    <row r="4678" ht="12.75">
      <c r="D4678" s="319"/>
    </row>
    <row r="4679" ht="12.75">
      <c r="D4679" s="319"/>
    </row>
    <row r="4680" ht="12.75">
      <c r="D4680" s="319"/>
    </row>
    <row r="4681" ht="12.75">
      <c r="D4681" s="319"/>
    </row>
    <row r="4682" ht="12.75">
      <c r="D4682" s="319"/>
    </row>
    <row r="4683" ht="12.75">
      <c r="D4683" s="319"/>
    </row>
    <row r="4684" ht="12.75">
      <c r="D4684" s="319"/>
    </row>
    <row r="4685" ht="12.75">
      <c r="D4685" s="319"/>
    </row>
    <row r="4686" ht="12.75">
      <c r="D4686" s="319"/>
    </row>
    <row r="4687" ht="12.75">
      <c r="D4687" s="319"/>
    </row>
    <row r="4688" ht="12.75">
      <c r="D4688" s="319"/>
    </row>
    <row r="4689" ht="12.75">
      <c r="D4689" s="319"/>
    </row>
    <row r="4690" ht="12.75">
      <c r="D4690" s="319"/>
    </row>
    <row r="4691" ht="12.75">
      <c r="D4691" s="319"/>
    </row>
    <row r="4692" ht="12.75">
      <c r="D4692" s="319"/>
    </row>
    <row r="4693" ht="12.75">
      <c r="D4693" s="319"/>
    </row>
    <row r="4694" ht="12.75">
      <c r="D4694" s="319"/>
    </row>
    <row r="4695" ht="12.75">
      <c r="D4695" s="319"/>
    </row>
    <row r="4696" ht="12.75">
      <c r="D4696" s="319"/>
    </row>
    <row r="4697" ht="12.75">
      <c r="D4697" s="319"/>
    </row>
    <row r="4698" ht="12.75">
      <c r="D4698" s="319"/>
    </row>
    <row r="4699" ht="12.75">
      <c r="D4699" s="319"/>
    </row>
    <row r="4700" ht="12.75">
      <c r="D4700" s="319"/>
    </row>
    <row r="4701" ht="12.75">
      <c r="D4701" s="319"/>
    </row>
    <row r="4702" ht="12.75">
      <c r="D4702" s="319"/>
    </row>
    <row r="4703" ht="12.75">
      <c r="D4703" s="319"/>
    </row>
    <row r="4704" ht="12.75">
      <c r="D4704" s="319"/>
    </row>
    <row r="4705" ht="12.75">
      <c r="D4705" s="319"/>
    </row>
    <row r="4706" ht="12.75">
      <c r="D4706" s="319"/>
    </row>
    <row r="4707" ht="12.75">
      <c r="D4707" s="319"/>
    </row>
    <row r="4708" ht="12.75">
      <c r="D4708" s="319"/>
    </row>
    <row r="4709" ht="12.75">
      <c r="D4709" s="319"/>
    </row>
    <row r="4710" ht="12.75">
      <c r="D4710" s="319"/>
    </row>
    <row r="4711" ht="12.75">
      <c r="D4711" s="319"/>
    </row>
    <row r="4712" ht="12.75">
      <c r="D4712" s="319"/>
    </row>
    <row r="4713" ht="12.75">
      <c r="D4713" s="319"/>
    </row>
    <row r="4714" ht="12.75">
      <c r="D4714" s="319"/>
    </row>
    <row r="4715" ht="12.75">
      <c r="D4715" s="319"/>
    </row>
    <row r="4716" ht="12.75">
      <c r="D4716" s="319"/>
    </row>
    <row r="4717" ht="12.75">
      <c r="D4717" s="319"/>
    </row>
    <row r="4718" ht="12.75">
      <c r="D4718" s="319"/>
    </row>
    <row r="4719" ht="12.75">
      <c r="D4719" s="319"/>
    </row>
    <row r="4720" ht="12.75">
      <c r="D4720" s="319"/>
    </row>
    <row r="4721" ht="12.75">
      <c r="D4721" s="319"/>
    </row>
    <row r="4722" ht="12.75">
      <c r="D4722" s="319"/>
    </row>
    <row r="4723" ht="12.75">
      <c r="D4723" s="319"/>
    </row>
    <row r="4724" ht="12.75">
      <c r="D4724" s="319"/>
    </row>
    <row r="4725" ht="12.75">
      <c r="D4725" s="319"/>
    </row>
    <row r="4726" ht="12.75">
      <c r="D4726" s="319"/>
    </row>
    <row r="4727" ht="12.75">
      <c r="D4727" s="319"/>
    </row>
    <row r="4728" ht="12.75">
      <c r="D4728" s="319"/>
    </row>
    <row r="4729" ht="12.75">
      <c r="D4729" s="319"/>
    </row>
    <row r="4730" ht="12.75">
      <c r="D4730" s="319"/>
    </row>
    <row r="4731" ht="12.75">
      <c r="D4731" s="319"/>
    </row>
    <row r="4732" ht="12.75">
      <c r="D4732" s="319"/>
    </row>
    <row r="4733" ht="12.75">
      <c r="D4733" s="319"/>
    </row>
    <row r="4734" ht="12.75">
      <c r="D4734" s="319"/>
    </row>
    <row r="4735" ht="12.75">
      <c r="D4735" s="319"/>
    </row>
    <row r="4736" ht="12.75">
      <c r="D4736" s="319"/>
    </row>
    <row r="4737" ht="12.75">
      <c r="D4737" s="319"/>
    </row>
    <row r="4738" ht="12.75">
      <c r="D4738" s="319"/>
    </row>
    <row r="4739" ht="12.75">
      <c r="D4739" s="319"/>
    </row>
    <row r="4740" ht="12.75">
      <c r="D4740" s="319"/>
    </row>
    <row r="4741" ht="12.75">
      <c r="D4741" s="319"/>
    </row>
    <row r="4742" ht="12.75">
      <c r="D4742" s="319"/>
    </row>
    <row r="4743" ht="12.75">
      <c r="D4743" s="319"/>
    </row>
    <row r="4744" ht="12.75">
      <c r="D4744" s="319"/>
    </row>
    <row r="4745" ht="12.75">
      <c r="D4745" s="319"/>
    </row>
    <row r="4746" ht="12.75">
      <c r="D4746" s="319"/>
    </row>
    <row r="4747" ht="12.75">
      <c r="D4747" s="319"/>
    </row>
    <row r="4748" ht="12.75">
      <c r="D4748" s="319"/>
    </row>
    <row r="4749" ht="12.75">
      <c r="D4749" s="319"/>
    </row>
    <row r="4750" ht="12.75">
      <c r="D4750" s="319"/>
    </row>
    <row r="4751" ht="12.75">
      <c r="D4751" s="319"/>
    </row>
    <row r="4752" ht="12.75">
      <c r="D4752" s="319"/>
    </row>
    <row r="4753" ht="12.75">
      <c r="D4753" s="319"/>
    </row>
    <row r="4754" ht="12.75">
      <c r="D4754" s="319"/>
    </row>
    <row r="4755" ht="12.75">
      <c r="D4755" s="319"/>
    </row>
    <row r="4756" ht="12.75">
      <c r="D4756" s="319"/>
    </row>
    <row r="4757" ht="12.75">
      <c r="D4757" s="319"/>
    </row>
    <row r="4758" ht="12.75">
      <c r="D4758" s="319"/>
    </row>
    <row r="4759" ht="12.75">
      <c r="D4759" s="319"/>
    </row>
    <row r="4760" ht="12.75">
      <c r="D4760" s="319"/>
    </row>
    <row r="4761" ht="12.75">
      <c r="D4761" s="319"/>
    </row>
    <row r="4762" ht="12.75">
      <c r="D4762" s="319"/>
    </row>
    <row r="4763" ht="12.75">
      <c r="D4763" s="319"/>
    </row>
    <row r="4764" ht="12.75">
      <c r="D4764" s="319"/>
    </row>
    <row r="4765" ht="12.75">
      <c r="D4765" s="319"/>
    </row>
    <row r="4766" ht="12.75">
      <c r="D4766" s="319"/>
    </row>
    <row r="4767" ht="12.75">
      <c r="D4767" s="319"/>
    </row>
    <row r="4768" ht="12.75">
      <c r="D4768" s="319"/>
    </row>
    <row r="4769" ht="12.75">
      <c r="D4769" s="319"/>
    </row>
    <row r="4770" ht="12.75">
      <c r="D4770" s="319"/>
    </row>
    <row r="4771" ht="12.75">
      <c r="D4771" s="319"/>
    </row>
    <row r="4772" ht="12.75">
      <c r="D4772" s="319"/>
    </row>
    <row r="4773" ht="12.75">
      <c r="D4773" s="319"/>
    </row>
    <row r="4774" ht="12.75">
      <c r="D4774" s="319"/>
    </row>
    <row r="4775" ht="12.75">
      <c r="D4775" s="319"/>
    </row>
    <row r="4776" ht="12.75">
      <c r="D4776" s="319"/>
    </row>
    <row r="4777" ht="12.75">
      <c r="D4777" s="319"/>
    </row>
    <row r="4778" ht="12.75">
      <c r="D4778" s="319"/>
    </row>
    <row r="4779" ht="12.75">
      <c r="D4779" s="319"/>
    </row>
    <row r="4780" ht="12.75">
      <c r="D4780" s="319"/>
    </row>
    <row r="4781" ht="12.75">
      <c r="D4781" s="319"/>
    </row>
    <row r="4782" ht="12.75">
      <c r="D4782" s="319"/>
    </row>
    <row r="4783" ht="12.75">
      <c r="D4783" s="319"/>
    </row>
    <row r="4784" ht="12.75">
      <c r="D4784" s="319"/>
    </row>
    <row r="4785" ht="12.75">
      <c r="D4785" s="319"/>
    </row>
    <row r="4786" ht="12.75">
      <c r="D4786" s="319"/>
    </row>
    <row r="4787" ht="12.75">
      <c r="D4787" s="319"/>
    </row>
    <row r="4788" ht="12.75">
      <c r="D4788" s="319"/>
    </row>
    <row r="4789" ht="12.75">
      <c r="D4789" s="319"/>
    </row>
    <row r="4790" ht="12.75">
      <c r="D4790" s="319"/>
    </row>
    <row r="4791" ht="12.75">
      <c r="D4791" s="319"/>
    </row>
    <row r="4792" ht="12.75">
      <c r="D4792" s="319"/>
    </row>
    <row r="4793" ht="12.75">
      <c r="D4793" s="319"/>
    </row>
    <row r="4794" ht="12.75">
      <c r="D4794" s="319"/>
    </row>
    <row r="4795" ht="12.75">
      <c r="D4795" s="319"/>
    </row>
    <row r="4796" ht="12.75">
      <c r="D4796" s="319"/>
    </row>
    <row r="4797" ht="12.75">
      <c r="D4797" s="319"/>
    </row>
    <row r="4798" ht="12.75">
      <c r="D4798" s="319"/>
    </row>
    <row r="4799" ht="12.75">
      <c r="D4799" s="319"/>
    </row>
    <row r="4800" ht="12.75">
      <c r="D4800" s="319"/>
    </row>
    <row r="4801" ht="12.75">
      <c r="D4801" s="319"/>
    </row>
    <row r="4802" ht="12.75">
      <c r="D4802" s="319"/>
    </row>
    <row r="4803" ht="12.75">
      <c r="D4803" s="319"/>
    </row>
    <row r="4804" ht="12.75">
      <c r="D4804" s="319"/>
    </row>
    <row r="4805" ht="12.75">
      <c r="D4805" s="319"/>
    </row>
    <row r="4806" ht="12.75">
      <c r="D4806" s="319"/>
    </row>
    <row r="4807" ht="12.75">
      <c r="D4807" s="319"/>
    </row>
    <row r="4808" ht="12.75">
      <c r="D4808" s="319"/>
    </row>
    <row r="4809" ht="12.75">
      <c r="D4809" s="319"/>
    </row>
    <row r="4810" ht="12.75">
      <c r="D4810" s="319"/>
    </row>
    <row r="4811" ht="12.75">
      <c r="D4811" s="319"/>
    </row>
    <row r="4812" ht="12.75">
      <c r="D4812" s="319"/>
    </row>
    <row r="4813" ht="12.75">
      <c r="D4813" s="319"/>
    </row>
    <row r="4814" ht="12.75">
      <c r="D4814" s="319"/>
    </row>
    <row r="4815" ht="12.75">
      <c r="D4815" s="319"/>
    </row>
    <row r="4816" ht="12.75">
      <c r="D4816" s="319"/>
    </row>
    <row r="4817" ht="12.75">
      <c r="D4817" s="319"/>
    </row>
    <row r="4818" ht="12.75">
      <c r="D4818" s="319"/>
    </row>
    <row r="4819" ht="12.75">
      <c r="D4819" s="319"/>
    </row>
    <row r="4820" ht="12.75">
      <c r="D4820" s="319"/>
    </row>
    <row r="4821" ht="12.75">
      <c r="D4821" s="319"/>
    </row>
    <row r="4822" ht="12.75">
      <c r="D4822" s="319"/>
    </row>
    <row r="4823" ht="12.75">
      <c r="D4823" s="319"/>
    </row>
    <row r="4824" ht="12.75">
      <c r="D4824" s="319"/>
    </row>
    <row r="4825" ht="12.75">
      <c r="D4825" s="319"/>
    </row>
    <row r="4826" ht="12.75">
      <c r="D4826" s="319"/>
    </row>
    <row r="4827" ht="12.75">
      <c r="D4827" s="319"/>
    </row>
    <row r="4828" ht="12.75">
      <c r="D4828" s="319"/>
    </row>
    <row r="4829" ht="12.75">
      <c r="D4829" s="319"/>
    </row>
    <row r="4830" ht="12.75">
      <c r="D4830" s="319"/>
    </row>
    <row r="4831" ht="12.75">
      <c r="D4831" s="319"/>
    </row>
    <row r="4832" ht="12.75">
      <c r="D4832" s="319"/>
    </row>
    <row r="4833" ht="12.75">
      <c r="D4833" s="319"/>
    </row>
    <row r="4834" ht="12.75">
      <c r="D4834" s="319"/>
    </row>
    <row r="4835" ht="12.75">
      <c r="D4835" s="319"/>
    </row>
    <row r="4836" ht="12.75">
      <c r="D4836" s="319"/>
    </row>
    <row r="4837" ht="12.75">
      <c r="D4837" s="319"/>
    </row>
    <row r="4838" ht="12.75">
      <c r="D4838" s="319"/>
    </row>
    <row r="4839" ht="12.75">
      <c r="D4839" s="319"/>
    </row>
    <row r="4840" ht="12.75">
      <c r="D4840" s="319"/>
    </row>
    <row r="4841" ht="12.75">
      <c r="D4841" s="319"/>
    </row>
    <row r="4842" ht="12.75">
      <c r="D4842" s="319"/>
    </row>
    <row r="4843" ht="12.75">
      <c r="D4843" s="319"/>
    </row>
    <row r="4844" ht="12.75">
      <c r="D4844" s="319"/>
    </row>
    <row r="4845" ht="12.75">
      <c r="D4845" s="319"/>
    </row>
    <row r="4846" ht="12.75">
      <c r="D4846" s="319"/>
    </row>
    <row r="4847" ht="12.75">
      <c r="D4847" s="319"/>
    </row>
    <row r="4848" ht="12.75">
      <c r="D4848" s="319"/>
    </row>
    <row r="4849" ht="12.75">
      <c r="D4849" s="319"/>
    </row>
    <row r="4850" ht="12.75">
      <c r="D4850" s="319"/>
    </row>
    <row r="4851" ht="12.75">
      <c r="D4851" s="319"/>
    </row>
    <row r="4852" ht="12.75">
      <c r="D4852" s="319"/>
    </row>
    <row r="4853" ht="12.75">
      <c r="D4853" s="319"/>
    </row>
    <row r="4854" ht="12.75">
      <c r="D4854" s="319"/>
    </row>
    <row r="4855" ht="12.75">
      <c r="D4855" s="319"/>
    </row>
    <row r="4856" ht="12.75">
      <c r="D4856" s="319"/>
    </row>
    <row r="4857" ht="12.75">
      <c r="D4857" s="319"/>
    </row>
    <row r="4858" ht="12.75">
      <c r="D4858" s="319"/>
    </row>
    <row r="4859" ht="12.75">
      <c r="D4859" s="319"/>
    </row>
    <row r="4860" ht="12.75">
      <c r="D4860" s="319"/>
    </row>
    <row r="4861" ht="12.75">
      <c r="D4861" s="319"/>
    </row>
    <row r="4862" ht="12.75">
      <c r="D4862" s="319"/>
    </row>
    <row r="4863" ht="12.75">
      <c r="D4863" s="319"/>
    </row>
    <row r="4864" ht="12.75">
      <c r="D4864" s="319"/>
    </row>
    <row r="4865" ht="12.75">
      <c r="D4865" s="319"/>
    </row>
    <row r="4866" ht="12.75">
      <c r="D4866" s="319"/>
    </row>
    <row r="4867" ht="12.75">
      <c r="D4867" s="319"/>
    </row>
    <row r="4868" ht="12.75">
      <c r="D4868" s="319"/>
    </row>
    <row r="4869" ht="12.75">
      <c r="D4869" s="319"/>
    </row>
    <row r="4870" ht="12.75">
      <c r="D4870" s="319"/>
    </row>
    <row r="4871" ht="12.75">
      <c r="D4871" s="319"/>
    </row>
    <row r="4872" ht="12.75">
      <c r="D4872" s="319"/>
    </row>
    <row r="4873" ht="12.75">
      <c r="D4873" s="319"/>
    </row>
    <row r="4874" ht="12.75">
      <c r="D4874" s="319"/>
    </row>
    <row r="4875" ht="12.75">
      <c r="D4875" s="319"/>
    </row>
    <row r="4876" ht="12.75">
      <c r="D4876" s="319"/>
    </row>
    <row r="4877" ht="12.75">
      <c r="D4877" s="319"/>
    </row>
    <row r="4878" ht="12.75">
      <c r="D4878" s="319"/>
    </row>
    <row r="4879" ht="12.75">
      <c r="D4879" s="319"/>
    </row>
    <row r="4880" ht="12.75">
      <c r="D4880" s="319"/>
    </row>
    <row r="4881" ht="12.75">
      <c r="D4881" s="319"/>
    </row>
    <row r="4882" ht="12.75">
      <c r="D4882" s="319"/>
    </row>
    <row r="4883" ht="12.75">
      <c r="D4883" s="319"/>
    </row>
    <row r="4884" ht="12.75">
      <c r="D4884" s="319"/>
    </row>
    <row r="4885" ht="12.75">
      <c r="D4885" s="319"/>
    </row>
    <row r="4886" ht="12.75">
      <c r="D4886" s="319"/>
    </row>
    <row r="4887" ht="12.75">
      <c r="D4887" s="319"/>
    </row>
    <row r="4888" ht="12.75">
      <c r="D4888" s="319"/>
    </row>
    <row r="4889" ht="12.75">
      <c r="D4889" s="319"/>
    </row>
    <row r="4890" ht="12.75">
      <c r="D4890" s="319"/>
    </row>
    <row r="4891" ht="12.75">
      <c r="D4891" s="319"/>
    </row>
    <row r="4892" ht="12.75">
      <c r="D4892" s="319"/>
    </row>
    <row r="4893" ht="12.75">
      <c r="D4893" s="319"/>
    </row>
    <row r="4894" ht="12.75">
      <c r="D4894" s="319"/>
    </row>
    <row r="4895" ht="12.75">
      <c r="D4895" s="319"/>
    </row>
    <row r="4896" ht="12.75">
      <c r="D4896" s="319"/>
    </row>
    <row r="4897" ht="12.75">
      <c r="D4897" s="319"/>
    </row>
    <row r="4898" ht="12.75">
      <c r="D4898" s="319"/>
    </row>
    <row r="4899" ht="12.75">
      <c r="D4899" s="319"/>
    </row>
    <row r="4900" ht="12.75">
      <c r="D4900" s="319"/>
    </row>
    <row r="4901" ht="12.75">
      <c r="D4901" s="319"/>
    </row>
    <row r="4902" ht="12.75">
      <c r="D4902" s="319"/>
    </row>
    <row r="4903" ht="12.75">
      <c r="D4903" s="319"/>
    </row>
    <row r="4904" ht="12.75">
      <c r="D4904" s="319"/>
    </row>
    <row r="4905" ht="12.75">
      <c r="D4905" s="319"/>
    </row>
    <row r="4906" ht="12.75">
      <c r="D4906" s="319"/>
    </row>
    <row r="4907" ht="12.75">
      <c r="D4907" s="319"/>
    </row>
    <row r="4908" ht="12.75">
      <c r="D4908" s="319"/>
    </row>
    <row r="4909" ht="12.75">
      <c r="D4909" s="319"/>
    </row>
    <row r="4910" ht="12.75">
      <c r="D4910" s="319"/>
    </row>
    <row r="4911" ht="12.75">
      <c r="D4911" s="319"/>
    </row>
    <row r="4912" ht="12.75">
      <c r="D4912" s="319"/>
    </row>
    <row r="4913" ht="12.75">
      <c r="D4913" s="319"/>
    </row>
    <row r="4914" ht="12.75">
      <c r="D4914" s="319"/>
    </row>
    <row r="4915" ht="12.75">
      <c r="D4915" s="319"/>
    </row>
    <row r="4916" ht="12.75">
      <c r="D4916" s="319"/>
    </row>
    <row r="4917" ht="12.75">
      <c r="D4917" s="319"/>
    </row>
    <row r="4918" ht="12.75">
      <c r="D4918" s="319"/>
    </row>
    <row r="4919" ht="12.75">
      <c r="D4919" s="319"/>
    </row>
    <row r="4920" ht="12.75">
      <c r="D4920" s="319"/>
    </row>
    <row r="4921" ht="12.75">
      <c r="D4921" s="319"/>
    </row>
    <row r="4922" ht="12.75">
      <c r="D4922" s="319"/>
    </row>
    <row r="4923" ht="12.75">
      <c r="D4923" s="319"/>
    </row>
    <row r="4924" ht="12.75">
      <c r="D4924" s="319"/>
    </row>
    <row r="4925" ht="12.75">
      <c r="D4925" s="319"/>
    </row>
    <row r="4926" ht="12.75">
      <c r="D4926" s="319"/>
    </row>
    <row r="4927" ht="12.75">
      <c r="D4927" s="319"/>
    </row>
    <row r="4928" ht="12.75">
      <c r="D4928" s="319"/>
    </row>
    <row r="4929" ht="12.75">
      <c r="D4929" s="319"/>
    </row>
    <row r="4930" ht="12.75">
      <c r="D4930" s="319"/>
    </row>
    <row r="4931" ht="12.75">
      <c r="D4931" s="319"/>
    </row>
    <row r="4932" ht="12.75">
      <c r="D4932" s="319"/>
    </row>
    <row r="4933" ht="12.75">
      <c r="D4933" s="319"/>
    </row>
    <row r="4934" ht="12.75">
      <c r="D4934" s="319"/>
    </row>
    <row r="4935" ht="12.75">
      <c r="D4935" s="319"/>
    </row>
    <row r="4936" ht="12.75">
      <c r="D4936" s="319"/>
    </row>
    <row r="4937" ht="12.75">
      <c r="D4937" s="319"/>
    </row>
    <row r="4938" ht="12.75">
      <c r="D4938" s="319"/>
    </row>
    <row r="4939" ht="12.75">
      <c r="D4939" s="319"/>
    </row>
    <row r="4940" ht="12.75">
      <c r="D4940" s="319"/>
    </row>
    <row r="4941" ht="12.75">
      <c r="D4941" s="319"/>
    </row>
    <row r="4942" ht="12.75">
      <c r="D4942" s="319"/>
    </row>
    <row r="4943" ht="12.75">
      <c r="D4943" s="319"/>
    </row>
    <row r="4944" ht="12.75">
      <c r="D4944" s="319"/>
    </row>
    <row r="4945" ht="12.75">
      <c r="D4945" s="319"/>
    </row>
    <row r="4946" ht="12.75">
      <c r="D4946" s="319"/>
    </row>
    <row r="4947" ht="12.75">
      <c r="D4947" s="319"/>
    </row>
    <row r="4948" ht="12.75">
      <c r="D4948" s="319"/>
    </row>
    <row r="4949" ht="12.75">
      <c r="D4949" s="319"/>
    </row>
    <row r="4950" ht="12.75">
      <c r="D4950" s="319"/>
    </row>
    <row r="4951" ht="12.75">
      <c r="D4951" s="319"/>
    </row>
    <row r="4952" ht="12.75">
      <c r="D4952" s="319"/>
    </row>
    <row r="4953" ht="12.75">
      <c r="D4953" s="319"/>
    </row>
    <row r="4954" ht="12.75">
      <c r="D4954" s="319"/>
    </row>
    <row r="4955" ht="12.75">
      <c r="D4955" s="319"/>
    </row>
    <row r="4956" ht="12.75">
      <c r="D4956" s="319"/>
    </row>
    <row r="4957" ht="12.75">
      <c r="D4957" s="319"/>
    </row>
    <row r="4958" ht="12.75">
      <c r="D4958" s="319"/>
    </row>
    <row r="4959" ht="12.75">
      <c r="D4959" s="319"/>
    </row>
    <row r="4960" ht="12.75">
      <c r="D4960" s="319"/>
    </row>
    <row r="4961" ht="12.75">
      <c r="D4961" s="319"/>
    </row>
    <row r="4962" ht="12.75">
      <c r="D4962" s="319"/>
    </row>
    <row r="4963" ht="12.75">
      <c r="D4963" s="319"/>
    </row>
    <row r="4964" ht="12.75">
      <c r="D4964" s="319"/>
    </row>
    <row r="4965" ht="12.75">
      <c r="D4965" s="319"/>
    </row>
    <row r="4966" ht="12.75">
      <c r="D4966" s="319"/>
    </row>
    <row r="4967" ht="12.75">
      <c r="D4967" s="319"/>
    </row>
    <row r="4968" ht="12.75">
      <c r="D4968" s="319"/>
    </row>
    <row r="4969" ht="12.75">
      <c r="D4969" s="319"/>
    </row>
    <row r="4970" ht="12.75">
      <c r="D4970" s="319"/>
    </row>
    <row r="4971" ht="12.75">
      <c r="D4971" s="319"/>
    </row>
    <row r="4972" ht="12.75">
      <c r="D4972" s="319"/>
    </row>
    <row r="4973" ht="12.75">
      <c r="D4973" s="319"/>
    </row>
    <row r="4974" ht="12.75">
      <c r="D4974" s="319"/>
    </row>
    <row r="4975" ht="12.75">
      <c r="D4975" s="319"/>
    </row>
    <row r="4976" ht="12.75">
      <c r="D4976" s="319"/>
    </row>
    <row r="4977" ht="12.75">
      <c r="D4977" s="319"/>
    </row>
    <row r="4978" ht="12.75">
      <c r="D4978" s="319"/>
    </row>
    <row r="4979" ht="12.75">
      <c r="D4979" s="319"/>
    </row>
    <row r="4980" ht="12.75">
      <c r="D4980" s="319"/>
    </row>
    <row r="4981" ht="12.75">
      <c r="D4981" s="319"/>
    </row>
    <row r="4982" ht="12.75">
      <c r="D4982" s="319"/>
    </row>
    <row r="4983" ht="12.75">
      <c r="D4983" s="319"/>
    </row>
    <row r="4984" ht="12.75">
      <c r="D4984" s="319"/>
    </row>
    <row r="4985" ht="12.75">
      <c r="D4985" s="319"/>
    </row>
    <row r="4986" ht="12.75">
      <c r="D4986" s="319"/>
    </row>
    <row r="4987" ht="12.75">
      <c r="D4987" s="319"/>
    </row>
    <row r="4988" ht="12.75">
      <c r="D4988" s="319"/>
    </row>
    <row r="4989" ht="12.75">
      <c r="D4989" s="319"/>
    </row>
    <row r="4990" ht="12.75">
      <c r="D4990" s="319"/>
    </row>
    <row r="4991" ht="12.75">
      <c r="D4991" s="319"/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29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34">
      <selection activeCell="B52" sqref="B52"/>
    </sheetView>
  </sheetViews>
  <sheetFormatPr defaultColWidth="9.00390625" defaultRowHeight="12.75"/>
  <cols>
    <col min="1" max="1" width="6.25390625" style="577" customWidth="1"/>
    <col min="2" max="2" width="68.00390625" style="577" customWidth="1"/>
    <col min="3" max="3" width="16.125" style="577" customWidth="1"/>
    <col min="4" max="16384" width="9.125" style="577" customWidth="1"/>
  </cols>
  <sheetData>
    <row r="1" spans="1:3" s="561" customFormat="1" ht="12.75">
      <c r="A1" s="559" t="s">
        <v>740</v>
      </c>
      <c r="B1" s="560" t="s">
        <v>741</v>
      </c>
      <c r="C1" s="560"/>
    </row>
    <row r="2" spans="1:3" s="561" customFormat="1" ht="12.75">
      <c r="A2" s="559" t="s">
        <v>742</v>
      </c>
      <c r="B2" s="562" t="s">
        <v>129</v>
      </c>
      <c r="C2" s="560"/>
    </row>
    <row r="3" spans="1:3" s="561" customFormat="1" ht="12.75">
      <c r="A3" s="559" t="s">
        <v>743</v>
      </c>
      <c r="B3" s="562" t="s">
        <v>744</v>
      </c>
      <c r="C3" s="560"/>
    </row>
    <row r="4" s="561" customFormat="1" ht="3" customHeight="1">
      <c r="A4" s="561" t="s">
        <v>732</v>
      </c>
    </row>
    <row r="5" spans="1:3" s="565" customFormat="1" ht="12.75">
      <c r="A5" s="563" t="s">
        <v>745</v>
      </c>
      <c r="B5" s="563" t="s">
        <v>746</v>
      </c>
      <c r="C5" s="564" t="s">
        <v>747</v>
      </c>
    </row>
    <row r="6" spans="1:3" s="561" customFormat="1" ht="18" customHeight="1">
      <c r="A6" s="566" t="s">
        <v>732</v>
      </c>
      <c r="B6" s="566"/>
      <c r="C6" s="566"/>
    </row>
    <row r="7" spans="1:3" s="561" customFormat="1" ht="18" customHeight="1">
      <c r="A7" s="566" t="s">
        <v>732</v>
      </c>
      <c r="B7" s="566"/>
      <c r="C7" s="566"/>
    </row>
    <row r="8" spans="1:3" s="561" customFormat="1" ht="18" customHeight="1">
      <c r="A8" s="566" t="s">
        <v>732</v>
      </c>
      <c r="B8" s="566"/>
      <c r="C8" s="566"/>
    </row>
    <row r="9" spans="1:2" s="567" customFormat="1" ht="18" customHeight="1">
      <c r="A9" s="567" t="s">
        <v>732</v>
      </c>
      <c r="B9" s="567" t="s">
        <v>748</v>
      </c>
    </row>
    <row r="10" spans="1:3" s="561" customFormat="1" ht="18" customHeight="1">
      <c r="A10" s="566" t="s">
        <v>732</v>
      </c>
      <c r="B10" s="566"/>
      <c r="C10" s="566"/>
    </row>
    <row r="11" spans="1:3" s="561" customFormat="1" ht="18" customHeight="1">
      <c r="A11" s="566" t="s">
        <v>732</v>
      </c>
      <c r="B11" s="566"/>
      <c r="C11" s="566"/>
    </row>
    <row r="12" spans="1:3" s="561" customFormat="1" ht="18" customHeight="1">
      <c r="A12" s="566" t="s">
        <v>732</v>
      </c>
      <c r="B12" s="566"/>
      <c r="C12" s="566"/>
    </row>
    <row r="13" spans="1:3" s="570" customFormat="1" ht="18">
      <c r="A13" s="568" t="s">
        <v>749</v>
      </c>
      <c r="B13" s="560" t="s">
        <v>750</v>
      </c>
      <c r="C13" s="569">
        <f>SUM('El. 4NP pol'!F8+'El. 4NP pol'!F9+'El. 4NP pol'!F10+'El. 4NP pol'!F11+'El. 4NP pol'!F12+'El. 4NP pol'!F13+'El. 4NP pol'!F14+'El. 4NP pol'!F15+'El. 4NP pol'!F16+'El. 4NP pol'!F17+'El. 4NP pol'!F18+'El. 4NP pol'!F19+'El. 4NP pol'!F20+'El. 4NP pol'!F21+'El. 4NP pol'!F22+'El. 4NP pol'!F23+'El. 4NP pol'!F24+'El. 4NP pol'!F25+'El. 4NP pol'!F26)</f>
        <v>0</v>
      </c>
    </row>
    <row r="14" spans="1:3" s="570" customFormat="1" ht="18">
      <c r="A14" s="568" t="s">
        <v>751</v>
      </c>
      <c r="B14" s="560" t="s">
        <v>752</v>
      </c>
      <c r="C14" s="569">
        <f>SUM('El. 4NP pol'!F30+'El. 4NP pol'!F31)</f>
        <v>0</v>
      </c>
    </row>
    <row r="15" spans="1:3" s="570" customFormat="1" ht="18">
      <c r="A15" s="568" t="s">
        <v>753</v>
      </c>
      <c r="B15" s="560" t="s">
        <v>754</v>
      </c>
      <c r="C15" s="569">
        <f>SUM('El. 4NP pol'!F35+'El. 4NP pol'!F36+'El. 4NP pol'!F37+'El. 4NP pol'!F38+'El. 4NP pol'!F41+'El. 4NP pol'!F42+'El. 4NP pol'!F43+'El. 4NP pol'!F44+'El. 4NP pol'!F45)</f>
        <v>0</v>
      </c>
    </row>
    <row r="16" spans="1:3" s="570" customFormat="1" ht="18">
      <c r="A16" s="568" t="s">
        <v>755</v>
      </c>
      <c r="B16" s="560" t="s">
        <v>756</v>
      </c>
      <c r="C16" s="569">
        <f>SUM('El. 4NP pol'!F49+'El. 4NP pol'!F50+'El. 4NP pol'!F51+'El. 4NP pol'!F52)</f>
        <v>0</v>
      </c>
    </row>
    <row r="17" spans="1:3" s="570" customFormat="1" ht="18">
      <c r="A17" s="568" t="s">
        <v>757</v>
      </c>
      <c r="B17" s="560" t="s">
        <v>758</v>
      </c>
      <c r="C17" s="569">
        <f>SUM('El. 4NP pol'!F56)</f>
        <v>0</v>
      </c>
    </row>
    <row r="18" spans="1:3" s="574" customFormat="1" ht="18">
      <c r="A18" s="571" t="s">
        <v>757</v>
      </c>
      <c r="B18" s="572" t="s">
        <v>759</v>
      </c>
      <c r="C18" s="573">
        <f>SUM(C13:C17)</f>
        <v>0</v>
      </c>
    </row>
    <row r="19" spans="1:3" s="561" customFormat="1" ht="18" customHeight="1">
      <c r="A19" s="566" t="s">
        <v>732</v>
      </c>
      <c r="B19" s="566"/>
      <c r="C19" s="566"/>
    </row>
    <row r="20" spans="1:3" s="561" customFormat="1" ht="18" customHeight="1">
      <c r="A20" s="328" t="s">
        <v>533</v>
      </c>
      <c r="B20" s="328"/>
      <c r="C20" s="595"/>
    </row>
    <row r="21" spans="1:3" s="561" customFormat="1" ht="18" customHeight="1">
      <c r="A21" s="328" t="s">
        <v>534</v>
      </c>
      <c r="B21" s="328"/>
      <c r="C21" s="595"/>
    </row>
    <row r="22" spans="1:3" s="561" customFormat="1" ht="18" customHeight="1">
      <c r="A22" s="328" t="s">
        <v>535</v>
      </c>
      <c r="B22" s="328"/>
      <c r="C22" s="328">
        <f>C20*0.15</f>
        <v>0</v>
      </c>
    </row>
    <row r="23" spans="1:3" s="568" customFormat="1" ht="18" customHeight="1">
      <c r="A23" s="328" t="s">
        <v>536</v>
      </c>
      <c r="B23" s="328"/>
      <c r="C23" s="328">
        <f>C21*0.21</f>
        <v>0</v>
      </c>
    </row>
    <row r="24" spans="1:3" s="561" customFormat="1" ht="18" customHeight="1">
      <c r="A24" s="343" t="s">
        <v>537</v>
      </c>
      <c r="B24" s="329"/>
      <c r="C24" s="329"/>
    </row>
    <row r="25" spans="1:3" s="561" customFormat="1" ht="18" customHeight="1">
      <c r="A25" s="566" t="s">
        <v>732</v>
      </c>
      <c r="B25" s="566"/>
      <c r="C25" s="566"/>
    </row>
    <row r="26" spans="1:3" s="561" customFormat="1" ht="18" customHeight="1">
      <c r="A26" s="566" t="s">
        <v>732</v>
      </c>
      <c r="B26" s="566"/>
      <c r="C26" s="566"/>
    </row>
    <row r="27" spans="1:3" s="561" customFormat="1" ht="18" customHeight="1">
      <c r="A27" s="566" t="s">
        <v>732</v>
      </c>
      <c r="B27" s="566"/>
      <c r="C27" s="566"/>
    </row>
    <row r="28" spans="1:3" s="561" customFormat="1" ht="18" customHeight="1">
      <c r="A28" s="566" t="s">
        <v>732</v>
      </c>
      <c r="B28" s="566"/>
      <c r="C28" s="566"/>
    </row>
    <row r="29" spans="1:3" s="561" customFormat="1" ht="18" customHeight="1">
      <c r="A29" s="566" t="s">
        <v>732</v>
      </c>
      <c r="B29" s="566"/>
      <c r="C29" s="566"/>
    </row>
    <row r="30" spans="1:3" s="561" customFormat="1" ht="18" customHeight="1">
      <c r="A30" s="566" t="s">
        <v>732</v>
      </c>
      <c r="B30" s="566"/>
      <c r="C30" s="566"/>
    </row>
    <row r="31" spans="1:3" s="561" customFormat="1" ht="18" customHeight="1">
      <c r="A31" s="566" t="s">
        <v>732</v>
      </c>
      <c r="B31" s="566"/>
      <c r="C31" s="566"/>
    </row>
    <row r="32" spans="1:3" s="561" customFormat="1" ht="18" customHeight="1">
      <c r="A32" s="566" t="s">
        <v>732</v>
      </c>
      <c r="B32" s="566"/>
      <c r="C32" s="566"/>
    </row>
    <row r="33" spans="1:3" s="561" customFormat="1" ht="18" customHeight="1">
      <c r="A33" s="566" t="s">
        <v>732</v>
      </c>
      <c r="B33" s="566"/>
      <c r="C33" s="566"/>
    </row>
    <row r="34" spans="1:3" s="561" customFormat="1" ht="18" customHeight="1">
      <c r="A34" s="566" t="s">
        <v>732</v>
      </c>
      <c r="B34" s="566"/>
      <c r="C34" s="566"/>
    </row>
    <row r="35" spans="1:3" s="561" customFormat="1" ht="18" customHeight="1">
      <c r="A35" s="566" t="s">
        <v>732</v>
      </c>
      <c r="B35" s="566"/>
      <c r="C35" s="566"/>
    </row>
    <row r="36" spans="1:3" s="561" customFormat="1" ht="18" customHeight="1">
      <c r="A36" s="566" t="s">
        <v>732</v>
      </c>
      <c r="B36" s="566"/>
      <c r="C36" s="566"/>
    </row>
    <row r="37" spans="1:3" s="561" customFormat="1" ht="18" customHeight="1">
      <c r="A37" s="566" t="s">
        <v>732</v>
      </c>
      <c r="B37" s="566"/>
      <c r="C37" s="566"/>
    </row>
    <row r="38" spans="1:3" s="561" customFormat="1" ht="18" customHeight="1">
      <c r="A38" s="566" t="s">
        <v>732</v>
      </c>
      <c r="B38" s="566"/>
      <c r="C38" s="566"/>
    </row>
    <row r="39" spans="1:3" s="561" customFormat="1" ht="18" customHeight="1">
      <c r="A39" s="566" t="s">
        <v>732</v>
      </c>
      <c r="B39" s="566"/>
      <c r="C39" s="566"/>
    </row>
    <row r="40" spans="1:3" s="561" customFormat="1" ht="18" customHeight="1">
      <c r="A40" s="566" t="s">
        <v>732</v>
      </c>
      <c r="B40" s="566"/>
      <c r="C40" s="566"/>
    </row>
    <row r="41" s="575" customFormat="1" ht="18" customHeight="1"/>
    <row r="42" s="574" customFormat="1" ht="18">
      <c r="B42" s="576"/>
    </row>
  </sheetData>
  <sheetProtection/>
  <printOptions/>
  <pageMargins left="0.393" right="0.393" top="0.393" bottom="0.787" header="0.512" footer="0.512"/>
  <pageSetup horizontalDpi="600" verticalDpi="600" orientation="portrait" paperSize="9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0">
      <selection activeCell="G69" sqref="G69"/>
    </sheetView>
  </sheetViews>
  <sheetFormatPr defaultColWidth="9.00390625" defaultRowHeight="12.75"/>
  <cols>
    <col min="1" max="1" width="4.625" style="577" customWidth="1"/>
    <col min="2" max="2" width="54.25390625" style="577" customWidth="1"/>
    <col min="3" max="3" width="4.875" style="577" customWidth="1"/>
    <col min="4" max="4" width="4.75390625" style="577" customWidth="1"/>
    <col min="5" max="5" width="12.625" style="577" customWidth="1"/>
    <col min="6" max="6" width="12.75390625" style="577" customWidth="1"/>
    <col min="7" max="16384" width="9.125" style="577" customWidth="1"/>
  </cols>
  <sheetData>
    <row r="1" spans="1:6" s="581" customFormat="1" ht="14.25">
      <c r="A1" s="578" t="s">
        <v>740</v>
      </c>
      <c r="B1" s="579" t="s">
        <v>741</v>
      </c>
      <c r="C1" s="580"/>
      <c r="D1" s="580"/>
      <c r="E1" s="580"/>
      <c r="F1" s="580"/>
    </row>
    <row r="2" spans="1:6" s="581" customFormat="1" ht="14.25">
      <c r="A2" s="578" t="s">
        <v>742</v>
      </c>
      <c r="B2" s="582" t="str">
        <f>'El. 4NP KL'!B2</f>
        <v>4NP</v>
      </c>
      <c r="C2" s="583"/>
      <c r="D2" s="583"/>
      <c r="E2" s="583"/>
      <c r="F2" s="583"/>
    </row>
    <row r="3" spans="1:6" s="581" customFormat="1" ht="14.25">
      <c r="A3" s="578" t="s">
        <v>743</v>
      </c>
      <c r="B3" s="582" t="s">
        <v>744</v>
      </c>
      <c r="C3" s="583"/>
      <c r="D3" s="583"/>
      <c r="E3" s="583"/>
      <c r="F3" s="583"/>
    </row>
    <row r="4" spans="1:6" s="561" customFormat="1" ht="3" customHeight="1">
      <c r="A4" s="584" t="s">
        <v>732</v>
      </c>
      <c r="B4" s="584"/>
      <c r="C4" s="584"/>
      <c r="D4" s="584"/>
      <c r="E4" s="584"/>
      <c r="F4" s="584"/>
    </row>
    <row r="5" spans="1:6" s="588" customFormat="1" ht="14.25" customHeight="1">
      <c r="A5" s="585" t="s">
        <v>745</v>
      </c>
      <c r="B5" s="585" t="s">
        <v>746</v>
      </c>
      <c r="C5" s="585" t="s">
        <v>760</v>
      </c>
      <c r="D5" s="585" t="s">
        <v>761</v>
      </c>
      <c r="E5" s="586" t="s">
        <v>762</v>
      </c>
      <c r="F5" s="587" t="s">
        <v>747</v>
      </c>
    </row>
    <row r="6" spans="1:6" s="581" customFormat="1" ht="14.25">
      <c r="A6" s="589" t="s">
        <v>732</v>
      </c>
      <c r="B6" s="590" t="s">
        <v>750</v>
      </c>
      <c r="C6" s="589"/>
      <c r="D6" s="589"/>
      <c r="E6" s="589"/>
      <c r="F6" s="589"/>
    </row>
    <row r="7" spans="1:6" s="575" customFormat="1" ht="7.5" customHeight="1">
      <c r="A7" s="589" t="s">
        <v>732</v>
      </c>
      <c r="B7" s="589"/>
      <c r="C7" s="589"/>
      <c r="D7" s="589"/>
      <c r="E7" s="589"/>
      <c r="F7" s="589"/>
    </row>
    <row r="8" spans="1:6" s="581" customFormat="1" ht="14.25">
      <c r="A8" s="579" t="s">
        <v>749</v>
      </c>
      <c r="B8" s="591" t="s">
        <v>763</v>
      </c>
      <c r="C8" s="579" t="s">
        <v>764</v>
      </c>
      <c r="D8" s="579">
        <v>3</v>
      </c>
      <c r="E8" s="592"/>
      <c r="F8" s="592">
        <f aca="true" t="shared" si="0" ref="F8:F26">D8*E8</f>
        <v>0</v>
      </c>
    </row>
    <row r="9" spans="1:6" s="581" customFormat="1" ht="14.25">
      <c r="A9" s="579" t="s">
        <v>751</v>
      </c>
      <c r="B9" s="591" t="s">
        <v>765</v>
      </c>
      <c r="C9" s="579" t="s">
        <v>764</v>
      </c>
      <c r="D9" s="579">
        <v>10</v>
      </c>
      <c r="E9" s="592"/>
      <c r="F9" s="592">
        <f t="shared" si="0"/>
        <v>0</v>
      </c>
    </row>
    <row r="10" spans="1:6" s="581" customFormat="1" ht="14.25">
      <c r="A10" s="579" t="s">
        <v>753</v>
      </c>
      <c r="B10" s="591" t="s">
        <v>766</v>
      </c>
      <c r="C10" s="579" t="s">
        <v>764</v>
      </c>
      <c r="D10" s="579">
        <v>2</v>
      </c>
      <c r="E10" s="592"/>
      <c r="F10" s="592">
        <f t="shared" si="0"/>
        <v>0</v>
      </c>
    </row>
    <row r="11" spans="1:6" s="581" customFormat="1" ht="14.25">
      <c r="A11" s="579" t="s">
        <v>755</v>
      </c>
      <c r="B11" s="591" t="s">
        <v>767</v>
      </c>
      <c r="C11" s="579" t="s">
        <v>768</v>
      </c>
      <c r="D11" s="579">
        <v>140</v>
      </c>
      <c r="E11" s="592"/>
      <c r="F11" s="592">
        <f t="shared" si="0"/>
        <v>0</v>
      </c>
    </row>
    <row r="12" spans="1:6" s="581" customFormat="1" ht="14.25">
      <c r="A12" s="579" t="s">
        <v>757</v>
      </c>
      <c r="B12" s="591" t="s">
        <v>769</v>
      </c>
      <c r="C12" s="579" t="s">
        <v>768</v>
      </c>
      <c r="D12" s="579">
        <v>40</v>
      </c>
      <c r="E12" s="592"/>
      <c r="F12" s="592">
        <f t="shared" si="0"/>
        <v>0</v>
      </c>
    </row>
    <row r="13" spans="1:6" s="581" customFormat="1" ht="14.25">
      <c r="A13" s="579" t="s">
        <v>770</v>
      </c>
      <c r="B13" s="591" t="s">
        <v>771</v>
      </c>
      <c r="C13" s="579" t="s">
        <v>768</v>
      </c>
      <c r="D13" s="579">
        <v>200</v>
      </c>
      <c r="E13" s="592"/>
      <c r="F13" s="592">
        <f t="shared" si="0"/>
        <v>0</v>
      </c>
    </row>
    <row r="14" spans="1:6" s="581" customFormat="1" ht="14.25">
      <c r="A14" s="579" t="s">
        <v>772</v>
      </c>
      <c r="B14" s="591" t="s">
        <v>773</v>
      </c>
      <c r="C14" s="579" t="s">
        <v>768</v>
      </c>
      <c r="D14" s="579">
        <v>52</v>
      </c>
      <c r="E14" s="592"/>
      <c r="F14" s="592">
        <f t="shared" si="0"/>
        <v>0</v>
      </c>
    </row>
    <row r="15" spans="1:6" s="581" customFormat="1" ht="14.25">
      <c r="A15" s="579" t="s">
        <v>774</v>
      </c>
      <c r="B15" s="591" t="s">
        <v>775</v>
      </c>
      <c r="C15" s="579" t="s">
        <v>768</v>
      </c>
      <c r="D15" s="579">
        <v>60</v>
      </c>
      <c r="E15" s="592"/>
      <c r="F15" s="592">
        <f t="shared" si="0"/>
        <v>0</v>
      </c>
    </row>
    <row r="16" spans="1:6" s="581" customFormat="1" ht="14.25">
      <c r="A16" s="579" t="s">
        <v>776</v>
      </c>
      <c r="B16" s="591" t="s">
        <v>777</v>
      </c>
      <c r="C16" s="579" t="s">
        <v>768</v>
      </c>
      <c r="D16" s="579">
        <v>6</v>
      </c>
      <c r="E16" s="592"/>
      <c r="F16" s="592">
        <f t="shared" si="0"/>
        <v>0</v>
      </c>
    </row>
    <row r="17" spans="1:6" s="581" customFormat="1" ht="14.25">
      <c r="A17" s="579" t="s">
        <v>778</v>
      </c>
      <c r="B17" s="591" t="s">
        <v>779</v>
      </c>
      <c r="C17" s="579" t="s">
        <v>768</v>
      </c>
      <c r="D17" s="579">
        <v>15</v>
      </c>
      <c r="E17" s="592"/>
      <c r="F17" s="592">
        <f t="shared" si="0"/>
        <v>0</v>
      </c>
    </row>
    <row r="18" spans="1:6" s="581" customFormat="1" ht="27" customHeight="1">
      <c r="A18" s="579" t="s">
        <v>780</v>
      </c>
      <c r="B18" s="591" t="s">
        <v>781</v>
      </c>
      <c r="C18" s="579" t="s">
        <v>764</v>
      </c>
      <c r="D18" s="579">
        <v>5</v>
      </c>
      <c r="E18" s="592"/>
      <c r="F18" s="592">
        <f t="shared" si="0"/>
        <v>0</v>
      </c>
    </row>
    <row r="19" spans="1:6" s="581" customFormat="1" ht="26.25" customHeight="1">
      <c r="A19" s="579" t="s">
        <v>782</v>
      </c>
      <c r="B19" s="591" t="s">
        <v>783</v>
      </c>
      <c r="C19" s="579" t="s">
        <v>764</v>
      </c>
      <c r="D19" s="579">
        <v>5</v>
      </c>
      <c r="E19" s="592"/>
      <c r="F19" s="592">
        <f t="shared" si="0"/>
        <v>0</v>
      </c>
    </row>
    <row r="20" spans="1:6" s="581" customFormat="1" ht="14.25">
      <c r="A20" s="579" t="s">
        <v>784</v>
      </c>
      <c r="B20" s="591" t="s">
        <v>785</v>
      </c>
      <c r="C20" s="579" t="s">
        <v>764</v>
      </c>
      <c r="D20" s="579">
        <v>1</v>
      </c>
      <c r="E20" s="592"/>
      <c r="F20" s="592">
        <f t="shared" si="0"/>
        <v>0</v>
      </c>
    </row>
    <row r="21" spans="1:6" s="581" customFormat="1" ht="14.25">
      <c r="A21" s="579" t="s">
        <v>786</v>
      </c>
      <c r="B21" s="591" t="s">
        <v>787</v>
      </c>
      <c r="C21" s="579" t="s">
        <v>764</v>
      </c>
      <c r="D21" s="579">
        <v>4</v>
      </c>
      <c r="E21" s="592"/>
      <c r="F21" s="592">
        <f t="shared" si="0"/>
        <v>0</v>
      </c>
    </row>
    <row r="22" spans="1:6" s="581" customFormat="1" ht="14.25">
      <c r="A22" s="579" t="s">
        <v>788</v>
      </c>
      <c r="B22" s="591" t="s">
        <v>789</v>
      </c>
      <c r="C22" s="579" t="s">
        <v>764</v>
      </c>
      <c r="D22" s="579">
        <v>1</v>
      </c>
      <c r="E22" s="592"/>
      <c r="F22" s="592">
        <f t="shared" si="0"/>
        <v>0</v>
      </c>
    </row>
    <row r="23" spans="1:6" s="581" customFormat="1" ht="14.25">
      <c r="A23" s="579" t="s">
        <v>790</v>
      </c>
      <c r="B23" s="591" t="s">
        <v>791</v>
      </c>
      <c r="C23" s="579" t="s">
        <v>764</v>
      </c>
      <c r="D23" s="579">
        <v>4</v>
      </c>
      <c r="E23" s="592"/>
      <c r="F23" s="592">
        <f t="shared" si="0"/>
        <v>0</v>
      </c>
    </row>
    <row r="24" spans="1:6" s="581" customFormat="1" ht="14.25">
      <c r="A24" s="579" t="s">
        <v>792</v>
      </c>
      <c r="B24" s="591" t="s">
        <v>793</v>
      </c>
      <c r="C24" s="579" t="s">
        <v>764</v>
      </c>
      <c r="D24" s="579">
        <v>8</v>
      </c>
      <c r="E24" s="592"/>
      <c r="F24" s="592">
        <f t="shared" si="0"/>
        <v>0</v>
      </c>
    </row>
    <row r="25" spans="1:6" s="581" customFormat="1" ht="14.25">
      <c r="A25" s="579" t="s">
        <v>794</v>
      </c>
      <c r="B25" s="591" t="s">
        <v>795</v>
      </c>
      <c r="C25" s="579" t="s">
        <v>764</v>
      </c>
      <c r="D25" s="579">
        <v>8</v>
      </c>
      <c r="E25" s="592"/>
      <c r="F25" s="592">
        <f t="shared" si="0"/>
        <v>0</v>
      </c>
    </row>
    <row r="26" spans="1:6" s="581" customFormat="1" ht="14.25">
      <c r="A26" s="579" t="s">
        <v>796</v>
      </c>
      <c r="B26" s="591" t="s">
        <v>797</v>
      </c>
      <c r="C26" s="579" t="s">
        <v>764</v>
      </c>
      <c r="D26" s="579">
        <v>1</v>
      </c>
      <c r="E26" s="592"/>
      <c r="F26" s="592">
        <f t="shared" si="0"/>
        <v>0</v>
      </c>
    </row>
    <row r="27" spans="1:6" s="581" customFormat="1" ht="14.25">
      <c r="A27" s="589" t="s">
        <v>732</v>
      </c>
      <c r="B27" s="589" t="s">
        <v>798</v>
      </c>
      <c r="C27" s="589"/>
      <c r="D27" s="589"/>
      <c r="E27" s="589"/>
      <c r="F27" s="593">
        <f>SUM(F8:F26)</f>
        <v>0</v>
      </c>
    </row>
    <row r="28" spans="1:6" s="581" customFormat="1" ht="14.25">
      <c r="A28" s="589" t="s">
        <v>732</v>
      </c>
      <c r="B28" s="590" t="s">
        <v>752</v>
      </c>
      <c r="C28" s="589"/>
      <c r="D28" s="589"/>
      <c r="E28" s="589"/>
      <c r="F28" s="589"/>
    </row>
    <row r="29" spans="1:6" s="575" customFormat="1" ht="7.5" customHeight="1">
      <c r="A29" s="589" t="s">
        <v>732</v>
      </c>
      <c r="B29" s="589"/>
      <c r="C29" s="589"/>
      <c r="D29" s="589"/>
      <c r="E29" s="589"/>
      <c r="F29" s="589"/>
    </row>
    <row r="30" spans="1:6" s="581" customFormat="1" ht="39" customHeight="1">
      <c r="A30" s="579" t="s">
        <v>749</v>
      </c>
      <c r="B30" s="591" t="s">
        <v>799</v>
      </c>
      <c r="C30" s="579" t="s">
        <v>764</v>
      </c>
      <c r="D30" s="579">
        <v>10</v>
      </c>
      <c r="E30" s="592"/>
      <c r="F30" s="592">
        <f>D30*E30</f>
        <v>0</v>
      </c>
    </row>
    <row r="31" spans="1:6" s="581" customFormat="1" ht="24">
      <c r="A31" s="579" t="s">
        <v>751</v>
      </c>
      <c r="B31" s="591" t="s">
        <v>800</v>
      </c>
      <c r="C31" s="579" t="s">
        <v>764</v>
      </c>
      <c r="D31" s="579">
        <v>0</v>
      </c>
      <c r="E31" s="592"/>
      <c r="F31" s="592">
        <f>D31*E31</f>
        <v>0</v>
      </c>
    </row>
    <row r="32" spans="1:6" s="581" customFormat="1" ht="14.25">
      <c r="A32" s="589" t="s">
        <v>732</v>
      </c>
      <c r="B32" s="589" t="s">
        <v>798</v>
      </c>
      <c r="C32" s="589"/>
      <c r="D32" s="589"/>
      <c r="E32" s="589"/>
      <c r="F32" s="593">
        <f>SUM(F30:F31)</f>
        <v>0</v>
      </c>
    </row>
    <row r="33" spans="1:6" s="581" customFormat="1" ht="14.25">
      <c r="A33" s="589" t="s">
        <v>732</v>
      </c>
      <c r="B33" s="590" t="s">
        <v>754</v>
      </c>
      <c r="C33" s="589"/>
      <c r="D33" s="589"/>
      <c r="E33" s="589"/>
      <c r="F33" s="589"/>
    </row>
    <row r="34" spans="1:6" s="575" customFormat="1" ht="7.5" customHeight="1">
      <c r="A34" s="589" t="s">
        <v>732</v>
      </c>
      <c r="B34" s="589"/>
      <c r="C34" s="589"/>
      <c r="D34" s="589"/>
      <c r="E34" s="589"/>
      <c r="F34" s="589"/>
    </row>
    <row r="35" spans="1:6" s="581" customFormat="1" ht="14.25">
      <c r="A35" s="579" t="s">
        <v>749</v>
      </c>
      <c r="B35" s="591" t="s">
        <v>801</v>
      </c>
      <c r="C35" s="579" t="s">
        <v>764</v>
      </c>
      <c r="D35" s="579">
        <v>1</v>
      </c>
      <c r="E35" s="592"/>
      <c r="F35" s="592">
        <f>D35*E35</f>
        <v>0</v>
      </c>
    </row>
    <row r="36" spans="1:6" s="581" customFormat="1" ht="14.25">
      <c r="A36" s="579" t="s">
        <v>751</v>
      </c>
      <c r="B36" s="591" t="s">
        <v>802</v>
      </c>
      <c r="C36" s="579" t="s">
        <v>764</v>
      </c>
      <c r="D36" s="579">
        <v>10</v>
      </c>
      <c r="E36" s="592"/>
      <c r="F36" s="592">
        <f>D36*E36</f>
        <v>0</v>
      </c>
    </row>
    <row r="37" spans="1:6" s="581" customFormat="1" ht="14.25">
      <c r="A37" s="579" t="s">
        <v>753</v>
      </c>
      <c r="B37" s="591" t="s">
        <v>803</v>
      </c>
      <c r="C37" s="579" t="s">
        <v>764</v>
      </c>
      <c r="D37" s="579">
        <v>1</v>
      </c>
      <c r="E37" s="592"/>
      <c r="F37" s="592">
        <f>D37*E37</f>
        <v>0</v>
      </c>
    </row>
    <row r="38" spans="1:6" s="581" customFormat="1" ht="24">
      <c r="A38" s="579" t="s">
        <v>755</v>
      </c>
      <c r="B38" s="591" t="s">
        <v>804</v>
      </c>
      <c r="C38" s="579" t="s">
        <v>764</v>
      </c>
      <c r="D38" s="579">
        <v>1</v>
      </c>
      <c r="E38" s="592"/>
      <c r="F38" s="592">
        <f>D38*E38</f>
        <v>0</v>
      </c>
    </row>
    <row r="39" spans="1:6" s="581" customFormat="1" ht="14.25">
      <c r="A39" s="589" t="s">
        <v>732</v>
      </c>
      <c r="B39" s="589" t="s">
        <v>798</v>
      </c>
      <c r="C39" s="589"/>
      <c r="D39" s="589"/>
      <c r="E39" s="589"/>
      <c r="F39" s="593">
        <f>SUM(F35:F38)</f>
        <v>0</v>
      </c>
    </row>
    <row r="40" spans="1:6" s="581" customFormat="1" ht="14.25">
      <c r="A40" s="579" t="s">
        <v>732</v>
      </c>
      <c r="B40" s="582" t="s">
        <v>805</v>
      </c>
      <c r="C40" s="579"/>
      <c r="D40" s="579"/>
      <c r="E40" s="579"/>
      <c r="F40" s="579"/>
    </row>
    <row r="41" spans="1:6" s="581" customFormat="1" ht="14.25">
      <c r="A41" s="579" t="s">
        <v>749</v>
      </c>
      <c r="B41" s="591" t="s">
        <v>806</v>
      </c>
      <c r="C41" s="579" t="s">
        <v>768</v>
      </c>
      <c r="D41" s="579">
        <v>30</v>
      </c>
      <c r="E41" s="592"/>
      <c r="F41" s="592">
        <f>D41*E41</f>
        <v>0</v>
      </c>
    </row>
    <row r="42" spans="1:6" s="581" customFormat="1" ht="14.25">
      <c r="A42" s="579" t="s">
        <v>751</v>
      </c>
      <c r="B42" s="591" t="s">
        <v>807</v>
      </c>
      <c r="C42" s="579" t="s">
        <v>808</v>
      </c>
      <c r="D42" s="579">
        <v>0.2</v>
      </c>
      <c r="E42" s="592"/>
      <c r="F42" s="592">
        <f>D42*E42</f>
        <v>0</v>
      </c>
    </row>
    <row r="43" spans="1:6" s="581" customFormat="1" ht="14.25">
      <c r="A43" s="579" t="s">
        <v>753</v>
      </c>
      <c r="B43" s="591" t="s">
        <v>809</v>
      </c>
      <c r="C43" s="579" t="s">
        <v>810</v>
      </c>
      <c r="D43" s="579">
        <v>30</v>
      </c>
      <c r="E43" s="592"/>
      <c r="F43" s="592">
        <f>D43*E43</f>
        <v>0</v>
      </c>
    </row>
    <row r="44" spans="1:6" s="581" customFormat="1" ht="14.25">
      <c r="A44" s="579" t="s">
        <v>755</v>
      </c>
      <c r="B44" s="591" t="s">
        <v>811</v>
      </c>
      <c r="C44" s="579" t="s">
        <v>810</v>
      </c>
      <c r="D44" s="579">
        <v>30</v>
      </c>
      <c r="E44" s="592"/>
      <c r="F44" s="592">
        <f>D44*E44</f>
        <v>0</v>
      </c>
    </row>
    <row r="45" spans="1:6" s="581" customFormat="1" ht="14.25">
      <c r="A45" s="579" t="s">
        <v>757</v>
      </c>
      <c r="B45" s="591" t="s">
        <v>812</v>
      </c>
      <c r="C45" s="579" t="s">
        <v>810</v>
      </c>
      <c r="D45" s="579">
        <v>30</v>
      </c>
      <c r="E45" s="592"/>
      <c r="F45" s="592">
        <f>D45*E45</f>
        <v>0</v>
      </c>
    </row>
    <row r="46" spans="1:6" s="581" customFormat="1" ht="14.25">
      <c r="A46" s="589" t="s">
        <v>732</v>
      </c>
      <c r="B46" s="589" t="s">
        <v>798</v>
      </c>
      <c r="C46" s="589"/>
      <c r="D46" s="589"/>
      <c r="E46" s="589"/>
      <c r="F46" s="593">
        <f>SUM(F41:F45)</f>
        <v>0</v>
      </c>
    </row>
    <row r="47" spans="1:6" s="581" customFormat="1" ht="14.25">
      <c r="A47" s="589" t="s">
        <v>732</v>
      </c>
      <c r="B47" s="590" t="s">
        <v>756</v>
      </c>
      <c r="C47" s="589"/>
      <c r="D47" s="589"/>
      <c r="E47" s="589"/>
      <c r="F47" s="589"/>
    </row>
    <row r="48" spans="1:6" s="575" customFormat="1" ht="7.5" customHeight="1">
      <c r="A48" s="589" t="s">
        <v>732</v>
      </c>
      <c r="B48" s="589"/>
      <c r="C48" s="589"/>
      <c r="D48" s="589"/>
      <c r="E48" s="589"/>
      <c r="F48" s="589"/>
    </row>
    <row r="49" spans="1:6" s="581" customFormat="1" ht="14.25">
      <c r="A49" s="579" t="s">
        <v>749</v>
      </c>
      <c r="B49" s="591" t="s">
        <v>813</v>
      </c>
      <c r="C49" s="579" t="s">
        <v>814</v>
      </c>
      <c r="D49" s="579">
        <v>8</v>
      </c>
      <c r="E49" s="592"/>
      <c r="F49" s="592">
        <f>D49*E49</f>
        <v>0</v>
      </c>
    </row>
    <row r="50" spans="1:6" s="581" customFormat="1" ht="14.25">
      <c r="A50" s="579" t="s">
        <v>751</v>
      </c>
      <c r="B50" s="591" t="s">
        <v>815</v>
      </c>
      <c r="C50" s="579" t="s">
        <v>814</v>
      </c>
      <c r="D50" s="579">
        <v>6</v>
      </c>
      <c r="E50" s="592"/>
      <c r="F50" s="592">
        <f>D50*E50</f>
        <v>0</v>
      </c>
    </row>
    <row r="51" spans="1:6" s="581" customFormat="1" ht="14.25">
      <c r="A51" s="579" t="s">
        <v>753</v>
      </c>
      <c r="B51" s="591" t="s">
        <v>816</v>
      </c>
      <c r="C51" s="579" t="s">
        <v>814</v>
      </c>
      <c r="D51" s="579">
        <v>8</v>
      </c>
      <c r="E51" s="592"/>
      <c r="F51" s="592">
        <f>D51*E51</f>
        <v>0</v>
      </c>
    </row>
    <row r="52" spans="1:6" s="581" customFormat="1" ht="14.25">
      <c r="A52" s="579" t="s">
        <v>755</v>
      </c>
      <c r="B52" s="591" t="s">
        <v>817</v>
      </c>
      <c r="C52" s="579" t="s">
        <v>814</v>
      </c>
      <c r="D52" s="579">
        <v>2</v>
      </c>
      <c r="E52" s="592"/>
      <c r="F52" s="592">
        <f>D52*E52</f>
        <v>0</v>
      </c>
    </row>
    <row r="53" spans="1:6" s="581" customFormat="1" ht="14.25">
      <c r="A53" s="589" t="s">
        <v>732</v>
      </c>
      <c r="B53" s="589" t="s">
        <v>798</v>
      </c>
      <c r="C53" s="589"/>
      <c r="D53" s="589"/>
      <c r="E53" s="589"/>
      <c r="F53" s="593">
        <f>SUM(F49:F52)</f>
        <v>0</v>
      </c>
    </row>
    <row r="54" spans="1:6" s="581" customFormat="1" ht="14.25">
      <c r="A54" s="589" t="s">
        <v>732</v>
      </c>
      <c r="B54" s="590" t="s">
        <v>758</v>
      </c>
      <c r="C54" s="589"/>
      <c r="D54" s="589"/>
      <c r="E54" s="589"/>
      <c r="F54" s="589"/>
    </row>
    <row r="55" spans="1:6" s="575" customFormat="1" ht="7.5" customHeight="1">
      <c r="A55" s="589" t="s">
        <v>732</v>
      </c>
      <c r="B55" s="589"/>
      <c r="C55" s="589"/>
      <c r="D55" s="589"/>
      <c r="E55" s="589"/>
      <c r="F55" s="589"/>
    </row>
    <row r="56" spans="1:6" s="581" customFormat="1" ht="14.25">
      <c r="A56" s="579" t="s">
        <v>749</v>
      </c>
      <c r="B56" s="591" t="s">
        <v>818</v>
      </c>
      <c r="C56" s="579" t="s">
        <v>814</v>
      </c>
      <c r="D56" s="579">
        <v>5</v>
      </c>
      <c r="E56" s="592"/>
      <c r="F56" s="592">
        <f>D56*E56</f>
        <v>0</v>
      </c>
    </row>
    <row r="57" spans="1:6" ht="15">
      <c r="A57" s="594"/>
      <c r="B57" s="589" t="s">
        <v>798</v>
      </c>
      <c r="C57" s="589"/>
      <c r="D57" s="589"/>
      <c r="E57" s="589"/>
      <c r="F57" s="593">
        <f>SUM(F56)</f>
        <v>0</v>
      </c>
    </row>
  </sheetData>
  <sheetProtection/>
  <printOptions/>
  <pageMargins left="0.393" right="0.393" top="0.393" bottom="0.787" header="0.512" footer="0.512"/>
  <pageSetup horizontalDpi="1200" verticalDpi="1200" orientation="portrait" paperSize="9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22">
      <selection activeCell="A41" sqref="A41:IV42"/>
    </sheetView>
  </sheetViews>
  <sheetFormatPr defaultColWidth="9.00390625" defaultRowHeight="12.75"/>
  <cols>
    <col min="1" max="1" width="6.25390625" style="618" customWidth="1"/>
    <col min="2" max="2" width="68.00390625" style="618" customWidth="1"/>
    <col min="3" max="3" width="16.125" style="618" customWidth="1"/>
    <col min="4" max="16384" width="9.125" style="618" customWidth="1"/>
  </cols>
  <sheetData>
    <row r="1" spans="1:3" s="598" customFormat="1" ht="12.75">
      <c r="A1" s="596" t="s">
        <v>740</v>
      </c>
      <c r="B1" s="597" t="s">
        <v>741</v>
      </c>
      <c r="C1" s="597"/>
    </row>
    <row r="2" spans="1:3" s="598" customFormat="1" ht="12.75">
      <c r="A2" s="596" t="s">
        <v>742</v>
      </c>
      <c r="B2" s="599" t="s">
        <v>441</v>
      </c>
      <c r="C2" s="597"/>
    </row>
    <row r="3" spans="1:3" s="598" customFormat="1" ht="12.75">
      <c r="A3" s="596" t="s">
        <v>743</v>
      </c>
      <c r="B3" s="599" t="s">
        <v>744</v>
      </c>
      <c r="C3" s="597"/>
    </row>
    <row r="4" s="598" customFormat="1" ht="3" customHeight="1">
      <c r="A4" s="598" t="s">
        <v>732</v>
      </c>
    </row>
    <row r="5" spans="1:3" s="602" customFormat="1" ht="12.75">
      <c r="A5" s="600" t="s">
        <v>745</v>
      </c>
      <c r="B5" s="600" t="s">
        <v>746</v>
      </c>
      <c r="C5" s="601" t="s">
        <v>747</v>
      </c>
    </row>
    <row r="6" spans="1:3" s="598" customFormat="1" ht="18" customHeight="1">
      <c r="A6" s="603" t="s">
        <v>732</v>
      </c>
      <c r="B6" s="603"/>
      <c r="C6" s="603"/>
    </row>
    <row r="7" spans="1:3" s="598" customFormat="1" ht="18" customHeight="1">
      <c r="A7" s="603" t="s">
        <v>732</v>
      </c>
      <c r="B7" s="603"/>
      <c r="C7" s="603"/>
    </row>
    <row r="8" spans="1:3" s="598" customFormat="1" ht="18" customHeight="1">
      <c r="A8" s="603" t="s">
        <v>732</v>
      </c>
      <c r="B8" s="603"/>
      <c r="C8" s="603"/>
    </row>
    <row r="9" spans="1:2" s="604" customFormat="1" ht="18" customHeight="1">
      <c r="A9" s="604" t="s">
        <v>732</v>
      </c>
      <c r="B9" s="604" t="s">
        <v>748</v>
      </c>
    </row>
    <row r="10" spans="1:3" s="598" customFormat="1" ht="18" customHeight="1">
      <c r="A10" s="603" t="s">
        <v>732</v>
      </c>
      <c r="B10" s="603"/>
      <c r="C10" s="603"/>
    </row>
    <row r="11" spans="1:3" s="598" customFormat="1" ht="18" customHeight="1">
      <c r="A11" s="603" t="s">
        <v>732</v>
      </c>
      <c r="B11" s="603"/>
      <c r="C11" s="603"/>
    </row>
    <row r="12" spans="1:3" s="598" customFormat="1" ht="18" customHeight="1">
      <c r="A12" s="603" t="s">
        <v>732</v>
      </c>
      <c r="B12" s="603"/>
      <c r="C12" s="603"/>
    </row>
    <row r="13" spans="1:3" s="607" customFormat="1" ht="18">
      <c r="A13" s="605" t="s">
        <v>749</v>
      </c>
      <c r="B13" s="597" t="s">
        <v>750</v>
      </c>
      <c r="C13" s="606">
        <f>SUM('El. 5NP pol'!F8+'El. 5NP pol'!F9+'El. 5NP pol'!F10+'El. 5NP pol'!F11+'El. 5NP pol'!F12+'El. 5NP pol'!F13+'El. 5NP pol'!F14+'El. 5NP pol'!F15+'El. 5NP pol'!F16+'El. 5NP pol'!F17+'El. 5NP pol'!F18+'El. 5NP pol'!F19+'El. 5NP pol'!F20+'El. 5NP pol'!F21+'El. 5NP pol'!F22+'El. 5NP pol'!F23+'El. 5NP pol'!F24+'El. 5NP pol'!F25+'El. 5NP pol'!F26)</f>
        <v>0</v>
      </c>
    </row>
    <row r="14" spans="1:3" s="607" customFormat="1" ht="18">
      <c r="A14" s="605" t="s">
        <v>751</v>
      </c>
      <c r="B14" s="597" t="s">
        <v>752</v>
      </c>
      <c r="C14" s="606">
        <f>SUM('El. 5NP pol'!F30+'El. 5NP pol'!F31)</f>
        <v>0</v>
      </c>
    </row>
    <row r="15" spans="1:3" s="607" customFormat="1" ht="18">
      <c r="A15" s="605" t="s">
        <v>753</v>
      </c>
      <c r="B15" s="597" t="s">
        <v>754</v>
      </c>
      <c r="C15" s="606">
        <f>SUM('El. 5NP pol'!F35+'El. 5NP pol'!F36+'El. 5NP pol'!F37+'El. 5NP pol'!F38+'El. 5NP pol'!F41+'El. 5NP pol'!F42+'El. 5NP pol'!F43+'El. 5NP pol'!F44+'El. 5NP pol'!F45)</f>
        <v>0</v>
      </c>
    </row>
    <row r="16" spans="1:3" s="607" customFormat="1" ht="18">
      <c r="A16" s="605" t="s">
        <v>755</v>
      </c>
      <c r="B16" s="597" t="s">
        <v>756</v>
      </c>
      <c r="C16" s="606">
        <f>SUM('El. 5NP pol'!F49+'El. 5NP pol'!F50+'El. 5NP pol'!F51+'El. 5NP pol'!F52)</f>
        <v>0</v>
      </c>
    </row>
    <row r="17" spans="1:3" s="607" customFormat="1" ht="18">
      <c r="A17" s="605" t="s">
        <v>757</v>
      </c>
      <c r="B17" s="597" t="s">
        <v>758</v>
      </c>
      <c r="C17" s="606">
        <f>SUM('El. 5NP pol'!F56)</f>
        <v>0</v>
      </c>
    </row>
    <row r="18" spans="1:3" s="611" customFormat="1" ht="18">
      <c r="A18" s="608" t="s">
        <v>757</v>
      </c>
      <c r="B18" s="609" t="s">
        <v>759</v>
      </c>
      <c r="C18" s="610">
        <f>SUM(C13:C17)</f>
        <v>0</v>
      </c>
    </row>
    <row r="19" spans="1:3" s="598" customFormat="1" ht="18" customHeight="1">
      <c r="A19" s="612" t="s">
        <v>533</v>
      </c>
      <c r="B19" s="612"/>
      <c r="C19" s="613"/>
    </row>
    <row r="20" spans="1:3" s="598" customFormat="1" ht="18" customHeight="1">
      <c r="A20" s="612" t="s">
        <v>534</v>
      </c>
      <c r="B20" s="612"/>
      <c r="C20" s="613"/>
    </row>
    <row r="21" spans="1:3" s="598" customFormat="1" ht="18" customHeight="1">
      <c r="A21" s="612" t="s">
        <v>535</v>
      </c>
      <c r="B21" s="612"/>
      <c r="C21" s="612">
        <f>C19*0.15</f>
        <v>0</v>
      </c>
    </row>
    <row r="22" spans="1:3" s="598" customFormat="1" ht="18" customHeight="1">
      <c r="A22" s="612" t="s">
        <v>536</v>
      </c>
      <c r="B22" s="612"/>
      <c r="C22" s="612">
        <f>C20*0.21</f>
        <v>0</v>
      </c>
    </row>
    <row r="23" spans="1:3" s="605" customFormat="1" ht="18" customHeight="1">
      <c r="A23" s="614" t="s">
        <v>537</v>
      </c>
      <c r="B23" s="615"/>
      <c r="C23" s="615"/>
    </row>
    <row r="24" spans="1:3" s="598" customFormat="1" ht="18" customHeight="1">
      <c r="A24" s="603" t="s">
        <v>732</v>
      </c>
      <c r="B24" s="603"/>
      <c r="C24" s="603"/>
    </row>
    <row r="25" spans="1:3" s="598" customFormat="1" ht="18" customHeight="1">
      <c r="A25" s="603" t="s">
        <v>732</v>
      </c>
      <c r="B25" s="603"/>
      <c r="C25" s="603"/>
    </row>
    <row r="26" spans="1:3" s="598" customFormat="1" ht="18" customHeight="1">
      <c r="A26" s="603" t="s">
        <v>732</v>
      </c>
      <c r="B26" s="603"/>
      <c r="C26" s="603"/>
    </row>
    <row r="27" spans="1:3" s="598" customFormat="1" ht="18" customHeight="1">
      <c r="A27" s="603" t="s">
        <v>732</v>
      </c>
      <c r="B27" s="603"/>
      <c r="C27" s="603"/>
    </row>
    <row r="28" spans="1:3" s="598" customFormat="1" ht="18" customHeight="1">
      <c r="A28" s="603" t="s">
        <v>732</v>
      </c>
      <c r="B28" s="603"/>
      <c r="C28" s="603"/>
    </row>
    <row r="29" spans="1:3" s="598" customFormat="1" ht="18" customHeight="1">
      <c r="A29" s="603" t="s">
        <v>732</v>
      </c>
      <c r="B29" s="603"/>
      <c r="C29" s="603"/>
    </row>
    <row r="30" spans="1:3" s="598" customFormat="1" ht="18" customHeight="1">
      <c r="A30" s="603" t="s">
        <v>732</v>
      </c>
      <c r="B30" s="603"/>
      <c r="C30" s="603"/>
    </row>
    <row r="31" spans="1:3" s="598" customFormat="1" ht="18" customHeight="1">
      <c r="A31" s="603" t="s">
        <v>732</v>
      </c>
      <c r="B31" s="603"/>
      <c r="C31" s="603"/>
    </row>
    <row r="32" spans="1:3" s="598" customFormat="1" ht="18" customHeight="1">
      <c r="A32" s="603" t="s">
        <v>732</v>
      </c>
      <c r="B32" s="603"/>
      <c r="C32" s="603"/>
    </row>
    <row r="33" spans="1:3" s="598" customFormat="1" ht="18" customHeight="1">
      <c r="A33" s="603" t="s">
        <v>732</v>
      </c>
      <c r="B33" s="603"/>
      <c r="C33" s="603"/>
    </row>
    <row r="34" spans="1:3" s="598" customFormat="1" ht="18" customHeight="1">
      <c r="A34" s="603" t="s">
        <v>732</v>
      </c>
      <c r="B34" s="603"/>
      <c r="C34" s="603"/>
    </row>
    <row r="35" spans="1:3" s="598" customFormat="1" ht="18" customHeight="1">
      <c r="A35" s="603" t="s">
        <v>732</v>
      </c>
      <c r="B35" s="603"/>
      <c r="C35" s="603"/>
    </row>
    <row r="36" spans="1:3" s="598" customFormat="1" ht="18" customHeight="1">
      <c r="A36" s="603" t="s">
        <v>732</v>
      </c>
      <c r="B36" s="603"/>
      <c r="C36" s="603"/>
    </row>
    <row r="37" spans="1:3" s="598" customFormat="1" ht="18" customHeight="1">
      <c r="A37" s="603" t="s">
        <v>732</v>
      </c>
      <c r="B37" s="603"/>
      <c r="C37" s="603"/>
    </row>
    <row r="38" spans="1:3" s="598" customFormat="1" ht="18" customHeight="1">
      <c r="A38" s="603" t="s">
        <v>732</v>
      </c>
      <c r="B38" s="603"/>
      <c r="C38" s="603"/>
    </row>
    <row r="39" spans="1:3" s="598" customFormat="1" ht="18" customHeight="1">
      <c r="A39" s="603" t="s">
        <v>732</v>
      </c>
      <c r="B39" s="603"/>
      <c r="C39" s="603"/>
    </row>
    <row r="40" spans="1:3" s="598" customFormat="1" ht="18" customHeight="1">
      <c r="A40" s="603" t="s">
        <v>732</v>
      </c>
      <c r="B40" s="603"/>
      <c r="C40" s="603"/>
    </row>
    <row r="41" s="616" customFormat="1" ht="18" customHeight="1"/>
    <row r="42" s="611" customFormat="1" ht="18">
      <c r="B42" s="617"/>
    </row>
  </sheetData>
  <sheetProtection/>
  <printOptions/>
  <pageMargins left="0.393" right="0.393" top="0.393" bottom="0.787" header="0.512" footer="0.512"/>
  <pageSetup horizontalDpi="600" verticalDpi="600" orientation="portrait" paperSize="9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0">
      <selection activeCell="I71" sqref="I71"/>
    </sheetView>
  </sheetViews>
  <sheetFormatPr defaultColWidth="9.00390625" defaultRowHeight="12.75"/>
  <cols>
    <col min="1" max="1" width="4.625" style="618" customWidth="1"/>
    <col min="2" max="2" width="54.25390625" style="618" customWidth="1"/>
    <col min="3" max="3" width="4.875" style="618" customWidth="1"/>
    <col min="4" max="4" width="4.75390625" style="618" customWidth="1"/>
    <col min="5" max="5" width="12.625" style="618" customWidth="1"/>
    <col min="6" max="6" width="12.75390625" style="618" customWidth="1"/>
    <col min="7" max="16384" width="9.125" style="618" customWidth="1"/>
  </cols>
  <sheetData>
    <row r="1" spans="1:6" s="620" customFormat="1" ht="14.25">
      <c r="A1" s="596" t="s">
        <v>740</v>
      </c>
      <c r="B1" s="605" t="s">
        <v>741</v>
      </c>
      <c r="C1" s="619"/>
      <c r="D1" s="619"/>
      <c r="E1" s="619"/>
      <c r="F1" s="619"/>
    </row>
    <row r="2" spans="1:2" s="620" customFormat="1" ht="14.25">
      <c r="A2" s="596" t="s">
        <v>742</v>
      </c>
      <c r="B2" s="599" t="str">
        <f>'El. 5NP KL'!B2</f>
        <v>5NP</v>
      </c>
    </row>
    <row r="3" spans="1:2" s="620" customFormat="1" ht="14.25">
      <c r="A3" s="596" t="s">
        <v>743</v>
      </c>
      <c r="B3" s="599" t="s">
        <v>744</v>
      </c>
    </row>
    <row r="4" s="598" customFormat="1" ht="3" customHeight="1">
      <c r="A4" s="598" t="s">
        <v>732</v>
      </c>
    </row>
    <row r="5" spans="1:6" s="622" customFormat="1" ht="14.25" customHeight="1">
      <c r="A5" s="600" t="s">
        <v>745</v>
      </c>
      <c r="B5" s="600" t="s">
        <v>746</v>
      </c>
      <c r="C5" s="600" t="s">
        <v>760</v>
      </c>
      <c r="D5" s="600" t="s">
        <v>761</v>
      </c>
      <c r="E5" s="621" t="s">
        <v>762</v>
      </c>
      <c r="F5" s="601" t="s">
        <v>747</v>
      </c>
    </row>
    <row r="6" spans="1:6" s="620" customFormat="1" ht="14.25">
      <c r="A6" s="616" t="s">
        <v>732</v>
      </c>
      <c r="B6" s="623" t="s">
        <v>750</v>
      </c>
      <c r="C6" s="616"/>
      <c r="D6" s="616"/>
      <c r="E6" s="616"/>
      <c r="F6" s="616"/>
    </row>
    <row r="7" s="616" customFormat="1" ht="7.5" customHeight="1">
      <c r="A7" s="616" t="s">
        <v>732</v>
      </c>
    </row>
    <row r="8" spans="1:6" s="620" customFormat="1" ht="14.25">
      <c r="A8" s="605" t="s">
        <v>749</v>
      </c>
      <c r="B8" s="597" t="s">
        <v>763</v>
      </c>
      <c r="C8" s="605" t="s">
        <v>764</v>
      </c>
      <c r="D8" s="605">
        <v>3</v>
      </c>
      <c r="E8" s="606"/>
      <c r="F8" s="606">
        <f aca="true" t="shared" si="0" ref="F8:F26">D8*E8</f>
        <v>0</v>
      </c>
    </row>
    <row r="9" spans="1:6" s="620" customFormat="1" ht="14.25">
      <c r="A9" s="605" t="s">
        <v>751</v>
      </c>
      <c r="B9" s="597" t="s">
        <v>765</v>
      </c>
      <c r="C9" s="605" t="s">
        <v>764</v>
      </c>
      <c r="D9" s="605">
        <v>10</v>
      </c>
      <c r="E9" s="606"/>
      <c r="F9" s="606">
        <f t="shared" si="0"/>
        <v>0</v>
      </c>
    </row>
    <row r="10" spans="1:6" s="620" customFormat="1" ht="14.25">
      <c r="A10" s="605" t="s">
        <v>753</v>
      </c>
      <c r="B10" s="597" t="s">
        <v>766</v>
      </c>
      <c r="C10" s="605" t="s">
        <v>764</v>
      </c>
      <c r="D10" s="605">
        <v>2</v>
      </c>
      <c r="E10" s="606"/>
      <c r="F10" s="606">
        <f t="shared" si="0"/>
        <v>0</v>
      </c>
    </row>
    <row r="11" spans="1:6" s="620" customFormat="1" ht="14.25">
      <c r="A11" s="605" t="s">
        <v>755</v>
      </c>
      <c r="B11" s="597" t="s">
        <v>767</v>
      </c>
      <c r="C11" s="605" t="s">
        <v>768</v>
      </c>
      <c r="D11" s="605">
        <v>140</v>
      </c>
      <c r="E11" s="606"/>
      <c r="F11" s="606">
        <f t="shared" si="0"/>
        <v>0</v>
      </c>
    </row>
    <row r="12" spans="1:6" s="620" customFormat="1" ht="14.25">
      <c r="A12" s="605" t="s">
        <v>757</v>
      </c>
      <c r="B12" s="597" t="s">
        <v>769</v>
      </c>
      <c r="C12" s="605" t="s">
        <v>768</v>
      </c>
      <c r="D12" s="605">
        <v>40</v>
      </c>
      <c r="E12" s="606"/>
      <c r="F12" s="606">
        <f t="shared" si="0"/>
        <v>0</v>
      </c>
    </row>
    <row r="13" spans="1:6" s="620" customFormat="1" ht="14.25">
      <c r="A13" s="605" t="s">
        <v>770</v>
      </c>
      <c r="B13" s="597" t="s">
        <v>771</v>
      </c>
      <c r="C13" s="605" t="s">
        <v>768</v>
      </c>
      <c r="D13" s="605">
        <v>150</v>
      </c>
      <c r="E13" s="606"/>
      <c r="F13" s="606">
        <f t="shared" si="0"/>
        <v>0</v>
      </c>
    </row>
    <row r="14" spans="1:6" s="620" customFormat="1" ht="14.25">
      <c r="A14" s="605" t="s">
        <v>772</v>
      </c>
      <c r="B14" s="597" t="s">
        <v>773</v>
      </c>
      <c r="C14" s="605" t="s">
        <v>768</v>
      </c>
      <c r="D14" s="605">
        <v>52</v>
      </c>
      <c r="E14" s="606"/>
      <c r="F14" s="606">
        <f t="shared" si="0"/>
        <v>0</v>
      </c>
    </row>
    <row r="15" spans="1:6" s="620" customFormat="1" ht="14.25">
      <c r="A15" s="605" t="s">
        <v>774</v>
      </c>
      <c r="B15" s="597" t="s">
        <v>775</v>
      </c>
      <c r="C15" s="605" t="s">
        <v>768</v>
      </c>
      <c r="D15" s="605">
        <v>60</v>
      </c>
      <c r="E15" s="606"/>
      <c r="F15" s="606">
        <f t="shared" si="0"/>
        <v>0</v>
      </c>
    </row>
    <row r="16" spans="1:6" s="620" customFormat="1" ht="14.25">
      <c r="A16" s="605" t="s">
        <v>776</v>
      </c>
      <c r="B16" s="597" t="s">
        <v>777</v>
      </c>
      <c r="C16" s="605" t="s">
        <v>768</v>
      </c>
      <c r="D16" s="605">
        <v>6</v>
      </c>
      <c r="E16" s="606"/>
      <c r="F16" s="606">
        <f t="shared" si="0"/>
        <v>0</v>
      </c>
    </row>
    <row r="17" spans="1:6" s="620" customFormat="1" ht="14.25">
      <c r="A17" s="605" t="s">
        <v>778</v>
      </c>
      <c r="B17" s="597" t="s">
        <v>779</v>
      </c>
      <c r="C17" s="605" t="s">
        <v>768</v>
      </c>
      <c r="D17" s="605">
        <v>15</v>
      </c>
      <c r="E17" s="606"/>
      <c r="F17" s="606">
        <f t="shared" si="0"/>
        <v>0</v>
      </c>
    </row>
    <row r="18" spans="1:6" s="620" customFormat="1" ht="27" customHeight="1">
      <c r="A18" s="605" t="s">
        <v>780</v>
      </c>
      <c r="B18" s="597" t="s">
        <v>781</v>
      </c>
      <c r="C18" s="605" t="s">
        <v>764</v>
      </c>
      <c r="D18" s="605">
        <v>5</v>
      </c>
      <c r="E18" s="606"/>
      <c r="F18" s="606">
        <f t="shared" si="0"/>
        <v>0</v>
      </c>
    </row>
    <row r="19" spans="1:6" s="620" customFormat="1" ht="26.25" customHeight="1">
      <c r="A19" s="605" t="s">
        <v>782</v>
      </c>
      <c r="B19" s="597" t="s">
        <v>783</v>
      </c>
      <c r="C19" s="605" t="s">
        <v>764</v>
      </c>
      <c r="D19" s="605">
        <v>4</v>
      </c>
      <c r="E19" s="606"/>
      <c r="F19" s="606">
        <f t="shared" si="0"/>
        <v>0</v>
      </c>
    </row>
    <row r="20" spans="1:6" s="620" customFormat="1" ht="14.25">
      <c r="A20" s="605" t="s">
        <v>784</v>
      </c>
      <c r="B20" s="597" t="s">
        <v>785</v>
      </c>
      <c r="C20" s="605" t="s">
        <v>764</v>
      </c>
      <c r="D20" s="605">
        <v>1</v>
      </c>
      <c r="E20" s="606"/>
      <c r="F20" s="606">
        <f t="shared" si="0"/>
        <v>0</v>
      </c>
    </row>
    <row r="21" spans="1:6" s="620" customFormat="1" ht="14.25">
      <c r="A21" s="605" t="s">
        <v>786</v>
      </c>
      <c r="B21" s="597" t="s">
        <v>787</v>
      </c>
      <c r="C21" s="605" t="s">
        <v>764</v>
      </c>
      <c r="D21" s="605">
        <v>3</v>
      </c>
      <c r="E21" s="606"/>
      <c r="F21" s="606">
        <f t="shared" si="0"/>
        <v>0</v>
      </c>
    </row>
    <row r="22" spans="1:6" s="620" customFormat="1" ht="14.25">
      <c r="A22" s="605" t="s">
        <v>788</v>
      </c>
      <c r="B22" s="597" t="s">
        <v>789</v>
      </c>
      <c r="C22" s="605" t="s">
        <v>764</v>
      </c>
      <c r="D22" s="605">
        <v>1</v>
      </c>
      <c r="E22" s="606"/>
      <c r="F22" s="606">
        <f t="shared" si="0"/>
        <v>0</v>
      </c>
    </row>
    <row r="23" spans="1:6" s="620" customFormat="1" ht="14.25">
      <c r="A23" s="605" t="s">
        <v>790</v>
      </c>
      <c r="B23" s="597" t="s">
        <v>791</v>
      </c>
      <c r="C23" s="605" t="s">
        <v>764</v>
      </c>
      <c r="D23" s="605">
        <v>3</v>
      </c>
      <c r="E23" s="606"/>
      <c r="F23" s="606">
        <f t="shared" si="0"/>
        <v>0</v>
      </c>
    </row>
    <row r="24" spans="1:6" s="620" customFormat="1" ht="14.25">
      <c r="A24" s="605" t="s">
        <v>792</v>
      </c>
      <c r="B24" s="597" t="s">
        <v>793</v>
      </c>
      <c r="C24" s="605" t="s">
        <v>764</v>
      </c>
      <c r="D24" s="605">
        <v>6</v>
      </c>
      <c r="E24" s="606"/>
      <c r="F24" s="606">
        <f t="shared" si="0"/>
        <v>0</v>
      </c>
    </row>
    <row r="25" spans="1:6" s="620" customFormat="1" ht="14.25">
      <c r="A25" s="605" t="s">
        <v>794</v>
      </c>
      <c r="B25" s="597" t="s">
        <v>795</v>
      </c>
      <c r="C25" s="605" t="s">
        <v>764</v>
      </c>
      <c r="D25" s="605">
        <v>7</v>
      </c>
      <c r="E25" s="606"/>
      <c r="F25" s="606">
        <f t="shared" si="0"/>
        <v>0</v>
      </c>
    </row>
    <row r="26" spans="1:6" s="620" customFormat="1" ht="14.25">
      <c r="A26" s="605" t="s">
        <v>796</v>
      </c>
      <c r="B26" s="597" t="s">
        <v>797</v>
      </c>
      <c r="C26" s="605" t="s">
        <v>764</v>
      </c>
      <c r="D26" s="605">
        <v>1</v>
      </c>
      <c r="E26" s="606"/>
      <c r="F26" s="606">
        <f t="shared" si="0"/>
        <v>0</v>
      </c>
    </row>
    <row r="27" spans="1:6" s="620" customFormat="1" ht="14.25">
      <c r="A27" s="616" t="s">
        <v>732</v>
      </c>
      <c r="B27" s="608" t="s">
        <v>798</v>
      </c>
      <c r="C27" s="608"/>
      <c r="D27" s="608"/>
      <c r="E27" s="608"/>
      <c r="F27" s="610">
        <f>SUM(F8:F26)</f>
        <v>0</v>
      </c>
    </row>
    <row r="28" spans="1:6" s="620" customFormat="1" ht="14.25">
      <c r="A28" s="616" t="s">
        <v>732</v>
      </c>
      <c r="B28" s="623" t="s">
        <v>752</v>
      </c>
      <c r="C28" s="616"/>
      <c r="D28" s="616"/>
      <c r="E28" s="616"/>
      <c r="F28" s="616"/>
    </row>
    <row r="29" s="616" customFormat="1" ht="7.5" customHeight="1">
      <c r="A29" s="616" t="s">
        <v>732</v>
      </c>
    </row>
    <row r="30" spans="1:6" s="620" customFormat="1" ht="39" customHeight="1">
      <c r="A30" s="605" t="s">
        <v>749</v>
      </c>
      <c r="B30" s="597" t="s">
        <v>799</v>
      </c>
      <c r="C30" s="605" t="s">
        <v>764</v>
      </c>
      <c r="D30" s="605">
        <v>9</v>
      </c>
      <c r="E30" s="606"/>
      <c r="F30" s="606">
        <f>D30*E30</f>
        <v>0</v>
      </c>
    </row>
    <row r="31" spans="1:6" s="620" customFormat="1" ht="24">
      <c r="A31" s="605" t="s">
        <v>751</v>
      </c>
      <c r="B31" s="597" t="s">
        <v>800</v>
      </c>
      <c r="C31" s="605" t="s">
        <v>764</v>
      </c>
      <c r="D31" s="605">
        <v>0</v>
      </c>
      <c r="E31" s="606"/>
      <c r="F31" s="606">
        <f>D31*E31</f>
        <v>0</v>
      </c>
    </row>
    <row r="32" spans="1:6" s="620" customFormat="1" ht="14.25">
      <c r="A32" s="616" t="s">
        <v>732</v>
      </c>
      <c r="B32" s="608" t="s">
        <v>798</v>
      </c>
      <c r="C32" s="608"/>
      <c r="D32" s="608"/>
      <c r="E32" s="608"/>
      <c r="F32" s="610">
        <f>SUM(F30:F31)</f>
        <v>0</v>
      </c>
    </row>
    <row r="33" spans="1:6" s="620" customFormat="1" ht="14.25">
      <c r="A33" s="616" t="s">
        <v>732</v>
      </c>
      <c r="B33" s="623" t="s">
        <v>754</v>
      </c>
      <c r="C33" s="616"/>
      <c r="D33" s="616"/>
      <c r="E33" s="616"/>
      <c r="F33" s="616"/>
    </row>
    <row r="34" s="616" customFormat="1" ht="7.5" customHeight="1">
      <c r="A34" s="616" t="s">
        <v>732</v>
      </c>
    </row>
    <row r="35" spans="1:6" s="620" customFormat="1" ht="14.25">
      <c r="A35" s="605" t="s">
        <v>749</v>
      </c>
      <c r="B35" s="597" t="s">
        <v>801</v>
      </c>
      <c r="C35" s="605" t="s">
        <v>764</v>
      </c>
      <c r="D35" s="605">
        <v>1</v>
      </c>
      <c r="E35" s="606"/>
      <c r="F35" s="606">
        <f>D35*E35</f>
        <v>0</v>
      </c>
    </row>
    <row r="36" spans="1:6" s="620" customFormat="1" ht="14.25">
      <c r="A36" s="605" t="s">
        <v>751</v>
      </c>
      <c r="B36" s="597" t="s">
        <v>802</v>
      </c>
      <c r="C36" s="605" t="s">
        <v>764</v>
      </c>
      <c r="D36" s="605">
        <v>9</v>
      </c>
      <c r="E36" s="606"/>
      <c r="F36" s="606">
        <f>D36*E36</f>
        <v>0</v>
      </c>
    </row>
    <row r="37" spans="1:6" s="620" customFormat="1" ht="14.25">
      <c r="A37" s="605" t="s">
        <v>753</v>
      </c>
      <c r="B37" s="597" t="s">
        <v>803</v>
      </c>
      <c r="C37" s="605" t="s">
        <v>764</v>
      </c>
      <c r="D37" s="605">
        <v>1</v>
      </c>
      <c r="E37" s="606"/>
      <c r="F37" s="606">
        <f>D37*E37</f>
        <v>0</v>
      </c>
    </row>
    <row r="38" spans="1:6" s="620" customFormat="1" ht="24">
      <c r="A38" s="605" t="s">
        <v>755</v>
      </c>
      <c r="B38" s="597" t="s">
        <v>804</v>
      </c>
      <c r="C38" s="605" t="s">
        <v>764</v>
      </c>
      <c r="D38" s="605">
        <v>1</v>
      </c>
      <c r="E38" s="606"/>
      <c r="F38" s="606">
        <f>D38*E38</f>
        <v>0</v>
      </c>
    </row>
    <row r="39" spans="1:6" s="620" customFormat="1" ht="14.25">
      <c r="A39" s="616" t="s">
        <v>732</v>
      </c>
      <c r="B39" s="608" t="s">
        <v>798</v>
      </c>
      <c r="C39" s="608"/>
      <c r="D39" s="608"/>
      <c r="E39" s="608"/>
      <c r="F39" s="610">
        <f>SUM(F35:F38)</f>
        <v>0</v>
      </c>
    </row>
    <row r="40" spans="1:6" s="620" customFormat="1" ht="14.25">
      <c r="A40" s="605" t="s">
        <v>732</v>
      </c>
      <c r="B40" s="599" t="s">
        <v>805</v>
      </c>
      <c r="C40" s="605"/>
      <c r="D40" s="605"/>
      <c r="E40" s="605"/>
      <c r="F40" s="605"/>
    </row>
    <row r="41" spans="1:6" s="620" customFormat="1" ht="14.25">
      <c r="A41" s="605" t="s">
        <v>749</v>
      </c>
      <c r="B41" s="597" t="s">
        <v>806</v>
      </c>
      <c r="C41" s="605" t="s">
        <v>768</v>
      </c>
      <c r="D41" s="605">
        <v>30</v>
      </c>
      <c r="E41" s="606"/>
      <c r="F41" s="606">
        <f>D41*E41</f>
        <v>0</v>
      </c>
    </row>
    <row r="42" spans="1:6" s="620" customFormat="1" ht="14.25">
      <c r="A42" s="605" t="s">
        <v>751</v>
      </c>
      <c r="B42" s="597" t="s">
        <v>807</v>
      </c>
      <c r="C42" s="605" t="s">
        <v>808</v>
      </c>
      <c r="D42" s="605">
        <v>0.2</v>
      </c>
      <c r="E42" s="606"/>
      <c r="F42" s="606">
        <f>D42*E42</f>
        <v>0</v>
      </c>
    </row>
    <row r="43" spans="1:6" s="620" customFormat="1" ht="14.25">
      <c r="A43" s="605" t="s">
        <v>753</v>
      </c>
      <c r="B43" s="597" t="s">
        <v>809</v>
      </c>
      <c r="C43" s="605" t="s">
        <v>810</v>
      </c>
      <c r="D43" s="605">
        <v>30</v>
      </c>
      <c r="E43" s="606"/>
      <c r="F43" s="606">
        <f>D43*E43</f>
        <v>0</v>
      </c>
    </row>
    <row r="44" spans="1:6" s="620" customFormat="1" ht="14.25">
      <c r="A44" s="605" t="s">
        <v>755</v>
      </c>
      <c r="B44" s="597" t="s">
        <v>811</v>
      </c>
      <c r="C44" s="605" t="s">
        <v>810</v>
      </c>
      <c r="D44" s="605">
        <v>30</v>
      </c>
      <c r="E44" s="606"/>
      <c r="F44" s="606">
        <f>D44*E44</f>
        <v>0</v>
      </c>
    </row>
    <row r="45" spans="1:6" s="620" customFormat="1" ht="14.25">
      <c r="A45" s="605" t="s">
        <v>757</v>
      </c>
      <c r="B45" s="597" t="s">
        <v>812</v>
      </c>
      <c r="C45" s="605" t="s">
        <v>810</v>
      </c>
      <c r="D45" s="605">
        <v>30</v>
      </c>
      <c r="E45" s="606"/>
      <c r="F45" s="606">
        <f>D45*E45</f>
        <v>0</v>
      </c>
    </row>
    <row r="46" spans="1:6" s="620" customFormat="1" ht="14.25">
      <c r="A46" s="616" t="s">
        <v>732</v>
      </c>
      <c r="B46" s="608" t="s">
        <v>798</v>
      </c>
      <c r="C46" s="608"/>
      <c r="D46" s="608"/>
      <c r="E46" s="608"/>
      <c r="F46" s="610">
        <f>SUM(F41:F45)</f>
        <v>0</v>
      </c>
    </row>
    <row r="47" spans="1:6" s="620" customFormat="1" ht="14.25">
      <c r="A47" s="616" t="s">
        <v>732</v>
      </c>
      <c r="B47" s="623" t="s">
        <v>756</v>
      </c>
      <c r="C47" s="616"/>
      <c r="D47" s="616"/>
      <c r="E47" s="616"/>
      <c r="F47" s="616"/>
    </row>
    <row r="48" s="616" customFormat="1" ht="7.5" customHeight="1">
      <c r="A48" s="616" t="s">
        <v>732</v>
      </c>
    </row>
    <row r="49" spans="1:6" s="620" customFormat="1" ht="14.25">
      <c r="A49" s="605" t="s">
        <v>749</v>
      </c>
      <c r="B49" s="597" t="s">
        <v>813</v>
      </c>
      <c r="C49" s="605" t="s">
        <v>814</v>
      </c>
      <c r="D49" s="605">
        <v>8</v>
      </c>
      <c r="E49" s="606"/>
      <c r="F49" s="606">
        <f>D49*E49</f>
        <v>0</v>
      </c>
    </row>
    <row r="50" spans="1:6" s="620" customFormat="1" ht="14.25">
      <c r="A50" s="605" t="s">
        <v>751</v>
      </c>
      <c r="B50" s="597" t="s">
        <v>815</v>
      </c>
      <c r="C50" s="605" t="s">
        <v>814</v>
      </c>
      <c r="D50" s="605">
        <v>6</v>
      </c>
      <c r="E50" s="606"/>
      <c r="F50" s="606">
        <f>D50*E50</f>
        <v>0</v>
      </c>
    </row>
    <row r="51" spans="1:6" s="620" customFormat="1" ht="14.25">
      <c r="A51" s="605" t="s">
        <v>753</v>
      </c>
      <c r="B51" s="597" t="s">
        <v>816</v>
      </c>
      <c r="C51" s="605" t="s">
        <v>814</v>
      </c>
      <c r="D51" s="605">
        <v>8</v>
      </c>
      <c r="E51" s="606"/>
      <c r="F51" s="606">
        <f>D51*E51</f>
        <v>0</v>
      </c>
    </row>
    <row r="52" spans="1:6" s="620" customFormat="1" ht="14.25">
      <c r="A52" s="605" t="s">
        <v>755</v>
      </c>
      <c r="B52" s="597" t="s">
        <v>817</v>
      </c>
      <c r="C52" s="605" t="s">
        <v>814</v>
      </c>
      <c r="D52" s="605">
        <v>2</v>
      </c>
      <c r="E52" s="606"/>
      <c r="F52" s="606">
        <f>D52*E52</f>
        <v>0</v>
      </c>
    </row>
    <row r="53" spans="1:6" s="620" customFormat="1" ht="14.25">
      <c r="A53" s="616" t="s">
        <v>732</v>
      </c>
      <c r="B53" s="608" t="s">
        <v>798</v>
      </c>
      <c r="C53" s="608"/>
      <c r="D53" s="608"/>
      <c r="E53" s="608"/>
      <c r="F53" s="610">
        <f>SUM(F49:F52)</f>
        <v>0</v>
      </c>
    </row>
    <row r="54" spans="1:6" s="620" customFormat="1" ht="14.25">
      <c r="A54" s="616" t="s">
        <v>732</v>
      </c>
      <c r="B54" s="623" t="s">
        <v>758</v>
      </c>
      <c r="C54" s="616"/>
      <c r="D54" s="616"/>
      <c r="E54" s="616"/>
      <c r="F54" s="616"/>
    </row>
    <row r="55" s="616" customFormat="1" ht="7.5" customHeight="1">
      <c r="A55" s="616" t="s">
        <v>732</v>
      </c>
    </row>
    <row r="56" spans="1:6" s="620" customFormat="1" ht="14.25">
      <c r="A56" s="605" t="s">
        <v>749</v>
      </c>
      <c r="B56" s="597" t="s">
        <v>818</v>
      </c>
      <c r="C56" s="605" t="s">
        <v>814</v>
      </c>
      <c r="D56" s="605">
        <v>5</v>
      </c>
      <c r="E56" s="606"/>
      <c r="F56" s="606">
        <f>D56*E56</f>
        <v>0</v>
      </c>
    </row>
    <row r="57" spans="2:6" ht="15">
      <c r="B57" s="608" t="s">
        <v>798</v>
      </c>
      <c r="C57" s="608"/>
      <c r="D57" s="608"/>
      <c r="E57" s="608"/>
      <c r="F57" s="610">
        <f>SUM(F56)</f>
        <v>0</v>
      </c>
    </row>
  </sheetData>
  <sheetProtection/>
  <printOptions/>
  <pageMargins left="0.393" right="0.393" top="0.393" bottom="0.787" header="0.512" footer="0.512"/>
  <pageSetup horizontalDpi="1200" verticalDpi="12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3">
      <selection activeCell="C8" sqref="C8:E8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2" t="s">
        <v>95</v>
      </c>
      <c r="B1" s="63"/>
      <c r="C1" s="63"/>
      <c r="D1" s="63"/>
      <c r="E1" s="63"/>
      <c r="F1" s="63"/>
      <c r="G1" s="63"/>
    </row>
    <row r="2" spans="1:7" ht="12.75" customHeight="1">
      <c r="A2" s="64" t="s">
        <v>28</v>
      </c>
      <c r="B2" s="65"/>
      <c r="C2" s="66" t="s">
        <v>100</v>
      </c>
      <c r="D2" s="66" t="s">
        <v>471</v>
      </c>
      <c r="E2" s="67"/>
      <c r="F2" s="68" t="s">
        <v>29</v>
      </c>
      <c r="G2" s="69"/>
    </row>
    <row r="3" spans="1:7" ht="3" customHeight="1" hidden="1">
      <c r="A3" s="70"/>
      <c r="B3" s="71"/>
      <c r="C3" s="72"/>
      <c r="D3" s="72"/>
      <c r="E3" s="73"/>
      <c r="F3" s="74"/>
      <c r="G3" s="75"/>
    </row>
    <row r="4" spans="1:7" ht="12" customHeight="1">
      <c r="A4" s="76" t="s">
        <v>30</v>
      </c>
      <c r="B4" s="71"/>
      <c r="C4" s="72"/>
      <c r="D4" s="72"/>
      <c r="E4" s="73"/>
      <c r="F4" s="74" t="s">
        <v>31</v>
      </c>
      <c r="G4" s="77"/>
    </row>
    <row r="5" spans="1:7" ht="12.75" customHeight="1">
      <c r="A5" s="78" t="s">
        <v>100</v>
      </c>
      <c r="B5" s="79"/>
      <c r="C5" s="80" t="s">
        <v>101</v>
      </c>
      <c r="D5" s="81"/>
      <c r="E5" s="79"/>
      <c r="F5" s="74" t="s">
        <v>32</v>
      </c>
      <c r="G5" s="75"/>
    </row>
    <row r="6" spans="1:15" ht="12.75" customHeight="1">
      <c r="A6" s="76" t="s">
        <v>33</v>
      </c>
      <c r="B6" s="71"/>
      <c r="C6" s="72"/>
      <c r="D6" s="72"/>
      <c r="E6" s="73"/>
      <c r="F6" s="82" t="s">
        <v>34</v>
      </c>
      <c r="G6" s="83"/>
      <c r="O6" s="84"/>
    </row>
    <row r="7" spans="1:7" ht="12.75" customHeight="1">
      <c r="A7" s="85" t="s">
        <v>97</v>
      </c>
      <c r="B7" s="86"/>
      <c r="C7" s="87" t="s">
        <v>98</v>
      </c>
      <c r="D7" s="88"/>
      <c r="E7" s="88"/>
      <c r="F7" s="89" t="s">
        <v>35</v>
      </c>
      <c r="G7" s="83">
        <f>IF(G6=0,,ROUND((F30+F32)/G6,1))</f>
        <v>0</v>
      </c>
    </row>
    <row r="8" spans="1:9" ht="12.75">
      <c r="A8" s="90" t="s">
        <v>36</v>
      </c>
      <c r="B8" s="74"/>
      <c r="C8" s="628"/>
      <c r="D8" s="628"/>
      <c r="E8" s="626"/>
      <c r="F8" s="91" t="s">
        <v>37</v>
      </c>
      <c r="G8" s="92"/>
      <c r="H8" s="93"/>
      <c r="I8" s="94"/>
    </row>
    <row r="9" spans="1:8" ht="12.75">
      <c r="A9" s="90" t="s">
        <v>38</v>
      </c>
      <c r="B9" s="74"/>
      <c r="C9" s="628"/>
      <c r="D9" s="628"/>
      <c r="E9" s="626"/>
      <c r="F9" s="74"/>
      <c r="G9" s="95"/>
      <c r="H9" s="96"/>
    </row>
    <row r="10" spans="1:8" ht="12.75">
      <c r="A10" s="90" t="s">
        <v>39</v>
      </c>
      <c r="B10" s="74"/>
      <c r="C10" s="628"/>
      <c r="D10" s="628"/>
      <c r="E10" s="628"/>
      <c r="F10" s="97"/>
      <c r="G10" s="98"/>
      <c r="H10" s="99"/>
    </row>
    <row r="11" spans="1:57" ht="13.5" customHeight="1">
      <c r="A11" s="90" t="s">
        <v>40</v>
      </c>
      <c r="B11" s="74"/>
      <c r="C11" s="628"/>
      <c r="D11" s="628"/>
      <c r="E11" s="628"/>
      <c r="F11" s="100" t="s">
        <v>41</v>
      </c>
      <c r="G11" s="101"/>
      <c r="H11" s="96"/>
      <c r="BA11" s="102"/>
      <c r="BB11" s="102"/>
      <c r="BC11" s="102"/>
      <c r="BD11" s="102"/>
      <c r="BE11" s="102"/>
    </row>
    <row r="12" spans="1:8" ht="12.75" customHeight="1">
      <c r="A12" s="103" t="s">
        <v>42</v>
      </c>
      <c r="B12" s="71"/>
      <c r="C12" s="637"/>
      <c r="D12" s="637"/>
      <c r="E12" s="637"/>
      <c r="F12" s="104" t="s">
        <v>43</v>
      </c>
      <c r="G12" s="105"/>
      <c r="H12" s="96"/>
    </row>
    <row r="13" spans="1:8" ht="28.5" customHeight="1" thickBot="1">
      <c r="A13" s="106" t="s">
        <v>44</v>
      </c>
      <c r="B13" s="107"/>
      <c r="C13" s="107"/>
      <c r="D13" s="107"/>
      <c r="E13" s="108"/>
      <c r="F13" s="108"/>
      <c r="G13" s="109"/>
      <c r="H13" s="96"/>
    </row>
    <row r="14" spans="1:7" ht="17.25" customHeight="1" thickBot="1">
      <c r="A14" s="110" t="s">
        <v>45</v>
      </c>
      <c r="B14" s="111"/>
      <c r="C14" s="112"/>
      <c r="D14" s="113"/>
      <c r="E14" s="114"/>
      <c r="F14" s="114"/>
      <c r="G14" s="112"/>
    </row>
    <row r="15" spans="1:7" ht="15.75" customHeight="1">
      <c r="A15" s="115"/>
      <c r="B15" s="116" t="s">
        <v>47</v>
      </c>
      <c r="C15" s="117">
        <f>'VRN 4NP Rek'!E8</f>
        <v>0</v>
      </c>
      <c r="D15" s="118"/>
      <c r="E15" s="119"/>
      <c r="F15" s="120"/>
      <c r="G15" s="117"/>
    </row>
    <row r="16" spans="1:7" ht="15.75" customHeight="1">
      <c r="A16" s="115" t="s">
        <v>48</v>
      </c>
      <c r="B16" s="116" t="s">
        <v>49</v>
      </c>
      <c r="C16" s="117">
        <f>'VRN 4NP Rek'!F8</f>
        <v>0</v>
      </c>
      <c r="D16" s="70"/>
      <c r="E16" s="121"/>
      <c r="F16" s="122"/>
      <c r="G16" s="117"/>
    </row>
    <row r="17" spans="1:7" ht="15.75" customHeight="1">
      <c r="A17" s="115" t="s">
        <v>50</v>
      </c>
      <c r="B17" s="116" t="s">
        <v>51</v>
      </c>
      <c r="C17" s="117">
        <f>'VRN 4NP Rek'!H8</f>
        <v>0</v>
      </c>
      <c r="D17" s="70"/>
      <c r="E17" s="121"/>
      <c r="F17" s="122"/>
      <c r="G17" s="117"/>
    </row>
    <row r="18" spans="1:7" ht="15.75" customHeight="1">
      <c r="A18" s="123" t="s">
        <v>52</v>
      </c>
      <c r="B18" s="124" t="s">
        <v>53</v>
      </c>
      <c r="C18" s="117">
        <f>'VRN 4NP Rek'!G8</f>
        <v>0</v>
      </c>
      <c r="D18" s="70"/>
      <c r="E18" s="121"/>
      <c r="F18" s="122"/>
      <c r="G18" s="117"/>
    </row>
    <row r="19" spans="1:7" ht="15.75" customHeight="1">
      <c r="A19" s="125" t="s">
        <v>54</v>
      </c>
      <c r="B19" s="116"/>
      <c r="C19" s="117">
        <f>SUM(C15:C18)</f>
        <v>0</v>
      </c>
      <c r="D19" s="70"/>
      <c r="E19" s="121"/>
      <c r="F19" s="122"/>
      <c r="G19" s="117"/>
    </row>
    <row r="20" spans="1:7" ht="15.75" customHeight="1">
      <c r="A20" s="125"/>
      <c r="B20" s="116"/>
      <c r="C20" s="117"/>
      <c r="D20" s="70"/>
      <c r="E20" s="121"/>
      <c r="F20" s="122"/>
      <c r="G20" s="117"/>
    </row>
    <row r="21" spans="1:7" ht="15.75" customHeight="1">
      <c r="A21" s="125" t="s">
        <v>27</v>
      </c>
      <c r="B21" s="116"/>
      <c r="C21" s="117">
        <f>'VRN 4NP Rek'!I8</f>
        <v>0</v>
      </c>
      <c r="D21" s="70"/>
      <c r="E21" s="121"/>
      <c r="F21" s="122"/>
      <c r="G21" s="117"/>
    </row>
    <row r="22" spans="1:7" ht="15.75" customHeight="1">
      <c r="A22" s="126" t="s">
        <v>55</v>
      </c>
      <c r="B22" s="96"/>
      <c r="C22" s="117">
        <f>C19+C21</f>
        <v>0</v>
      </c>
      <c r="D22" s="70"/>
      <c r="E22" s="121"/>
      <c r="F22" s="122"/>
      <c r="G22" s="117"/>
    </row>
    <row r="23" spans="1:7" ht="15.75" customHeight="1" thickBot="1">
      <c r="A23" s="638" t="s">
        <v>56</v>
      </c>
      <c r="B23" s="639"/>
      <c r="C23" s="127">
        <f>C22+G23</f>
        <v>0</v>
      </c>
      <c r="D23" s="128" t="s">
        <v>57</v>
      </c>
      <c r="E23" s="129"/>
      <c r="F23" s="130"/>
      <c r="G23" s="117">
        <f>'VRN 4NP Rek'!H21</f>
        <v>0</v>
      </c>
    </row>
    <row r="24" spans="1:7" ht="12.75">
      <c r="A24" s="131" t="s">
        <v>58</v>
      </c>
      <c r="B24" s="132"/>
      <c r="C24" s="133"/>
      <c r="D24" s="132" t="s">
        <v>59</v>
      </c>
      <c r="E24" s="132"/>
      <c r="F24" s="134" t="s">
        <v>60</v>
      </c>
      <c r="G24" s="135"/>
    </row>
    <row r="25" spans="1:7" ht="12.75">
      <c r="A25" s="126" t="s">
        <v>61</v>
      </c>
      <c r="B25" s="96"/>
      <c r="C25" s="136"/>
      <c r="D25" s="96" t="s">
        <v>61</v>
      </c>
      <c r="F25" s="137" t="s">
        <v>61</v>
      </c>
      <c r="G25" s="138"/>
    </row>
    <row r="26" spans="1:7" ht="37.5" customHeight="1">
      <c r="A26" s="126" t="s">
        <v>62</v>
      </c>
      <c r="B26" s="139"/>
      <c r="C26" s="136"/>
      <c r="D26" s="96" t="s">
        <v>62</v>
      </c>
      <c r="F26" s="137" t="s">
        <v>62</v>
      </c>
      <c r="G26" s="138"/>
    </row>
    <row r="27" spans="1:7" ht="12.75">
      <c r="A27" s="126"/>
      <c r="B27" s="140"/>
      <c r="C27" s="136"/>
      <c r="D27" s="96"/>
      <c r="F27" s="137"/>
      <c r="G27" s="138"/>
    </row>
    <row r="28" spans="1:7" ht="12.75">
      <c r="A28" s="126" t="s">
        <v>63</v>
      </c>
      <c r="B28" s="96"/>
      <c r="C28" s="136"/>
      <c r="D28" s="137" t="s">
        <v>64</v>
      </c>
      <c r="E28" s="136"/>
      <c r="F28" s="141" t="s">
        <v>64</v>
      </c>
      <c r="G28" s="138"/>
    </row>
    <row r="29" spans="1:7" ht="69" customHeight="1">
      <c r="A29" s="126"/>
      <c r="B29" s="96"/>
      <c r="C29" s="142"/>
      <c r="D29" s="143"/>
      <c r="E29" s="142"/>
      <c r="F29" s="96"/>
      <c r="G29" s="138"/>
    </row>
    <row r="30" spans="1:7" ht="12.75">
      <c r="A30" s="144" t="s">
        <v>11</v>
      </c>
      <c r="B30" s="145"/>
      <c r="C30" s="146">
        <v>21</v>
      </c>
      <c r="D30" s="145" t="s">
        <v>65</v>
      </c>
      <c r="E30" s="147"/>
      <c r="F30" s="267">
        <f>C23-F32</f>
        <v>0</v>
      </c>
      <c r="G30" s="268"/>
    </row>
    <row r="31" spans="1:7" ht="12.75">
      <c r="A31" s="144" t="s">
        <v>66</v>
      </c>
      <c r="B31" s="145"/>
      <c r="C31" s="146">
        <f>C30</f>
        <v>21</v>
      </c>
      <c r="D31" s="145" t="s">
        <v>67</v>
      </c>
      <c r="E31" s="147"/>
      <c r="F31" s="267">
        <f>ROUND(PRODUCT(F30,C31/100),0)</f>
        <v>0</v>
      </c>
      <c r="G31" s="268"/>
    </row>
    <row r="32" spans="1:7" ht="12.75">
      <c r="A32" s="144" t="s">
        <v>11</v>
      </c>
      <c r="B32" s="145"/>
      <c r="C32" s="146">
        <v>15</v>
      </c>
      <c r="D32" s="145" t="s">
        <v>67</v>
      </c>
      <c r="E32" s="147"/>
      <c r="F32" s="267">
        <v>0</v>
      </c>
      <c r="G32" s="268"/>
    </row>
    <row r="33" spans="1:7" ht="12.75">
      <c r="A33" s="144" t="s">
        <v>66</v>
      </c>
      <c r="B33" s="148"/>
      <c r="C33" s="149">
        <f>C32</f>
        <v>15</v>
      </c>
      <c r="D33" s="145" t="s">
        <v>67</v>
      </c>
      <c r="E33" s="122"/>
      <c r="F33" s="267">
        <f>ROUND(PRODUCT(F32,C33/100),0)</f>
        <v>0</v>
      </c>
      <c r="G33" s="268"/>
    </row>
    <row r="34" spans="1:7" s="153" customFormat="1" ht="19.5" customHeight="1" thickBot="1">
      <c r="A34" s="150" t="s">
        <v>68</v>
      </c>
      <c r="B34" s="151"/>
      <c r="C34" s="151"/>
      <c r="D34" s="151"/>
      <c r="E34" s="152"/>
      <c r="F34" s="641">
        <f>ROUND(SUM(F30:F33),0)</f>
        <v>0</v>
      </c>
      <c r="G34" s="642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43"/>
      <c r="C37" s="643"/>
      <c r="D37" s="643"/>
      <c r="E37" s="643"/>
      <c r="F37" s="643"/>
      <c r="G37" s="643"/>
      <c r="H37" s="1" t="s">
        <v>1</v>
      </c>
    </row>
    <row r="38" spans="1:8" ht="12.75" customHeight="1">
      <c r="A38" s="154"/>
      <c r="B38" s="643"/>
      <c r="C38" s="643"/>
      <c r="D38" s="643"/>
      <c r="E38" s="643"/>
      <c r="F38" s="643"/>
      <c r="G38" s="643"/>
      <c r="H38" s="1" t="s">
        <v>1</v>
      </c>
    </row>
    <row r="39" spans="1:8" ht="12.75">
      <c r="A39" s="154"/>
      <c r="B39" s="643"/>
      <c r="C39" s="643"/>
      <c r="D39" s="643"/>
      <c r="E39" s="643"/>
      <c r="F39" s="643"/>
      <c r="G39" s="643"/>
      <c r="H39" s="1" t="s">
        <v>1</v>
      </c>
    </row>
    <row r="40" spans="1:8" ht="12.75">
      <c r="A40" s="154"/>
      <c r="B40" s="643"/>
      <c r="C40" s="643"/>
      <c r="D40" s="643"/>
      <c r="E40" s="643"/>
      <c r="F40" s="643"/>
      <c r="G40" s="643"/>
      <c r="H40" s="1" t="s">
        <v>1</v>
      </c>
    </row>
    <row r="41" spans="1:8" ht="12.75">
      <c r="A41" s="154"/>
      <c r="B41" s="643"/>
      <c r="C41" s="643"/>
      <c r="D41" s="643"/>
      <c r="E41" s="643"/>
      <c r="F41" s="643"/>
      <c r="G41" s="643"/>
      <c r="H41" s="1" t="s">
        <v>1</v>
      </c>
    </row>
    <row r="42" spans="1:8" ht="12.75">
      <c r="A42" s="154"/>
      <c r="B42" s="643"/>
      <c r="C42" s="643"/>
      <c r="D42" s="643"/>
      <c r="E42" s="643"/>
      <c r="F42" s="643"/>
      <c r="G42" s="643"/>
      <c r="H42" s="1" t="s">
        <v>1</v>
      </c>
    </row>
    <row r="43" spans="1:8" ht="12.75">
      <c r="A43" s="154"/>
      <c r="B43" s="643"/>
      <c r="C43" s="643"/>
      <c r="D43" s="643"/>
      <c r="E43" s="643"/>
      <c r="F43" s="643"/>
      <c r="G43" s="643"/>
      <c r="H43" s="1" t="s">
        <v>1</v>
      </c>
    </row>
    <row r="44" spans="1:8" ht="12.75" customHeight="1">
      <c r="A44" s="154"/>
      <c r="B44" s="643"/>
      <c r="C44" s="643"/>
      <c r="D44" s="643"/>
      <c r="E44" s="643"/>
      <c r="F44" s="643"/>
      <c r="G44" s="643"/>
      <c r="H44" s="1" t="s">
        <v>1</v>
      </c>
    </row>
    <row r="45" spans="1:8" ht="12.75" customHeight="1">
      <c r="A45" s="154"/>
      <c r="B45" s="643"/>
      <c r="C45" s="643"/>
      <c r="D45" s="643"/>
      <c r="E45" s="643"/>
      <c r="F45" s="643"/>
      <c r="G45" s="643"/>
      <c r="H45" s="1" t="s">
        <v>1</v>
      </c>
    </row>
    <row r="46" spans="2:7" ht="12.75">
      <c r="B46" s="640"/>
      <c r="C46" s="640"/>
      <c r="D46" s="640"/>
      <c r="E46" s="640"/>
      <c r="F46" s="640"/>
      <c r="G46" s="640"/>
    </row>
    <row r="47" spans="2:7" ht="12.75">
      <c r="B47" s="640"/>
      <c r="C47" s="640"/>
      <c r="D47" s="640"/>
      <c r="E47" s="640"/>
      <c r="F47" s="640"/>
      <c r="G47" s="640"/>
    </row>
    <row r="48" spans="2:7" ht="12.75">
      <c r="B48" s="640"/>
      <c r="C48" s="640"/>
      <c r="D48" s="640"/>
      <c r="E48" s="640"/>
      <c r="F48" s="640"/>
      <c r="G48" s="640"/>
    </row>
    <row r="49" spans="2:7" ht="12.75">
      <c r="B49" s="640"/>
      <c r="C49" s="640"/>
      <c r="D49" s="640"/>
      <c r="E49" s="640"/>
      <c r="F49" s="640"/>
      <c r="G49" s="640"/>
    </row>
    <row r="50" spans="2:7" ht="12.75">
      <c r="B50" s="640"/>
      <c r="C50" s="640"/>
      <c r="D50" s="640"/>
      <c r="E50" s="640"/>
      <c r="F50" s="640"/>
      <c r="G50" s="640"/>
    </row>
    <row r="51" spans="2:7" ht="12.75">
      <c r="B51" s="640"/>
      <c r="C51" s="640"/>
      <c r="D51" s="640"/>
      <c r="E51" s="640"/>
      <c r="F51" s="640"/>
      <c r="G51" s="640"/>
    </row>
  </sheetData>
  <sheetProtection/>
  <mergeCells count="14">
    <mergeCell ref="B50:G50"/>
    <mergeCell ref="B51:G51"/>
    <mergeCell ref="F34:G34"/>
    <mergeCell ref="B37:G45"/>
    <mergeCell ref="B46:G46"/>
    <mergeCell ref="B47:G47"/>
    <mergeCell ref="B48:G48"/>
    <mergeCell ref="B49:G49"/>
    <mergeCell ref="C12:E12"/>
    <mergeCell ref="A23:B23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44" t="s">
        <v>2</v>
      </c>
      <c r="B1" s="645"/>
      <c r="C1" s="155" t="s">
        <v>99</v>
      </c>
      <c r="D1" s="156"/>
      <c r="E1" s="157"/>
      <c r="F1" s="156"/>
      <c r="G1" s="158" t="s">
        <v>70</v>
      </c>
      <c r="H1" s="159" t="s">
        <v>100</v>
      </c>
      <c r="I1" s="160"/>
    </row>
    <row r="2" spans="1:9" ht="13.5" thickBot="1">
      <c r="A2" s="646" t="s">
        <v>71</v>
      </c>
      <c r="B2" s="647"/>
      <c r="C2" s="161" t="s">
        <v>102</v>
      </c>
      <c r="D2" s="162"/>
      <c r="E2" s="163"/>
      <c r="F2" s="162"/>
      <c r="G2" s="648" t="s">
        <v>471</v>
      </c>
      <c r="H2" s="649"/>
      <c r="I2" s="650"/>
    </row>
    <row r="3" ht="13.5" thickTop="1">
      <c r="F3" s="96"/>
    </row>
    <row r="4" spans="1:9" ht="19.5" customHeight="1">
      <c r="A4" s="164" t="s">
        <v>72</v>
      </c>
      <c r="B4" s="165"/>
      <c r="C4" s="165"/>
      <c r="D4" s="165"/>
      <c r="E4" s="166"/>
      <c r="F4" s="165"/>
      <c r="G4" s="165"/>
      <c r="H4" s="165"/>
      <c r="I4" s="165"/>
    </row>
    <row r="5" ht="13.5" thickBot="1"/>
    <row r="6" spans="1:9" s="96" customFormat="1" ht="13.5" thickBot="1">
      <c r="A6" s="167"/>
      <c r="B6" s="168" t="s">
        <v>73</v>
      </c>
      <c r="C6" s="168"/>
      <c r="D6" s="169"/>
      <c r="E6" s="170" t="s">
        <v>23</v>
      </c>
      <c r="F6" s="171" t="s">
        <v>24</v>
      </c>
      <c r="G6" s="171" t="s">
        <v>25</v>
      </c>
      <c r="H6" s="171" t="s">
        <v>26</v>
      </c>
      <c r="I6" s="172" t="s">
        <v>27</v>
      </c>
    </row>
    <row r="7" spans="1:9" s="96" customFormat="1" ht="13.5" thickBot="1">
      <c r="A7" s="262" t="str">
        <f>'VRN 4NP Pol'!B7</f>
        <v>95</v>
      </c>
      <c r="B7" s="55" t="str">
        <f>'VRN 4NP Pol'!C7</f>
        <v>Dokončovací konstrukce na pozemních stavbách</v>
      </c>
      <c r="D7" s="173"/>
      <c r="E7" s="263">
        <f>'VRN 4NP Pol'!BA15</f>
        <v>0</v>
      </c>
      <c r="F7" s="264">
        <f>'VRN 4NP Pol'!BB15</f>
        <v>0</v>
      </c>
      <c r="G7" s="264">
        <f>'VRN 4NP Pol'!BC15</f>
        <v>0</v>
      </c>
      <c r="H7" s="264">
        <f>'VRN 4NP Pol'!BD15</f>
        <v>0</v>
      </c>
      <c r="I7" s="265">
        <f>'VRN 4NP Pol'!BE15</f>
        <v>0</v>
      </c>
    </row>
    <row r="8" spans="1:9" s="14" customFormat="1" ht="13.5" thickBot="1">
      <c r="A8" s="174"/>
      <c r="B8" s="175" t="s">
        <v>74</v>
      </c>
      <c r="C8" s="175"/>
      <c r="D8" s="176"/>
      <c r="E8" s="177">
        <f>SUM(E7:E7)</f>
        <v>0</v>
      </c>
      <c r="F8" s="178">
        <f>SUM(F7:F7)</f>
        <v>0</v>
      </c>
      <c r="G8" s="178">
        <f>SUM(G7:G7)</f>
        <v>0</v>
      </c>
      <c r="H8" s="178">
        <f>SUM(H7:H7)</f>
        <v>0</v>
      </c>
      <c r="I8" s="179">
        <f>SUM(I7:I7)</f>
        <v>0</v>
      </c>
    </row>
    <row r="9" spans="1:9" ht="12.75">
      <c r="A9" s="96"/>
      <c r="B9" s="96"/>
      <c r="C9" s="96"/>
      <c r="D9" s="96"/>
      <c r="E9" s="96"/>
      <c r="F9" s="96"/>
      <c r="G9" s="96"/>
      <c r="H9" s="96"/>
      <c r="I9" s="96"/>
    </row>
    <row r="10" spans="1:57" ht="19.5" customHeight="1">
      <c r="A10" s="165" t="s">
        <v>75</v>
      </c>
      <c r="B10" s="165"/>
      <c r="C10" s="165"/>
      <c r="D10" s="165"/>
      <c r="E10" s="165"/>
      <c r="F10" s="165"/>
      <c r="G10" s="180"/>
      <c r="H10" s="165"/>
      <c r="I10" s="165"/>
      <c r="BA10" s="102"/>
      <c r="BB10" s="102"/>
      <c r="BC10" s="102"/>
      <c r="BD10" s="102"/>
      <c r="BE10" s="102"/>
    </row>
    <row r="11" ht="13.5" thickBot="1"/>
    <row r="12" spans="1:9" ht="12.75">
      <c r="A12" s="131" t="s">
        <v>76</v>
      </c>
      <c r="B12" s="132"/>
      <c r="C12" s="132"/>
      <c r="D12" s="181"/>
      <c r="E12" s="182" t="s">
        <v>77</v>
      </c>
      <c r="F12" s="183" t="s">
        <v>12</v>
      </c>
      <c r="G12" s="184" t="s">
        <v>78</v>
      </c>
      <c r="H12" s="185"/>
      <c r="I12" s="186" t="s">
        <v>77</v>
      </c>
    </row>
    <row r="13" spans="1:53" ht="12.75">
      <c r="A13" s="125" t="s">
        <v>120</v>
      </c>
      <c r="B13" s="116"/>
      <c r="C13" s="116"/>
      <c r="D13" s="187"/>
      <c r="E13" s="188"/>
      <c r="F13" s="189"/>
      <c r="G13" s="190">
        <v>0</v>
      </c>
      <c r="H13" s="191"/>
      <c r="I13" s="192">
        <f>E13+F13*G13/100</f>
        <v>0</v>
      </c>
      <c r="BA13" s="1">
        <v>0</v>
      </c>
    </row>
    <row r="14" spans="1:53" ht="12.75">
      <c r="A14" s="125" t="s">
        <v>121</v>
      </c>
      <c r="B14" s="116"/>
      <c r="C14" s="116"/>
      <c r="D14" s="187"/>
      <c r="E14" s="188"/>
      <c r="F14" s="189"/>
      <c r="G14" s="190">
        <v>0</v>
      </c>
      <c r="H14" s="191"/>
      <c r="I14" s="192">
        <f aca="true" t="shared" si="0" ref="I14:I20">E14+F14*G14/100</f>
        <v>0</v>
      </c>
      <c r="BA14" s="1">
        <v>0</v>
      </c>
    </row>
    <row r="15" spans="1:53" ht="12.75">
      <c r="A15" s="125" t="s">
        <v>122</v>
      </c>
      <c r="B15" s="116"/>
      <c r="C15" s="116"/>
      <c r="D15" s="187"/>
      <c r="E15" s="188"/>
      <c r="F15" s="189"/>
      <c r="G15" s="190">
        <v>0</v>
      </c>
      <c r="H15" s="191"/>
      <c r="I15" s="192">
        <f t="shared" si="0"/>
        <v>0</v>
      </c>
      <c r="BA15" s="1">
        <v>0</v>
      </c>
    </row>
    <row r="16" spans="1:53" ht="12.75">
      <c r="A16" s="125" t="s">
        <v>123</v>
      </c>
      <c r="B16" s="116"/>
      <c r="C16" s="116"/>
      <c r="D16" s="187"/>
      <c r="E16" s="188"/>
      <c r="F16" s="189"/>
      <c r="G16" s="190">
        <v>0</v>
      </c>
      <c r="H16" s="191"/>
      <c r="I16" s="192">
        <f t="shared" si="0"/>
        <v>0</v>
      </c>
      <c r="BA16" s="1">
        <v>0</v>
      </c>
    </row>
    <row r="17" spans="1:53" ht="12.75">
      <c r="A17" s="125" t="s">
        <v>124</v>
      </c>
      <c r="B17" s="116"/>
      <c r="C17" s="116"/>
      <c r="D17" s="187"/>
      <c r="E17" s="188"/>
      <c r="F17" s="189"/>
      <c r="G17" s="190">
        <v>0</v>
      </c>
      <c r="H17" s="191"/>
      <c r="I17" s="192">
        <f t="shared" si="0"/>
        <v>0</v>
      </c>
      <c r="BA17" s="1">
        <v>1</v>
      </c>
    </row>
    <row r="18" spans="1:53" ht="12.75">
      <c r="A18" s="125" t="s">
        <v>125</v>
      </c>
      <c r="B18" s="116"/>
      <c r="C18" s="116"/>
      <c r="D18" s="187"/>
      <c r="E18" s="188"/>
      <c r="F18" s="189"/>
      <c r="G18" s="190">
        <v>0</v>
      </c>
      <c r="H18" s="191"/>
      <c r="I18" s="192">
        <f t="shared" si="0"/>
        <v>0</v>
      </c>
      <c r="BA18" s="1">
        <v>1</v>
      </c>
    </row>
    <row r="19" spans="1:53" ht="12.75">
      <c r="A19" s="125" t="s">
        <v>126</v>
      </c>
      <c r="B19" s="116"/>
      <c r="C19" s="116"/>
      <c r="D19" s="187"/>
      <c r="E19" s="188"/>
      <c r="F19" s="189"/>
      <c r="G19" s="190">
        <v>0</v>
      </c>
      <c r="H19" s="191"/>
      <c r="I19" s="192">
        <f t="shared" si="0"/>
        <v>0</v>
      </c>
      <c r="BA19" s="1">
        <v>2</v>
      </c>
    </row>
    <row r="20" spans="1:53" ht="12.75">
      <c r="A20" s="125" t="s">
        <v>127</v>
      </c>
      <c r="B20" s="116"/>
      <c r="C20" s="116"/>
      <c r="D20" s="187"/>
      <c r="E20" s="188"/>
      <c r="F20" s="189"/>
      <c r="G20" s="190">
        <v>0</v>
      </c>
      <c r="H20" s="191"/>
      <c r="I20" s="192">
        <f t="shared" si="0"/>
        <v>0</v>
      </c>
      <c r="BA20" s="1">
        <v>2</v>
      </c>
    </row>
    <row r="21" spans="1:9" ht="13.5" thickBot="1">
      <c r="A21" s="193"/>
      <c r="B21" s="194" t="s">
        <v>79</v>
      </c>
      <c r="C21" s="195"/>
      <c r="D21" s="196"/>
      <c r="E21" s="197"/>
      <c r="F21" s="198"/>
      <c r="G21" s="198"/>
      <c r="H21" s="651">
        <f>SUM(I13:I20)</f>
        <v>0</v>
      </c>
      <c r="I21" s="652"/>
    </row>
    <row r="23" spans="2:9" ht="12.75">
      <c r="B23" s="14"/>
      <c r="F23" s="199"/>
      <c r="G23" s="200"/>
      <c r="H23" s="200"/>
      <c r="I23" s="41"/>
    </row>
    <row r="24" spans="6:9" ht="12.75">
      <c r="F24" s="199"/>
      <c r="G24" s="200"/>
      <c r="H24" s="200"/>
      <c r="I24" s="41"/>
    </row>
    <row r="25" spans="6:9" ht="12.75">
      <c r="F25" s="199"/>
      <c r="G25" s="200"/>
      <c r="H25" s="200"/>
      <c r="I25" s="41"/>
    </row>
    <row r="26" spans="6:9" ht="12.75">
      <c r="F26" s="199"/>
      <c r="G26" s="200"/>
      <c r="H26" s="200"/>
      <c r="I26" s="41"/>
    </row>
    <row r="27" spans="6:9" ht="12.75">
      <c r="F27" s="199"/>
      <c r="G27" s="200"/>
      <c r="H27" s="200"/>
      <c r="I27" s="41"/>
    </row>
    <row r="28" spans="6:9" ht="12.75">
      <c r="F28" s="199"/>
      <c r="G28" s="200"/>
      <c r="H28" s="200"/>
      <c r="I28" s="41"/>
    </row>
    <row r="29" spans="6:9" ht="12.75">
      <c r="F29" s="199"/>
      <c r="G29" s="200"/>
      <c r="H29" s="200"/>
      <c r="I29" s="41"/>
    </row>
    <row r="30" spans="6:9" ht="12.75">
      <c r="F30" s="199"/>
      <c r="G30" s="200"/>
      <c r="H30" s="200"/>
      <c r="I30" s="41"/>
    </row>
    <row r="31" spans="6:9" ht="12.75">
      <c r="F31" s="199"/>
      <c r="G31" s="200"/>
      <c r="H31" s="200"/>
      <c r="I31" s="41"/>
    </row>
    <row r="32" spans="6:9" ht="12.75">
      <c r="F32" s="199"/>
      <c r="G32" s="200"/>
      <c r="H32" s="200"/>
      <c r="I32" s="41"/>
    </row>
    <row r="33" spans="6:9" ht="12.75">
      <c r="F33" s="199"/>
      <c r="G33" s="200"/>
      <c r="H33" s="200"/>
      <c r="I33" s="41"/>
    </row>
    <row r="34" spans="6:9" ht="12.75">
      <c r="F34" s="199"/>
      <c r="G34" s="200"/>
      <c r="H34" s="200"/>
      <c r="I34" s="41"/>
    </row>
    <row r="35" spans="6:9" ht="12.75">
      <c r="F35" s="199"/>
      <c r="G35" s="200"/>
      <c r="H35" s="200"/>
      <c r="I35" s="41"/>
    </row>
    <row r="36" spans="6:9" ht="12.75">
      <c r="F36" s="199"/>
      <c r="G36" s="200"/>
      <c r="H36" s="200"/>
      <c r="I36" s="41"/>
    </row>
    <row r="37" spans="6:9" ht="12.75">
      <c r="F37" s="199"/>
      <c r="G37" s="200"/>
      <c r="H37" s="200"/>
      <c r="I37" s="41"/>
    </row>
    <row r="38" spans="6:9" ht="12.75">
      <c r="F38" s="199"/>
      <c r="G38" s="200"/>
      <c r="H38" s="200"/>
      <c r="I38" s="41"/>
    </row>
    <row r="39" spans="6:9" ht="12.75">
      <c r="F39" s="199"/>
      <c r="G39" s="200"/>
      <c r="H39" s="200"/>
      <c r="I39" s="41"/>
    </row>
    <row r="40" spans="6:9" ht="12.75">
      <c r="F40" s="199"/>
      <c r="G40" s="200"/>
      <c r="H40" s="200"/>
      <c r="I40" s="41"/>
    </row>
    <row r="41" spans="6:9" ht="12.75">
      <c r="F41" s="199"/>
      <c r="G41" s="200"/>
      <c r="H41" s="200"/>
      <c r="I41" s="41"/>
    </row>
    <row r="42" spans="6:9" ht="12.75">
      <c r="F42" s="199"/>
      <c r="G42" s="200"/>
      <c r="H42" s="200"/>
      <c r="I42" s="41"/>
    </row>
    <row r="43" spans="6:9" ht="12.75">
      <c r="F43" s="199"/>
      <c r="G43" s="200"/>
      <c r="H43" s="200"/>
      <c r="I43" s="41"/>
    </row>
    <row r="44" spans="6:9" ht="12.75">
      <c r="F44" s="199"/>
      <c r="G44" s="200"/>
      <c r="H44" s="200"/>
      <c r="I44" s="41"/>
    </row>
    <row r="45" spans="6:9" ht="12.75">
      <c r="F45" s="199"/>
      <c r="G45" s="200"/>
      <c r="H45" s="200"/>
      <c r="I45" s="41"/>
    </row>
    <row r="46" spans="6:9" ht="12.75">
      <c r="F46" s="199"/>
      <c r="G46" s="200"/>
      <c r="H46" s="200"/>
      <c r="I46" s="41"/>
    </row>
    <row r="47" spans="6:9" ht="12.75">
      <c r="F47" s="199"/>
      <c r="G47" s="200"/>
      <c r="H47" s="200"/>
      <c r="I47" s="41"/>
    </row>
    <row r="48" spans="6:9" ht="12.75">
      <c r="F48" s="199"/>
      <c r="G48" s="200"/>
      <c r="H48" s="200"/>
      <c r="I48" s="41"/>
    </row>
    <row r="49" spans="6:9" ht="12.75">
      <c r="F49" s="199"/>
      <c r="G49" s="200"/>
      <c r="H49" s="200"/>
      <c r="I49" s="41"/>
    </row>
    <row r="50" spans="6:9" ht="12.75">
      <c r="F50" s="199"/>
      <c r="G50" s="200"/>
      <c r="H50" s="200"/>
      <c r="I50" s="41"/>
    </row>
    <row r="51" spans="6:9" ht="12.75">
      <c r="F51" s="199"/>
      <c r="G51" s="200"/>
      <c r="H51" s="200"/>
      <c r="I51" s="41"/>
    </row>
    <row r="52" spans="6:9" ht="12.75">
      <c r="F52" s="199"/>
      <c r="G52" s="200"/>
      <c r="H52" s="200"/>
      <c r="I52" s="41"/>
    </row>
    <row r="53" spans="6:9" ht="12.75">
      <c r="F53" s="199"/>
      <c r="G53" s="200"/>
      <c r="H53" s="200"/>
      <c r="I53" s="41"/>
    </row>
    <row r="54" spans="6:9" ht="12.75">
      <c r="F54" s="199"/>
      <c r="G54" s="200"/>
      <c r="H54" s="200"/>
      <c r="I54" s="41"/>
    </row>
    <row r="55" spans="6:9" ht="12.75">
      <c r="F55" s="199"/>
      <c r="G55" s="200"/>
      <c r="H55" s="200"/>
      <c r="I55" s="41"/>
    </row>
    <row r="56" spans="6:9" ht="12.75">
      <c r="F56" s="199"/>
      <c r="G56" s="200"/>
      <c r="H56" s="200"/>
      <c r="I56" s="41"/>
    </row>
    <row r="57" spans="6:9" ht="12.75">
      <c r="F57" s="199"/>
      <c r="G57" s="200"/>
      <c r="H57" s="200"/>
      <c r="I57" s="41"/>
    </row>
    <row r="58" spans="6:9" ht="12.75">
      <c r="F58" s="199"/>
      <c r="G58" s="200"/>
      <c r="H58" s="200"/>
      <c r="I58" s="41"/>
    </row>
    <row r="59" spans="6:9" ht="12.75">
      <c r="F59" s="199"/>
      <c r="G59" s="200"/>
      <c r="H59" s="200"/>
      <c r="I59" s="41"/>
    </row>
    <row r="60" spans="6:9" ht="12.75">
      <c r="F60" s="199"/>
      <c r="G60" s="200"/>
      <c r="H60" s="200"/>
      <c r="I60" s="41"/>
    </row>
    <row r="61" spans="6:9" ht="12.75">
      <c r="F61" s="199"/>
      <c r="G61" s="200"/>
      <c r="H61" s="200"/>
      <c r="I61" s="41"/>
    </row>
    <row r="62" spans="6:9" ht="12.75">
      <c r="F62" s="199"/>
      <c r="G62" s="200"/>
      <c r="H62" s="200"/>
      <c r="I62" s="41"/>
    </row>
    <row r="63" spans="6:9" ht="12.75">
      <c r="F63" s="199"/>
      <c r="G63" s="200"/>
      <c r="H63" s="200"/>
      <c r="I63" s="41"/>
    </row>
    <row r="64" spans="6:9" ht="12.75">
      <c r="F64" s="199"/>
      <c r="G64" s="200"/>
      <c r="H64" s="200"/>
      <c r="I64" s="41"/>
    </row>
    <row r="65" spans="6:9" ht="12.75">
      <c r="F65" s="199"/>
      <c r="G65" s="200"/>
      <c r="H65" s="200"/>
      <c r="I65" s="41"/>
    </row>
    <row r="66" spans="6:9" ht="12.75">
      <c r="F66" s="199"/>
      <c r="G66" s="200"/>
      <c r="H66" s="200"/>
      <c r="I66" s="41"/>
    </row>
    <row r="67" spans="6:9" ht="12.75">
      <c r="F67" s="199"/>
      <c r="G67" s="200"/>
      <c r="H67" s="200"/>
      <c r="I67" s="41"/>
    </row>
    <row r="68" spans="6:9" ht="12.75">
      <c r="F68" s="199"/>
      <c r="G68" s="200"/>
      <c r="H68" s="200"/>
      <c r="I68" s="41"/>
    </row>
    <row r="69" spans="6:9" ht="12.75">
      <c r="F69" s="199"/>
      <c r="G69" s="200"/>
      <c r="H69" s="200"/>
      <c r="I69" s="41"/>
    </row>
    <row r="70" spans="6:9" ht="12.75">
      <c r="F70" s="199"/>
      <c r="G70" s="200"/>
      <c r="H70" s="200"/>
      <c r="I70" s="41"/>
    </row>
    <row r="71" spans="6:9" ht="12.75">
      <c r="F71" s="199"/>
      <c r="G71" s="200"/>
      <c r="H71" s="200"/>
      <c r="I71" s="41"/>
    </row>
    <row r="72" spans="6:9" ht="12.75">
      <c r="F72" s="199"/>
      <c r="G72" s="200"/>
      <c r="H72" s="200"/>
      <c r="I72" s="41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B88"/>
  <sheetViews>
    <sheetView showGridLines="0" showZeros="0" zoomScaleSheetLayoutView="100" zoomScalePageLayoutView="0" workbookViewId="0" topLeftCell="A1">
      <selection activeCell="F8" sqref="F8:F14"/>
    </sheetView>
  </sheetViews>
  <sheetFormatPr defaultColWidth="9.00390625" defaultRowHeight="12.75"/>
  <cols>
    <col min="1" max="1" width="4.375" style="201" customWidth="1"/>
    <col min="2" max="2" width="11.625" style="201" customWidth="1"/>
    <col min="3" max="3" width="40.375" style="201" customWidth="1"/>
    <col min="4" max="4" width="5.625" style="201" customWidth="1"/>
    <col min="5" max="5" width="8.625" style="211" customWidth="1"/>
    <col min="6" max="6" width="9.875" style="201" customWidth="1"/>
    <col min="7" max="7" width="13.875" style="201" customWidth="1"/>
    <col min="8" max="8" width="11.75390625" style="201" hidden="1" customWidth="1"/>
    <col min="9" max="9" width="11.625" style="201" hidden="1" customWidth="1"/>
    <col min="10" max="10" width="11.00390625" style="201" hidden="1" customWidth="1"/>
    <col min="11" max="11" width="10.375" style="201" hidden="1" customWidth="1"/>
    <col min="12" max="12" width="75.375" style="201" customWidth="1"/>
    <col min="13" max="13" width="45.25390625" style="201" customWidth="1"/>
    <col min="14" max="16384" width="9.125" style="201" customWidth="1"/>
  </cols>
  <sheetData>
    <row r="1" spans="1:7" ht="15.75">
      <c r="A1" s="653" t="s">
        <v>96</v>
      </c>
      <c r="B1" s="653"/>
      <c r="C1" s="653"/>
      <c r="D1" s="653"/>
      <c r="E1" s="653"/>
      <c r="F1" s="653"/>
      <c r="G1" s="653"/>
    </row>
    <row r="2" spans="2:7" ht="14.25" customHeight="1" thickBot="1">
      <c r="B2" s="202"/>
      <c r="C2" s="203"/>
      <c r="D2" s="203"/>
      <c r="E2" s="204"/>
      <c r="F2" s="203"/>
      <c r="G2" s="203"/>
    </row>
    <row r="3" spans="1:7" ht="13.5" thickTop="1">
      <c r="A3" s="644" t="s">
        <v>2</v>
      </c>
      <c r="B3" s="645"/>
      <c r="C3" s="155" t="s">
        <v>99</v>
      </c>
      <c r="D3" s="205"/>
      <c r="E3" s="206" t="s">
        <v>80</v>
      </c>
      <c r="F3" s="207" t="str">
        <f>'VRN 4NP Rek'!H1</f>
        <v>01</v>
      </c>
      <c r="G3" s="208"/>
    </row>
    <row r="4" spans="1:7" ht="13.5" thickBot="1">
      <c r="A4" s="654" t="s">
        <v>71</v>
      </c>
      <c r="B4" s="647"/>
      <c r="C4" s="161" t="s">
        <v>102</v>
      </c>
      <c r="D4" s="209"/>
      <c r="E4" s="655" t="str">
        <f>'VRN 4NP Rek'!G2</f>
        <v>VRN a ostatní náklady 4 NP</v>
      </c>
      <c r="F4" s="656"/>
      <c r="G4" s="657"/>
    </row>
    <row r="5" spans="1:7" ht="13.5" thickTop="1">
      <c r="A5" s="210"/>
      <c r="G5" s="212"/>
    </row>
    <row r="6" spans="1:11" ht="27" customHeight="1">
      <c r="A6" s="213" t="s">
        <v>81</v>
      </c>
      <c r="B6" s="214" t="s">
        <v>82</v>
      </c>
      <c r="C6" s="214" t="s">
        <v>83</v>
      </c>
      <c r="D6" s="214" t="s">
        <v>84</v>
      </c>
      <c r="E6" s="215" t="s">
        <v>85</v>
      </c>
      <c r="F6" s="214" t="s">
        <v>86</v>
      </c>
      <c r="G6" s="216" t="s">
        <v>87</v>
      </c>
      <c r="H6" s="217" t="s">
        <v>88</v>
      </c>
      <c r="I6" s="217" t="s">
        <v>89</v>
      </c>
      <c r="J6" s="217" t="s">
        <v>90</v>
      </c>
      <c r="K6" s="217" t="s">
        <v>91</v>
      </c>
    </row>
    <row r="7" spans="1:15" ht="12.75">
      <c r="A7" s="218" t="s">
        <v>92</v>
      </c>
      <c r="B7" s="219" t="s">
        <v>103</v>
      </c>
      <c r="C7" s="220" t="s">
        <v>104</v>
      </c>
      <c r="D7" s="221"/>
      <c r="E7" s="222"/>
      <c r="F7" s="222"/>
      <c r="G7" s="223"/>
      <c r="H7" s="224"/>
      <c r="I7" s="225"/>
      <c r="J7" s="226"/>
      <c r="K7" s="227"/>
      <c r="O7" s="228">
        <v>1</v>
      </c>
    </row>
    <row r="8" spans="1:80" ht="12.75">
      <c r="A8" s="229">
        <v>1</v>
      </c>
      <c r="B8" s="230" t="s">
        <v>100</v>
      </c>
      <c r="C8" s="231" t="s">
        <v>106</v>
      </c>
      <c r="D8" s="232" t="s">
        <v>107</v>
      </c>
      <c r="E8" s="233">
        <v>1</v>
      </c>
      <c r="F8" s="558">
        <v>0</v>
      </c>
      <c r="G8" s="234">
        <f aca="true" t="shared" si="0" ref="G8:G14">E8*F8</f>
        <v>0</v>
      </c>
      <c r="H8" s="235">
        <v>0</v>
      </c>
      <c r="I8" s="236">
        <f aca="true" t="shared" si="1" ref="I8:I14">E8*H8</f>
        <v>0</v>
      </c>
      <c r="J8" s="235">
        <v>0</v>
      </c>
      <c r="K8" s="236">
        <f aca="true" t="shared" si="2" ref="K8:K14">E8*J8</f>
        <v>0</v>
      </c>
      <c r="O8" s="228">
        <v>2</v>
      </c>
      <c r="AA8" s="201">
        <v>1</v>
      </c>
      <c r="AB8" s="201">
        <v>1</v>
      </c>
      <c r="AC8" s="201">
        <v>1</v>
      </c>
      <c r="AZ8" s="201">
        <v>1</v>
      </c>
      <c r="BA8" s="201">
        <f aca="true" t="shared" si="3" ref="BA8:BA14">IF(AZ8=1,G8,0)</f>
        <v>0</v>
      </c>
      <c r="BB8" s="201">
        <f aca="true" t="shared" si="4" ref="BB8:BB14">IF(AZ8=2,G8,0)</f>
        <v>0</v>
      </c>
      <c r="BC8" s="201">
        <f aca="true" t="shared" si="5" ref="BC8:BC14">IF(AZ8=3,G8,0)</f>
        <v>0</v>
      </c>
      <c r="BD8" s="201">
        <f aca="true" t="shared" si="6" ref="BD8:BD14">IF(AZ8=4,G8,0)</f>
        <v>0</v>
      </c>
      <c r="BE8" s="201">
        <f aca="true" t="shared" si="7" ref="BE8:BE14">IF(AZ8=5,G8,0)</f>
        <v>0</v>
      </c>
      <c r="CA8" s="228">
        <v>1</v>
      </c>
      <c r="CB8" s="228">
        <v>1</v>
      </c>
    </row>
    <row r="9" spans="1:80" ht="12.75">
      <c r="A9" s="229">
        <v>2</v>
      </c>
      <c r="B9" s="230" t="s">
        <v>108</v>
      </c>
      <c r="C9" s="231" t="s">
        <v>109</v>
      </c>
      <c r="D9" s="232" t="s">
        <v>107</v>
      </c>
      <c r="E9" s="233">
        <v>1</v>
      </c>
      <c r="F9" s="558">
        <v>0</v>
      </c>
      <c r="G9" s="234">
        <f t="shared" si="0"/>
        <v>0</v>
      </c>
      <c r="H9" s="235">
        <v>0</v>
      </c>
      <c r="I9" s="236">
        <f t="shared" si="1"/>
        <v>0</v>
      </c>
      <c r="J9" s="235">
        <v>0</v>
      </c>
      <c r="K9" s="236">
        <f t="shared" si="2"/>
        <v>0</v>
      </c>
      <c r="O9" s="228">
        <v>2</v>
      </c>
      <c r="AA9" s="201">
        <v>1</v>
      </c>
      <c r="AB9" s="201">
        <v>1</v>
      </c>
      <c r="AC9" s="201">
        <v>1</v>
      </c>
      <c r="AZ9" s="201">
        <v>1</v>
      </c>
      <c r="BA9" s="201">
        <f t="shared" si="3"/>
        <v>0</v>
      </c>
      <c r="BB9" s="201">
        <f t="shared" si="4"/>
        <v>0</v>
      </c>
      <c r="BC9" s="201">
        <f t="shared" si="5"/>
        <v>0</v>
      </c>
      <c r="BD9" s="201">
        <f t="shared" si="6"/>
        <v>0</v>
      </c>
      <c r="BE9" s="201">
        <f t="shared" si="7"/>
        <v>0</v>
      </c>
      <c r="CA9" s="228">
        <v>1</v>
      </c>
      <c r="CB9" s="228">
        <v>1</v>
      </c>
    </row>
    <row r="10" spans="1:80" ht="12.75">
      <c r="A10" s="229">
        <v>3</v>
      </c>
      <c r="B10" s="230" t="s">
        <v>110</v>
      </c>
      <c r="C10" s="231" t="s">
        <v>111</v>
      </c>
      <c r="D10" s="232" t="s">
        <v>107</v>
      </c>
      <c r="E10" s="233">
        <v>1</v>
      </c>
      <c r="F10" s="558">
        <v>0</v>
      </c>
      <c r="G10" s="234">
        <f t="shared" si="0"/>
        <v>0</v>
      </c>
      <c r="H10" s="235">
        <v>0</v>
      </c>
      <c r="I10" s="236">
        <f t="shared" si="1"/>
        <v>0</v>
      </c>
      <c r="J10" s="235">
        <v>0</v>
      </c>
      <c r="K10" s="236">
        <f t="shared" si="2"/>
        <v>0</v>
      </c>
      <c r="O10" s="228">
        <v>2</v>
      </c>
      <c r="AA10" s="201">
        <v>1</v>
      </c>
      <c r="AB10" s="201">
        <v>1</v>
      </c>
      <c r="AC10" s="201">
        <v>1</v>
      </c>
      <c r="AZ10" s="201">
        <v>1</v>
      </c>
      <c r="BA10" s="201">
        <f t="shared" si="3"/>
        <v>0</v>
      </c>
      <c r="BB10" s="201">
        <f t="shared" si="4"/>
        <v>0</v>
      </c>
      <c r="BC10" s="201">
        <f t="shared" si="5"/>
        <v>0</v>
      </c>
      <c r="BD10" s="201">
        <f t="shared" si="6"/>
        <v>0</v>
      </c>
      <c r="BE10" s="201">
        <f t="shared" si="7"/>
        <v>0</v>
      </c>
      <c r="CA10" s="228">
        <v>1</v>
      </c>
      <c r="CB10" s="228">
        <v>1</v>
      </c>
    </row>
    <row r="11" spans="1:80" ht="12.75">
      <c r="A11" s="229">
        <v>4</v>
      </c>
      <c r="B11" s="230" t="s">
        <v>112</v>
      </c>
      <c r="C11" s="231" t="s">
        <v>113</v>
      </c>
      <c r="D11" s="232" t="s">
        <v>107</v>
      </c>
      <c r="E11" s="233">
        <v>1</v>
      </c>
      <c r="F11" s="558">
        <v>0</v>
      </c>
      <c r="G11" s="234">
        <f t="shared" si="0"/>
        <v>0</v>
      </c>
      <c r="H11" s="235">
        <v>0</v>
      </c>
      <c r="I11" s="236">
        <f t="shared" si="1"/>
        <v>0</v>
      </c>
      <c r="J11" s="235">
        <v>0</v>
      </c>
      <c r="K11" s="236">
        <f t="shared" si="2"/>
        <v>0</v>
      </c>
      <c r="O11" s="228">
        <v>2</v>
      </c>
      <c r="AA11" s="201">
        <v>1</v>
      </c>
      <c r="AB11" s="201">
        <v>1</v>
      </c>
      <c r="AC11" s="201">
        <v>1</v>
      </c>
      <c r="AZ11" s="201">
        <v>1</v>
      </c>
      <c r="BA11" s="201">
        <f t="shared" si="3"/>
        <v>0</v>
      </c>
      <c r="BB11" s="201">
        <f t="shared" si="4"/>
        <v>0</v>
      </c>
      <c r="BC11" s="201">
        <f t="shared" si="5"/>
        <v>0</v>
      </c>
      <c r="BD11" s="201">
        <f t="shared" si="6"/>
        <v>0</v>
      </c>
      <c r="BE11" s="201">
        <f t="shared" si="7"/>
        <v>0</v>
      </c>
      <c r="CA11" s="228">
        <v>1</v>
      </c>
      <c r="CB11" s="228">
        <v>1</v>
      </c>
    </row>
    <row r="12" spans="1:80" ht="12.75">
      <c r="A12" s="229">
        <v>5</v>
      </c>
      <c r="B12" s="230" t="s">
        <v>114</v>
      </c>
      <c r="C12" s="231" t="s">
        <v>115</v>
      </c>
      <c r="D12" s="232" t="s">
        <v>107</v>
      </c>
      <c r="E12" s="233">
        <v>1</v>
      </c>
      <c r="F12" s="558">
        <v>0</v>
      </c>
      <c r="G12" s="234">
        <f t="shared" si="0"/>
        <v>0</v>
      </c>
      <c r="H12" s="235">
        <v>0</v>
      </c>
      <c r="I12" s="236">
        <f t="shared" si="1"/>
        <v>0</v>
      </c>
      <c r="J12" s="235">
        <v>0</v>
      </c>
      <c r="K12" s="236">
        <f t="shared" si="2"/>
        <v>0</v>
      </c>
      <c r="O12" s="228">
        <v>2</v>
      </c>
      <c r="AA12" s="201">
        <v>1</v>
      </c>
      <c r="AB12" s="201">
        <v>0</v>
      </c>
      <c r="AC12" s="201">
        <v>0</v>
      </c>
      <c r="AZ12" s="201">
        <v>1</v>
      </c>
      <c r="BA12" s="201">
        <f t="shared" si="3"/>
        <v>0</v>
      </c>
      <c r="BB12" s="201">
        <f t="shared" si="4"/>
        <v>0</v>
      </c>
      <c r="BC12" s="201">
        <f t="shared" si="5"/>
        <v>0</v>
      </c>
      <c r="BD12" s="201">
        <f t="shared" si="6"/>
        <v>0</v>
      </c>
      <c r="BE12" s="201">
        <f t="shared" si="7"/>
        <v>0</v>
      </c>
      <c r="CA12" s="228">
        <v>1</v>
      </c>
      <c r="CB12" s="228">
        <v>0</v>
      </c>
    </row>
    <row r="13" spans="1:80" ht="12.75">
      <c r="A13" s="229">
        <v>6</v>
      </c>
      <c r="B13" s="230" t="s">
        <v>116</v>
      </c>
      <c r="C13" s="231" t="s">
        <v>117</v>
      </c>
      <c r="D13" s="232" t="s">
        <v>107</v>
      </c>
      <c r="E13" s="233">
        <v>1</v>
      </c>
      <c r="F13" s="558">
        <v>0</v>
      </c>
      <c r="G13" s="234">
        <f t="shared" si="0"/>
        <v>0</v>
      </c>
      <c r="H13" s="235">
        <v>0</v>
      </c>
      <c r="I13" s="236">
        <f t="shared" si="1"/>
        <v>0</v>
      </c>
      <c r="J13" s="235">
        <v>0</v>
      </c>
      <c r="K13" s="236">
        <f t="shared" si="2"/>
        <v>0</v>
      </c>
      <c r="O13" s="228">
        <v>2</v>
      </c>
      <c r="AA13" s="201">
        <v>1</v>
      </c>
      <c r="AB13" s="201">
        <v>1</v>
      </c>
      <c r="AC13" s="201">
        <v>1</v>
      </c>
      <c r="AZ13" s="201">
        <v>1</v>
      </c>
      <c r="BA13" s="201">
        <f t="shared" si="3"/>
        <v>0</v>
      </c>
      <c r="BB13" s="201">
        <f t="shared" si="4"/>
        <v>0</v>
      </c>
      <c r="BC13" s="201">
        <f t="shared" si="5"/>
        <v>0</v>
      </c>
      <c r="BD13" s="201">
        <f t="shared" si="6"/>
        <v>0</v>
      </c>
      <c r="BE13" s="201">
        <f t="shared" si="7"/>
        <v>0</v>
      </c>
      <c r="CA13" s="228">
        <v>1</v>
      </c>
      <c r="CB13" s="228">
        <v>1</v>
      </c>
    </row>
    <row r="14" spans="1:80" ht="12.75">
      <c r="A14" s="229">
        <v>7</v>
      </c>
      <c r="B14" s="230" t="s">
        <v>118</v>
      </c>
      <c r="C14" s="231" t="s">
        <v>119</v>
      </c>
      <c r="D14" s="232" t="s">
        <v>107</v>
      </c>
      <c r="E14" s="233">
        <v>1</v>
      </c>
      <c r="F14" s="558">
        <v>0</v>
      </c>
      <c r="G14" s="234">
        <f t="shared" si="0"/>
        <v>0</v>
      </c>
      <c r="H14" s="235">
        <v>0</v>
      </c>
      <c r="I14" s="236">
        <f t="shared" si="1"/>
        <v>0</v>
      </c>
      <c r="J14" s="235">
        <v>0</v>
      </c>
      <c r="K14" s="236">
        <f t="shared" si="2"/>
        <v>0</v>
      </c>
      <c r="O14" s="228">
        <v>2</v>
      </c>
      <c r="AA14" s="201">
        <v>1</v>
      </c>
      <c r="AB14" s="201">
        <v>1</v>
      </c>
      <c r="AC14" s="201">
        <v>1</v>
      </c>
      <c r="AZ14" s="201">
        <v>1</v>
      </c>
      <c r="BA14" s="201">
        <f t="shared" si="3"/>
        <v>0</v>
      </c>
      <c r="BB14" s="201">
        <f t="shared" si="4"/>
        <v>0</v>
      </c>
      <c r="BC14" s="201">
        <f t="shared" si="5"/>
        <v>0</v>
      </c>
      <c r="BD14" s="201">
        <f t="shared" si="6"/>
        <v>0</v>
      </c>
      <c r="BE14" s="201">
        <f t="shared" si="7"/>
        <v>0</v>
      </c>
      <c r="CA14" s="228">
        <v>1</v>
      </c>
      <c r="CB14" s="228">
        <v>1</v>
      </c>
    </row>
    <row r="15" spans="1:57" ht="12.75">
      <c r="A15" s="246"/>
      <c r="B15" s="247" t="s">
        <v>94</v>
      </c>
      <c r="C15" s="248" t="s">
        <v>105</v>
      </c>
      <c r="D15" s="249"/>
      <c r="E15" s="250"/>
      <c r="F15" s="251"/>
      <c r="G15" s="252">
        <f>SUM(G7:G14)</f>
        <v>0</v>
      </c>
      <c r="H15" s="253"/>
      <c r="I15" s="254">
        <f>SUM(I7:I14)</f>
        <v>0</v>
      </c>
      <c r="J15" s="253"/>
      <c r="K15" s="254">
        <f>SUM(K7:K14)</f>
        <v>0</v>
      </c>
      <c r="O15" s="228">
        <v>4</v>
      </c>
      <c r="BA15" s="255">
        <f>SUM(BA7:BA14)</f>
        <v>0</v>
      </c>
      <c r="BB15" s="255">
        <f>SUM(BB7:BB14)</f>
        <v>0</v>
      </c>
      <c r="BC15" s="255">
        <f>SUM(BC7:BC14)</f>
        <v>0</v>
      </c>
      <c r="BD15" s="255">
        <f>SUM(BD7:BD14)</f>
        <v>0</v>
      </c>
      <c r="BE15" s="255">
        <f>SUM(BE7:BE14)</f>
        <v>0</v>
      </c>
    </row>
    <row r="16" ht="12.75">
      <c r="E16" s="201"/>
    </row>
    <row r="17" ht="12.75">
      <c r="E17" s="201"/>
    </row>
    <row r="18" ht="12.75">
      <c r="E18" s="201"/>
    </row>
    <row r="19" ht="12.75">
      <c r="E19" s="201"/>
    </row>
    <row r="20" ht="12.75">
      <c r="E20" s="201"/>
    </row>
    <row r="21" ht="12.75">
      <c r="E21" s="201"/>
    </row>
    <row r="22" ht="12.75">
      <c r="E22" s="201"/>
    </row>
    <row r="23" ht="12.75">
      <c r="E23" s="201"/>
    </row>
    <row r="24" ht="12.75">
      <c r="E24" s="201"/>
    </row>
    <row r="25" ht="12.75">
      <c r="E25" s="201"/>
    </row>
    <row r="26" ht="12.75">
      <c r="E26" s="201"/>
    </row>
    <row r="27" ht="12.75">
      <c r="E27" s="201"/>
    </row>
    <row r="28" ht="12.75">
      <c r="E28" s="201"/>
    </row>
    <row r="29" ht="12.75">
      <c r="E29" s="201"/>
    </row>
    <row r="30" ht="12.75">
      <c r="E30" s="201"/>
    </row>
    <row r="31" ht="12.75">
      <c r="E31" s="201"/>
    </row>
    <row r="32" ht="12.75">
      <c r="E32" s="201"/>
    </row>
    <row r="33" ht="12.75">
      <c r="E33" s="201"/>
    </row>
    <row r="34" ht="12.75">
      <c r="E34" s="201"/>
    </row>
    <row r="35" ht="12.75">
      <c r="E35" s="201"/>
    </row>
    <row r="36" ht="12.75">
      <c r="E36" s="201"/>
    </row>
    <row r="37" ht="12.75">
      <c r="E37" s="201"/>
    </row>
    <row r="38" ht="12.75">
      <c r="E38" s="201"/>
    </row>
    <row r="39" spans="1:7" ht="12.75">
      <c r="A39" s="245"/>
      <c r="B39" s="245"/>
      <c r="C39" s="245"/>
      <c r="D39" s="245"/>
      <c r="E39" s="245"/>
      <c r="F39" s="245"/>
      <c r="G39" s="245"/>
    </row>
    <row r="40" spans="1:7" ht="12.75">
      <c r="A40" s="245"/>
      <c r="B40" s="245"/>
      <c r="C40" s="245"/>
      <c r="D40" s="245"/>
      <c r="E40" s="245"/>
      <c r="F40" s="245"/>
      <c r="G40" s="245"/>
    </row>
    <row r="41" spans="1:7" ht="12.75">
      <c r="A41" s="245"/>
      <c r="B41" s="245"/>
      <c r="C41" s="245"/>
      <c r="D41" s="245"/>
      <c r="E41" s="245"/>
      <c r="F41" s="245"/>
      <c r="G41" s="245"/>
    </row>
    <row r="42" spans="1:7" ht="12.75">
      <c r="A42" s="245"/>
      <c r="B42" s="245"/>
      <c r="C42" s="245"/>
      <c r="D42" s="245"/>
      <c r="E42" s="245"/>
      <c r="F42" s="245"/>
      <c r="G42" s="245"/>
    </row>
    <row r="43" ht="12.75">
      <c r="E43" s="201"/>
    </row>
    <row r="44" ht="12.75">
      <c r="E44" s="201"/>
    </row>
    <row r="45" ht="12.75">
      <c r="E45" s="201"/>
    </row>
    <row r="46" ht="12.75">
      <c r="E46" s="201"/>
    </row>
    <row r="47" ht="12.75">
      <c r="E47" s="201"/>
    </row>
    <row r="48" ht="12.75">
      <c r="E48" s="201"/>
    </row>
    <row r="49" ht="12.75">
      <c r="E49" s="201"/>
    </row>
    <row r="50" ht="12.75">
      <c r="E50" s="201"/>
    </row>
    <row r="51" ht="12.75">
      <c r="E51" s="201"/>
    </row>
    <row r="52" ht="12.75">
      <c r="E52" s="201"/>
    </row>
    <row r="53" ht="12.75">
      <c r="E53" s="201"/>
    </row>
    <row r="54" ht="12.75">
      <c r="E54" s="201"/>
    </row>
    <row r="55" ht="12.75">
      <c r="E55" s="201"/>
    </row>
    <row r="56" ht="12.75">
      <c r="E56" s="201"/>
    </row>
    <row r="57" ht="12.75">
      <c r="E57" s="201"/>
    </row>
    <row r="58" ht="12.75">
      <c r="E58" s="201"/>
    </row>
    <row r="59" ht="12.75">
      <c r="E59" s="201"/>
    </row>
    <row r="60" ht="12.75">
      <c r="E60" s="201"/>
    </row>
    <row r="61" ht="12.75">
      <c r="E61" s="201"/>
    </row>
    <row r="62" ht="12.75">
      <c r="E62" s="201"/>
    </row>
    <row r="63" ht="12.75">
      <c r="E63" s="201"/>
    </row>
    <row r="64" ht="12.75">
      <c r="E64" s="201"/>
    </row>
    <row r="65" ht="12.75">
      <c r="E65" s="201"/>
    </row>
    <row r="66" ht="12.75">
      <c r="E66" s="201"/>
    </row>
    <row r="67" ht="12.75">
      <c r="E67" s="201"/>
    </row>
    <row r="68" ht="12.75">
      <c r="E68" s="201"/>
    </row>
    <row r="69" ht="12.75">
      <c r="E69" s="201"/>
    </row>
    <row r="70" ht="12.75">
      <c r="E70" s="201"/>
    </row>
    <row r="71" ht="12.75">
      <c r="E71" s="201"/>
    </row>
    <row r="72" ht="12.75">
      <c r="E72" s="201"/>
    </row>
    <row r="73" ht="12.75">
      <c r="E73" s="201"/>
    </row>
    <row r="74" spans="1:2" ht="12.75">
      <c r="A74" s="256"/>
      <c r="B74" s="256"/>
    </row>
    <row r="75" spans="1:7" ht="12.75">
      <c r="A75" s="245"/>
      <c r="B75" s="245"/>
      <c r="C75" s="257"/>
      <c r="D75" s="257"/>
      <c r="E75" s="258"/>
      <c r="F75" s="257"/>
      <c r="G75" s="259"/>
    </row>
    <row r="76" spans="1:7" ht="12.75">
      <c r="A76" s="260"/>
      <c r="B76" s="260"/>
      <c r="C76" s="245"/>
      <c r="D76" s="245"/>
      <c r="E76" s="261"/>
      <c r="F76" s="245"/>
      <c r="G76" s="245"/>
    </row>
    <row r="77" spans="1:7" ht="12.75">
      <c r="A77" s="245"/>
      <c r="B77" s="245"/>
      <c r="C77" s="245"/>
      <c r="D77" s="245"/>
      <c r="E77" s="261"/>
      <c r="F77" s="245"/>
      <c r="G77" s="245"/>
    </row>
    <row r="78" spans="1:7" ht="12.75">
      <c r="A78" s="245"/>
      <c r="B78" s="245"/>
      <c r="C78" s="245"/>
      <c r="D78" s="245"/>
      <c r="E78" s="261"/>
      <c r="F78" s="245"/>
      <c r="G78" s="245"/>
    </row>
    <row r="79" spans="1:7" ht="12.75">
      <c r="A79" s="245"/>
      <c r="B79" s="245"/>
      <c r="C79" s="245"/>
      <c r="D79" s="245"/>
      <c r="E79" s="261"/>
      <c r="F79" s="245"/>
      <c r="G79" s="245"/>
    </row>
    <row r="80" spans="1:7" ht="12.75">
      <c r="A80" s="245"/>
      <c r="B80" s="245"/>
      <c r="C80" s="245"/>
      <c r="D80" s="245"/>
      <c r="E80" s="261"/>
      <c r="F80" s="245"/>
      <c r="G80" s="245"/>
    </row>
    <row r="81" spans="1:7" ht="12.75">
      <c r="A81" s="245"/>
      <c r="B81" s="245"/>
      <c r="C81" s="245"/>
      <c r="D81" s="245"/>
      <c r="E81" s="261"/>
      <c r="F81" s="245"/>
      <c r="G81" s="245"/>
    </row>
    <row r="82" spans="1:7" ht="12.75">
      <c r="A82" s="245"/>
      <c r="B82" s="245"/>
      <c r="C82" s="245"/>
      <c r="D82" s="245"/>
      <c r="E82" s="261"/>
      <c r="F82" s="245"/>
      <c r="G82" s="245"/>
    </row>
    <row r="83" spans="1:7" ht="12.75">
      <c r="A83" s="245"/>
      <c r="B83" s="245"/>
      <c r="C83" s="245"/>
      <c r="D83" s="245"/>
      <c r="E83" s="261"/>
      <c r="F83" s="245"/>
      <c r="G83" s="245"/>
    </row>
    <row r="84" spans="1:7" ht="12.75">
      <c r="A84" s="245"/>
      <c r="B84" s="245"/>
      <c r="C84" s="245"/>
      <c r="D84" s="245"/>
      <c r="E84" s="261"/>
      <c r="F84" s="245"/>
      <c r="G84" s="245"/>
    </row>
    <row r="85" spans="1:7" ht="12.75">
      <c r="A85" s="245"/>
      <c r="B85" s="245"/>
      <c r="C85" s="245"/>
      <c r="D85" s="245"/>
      <c r="E85" s="261"/>
      <c r="F85" s="245"/>
      <c r="G85" s="245"/>
    </row>
    <row r="86" spans="1:7" ht="12.75">
      <c r="A86" s="245"/>
      <c r="B86" s="245"/>
      <c r="C86" s="245"/>
      <c r="D86" s="245"/>
      <c r="E86" s="261"/>
      <c r="F86" s="245"/>
      <c r="G86" s="245"/>
    </row>
    <row r="87" spans="1:7" ht="12.75">
      <c r="A87" s="245"/>
      <c r="B87" s="245"/>
      <c r="C87" s="245"/>
      <c r="D87" s="245"/>
      <c r="E87" s="261"/>
      <c r="F87" s="245"/>
      <c r="G87" s="245"/>
    </row>
    <row r="88" spans="1:7" ht="12.75">
      <c r="A88" s="245"/>
      <c r="B88" s="245"/>
      <c r="C88" s="245"/>
      <c r="D88" s="245"/>
      <c r="E88" s="261"/>
      <c r="F88" s="245"/>
      <c r="G88" s="24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3">
      <selection activeCell="G28" sqref="G28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2" t="s">
        <v>95</v>
      </c>
      <c r="B1" s="63"/>
      <c r="C1" s="63"/>
      <c r="D1" s="63"/>
      <c r="E1" s="63"/>
      <c r="F1" s="63"/>
      <c r="G1" s="63"/>
    </row>
    <row r="2" spans="1:7" ht="12.75" customHeight="1">
      <c r="A2" s="64" t="s">
        <v>28</v>
      </c>
      <c r="B2" s="65"/>
      <c r="C2" s="66" t="s">
        <v>129</v>
      </c>
      <c r="D2" s="66" t="s">
        <v>130</v>
      </c>
      <c r="E2" s="67"/>
      <c r="F2" s="68" t="s">
        <v>29</v>
      </c>
      <c r="G2" s="69"/>
    </row>
    <row r="3" spans="1:7" ht="3" customHeight="1" hidden="1">
      <c r="A3" s="70"/>
      <c r="B3" s="71"/>
      <c r="C3" s="72"/>
      <c r="D3" s="72"/>
      <c r="E3" s="73"/>
      <c r="F3" s="74"/>
      <c r="G3" s="75"/>
    </row>
    <row r="4" spans="1:7" ht="12" customHeight="1">
      <c r="A4" s="76" t="s">
        <v>30</v>
      </c>
      <c r="B4" s="71"/>
      <c r="C4" s="72"/>
      <c r="D4" s="72"/>
      <c r="E4" s="73"/>
      <c r="F4" s="74" t="s">
        <v>31</v>
      </c>
      <c r="G4" s="77"/>
    </row>
    <row r="5" spans="1:7" ht="12.75" customHeight="1">
      <c r="A5" s="78" t="s">
        <v>100</v>
      </c>
      <c r="B5" s="79"/>
      <c r="C5" s="80" t="s">
        <v>101</v>
      </c>
      <c r="D5" s="81"/>
      <c r="E5" s="79"/>
      <c r="F5" s="74" t="s">
        <v>32</v>
      </c>
      <c r="G5" s="75"/>
    </row>
    <row r="6" spans="1:15" ht="12.75" customHeight="1">
      <c r="A6" s="76" t="s">
        <v>33</v>
      </c>
      <c r="B6" s="71"/>
      <c r="C6" s="72"/>
      <c r="D6" s="72"/>
      <c r="E6" s="73"/>
      <c r="F6" s="82" t="s">
        <v>34</v>
      </c>
      <c r="G6" s="83"/>
      <c r="O6" s="84"/>
    </row>
    <row r="7" spans="1:7" ht="12.75" customHeight="1">
      <c r="A7" s="85" t="s">
        <v>97</v>
      </c>
      <c r="B7" s="86"/>
      <c r="C7" s="87" t="s">
        <v>98</v>
      </c>
      <c r="D7" s="88"/>
      <c r="E7" s="88"/>
      <c r="F7" s="89" t="s">
        <v>35</v>
      </c>
      <c r="G7" s="83">
        <f>IF(G6=0,,ROUND((F30+F32)/G6,1))</f>
        <v>0</v>
      </c>
    </row>
    <row r="8" spans="1:9" ht="12.75">
      <c r="A8" s="90" t="s">
        <v>36</v>
      </c>
      <c r="B8" s="74"/>
      <c r="C8" s="628"/>
      <c r="D8" s="628"/>
      <c r="E8" s="626"/>
      <c r="F8" s="91" t="s">
        <v>37</v>
      </c>
      <c r="G8" s="92"/>
      <c r="H8" s="93"/>
      <c r="I8" s="94"/>
    </row>
    <row r="9" spans="1:8" ht="12.75">
      <c r="A9" s="90" t="s">
        <v>38</v>
      </c>
      <c r="B9" s="74"/>
      <c r="C9" s="628"/>
      <c r="D9" s="628"/>
      <c r="E9" s="626"/>
      <c r="F9" s="74"/>
      <c r="G9" s="95"/>
      <c r="H9" s="96"/>
    </row>
    <row r="10" spans="1:8" ht="12.75">
      <c r="A10" s="90" t="s">
        <v>39</v>
      </c>
      <c r="B10" s="74"/>
      <c r="C10" s="628"/>
      <c r="D10" s="628"/>
      <c r="E10" s="628"/>
      <c r="F10" s="97"/>
      <c r="G10" s="98"/>
      <c r="H10" s="99"/>
    </row>
    <row r="11" spans="1:57" ht="13.5" customHeight="1">
      <c r="A11" s="90" t="s">
        <v>40</v>
      </c>
      <c r="B11" s="74"/>
      <c r="C11" s="628"/>
      <c r="D11" s="628"/>
      <c r="E11" s="628"/>
      <c r="F11" s="100" t="s">
        <v>41</v>
      </c>
      <c r="G11" s="101"/>
      <c r="H11" s="96"/>
      <c r="BA11" s="102"/>
      <c r="BB11" s="102"/>
      <c r="BC11" s="102"/>
      <c r="BD11" s="102"/>
      <c r="BE11" s="102"/>
    </row>
    <row r="12" spans="1:8" ht="12.75" customHeight="1">
      <c r="A12" s="103" t="s">
        <v>42</v>
      </c>
      <c r="B12" s="71"/>
      <c r="C12" s="637"/>
      <c r="D12" s="637"/>
      <c r="E12" s="637"/>
      <c r="F12" s="104" t="s">
        <v>43</v>
      </c>
      <c r="G12" s="105"/>
      <c r="H12" s="96"/>
    </row>
    <row r="13" spans="1:8" ht="28.5" customHeight="1" thickBot="1">
      <c r="A13" s="106" t="s">
        <v>44</v>
      </c>
      <c r="B13" s="107"/>
      <c r="C13" s="107"/>
      <c r="D13" s="107"/>
      <c r="E13" s="108"/>
      <c r="F13" s="108"/>
      <c r="G13" s="109"/>
      <c r="H13" s="96"/>
    </row>
    <row r="14" spans="1:7" ht="17.25" customHeight="1" thickBot="1">
      <c r="A14" s="110" t="s">
        <v>45</v>
      </c>
      <c r="B14" s="111"/>
      <c r="C14" s="112"/>
      <c r="D14" s="113" t="s">
        <v>46</v>
      </c>
      <c r="E14" s="114"/>
      <c r="F14" s="114"/>
      <c r="G14" s="112"/>
    </row>
    <row r="15" spans="1:7" ht="15.75" customHeight="1">
      <c r="A15" s="115"/>
      <c r="B15" s="116" t="s">
        <v>47</v>
      </c>
      <c r="C15" s="117">
        <f>'St 4NP Rek'!E26</f>
        <v>0</v>
      </c>
      <c r="D15" s="118"/>
      <c r="E15" s="119"/>
      <c r="F15" s="120"/>
      <c r="G15" s="117"/>
    </row>
    <row r="16" spans="1:7" ht="15.75" customHeight="1">
      <c r="A16" s="115" t="s">
        <v>48</v>
      </c>
      <c r="B16" s="116" t="s">
        <v>49</v>
      </c>
      <c r="C16" s="117">
        <f>'St 4NP Rek'!F26</f>
        <v>0</v>
      </c>
      <c r="D16" s="70"/>
      <c r="E16" s="121"/>
      <c r="F16" s="122"/>
      <c r="G16" s="117"/>
    </row>
    <row r="17" spans="1:7" ht="15.75" customHeight="1">
      <c r="A17" s="115" t="s">
        <v>50</v>
      </c>
      <c r="B17" s="116" t="s">
        <v>51</v>
      </c>
      <c r="C17" s="117">
        <f>'St 4NP Rek'!H26</f>
        <v>0</v>
      </c>
      <c r="D17" s="70"/>
      <c r="E17" s="121"/>
      <c r="F17" s="122"/>
      <c r="G17" s="117"/>
    </row>
    <row r="18" spans="1:7" ht="15.75" customHeight="1">
      <c r="A18" s="123" t="s">
        <v>52</v>
      </c>
      <c r="B18" s="124" t="s">
        <v>53</v>
      </c>
      <c r="C18" s="117">
        <f>'St 4NP Rek'!G26</f>
        <v>0</v>
      </c>
      <c r="D18" s="70"/>
      <c r="E18" s="121"/>
      <c r="F18" s="122"/>
      <c r="G18" s="117"/>
    </row>
    <row r="19" spans="1:7" ht="15.75" customHeight="1">
      <c r="A19" s="125" t="s">
        <v>54</v>
      </c>
      <c r="B19" s="116"/>
      <c r="C19" s="117">
        <f>SUM(C15:C18)</f>
        <v>0</v>
      </c>
      <c r="D19" s="70"/>
      <c r="E19" s="121"/>
      <c r="F19" s="122"/>
      <c r="G19" s="117"/>
    </row>
    <row r="20" spans="1:7" ht="15.75" customHeight="1">
      <c r="A20" s="125"/>
      <c r="B20" s="116"/>
      <c r="C20" s="117"/>
      <c r="D20" s="70"/>
      <c r="E20" s="121"/>
      <c r="F20" s="122"/>
      <c r="G20" s="117"/>
    </row>
    <row r="21" spans="1:7" ht="15.75" customHeight="1">
      <c r="A21" s="125" t="s">
        <v>27</v>
      </c>
      <c r="B21" s="116"/>
      <c r="C21" s="117">
        <f>'St 4NP Rek'!I26</f>
        <v>0</v>
      </c>
      <c r="D21" s="70"/>
      <c r="E21" s="121"/>
      <c r="F21" s="122"/>
      <c r="G21" s="117"/>
    </row>
    <row r="22" spans="1:7" ht="15.75" customHeight="1">
      <c r="A22" s="126" t="s">
        <v>55</v>
      </c>
      <c r="B22" s="96"/>
      <c r="C22" s="117">
        <f>C19+C21</f>
        <v>0</v>
      </c>
      <c r="D22" s="70"/>
      <c r="E22" s="121"/>
      <c r="F22" s="122"/>
      <c r="G22" s="117"/>
    </row>
    <row r="23" spans="1:7" ht="15.75" customHeight="1" thickBot="1">
      <c r="A23" s="638" t="s">
        <v>56</v>
      </c>
      <c r="B23" s="639"/>
      <c r="C23" s="127">
        <f>C22+G23</f>
        <v>0</v>
      </c>
      <c r="D23" s="128"/>
      <c r="E23" s="129"/>
      <c r="F23" s="130"/>
      <c r="G23" s="117"/>
    </row>
    <row r="24" spans="1:7" ht="12.75">
      <c r="A24" s="131" t="s">
        <v>58</v>
      </c>
      <c r="B24" s="132"/>
      <c r="C24" s="133"/>
      <c r="D24" s="132" t="s">
        <v>59</v>
      </c>
      <c r="E24" s="132"/>
      <c r="F24" s="134" t="s">
        <v>60</v>
      </c>
      <c r="G24" s="135"/>
    </row>
    <row r="25" spans="1:7" ht="12.75">
      <c r="A25" s="126" t="s">
        <v>61</v>
      </c>
      <c r="B25" s="96"/>
      <c r="C25" s="136"/>
      <c r="D25" s="96" t="s">
        <v>61</v>
      </c>
      <c r="F25" s="137" t="s">
        <v>61</v>
      </c>
      <c r="G25" s="138"/>
    </row>
    <row r="26" spans="1:7" ht="37.5" customHeight="1">
      <c r="A26" s="126" t="s">
        <v>62</v>
      </c>
      <c r="B26" s="139"/>
      <c r="C26" s="136"/>
      <c r="D26" s="96" t="s">
        <v>62</v>
      </c>
      <c r="F26" s="137" t="s">
        <v>62</v>
      </c>
      <c r="G26" s="138"/>
    </row>
    <row r="27" spans="1:7" ht="12.75">
      <c r="A27" s="126"/>
      <c r="B27" s="140"/>
      <c r="C27" s="136"/>
      <c r="D27" s="96"/>
      <c r="F27" s="137"/>
      <c r="G27" s="138"/>
    </row>
    <row r="28" spans="1:7" ht="12.75">
      <c r="A28" s="126" t="s">
        <v>63</v>
      </c>
      <c r="B28" s="96"/>
      <c r="C28" s="136"/>
      <c r="D28" s="137" t="s">
        <v>64</v>
      </c>
      <c r="E28" s="136"/>
      <c r="F28" s="141" t="s">
        <v>64</v>
      </c>
      <c r="G28" s="138"/>
    </row>
    <row r="29" spans="1:7" ht="69" customHeight="1">
      <c r="A29" s="126"/>
      <c r="B29" s="96"/>
      <c r="C29" s="142"/>
      <c r="D29" s="143"/>
      <c r="E29" s="142"/>
      <c r="F29" s="96"/>
      <c r="G29" s="138"/>
    </row>
    <row r="30" spans="1:7" ht="12.75">
      <c r="A30" s="144" t="s">
        <v>11</v>
      </c>
      <c r="B30" s="145"/>
      <c r="C30" s="146">
        <v>21</v>
      </c>
      <c r="D30" s="145" t="s">
        <v>65</v>
      </c>
      <c r="E30" s="147"/>
      <c r="F30" s="267">
        <f>C23-F32</f>
        <v>0</v>
      </c>
      <c r="G30" s="268"/>
    </row>
    <row r="31" spans="1:7" ht="12.75">
      <c r="A31" s="144" t="s">
        <v>66</v>
      </c>
      <c r="B31" s="145"/>
      <c r="C31" s="146">
        <f>C30</f>
        <v>21</v>
      </c>
      <c r="D31" s="145" t="s">
        <v>67</v>
      </c>
      <c r="E31" s="147"/>
      <c r="F31" s="267">
        <f>ROUND(PRODUCT(F30,C31/100),0)</f>
        <v>0</v>
      </c>
      <c r="G31" s="268"/>
    </row>
    <row r="32" spans="1:7" ht="12.75">
      <c r="A32" s="144" t="s">
        <v>11</v>
      </c>
      <c r="B32" s="145"/>
      <c r="C32" s="146">
        <v>15</v>
      </c>
      <c r="D32" s="145" t="s">
        <v>67</v>
      </c>
      <c r="E32" s="147"/>
      <c r="F32" s="267">
        <v>0</v>
      </c>
      <c r="G32" s="268"/>
    </row>
    <row r="33" spans="1:7" ht="12.75">
      <c r="A33" s="144" t="s">
        <v>66</v>
      </c>
      <c r="B33" s="148"/>
      <c r="C33" s="149">
        <f>C32</f>
        <v>15</v>
      </c>
      <c r="D33" s="145" t="s">
        <v>67</v>
      </c>
      <c r="E33" s="122"/>
      <c r="F33" s="267">
        <f>ROUND(PRODUCT(F32,C33/100),0)</f>
        <v>0</v>
      </c>
      <c r="G33" s="268"/>
    </row>
    <row r="34" spans="1:7" s="153" customFormat="1" ht="19.5" customHeight="1" thickBot="1">
      <c r="A34" s="150" t="s">
        <v>68</v>
      </c>
      <c r="B34" s="151"/>
      <c r="C34" s="151"/>
      <c r="D34" s="151"/>
      <c r="E34" s="152"/>
      <c r="F34" s="641">
        <f>ROUND(SUM(F30:F33),0)</f>
        <v>0</v>
      </c>
      <c r="G34" s="642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43"/>
      <c r="C37" s="643"/>
      <c r="D37" s="643"/>
      <c r="E37" s="643"/>
      <c r="F37" s="643"/>
      <c r="G37" s="643"/>
      <c r="H37" s="1" t="s">
        <v>1</v>
      </c>
    </row>
    <row r="38" spans="1:8" ht="12.75" customHeight="1">
      <c r="A38" s="154"/>
      <c r="B38" s="643"/>
      <c r="C38" s="643"/>
      <c r="D38" s="643"/>
      <c r="E38" s="643"/>
      <c r="F38" s="643"/>
      <c r="G38" s="643"/>
      <c r="H38" s="1" t="s">
        <v>1</v>
      </c>
    </row>
    <row r="39" spans="1:8" ht="12.75">
      <c r="A39" s="154"/>
      <c r="B39" s="643"/>
      <c r="C39" s="643"/>
      <c r="D39" s="643"/>
      <c r="E39" s="643"/>
      <c r="F39" s="643"/>
      <c r="G39" s="643"/>
      <c r="H39" s="1" t="s">
        <v>1</v>
      </c>
    </row>
    <row r="40" spans="1:8" ht="12.75">
      <c r="A40" s="154"/>
      <c r="B40" s="643"/>
      <c r="C40" s="643"/>
      <c r="D40" s="643"/>
      <c r="E40" s="643"/>
      <c r="F40" s="643"/>
      <c r="G40" s="643"/>
      <c r="H40" s="1" t="s">
        <v>1</v>
      </c>
    </row>
    <row r="41" spans="1:8" ht="12.75">
      <c r="A41" s="154"/>
      <c r="B41" s="643"/>
      <c r="C41" s="643"/>
      <c r="D41" s="643"/>
      <c r="E41" s="643"/>
      <c r="F41" s="643"/>
      <c r="G41" s="643"/>
      <c r="H41" s="1" t="s">
        <v>1</v>
      </c>
    </row>
    <row r="42" spans="1:8" ht="12.75">
      <c r="A42" s="154"/>
      <c r="B42" s="643"/>
      <c r="C42" s="643"/>
      <c r="D42" s="643"/>
      <c r="E42" s="643"/>
      <c r="F42" s="643"/>
      <c r="G42" s="643"/>
      <c r="H42" s="1" t="s">
        <v>1</v>
      </c>
    </row>
    <row r="43" spans="1:8" ht="12.75">
      <c r="A43" s="154"/>
      <c r="B43" s="643"/>
      <c r="C43" s="643"/>
      <c r="D43" s="643"/>
      <c r="E43" s="643"/>
      <c r="F43" s="643"/>
      <c r="G43" s="643"/>
      <c r="H43" s="1" t="s">
        <v>1</v>
      </c>
    </row>
    <row r="44" spans="1:8" ht="12.75" customHeight="1">
      <c r="A44" s="154"/>
      <c r="B44" s="643"/>
      <c r="C44" s="643"/>
      <c r="D44" s="643"/>
      <c r="E44" s="643"/>
      <c r="F44" s="643"/>
      <c r="G44" s="643"/>
      <c r="H44" s="1" t="s">
        <v>1</v>
      </c>
    </row>
    <row r="45" spans="1:8" ht="12.75" customHeight="1">
      <c r="A45" s="154"/>
      <c r="B45" s="643"/>
      <c r="C45" s="643"/>
      <c r="D45" s="643"/>
      <c r="E45" s="643"/>
      <c r="F45" s="643"/>
      <c r="G45" s="643"/>
      <c r="H45" s="1" t="s">
        <v>1</v>
      </c>
    </row>
    <row r="46" spans="2:7" ht="12.75">
      <c r="B46" s="640"/>
      <c r="C46" s="640"/>
      <c r="D46" s="640"/>
      <c r="E46" s="640"/>
      <c r="F46" s="640"/>
      <c r="G46" s="640"/>
    </row>
    <row r="47" spans="2:7" ht="12.75">
      <c r="B47" s="640"/>
      <c r="C47" s="640"/>
      <c r="D47" s="640"/>
      <c r="E47" s="640"/>
      <c r="F47" s="640"/>
      <c r="G47" s="640"/>
    </row>
    <row r="48" spans="2:7" ht="12.75">
      <c r="B48" s="640"/>
      <c r="C48" s="640"/>
      <c r="D48" s="640"/>
      <c r="E48" s="640"/>
      <c r="F48" s="640"/>
      <c r="G48" s="640"/>
    </row>
    <row r="49" spans="2:7" ht="12.75">
      <c r="B49" s="640"/>
      <c r="C49" s="640"/>
      <c r="D49" s="640"/>
      <c r="E49" s="640"/>
      <c r="F49" s="640"/>
      <c r="G49" s="640"/>
    </row>
    <row r="50" spans="2:7" ht="12.75">
      <c r="B50" s="640"/>
      <c r="C50" s="640"/>
      <c r="D50" s="640"/>
      <c r="E50" s="640"/>
      <c r="F50" s="640"/>
      <c r="G50" s="640"/>
    </row>
    <row r="51" spans="2:7" ht="12.75">
      <c r="B51" s="640"/>
      <c r="C51" s="640"/>
      <c r="D51" s="640"/>
      <c r="E51" s="640"/>
      <c r="F51" s="640"/>
      <c r="G51" s="640"/>
    </row>
  </sheetData>
  <sheetProtection/>
  <mergeCells count="14">
    <mergeCell ref="B50:G50"/>
    <mergeCell ref="B51:G51"/>
    <mergeCell ref="F34:G34"/>
    <mergeCell ref="B37:G45"/>
    <mergeCell ref="B46:G46"/>
    <mergeCell ref="B47:G47"/>
    <mergeCell ref="B48:G48"/>
    <mergeCell ref="B49:G49"/>
    <mergeCell ref="C12:E12"/>
    <mergeCell ref="A23:B23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44" t="s">
        <v>2</v>
      </c>
      <c r="B1" s="645"/>
      <c r="C1" s="155" t="s">
        <v>99</v>
      </c>
      <c r="D1" s="156"/>
      <c r="E1" s="157"/>
      <c r="F1" s="156"/>
      <c r="G1" s="158" t="s">
        <v>70</v>
      </c>
      <c r="H1" s="159" t="s">
        <v>129</v>
      </c>
      <c r="I1" s="160"/>
    </row>
    <row r="2" spans="1:9" ht="13.5" thickBot="1">
      <c r="A2" s="646" t="s">
        <v>71</v>
      </c>
      <c r="B2" s="647"/>
      <c r="C2" s="161" t="s">
        <v>102</v>
      </c>
      <c r="D2" s="162"/>
      <c r="E2" s="163"/>
      <c r="F2" s="162"/>
      <c r="G2" s="648" t="s">
        <v>130</v>
      </c>
      <c r="H2" s="649"/>
      <c r="I2" s="650"/>
    </row>
    <row r="3" ht="13.5" thickTop="1">
      <c r="F3" s="96"/>
    </row>
    <row r="4" spans="1:9" ht="19.5" customHeight="1">
      <c r="A4" s="164" t="s">
        <v>72</v>
      </c>
      <c r="B4" s="165"/>
      <c r="C4" s="165"/>
      <c r="D4" s="165"/>
      <c r="E4" s="166"/>
      <c r="F4" s="165"/>
      <c r="G4" s="165"/>
      <c r="H4" s="165"/>
      <c r="I4" s="165"/>
    </row>
    <row r="5" ht="13.5" thickBot="1"/>
    <row r="6" spans="1:9" s="96" customFormat="1" ht="13.5" thickBot="1">
      <c r="A6" s="167"/>
      <c r="B6" s="168" t="s">
        <v>73</v>
      </c>
      <c r="C6" s="168"/>
      <c r="D6" s="169"/>
      <c r="E6" s="170" t="s">
        <v>23</v>
      </c>
      <c r="F6" s="171" t="s">
        <v>24</v>
      </c>
      <c r="G6" s="171" t="s">
        <v>25</v>
      </c>
      <c r="H6" s="171" t="s">
        <v>26</v>
      </c>
      <c r="I6" s="172" t="s">
        <v>27</v>
      </c>
    </row>
    <row r="7" spans="1:9" s="96" customFormat="1" ht="12.75">
      <c r="A7" s="262" t="str">
        <f>'St 4NP Pol'!B7</f>
        <v>3</v>
      </c>
      <c r="B7" s="55" t="str">
        <f>'St 4NP Pol'!C7</f>
        <v>Svislé a kompletní konstrukce</v>
      </c>
      <c r="D7" s="173"/>
      <c r="E7" s="263">
        <f>'St 4NP Pol'!BA38</f>
        <v>0</v>
      </c>
      <c r="F7" s="264">
        <f>'St 4NP Pol'!BB38</f>
        <v>0</v>
      </c>
      <c r="G7" s="264">
        <f>'St 4NP Pol'!BC38</f>
        <v>0</v>
      </c>
      <c r="H7" s="264">
        <f>'St 4NP Pol'!BD38</f>
        <v>0</v>
      </c>
      <c r="I7" s="265">
        <f>'St 4NP Pol'!BE38</f>
        <v>0</v>
      </c>
    </row>
    <row r="8" spans="1:9" s="96" customFormat="1" ht="12.75">
      <c r="A8" s="262" t="str">
        <f>'St 4NP Pol'!B39</f>
        <v>342</v>
      </c>
      <c r="B8" s="55" t="str">
        <f>'St 4NP Pol'!C39</f>
        <v>Sádrokartonové konstrukce</v>
      </c>
      <c r="D8" s="173"/>
      <c r="E8" s="263">
        <f>'St 4NP Pol'!BA53</f>
        <v>0</v>
      </c>
      <c r="F8" s="264">
        <f>'St 4NP Pol'!BB53</f>
        <v>0</v>
      </c>
      <c r="G8" s="264">
        <f>'St 4NP Pol'!BC53</f>
        <v>0</v>
      </c>
      <c r="H8" s="264">
        <f>'St 4NP Pol'!BD53</f>
        <v>0</v>
      </c>
      <c r="I8" s="265">
        <f>'St 4NP Pol'!BE53</f>
        <v>0</v>
      </c>
    </row>
    <row r="9" spans="1:9" s="96" customFormat="1" ht="12.75">
      <c r="A9" s="262" t="str">
        <f>'St 4NP Pol'!B54</f>
        <v>4</v>
      </c>
      <c r="B9" s="55" t="str">
        <f>'St 4NP Pol'!C54</f>
        <v>Vodorovné konstrukce</v>
      </c>
      <c r="D9" s="173"/>
      <c r="E9" s="263">
        <f>'St 4NP Pol'!BA59</f>
        <v>0</v>
      </c>
      <c r="F9" s="264">
        <f>'St 4NP Pol'!BB59</f>
        <v>0</v>
      </c>
      <c r="G9" s="264">
        <f>'St 4NP Pol'!BC59</f>
        <v>0</v>
      </c>
      <c r="H9" s="264">
        <f>'St 4NP Pol'!BD59</f>
        <v>0</v>
      </c>
      <c r="I9" s="265">
        <f>'St 4NP Pol'!BE59</f>
        <v>0</v>
      </c>
    </row>
    <row r="10" spans="1:9" s="96" customFormat="1" ht="12.75">
      <c r="A10" s="262" t="str">
        <f>'St 4NP Pol'!B60</f>
        <v>61</v>
      </c>
      <c r="B10" s="55" t="str">
        <f>'St 4NP Pol'!C60</f>
        <v>Upravy povrchů vnitřní</v>
      </c>
      <c r="D10" s="173"/>
      <c r="E10" s="263">
        <f>'St 4NP Pol'!BA141</f>
        <v>0</v>
      </c>
      <c r="F10" s="264">
        <f>'St 4NP Pol'!BB141</f>
        <v>0</v>
      </c>
      <c r="G10" s="264">
        <f>'St 4NP Pol'!BC141</f>
        <v>0</v>
      </c>
      <c r="H10" s="264">
        <f>'St 4NP Pol'!BD141</f>
        <v>0</v>
      </c>
      <c r="I10" s="265">
        <f>'St 4NP Pol'!BE141</f>
        <v>0</v>
      </c>
    </row>
    <row r="11" spans="1:9" s="96" customFormat="1" ht="12.75">
      <c r="A11" s="262" t="str">
        <f>'St 4NP Pol'!B142</f>
        <v>63</v>
      </c>
      <c r="B11" s="55" t="str">
        <f>'St 4NP Pol'!C142</f>
        <v>Podlahy a podlahové konstrukce</v>
      </c>
      <c r="D11" s="173"/>
      <c r="E11" s="263">
        <f>'St 4NP Pol'!BA152</f>
        <v>0</v>
      </c>
      <c r="F11" s="264">
        <f>'St 4NP Pol'!BB152</f>
        <v>0</v>
      </c>
      <c r="G11" s="264">
        <f>'St 4NP Pol'!BC152</f>
        <v>0</v>
      </c>
      <c r="H11" s="264">
        <f>'St 4NP Pol'!BD152</f>
        <v>0</v>
      </c>
      <c r="I11" s="265">
        <f>'St 4NP Pol'!BE152</f>
        <v>0</v>
      </c>
    </row>
    <row r="12" spans="1:9" s="96" customFormat="1" ht="12.75">
      <c r="A12" s="262" t="str">
        <f>'St 4NP Pol'!B153</f>
        <v>64</v>
      </c>
      <c r="B12" s="55" t="str">
        <f>'St 4NP Pol'!C153</f>
        <v>Výplně otvorů</v>
      </c>
      <c r="D12" s="173"/>
      <c r="E12" s="263">
        <f>'St 4NP Pol'!BA163</f>
        <v>0</v>
      </c>
      <c r="F12" s="264">
        <f>'St 4NP Pol'!BB163</f>
        <v>0</v>
      </c>
      <c r="G12" s="264">
        <f>'St 4NP Pol'!BC163</f>
        <v>0</v>
      </c>
      <c r="H12" s="264">
        <f>'St 4NP Pol'!BD163</f>
        <v>0</v>
      </c>
      <c r="I12" s="265">
        <f>'St 4NP Pol'!BE163</f>
        <v>0</v>
      </c>
    </row>
    <row r="13" spans="1:9" s="96" customFormat="1" ht="12.75">
      <c r="A13" s="262" t="str">
        <f>'St 4NP Pol'!B164</f>
        <v>94</v>
      </c>
      <c r="B13" s="55" t="str">
        <f>'St 4NP Pol'!C164</f>
        <v>Lešení a stavební výtahy</v>
      </c>
      <c r="D13" s="173"/>
      <c r="E13" s="263">
        <f>'St 4NP Pol'!BA168</f>
        <v>0</v>
      </c>
      <c r="F13" s="264">
        <f>'St 4NP Pol'!BB168</f>
        <v>0</v>
      </c>
      <c r="G13" s="264">
        <f>'St 4NP Pol'!BC168</f>
        <v>0</v>
      </c>
      <c r="H13" s="264">
        <f>'St 4NP Pol'!BD168</f>
        <v>0</v>
      </c>
      <c r="I13" s="265">
        <f>'St 4NP Pol'!BE168</f>
        <v>0</v>
      </c>
    </row>
    <row r="14" spans="1:9" s="96" customFormat="1" ht="12.75">
      <c r="A14" s="262" t="str">
        <f>'St 4NP Pol'!B169</f>
        <v>95</v>
      </c>
      <c r="B14" s="55" t="str">
        <f>'St 4NP Pol'!C169</f>
        <v>Dokončovací konstrukce na pozemních stavbách</v>
      </c>
      <c r="D14" s="173"/>
      <c r="E14" s="263">
        <f>'St 4NP Pol'!BA172</f>
        <v>0</v>
      </c>
      <c r="F14" s="264">
        <f>'St 4NP Pol'!BB172</f>
        <v>0</v>
      </c>
      <c r="G14" s="264">
        <f>'St 4NP Pol'!BC172</f>
        <v>0</v>
      </c>
      <c r="H14" s="264">
        <f>'St 4NP Pol'!BD172</f>
        <v>0</v>
      </c>
      <c r="I14" s="265">
        <f>'St 4NP Pol'!BE172</f>
        <v>0</v>
      </c>
    </row>
    <row r="15" spans="1:9" s="96" customFormat="1" ht="12.75">
      <c r="A15" s="262" t="str">
        <f>'St 4NP Pol'!B173</f>
        <v>96</v>
      </c>
      <c r="B15" s="55" t="str">
        <f>'St 4NP Pol'!C173</f>
        <v>Bourání konstrukcí</v>
      </c>
      <c r="D15" s="173"/>
      <c r="E15" s="263">
        <f>'St 4NP Pol'!BA190</f>
        <v>0</v>
      </c>
      <c r="F15" s="264">
        <f>'St 4NP Pol'!BB190</f>
        <v>0</v>
      </c>
      <c r="G15" s="264">
        <f>'St 4NP Pol'!BC190</f>
        <v>0</v>
      </c>
      <c r="H15" s="264">
        <f>'St 4NP Pol'!BD190</f>
        <v>0</v>
      </c>
      <c r="I15" s="265">
        <f>'St 4NP Pol'!BE190</f>
        <v>0</v>
      </c>
    </row>
    <row r="16" spans="1:9" s="96" customFormat="1" ht="12.75">
      <c r="A16" s="262" t="str">
        <f>'St 4NP Pol'!B191</f>
        <v>97</v>
      </c>
      <c r="B16" s="55" t="str">
        <f>'St 4NP Pol'!C191</f>
        <v>Prorážení otvorů</v>
      </c>
      <c r="D16" s="173"/>
      <c r="E16" s="263">
        <f>'St 4NP Pol'!BA209</f>
        <v>0</v>
      </c>
      <c r="F16" s="264">
        <f>'St 4NP Pol'!BB209</f>
        <v>0</v>
      </c>
      <c r="G16" s="264">
        <f>'St 4NP Pol'!BC209</f>
        <v>0</v>
      </c>
      <c r="H16" s="264">
        <f>'St 4NP Pol'!BD209</f>
        <v>0</v>
      </c>
      <c r="I16" s="265">
        <f>'St 4NP Pol'!BE209</f>
        <v>0</v>
      </c>
    </row>
    <row r="17" spans="1:9" s="96" customFormat="1" ht="12.75">
      <c r="A17" s="262" t="str">
        <f>'St 4NP Pol'!B210</f>
        <v>99</v>
      </c>
      <c r="B17" s="55" t="str">
        <f>'St 4NP Pol'!C210</f>
        <v>Staveništní přesun hmot</v>
      </c>
      <c r="D17" s="173"/>
      <c r="E17" s="263">
        <f>'St 4NP Pol'!BA212</f>
        <v>0</v>
      </c>
      <c r="F17" s="264">
        <f>'St 4NP Pol'!BB212</f>
        <v>0</v>
      </c>
      <c r="G17" s="264">
        <f>'St 4NP Pol'!BC212</f>
        <v>0</v>
      </c>
      <c r="H17" s="264">
        <f>'St 4NP Pol'!BD212</f>
        <v>0</v>
      </c>
      <c r="I17" s="265">
        <f>'St 4NP Pol'!BE212</f>
        <v>0</v>
      </c>
    </row>
    <row r="18" spans="1:9" s="96" customFormat="1" ht="12.75">
      <c r="A18" s="262" t="str">
        <f>'St 4NP Pol'!B213</f>
        <v>711</v>
      </c>
      <c r="B18" s="55" t="str">
        <f>'St 4NP Pol'!C213</f>
        <v>Izolace proti vodě</v>
      </c>
      <c r="D18" s="173"/>
      <c r="E18" s="263">
        <f>'St 4NP Pol'!BA223</f>
        <v>0</v>
      </c>
      <c r="F18" s="264">
        <f>'St 4NP Pol'!BB223</f>
        <v>0</v>
      </c>
      <c r="G18" s="264">
        <f>'St 4NP Pol'!BC223</f>
        <v>0</v>
      </c>
      <c r="H18" s="264">
        <f>'St 4NP Pol'!BD223</f>
        <v>0</v>
      </c>
      <c r="I18" s="265">
        <f>'St 4NP Pol'!BE223</f>
        <v>0</v>
      </c>
    </row>
    <row r="19" spans="1:9" s="96" customFormat="1" ht="12.75">
      <c r="A19" s="262" t="str">
        <f>'St 4NP Pol'!B224</f>
        <v>766</v>
      </c>
      <c r="B19" s="55" t="str">
        <f>'St 4NP Pol'!C224</f>
        <v>Konstrukce truhlářské</v>
      </c>
      <c r="D19" s="173"/>
      <c r="E19" s="263">
        <f>'St 4NP Pol'!BA232</f>
        <v>0</v>
      </c>
      <c r="F19" s="264">
        <f>'St 4NP Pol'!BB232</f>
        <v>0</v>
      </c>
      <c r="G19" s="264">
        <f>'St 4NP Pol'!BC232</f>
        <v>0</v>
      </c>
      <c r="H19" s="264">
        <f>'St 4NP Pol'!BD232</f>
        <v>0</v>
      </c>
      <c r="I19" s="265">
        <f>'St 4NP Pol'!BE232</f>
        <v>0</v>
      </c>
    </row>
    <row r="20" spans="1:9" s="96" customFormat="1" ht="12.75">
      <c r="A20" s="262" t="str">
        <f>'St 4NP Pol'!B233</f>
        <v>771</v>
      </c>
      <c r="B20" s="55" t="str">
        <f>'St 4NP Pol'!C233</f>
        <v>Podlahy z dlaždic a obklady</v>
      </c>
      <c r="D20" s="173"/>
      <c r="E20" s="263">
        <f>'St 4NP Pol'!BA258</f>
        <v>0</v>
      </c>
      <c r="F20" s="264">
        <f>'St 4NP Pol'!BB258</f>
        <v>0</v>
      </c>
      <c r="G20" s="264">
        <f>'St 4NP Pol'!BC258</f>
        <v>0</v>
      </c>
      <c r="H20" s="264">
        <f>'St 4NP Pol'!BD258</f>
        <v>0</v>
      </c>
      <c r="I20" s="265">
        <f>'St 4NP Pol'!BE258</f>
        <v>0</v>
      </c>
    </row>
    <row r="21" spans="1:9" s="96" customFormat="1" ht="12.75">
      <c r="A21" s="262" t="str">
        <f>'St 4NP Pol'!B259</f>
        <v>781</v>
      </c>
      <c r="B21" s="55" t="str">
        <f>'St 4NP Pol'!C259</f>
        <v>Obklady keramické</v>
      </c>
      <c r="D21" s="173"/>
      <c r="E21" s="263">
        <f>'St 4NP Pol'!BA294</f>
        <v>0</v>
      </c>
      <c r="F21" s="264">
        <f>'St 4NP Pol'!BB294</f>
        <v>0</v>
      </c>
      <c r="G21" s="264">
        <f>'St 4NP Pol'!BC294</f>
        <v>0</v>
      </c>
      <c r="H21" s="264">
        <f>'St 4NP Pol'!BD294</f>
        <v>0</v>
      </c>
      <c r="I21" s="265">
        <f>'St 4NP Pol'!BE294</f>
        <v>0</v>
      </c>
    </row>
    <row r="22" spans="1:9" s="96" customFormat="1" ht="12.75">
      <c r="A22" s="262" t="str">
        <f>'St 4NP Pol'!B295</f>
        <v>783</v>
      </c>
      <c r="B22" s="55" t="str">
        <f>'St 4NP Pol'!C295</f>
        <v>Nátěry</v>
      </c>
      <c r="D22" s="173"/>
      <c r="E22" s="263">
        <f>'St 4NP Pol'!BA298</f>
        <v>0</v>
      </c>
      <c r="F22" s="264">
        <f>'St 4NP Pol'!BB298</f>
        <v>0</v>
      </c>
      <c r="G22" s="264">
        <f>'St 4NP Pol'!BC298</f>
        <v>0</v>
      </c>
      <c r="H22" s="264">
        <f>'St 4NP Pol'!BD298</f>
        <v>0</v>
      </c>
      <c r="I22" s="265">
        <f>'St 4NP Pol'!BE298</f>
        <v>0</v>
      </c>
    </row>
    <row r="23" spans="1:9" s="96" customFormat="1" ht="12.75">
      <c r="A23" s="262" t="str">
        <f>'St 4NP Pol'!B299</f>
        <v>784</v>
      </c>
      <c r="B23" s="55" t="str">
        <f>'St 4NP Pol'!C299</f>
        <v>Malby</v>
      </c>
      <c r="D23" s="173"/>
      <c r="E23" s="263">
        <f>'St 4NP Pol'!BA348</f>
        <v>0</v>
      </c>
      <c r="F23" s="264">
        <f>'St 4NP Pol'!BB348</f>
        <v>0</v>
      </c>
      <c r="G23" s="264">
        <f>'St 4NP Pol'!BC348</f>
        <v>0</v>
      </c>
      <c r="H23" s="264">
        <f>'St 4NP Pol'!BD348</f>
        <v>0</v>
      </c>
      <c r="I23" s="265">
        <f>'St 4NP Pol'!BE348</f>
        <v>0</v>
      </c>
    </row>
    <row r="24" spans="1:9" s="96" customFormat="1" ht="12.75">
      <c r="A24" s="262" t="str">
        <f>'St 4NP Pol'!B349</f>
        <v>799</v>
      </c>
      <c r="B24" s="55" t="str">
        <f>'St 4NP Pol'!C349</f>
        <v>Ostatní</v>
      </c>
      <c r="D24" s="173"/>
      <c r="E24" s="263">
        <f>'St 4NP Pol'!BA351</f>
        <v>0</v>
      </c>
      <c r="F24" s="264">
        <f>'St 4NP Pol'!BB351</f>
        <v>0</v>
      </c>
      <c r="G24" s="264">
        <f>'St 4NP Pol'!BC351</f>
        <v>0</v>
      </c>
      <c r="H24" s="264">
        <f>'St 4NP Pol'!BD351</f>
        <v>0</v>
      </c>
      <c r="I24" s="265">
        <f>'St 4NP Pol'!BE351</f>
        <v>0</v>
      </c>
    </row>
    <row r="25" spans="1:9" s="96" customFormat="1" ht="13.5" thickBot="1">
      <c r="A25" s="262" t="str">
        <f>'St 4NP Pol'!B352</f>
        <v>D96</v>
      </c>
      <c r="B25" s="55" t="str">
        <f>'St 4NP Pol'!C352</f>
        <v>Přesuny suti a vybouraných hmot</v>
      </c>
      <c r="D25" s="173"/>
      <c r="E25" s="263">
        <f>'St 4NP Pol'!BA360</f>
        <v>0</v>
      </c>
      <c r="F25" s="264">
        <f>'St 4NP Pol'!BB360</f>
        <v>0</v>
      </c>
      <c r="G25" s="264">
        <f>'St 4NP Pol'!BC360</f>
        <v>0</v>
      </c>
      <c r="H25" s="264">
        <f>'St 4NP Pol'!BD360</f>
        <v>0</v>
      </c>
      <c r="I25" s="265">
        <f>'St 4NP Pol'!BE360</f>
        <v>0</v>
      </c>
    </row>
    <row r="26" spans="1:9" s="14" customFormat="1" ht="13.5" thickBot="1">
      <c r="A26" s="174"/>
      <c r="B26" s="175" t="s">
        <v>74</v>
      </c>
      <c r="C26" s="175"/>
      <c r="D26" s="176"/>
      <c r="E26" s="177">
        <f>SUM(E7:E25)</f>
        <v>0</v>
      </c>
      <c r="F26" s="178">
        <f>SUM(F7:F25)</f>
        <v>0</v>
      </c>
      <c r="G26" s="178">
        <f>SUM(G7:G25)</f>
        <v>0</v>
      </c>
      <c r="H26" s="178">
        <f>SUM(H7:H25)</f>
        <v>0</v>
      </c>
      <c r="I26" s="179">
        <f>SUM(I7:I25)</f>
        <v>0</v>
      </c>
    </row>
    <row r="27" spans="1:9" ht="12.75">
      <c r="A27" s="96"/>
      <c r="B27" s="96"/>
      <c r="C27" s="96"/>
      <c r="D27" s="96"/>
      <c r="E27" s="96"/>
      <c r="F27" s="96"/>
      <c r="G27" s="96"/>
      <c r="H27" s="96"/>
      <c r="I27" s="96"/>
    </row>
    <row r="29" spans="2:9" ht="12.75">
      <c r="B29" s="14"/>
      <c r="F29" s="199"/>
      <c r="G29" s="200"/>
      <c r="H29" s="200"/>
      <c r="I29" s="41"/>
    </row>
    <row r="30" spans="6:9" ht="12.75">
      <c r="F30" s="199"/>
      <c r="G30" s="200"/>
      <c r="H30" s="200"/>
      <c r="I30" s="41"/>
    </row>
    <row r="31" spans="6:9" ht="12.75">
      <c r="F31" s="199"/>
      <c r="G31" s="200"/>
      <c r="H31" s="200"/>
      <c r="I31" s="41"/>
    </row>
    <row r="32" spans="6:9" ht="12.75">
      <c r="F32" s="199"/>
      <c r="G32" s="200"/>
      <c r="H32" s="200"/>
      <c r="I32" s="41"/>
    </row>
    <row r="33" spans="6:9" ht="12.75">
      <c r="F33" s="199"/>
      <c r="G33" s="200"/>
      <c r="H33" s="200"/>
      <c r="I33" s="41"/>
    </row>
    <row r="34" spans="6:9" ht="12.75">
      <c r="F34" s="199"/>
      <c r="G34" s="200"/>
      <c r="H34" s="200"/>
      <c r="I34" s="41"/>
    </row>
    <row r="35" spans="6:9" ht="12.75">
      <c r="F35" s="199"/>
      <c r="G35" s="200"/>
      <c r="H35" s="200"/>
      <c r="I35" s="41"/>
    </row>
    <row r="36" spans="6:9" ht="12.75">
      <c r="F36" s="199"/>
      <c r="G36" s="200"/>
      <c r="H36" s="200"/>
      <c r="I36" s="41"/>
    </row>
    <row r="37" spans="6:9" ht="12.75">
      <c r="F37" s="199"/>
      <c r="G37" s="200"/>
      <c r="H37" s="200"/>
      <c r="I37" s="41"/>
    </row>
    <row r="38" spans="6:9" ht="12.75">
      <c r="F38" s="199"/>
      <c r="G38" s="200"/>
      <c r="H38" s="200"/>
      <c r="I38" s="41"/>
    </row>
    <row r="39" spans="6:9" ht="12.75">
      <c r="F39" s="199"/>
      <c r="G39" s="200"/>
      <c r="H39" s="200"/>
      <c r="I39" s="41"/>
    </row>
    <row r="40" spans="6:9" ht="12.75">
      <c r="F40" s="199"/>
      <c r="G40" s="200"/>
      <c r="H40" s="200"/>
      <c r="I40" s="41"/>
    </row>
    <row r="41" spans="6:9" ht="12.75">
      <c r="F41" s="199"/>
      <c r="G41" s="200"/>
      <c r="H41" s="200"/>
      <c r="I41" s="41"/>
    </row>
    <row r="42" spans="6:9" ht="12.75">
      <c r="F42" s="199"/>
      <c r="G42" s="200"/>
      <c r="H42" s="200"/>
      <c r="I42" s="41"/>
    </row>
    <row r="43" spans="6:9" ht="12.75">
      <c r="F43" s="199"/>
      <c r="G43" s="200"/>
      <c r="H43" s="200"/>
      <c r="I43" s="41"/>
    </row>
    <row r="44" spans="6:9" ht="12.75">
      <c r="F44" s="199"/>
      <c r="G44" s="200"/>
      <c r="H44" s="200"/>
      <c r="I44" s="41"/>
    </row>
    <row r="45" spans="6:9" ht="12.75">
      <c r="F45" s="199"/>
      <c r="G45" s="200"/>
      <c r="H45" s="200"/>
      <c r="I45" s="41"/>
    </row>
    <row r="46" spans="6:9" ht="12.75">
      <c r="F46" s="199"/>
      <c r="G46" s="200"/>
      <c r="H46" s="200"/>
      <c r="I46" s="41"/>
    </row>
    <row r="47" spans="6:9" ht="12.75">
      <c r="F47" s="199"/>
      <c r="G47" s="200"/>
      <c r="H47" s="200"/>
      <c r="I47" s="41"/>
    </row>
    <row r="48" spans="6:9" ht="12.75">
      <c r="F48" s="199"/>
      <c r="G48" s="200"/>
      <c r="H48" s="200"/>
      <c r="I48" s="41"/>
    </row>
    <row r="49" spans="6:9" ht="12.75">
      <c r="F49" s="199"/>
      <c r="G49" s="200"/>
      <c r="H49" s="200"/>
      <c r="I49" s="41"/>
    </row>
    <row r="50" spans="6:9" ht="12.75">
      <c r="F50" s="199"/>
      <c r="G50" s="200"/>
      <c r="H50" s="200"/>
      <c r="I50" s="41"/>
    </row>
    <row r="51" spans="6:9" ht="12.75">
      <c r="F51" s="199"/>
      <c r="G51" s="200"/>
      <c r="H51" s="200"/>
      <c r="I51" s="41"/>
    </row>
    <row r="52" spans="6:9" ht="12.75">
      <c r="F52" s="199"/>
      <c r="G52" s="200"/>
      <c r="H52" s="200"/>
      <c r="I52" s="41"/>
    </row>
    <row r="53" spans="6:9" ht="12.75">
      <c r="F53" s="199"/>
      <c r="G53" s="200"/>
      <c r="H53" s="200"/>
      <c r="I53" s="41"/>
    </row>
    <row r="54" spans="6:9" ht="12.75">
      <c r="F54" s="199"/>
      <c r="G54" s="200"/>
      <c r="H54" s="200"/>
      <c r="I54" s="41"/>
    </row>
    <row r="55" spans="6:9" ht="12.75">
      <c r="F55" s="199"/>
      <c r="G55" s="200"/>
      <c r="H55" s="200"/>
      <c r="I55" s="41"/>
    </row>
    <row r="56" spans="6:9" ht="12.75">
      <c r="F56" s="199"/>
      <c r="G56" s="200"/>
      <c r="H56" s="200"/>
      <c r="I56" s="41"/>
    </row>
    <row r="57" spans="6:9" ht="12.75">
      <c r="F57" s="199"/>
      <c r="G57" s="200"/>
      <c r="H57" s="200"/>
      <c r="I57" s="41"/>
    </row>
    <row r="58" spans="6:9" ht="12.75">
      <c r="F58" s="199"/>
      <c r="G58" s="200"/>
      <c r="H58" s="200"/>
      <c r="I58" s="41"/>
    </row>
    <row r="59" spans="6:9" ht="12.75">
      <c r="F59" s="199"/>
      <c r="G59" s="200"/>
      <c r="H59" s="200"/>
      <c r="I59" s="41"/>
    </row>
    <row r="60" spans="6:9" ht="12.75">
      <c r="F60" s="199"/>
      <c r="G60" s="200"/>
      <c r="H60" s="200"/>
      <c r="I60" s="41"/>
    </row>
    <row r="61" spans="6:9" ht="12.75">
      <c r="F61" s="199"/>
      <c r="G61" s="200"/>
      <c r="H61" s="200"/>
      <c r="I61" s="41"/>
    </row>
    <row r="62" spans="6:9" ht="12.75">
      <c r="F62" s="199"/>
      <c r="G62" s="200"/>
      <c r="H62" s="200"/>
      <c r="I62" s="41"/>
    </row>
    <row r="63" spans="6:9" ht="12.75">
      <c r="F63" s="199"/>
      <c r="G63" s="200"/>
      <c r="H63" s="200"/>
      <c r="I63" s="41"/>
    </row>
    <row r="64" spans="6:9" ht="12.75">
      <c r="F64" s="199"/>
      <c r="G64" s="200"/>
      <c r="H64" s="200"/>
      <c r="I64" s="41"/>
    </row>
    <row r="65" spans="6:9" ht="12.75">
      <c r="F65" s="199"/>
      <c r="G65" s="200"/>
      <c r="H65" s="200"/>
      <c r="I65" s="41"/>
    </row>
    <row r="66" spans="6:9" ht="12.75">
      <c r="F66" s="199"/>
      <c r="G66" s="200"/>
      <c r="H66" s="200"/>
      <c r="I66" s="41"/>
    </row>
    <row r="67" spans="6:9" ht="12.75">
      <c r="F67" s="199"/>
      <c r="G67" s="200"/>
      <c r="H67" s="200"/>
      <c r="I67" s="41"/>
    </row>
    <row r="68" spans="6:9" ht="12.75">
      <c r="F68" s="199"/>
      <c r="G68" s="200"/>
      <c r="H68" s="200"/>
      <c r="I68" s="41"/>
    </row>
    <row r="69" spans="6:9" ht="12.75">
      <c r="F69" s="199"/>
      <c r="G69" s="200"/>
      <c r="H69" s="200"/>
      <c r="I69" s="41"/>
    </row>
    <row r="70" spans="6:9" ht="12.75">
      <c r="F70" s="199"/>
      <c r="G70" s="200"/>
      <c r="H70" s="200"/>
      <c r="I70" s="41"/>
    </row>
    <row r="71" spans="6:9" ht="12.75">
      <c r="F71" s="199"/>
      <c r="G71" s="200"/>
      <c r="H71" s="200"/>
      <c r="I71" s="41"/>
    </row>
    <row r="72" spans="6:9" ht="12.75">
      <c r="F72" s="199"/>
      <c r="G72" s="200"/>
      <c r="H72" s="200"/>
      <c r="I72" s="41"/>
    </row>
    <row r="73" spans="6:9" ht="12.75">
      <c r="F73" s="199"/>
      <c r="G73" s="200"/>
      <c r="H73" s="200"/>
      <c r="I73" s="41"/>
    </row>
    <row r="74" spans="6:9" ht="12.75">
      <c r="F74" s="199"/>
      <c r="G74" s="200"/>
      <c r="H74" s="200"/>
      <c r="I74" s="41"/>
    </row>
    <row r="75" spans="6:9" ht="12.75">
      <c r="F75" s="199"/>
      <c r="G75" s="200"/>
      <c r="H75" s="200"/>
      <c r="I75" s="41"/>
    </row>
    <row r="76" spans="6:9" ht="12.75">
      <c r="F76" s="199"/>
      <c r="G76" s="200"/>
      <c r="H76" s="200"/>
      <c r="I76" s="41"/>
    </row>
    <row r="77" spans="6:9" ht="12.75">
      <c r="F77" s="199"/>
      <c r="G77" s="200"/>
      <c r="H77" s="200"/>
      <c r="I77" s="41"/>
    </row>
    <row r="78" spans="6:9" ht="12.75">
      <c r="F78" s="199"/>
      <c r="G78" s="200"/>
      <c r="H78" s="200"/>
      <c r="I78" s="41"/>
    </row>
  </sheetData>
  <sheetProtection/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433"/>
  <sheetViews>
    <sheetView showGridLines="0" showZeros="0" zoomScaleSheetLayoutView="100" zoomScalePageLayoutView="0" workbookViewId="0" topLeftCell="A234">
      <selection activeCell="C233" sqref="C232:C233"/>
    </sheetView>
  </sheetViews>
  <sheetFormatPr defaultColWidth="9.00390625" defaultRowHeight="12.75"/>
  <cols>
    <col min="1" max="1" width="4.375" style="201" customWidth="1"/>
    <col min="2" max="2" width="11.625" style="201" customWidth="1"/>
    <col min="3" max="3" width="40.375" style="201" customWidth="1"/>
    <col min="4" max="4" width="5.625" style="201" customWidth="1"/>
    <col min="5" max="5" width="8.625" style="211" customWidth="1"/>
    <col min="6" max="6" width="9.875" style="201" customWidth="1"/>
    <col min="7" max="7" width="13.875" style="201" customWidth="1"/>
    <col min="8" max="8" width="11.75390625" style="201" hidden="1" customWidth="1"/>
    <col min="9" max="9" width="11.625" style="201" hidden="1" customWidth="1"/>
    <col min="10" max="10" width="11.00390625" style="201" hidden="1" customWidth="1"/>
    <col min="11" max="11" width="10.375" style="201" hidden="1" customWidth="1"/>
    <col min="12" max="12" width="75.375" style="201" customWidth="1"/>
    <col min="13" max="13" width="45.25390625" style="201" customWidth="1"/>
    <col min="14" max="16384" width="9.125" style="201" customWidth="1"/>
  </cols>
  <sheetData>
    <row r="1" spans="1:7" ht="15.75">
      <c r="A1" s="653" t="s">
        <v>96</v>
      </c>
      <c r="B1" s="653"/>
      <c r="C1" s="653"/>
      <c r="D1" s="653"/>
      <c r="E1" s="653"/>
      <c r="F1" s="653"/>
      <c r="G1" s="653"/>
    </row>
    <row r="2" spans="2:7" ht="14.25" customHeight="1" thickBot="1">
      <c r="B2" s="202"/>
      <c r="C2" s="203"/>
      <c r="D2" s="203"/>
      <c r="E2" s="204"/>
      <c r="F2" s="203"/>
      <c r="G2" s="203"/>
    </row>
    <row r="3" spans="1:7" ht="13.5" thickTop="1">
      <c r="A3" s="644" t="s">
        <v>2</v>
      </c>
      <c r="B3" s="645"/>
      <c r="C3" s="155" t="s">
        <v>99</v>
      </c>
      <c r="D3" s="205"/>
      <c r="E3" s="206" t="s">
        <v>80</v>
      </c>
      <c r="F3" s="207" t="str">
        <f>'St 4NP Rek'!H1</f>
        <v>4NP</v>
      </c>
      <c r="G3" s="208"/>
    </row>
    <row r="4" spans="1:7" ht="13.5" thickBot="1">
      <c r="A4" s="654" t="s">
        <v>71</v>
      </c>
      <c r="B4" s="647"/>
      <c r="C4" s="161" t="s">
        <v>102</v>
      </c>
      <c r="D4" s="209"/>
      <c r="E4" s="655" t="str">
        <f>'St 4NP Rek'!G2</f>
        <v>Stavební část 4NP</v>
      </c>
      <c r="F4" s="656"/>
      <c r="G4" s="657"/>
    </row>
    <row r="5" spans="1:7" ht="13.5" thickTop="1">
      <c r="A5" s="210"/>
      <c r="G5" s="212"/>
    </row>
    <row r="6" spans="1:11" ht="27" customHeight="1">
      <c r="A6" s="213" t="s">
        <v>81</v>
      </c>
      <c r="B6" s="214" t="s">
        <v>82</v>
      </c>
      <c r="C6" s="214" t="s">
        <v>83</v>
      </c>
      <c r="D6" s="214" t="s">
        <v>84</v>
      </c>
      <c r="E6" s="215" t="s">
        <v>85</v>
      </c>
      <c r="F6" s="214" t="s">
        <v>86</v>
      </c>
      <c r="G6" s="216" t="s">
        <v>87</v>
      </c>
      <c r="H6" s="217" t="s">
        <v>88</v>
      </c>
      <c r="I6" s="217" t="s">
        <v>89</v>
      </c>
      <c r="J6" s="217" t="s">
        <v>90</v>
      </c>
      <c r="K6" s="217" t="s">
        <v>91</v>
      </c>
    </row>
    <row r="7" spans="1:15" ht="12.75">
      <c r="A7" s="218" t="s">
        <v>92</v>
      </c>
      <c r="B7" s="219" t="s">
        <v>131</v>
      </c>
      <c r="C7" s="220" t="s">
        <v>132</v>
      </c>
      <c r="D7" s="221"/>
      <c r="E7" s="222"/>
      <c r="F7" s="222"/>
      <c r="G7" s="223"/>
      <c r="H7" s="224"/>
      <c r="I7" s="225"/>
      <c r="J7" s="226"/>
      <c r="K7" s="227"/>
      <c r="O7" s="228">
        <v>1</v>
      </c>
    </row>
    <row r="8" spans="1:80" ht="12.75">
      <c r="A8" s="229">
        <v>1</v>
      </c>
      <c r="B8" s="230" t="s">
        <v>134</v>
      </c>
      <c r="C8" s="231" t="s">
        <v>824</v>
      </c>
      <c r="D8" s="232" t="s">
        <v>135</v>
      </c>
      <c r="E8" s="233">
        <v>1</v>
      </c>
      <c r="F8" s="233">
        <v>0</v>
      </c>
      <c r="G8" s="234">
        <f>E8*F8</f>
        <v>0</v>
      </c>
      <c r="H8" s="235">
        <v>0.02288</v>
      </c>
      <c r="I8" s="236">
        <f>E8*H8</f>
        <v>0.02288</v>
      </c>
      <c r="J8" s="235">
        <v>0</v>
      </c>
      <c r="K8" s="236">
        <f>E8*J8</f>
        <v>0</v>
      </c>
      <c r="O8" s="228">
        <v>2</v>
      </c>
      <c r="AA8" s="201">
        <v>1</v>
      </c>
      <c r="AB8" s="201">
        <v>1</v>
      </c>
      <c r="AC8" s="201">
        <v>1</v>
      </c>
      <c r="AZ8" s="201">
        <v>1</v>
      </c>
      <c r="BA8" s="201">
        <f>IF(AZ8=1,G8,0)</f>
        <v>0</v>
      </c>
      <c r="BB8" s="201">
        <f>IF(AZ8=2,G8,0)</f>
        <v>0</v>
      </c>
      <c r="BC8" s="201">
        <f>IF(AZ8=3,G8,0)</f>
        <v>0</v>
      </c>
      <c r="BD8" s="201">
        <f>IF(AZ8=4,G8,0)</f>
        <v>0</v>
      </c>
      <c r="BE8" s="201">
        <f>IF(AZ8=5,G8,0)</f>
        <v>0</v>
      </c>
      <c r="CA8" s="228">
        <v>1</v>
      </c>
      <c r="CB8" s="228">
        <v>1</v>
      </c>
    </row>
    <row r="9" spans="1:15" ht="12.75">
      <c r="A9" s="237"/>
      <c r="B9" s="240"/>
      <c r="C9" s="658" t="s">
        <v>93</v>
      </c>
      <c r="D9" s="659"/>
      <c r="E9" s="241">
        <v>1</v>
      </c>
      <c r="F9" s="242"/>
      <c r="G9" s="243"/>
      <c r="H9" s="244"/>
      <c r="I9" s="238"/>
      <c r="J9" s="245"/>
      <c r="K9" s="238"/>
      <c r="M9" s="239">
        <v>1</v>
      </c>
      <c r="O9" s="228"/>
    </row>
    <row r="10" spans="1:80" ht="22.5">
      <c r="A10" s="229">
        <v>2</v>
      </c>
      <c r="B10" s="230" t="s">
        <v>136</v>
      </c>
      <c r="C10" s="231" t="s">
        <v>137</v>
      </c>
      <c r="D10" s="232" t="s">
        <v>138</v>
      </c>
      <c r="E10" s="233">
        <v>0.0225</v>
      </c>
      <c r="F10" s="233"/>
      <c r="G10" s="234">
        <f>E10*F10</f>
        <v>0</v>
      </c>
      <c r="H10" s="235">
        <v>1.09954</v>
      </c>
      <c r="I10" s="236">
        <f>E10*H10</f>
        <v>0.02473965</v>
      </c>
      <c r="J10" s="235">
        <v>0</v>
      </c>
      <c r="K10" s="236">
        <f>E10*J10</f>
        <v>0</v>
      </c>
      <c r="O10" s="228">
        <v>2</v>
      </c>
      <c r="AA10" s="201">
        <v>1</v>
      </c>
      <c r="AB10" s="201">
        <v>1</v>
      </c>
      <c r="AC10" s="201">
        <v>1</v>
      </c>
      <c r="AZ10" s="201">
        <v>1</v>
      </c>
      <c r="BA10" s="201">
        <f>IF(AZ10=1,G10,0)</f>
        <v>0</v>
      </c>
      <c r="BB10" s="201">
        <f>IF(AZ10=2,G10,0)</f>
        <v>0</v>
      </c>
      <c r="BC10" s="201">
        <f>IF(AZ10=3,G10,0)</f>
        <v>0</v>
      </c>
      <c r="BD10" s="201">
        <f>IF(AZ10=4,G10,0)</f>
        <v>0</v>
      </c>
      <c r="BE10" s="201">
        <f>IF(AZ10=5,G10,0)</f>
        <v>0</v>
      </c>
      <c r="CA10" s="228">
        <v>1</v>
      </c>
      <c r="CB10" s="228">
        <v>1</v>
      </c>
    </row>
    <row r="11" spans="1:15" ht="12.75">
      <c r="A11" s="237"/>
      <c r="B11" s="240"/>
      <c r="C11" s="658" t="s">
        <v>139</v>
      </c>
      <c r="D11" s="659"/>
      <c r="E11" s="241">
        <v>0.0225</v>
      </c>
      <c r="F11" s="242"/>
      <c r="G11" s="243"/>
      <c r="H11" s="244"/>
      <c r="I11" s="238"/>
      <c r="J11" s="245"/>
      <c r="K11" s="238"/>
      <c r="M11" s="239" t="s">
        <v>139</v>
      </c>
      <c r="O11" s="228"/>
    </row>
    <row r="12" spans="1:80" ht="22.5">
      <c r="A12" s="229">
        <v>3</v>
      </c>
      <c r="B12" s="230" t="s">
        <v>140</v>
      </c>
      <c r="C12" s="231" t="s">
        <v>141</v>
      </c>
      <c r="D12" s="232" t="s">
        <v>138</v>
      </c>
      <c r="E12" s="233">
        <v>0.0901</v>
      </c>
      <c r="F12" s="233">
        <v>0</v>
      </c>
      <c r="G12" s="234">
        <f>E12*F12</f>
        <v>0</v>
      </c>
      <c r="H12" s="235">
        <v>1.09954</v>
      </c>
      <c r="I12" s="236">
        <f>E12*H12</f>
        <v>0.09906855399999999</v>
      </c>
      <c r="J12" s="235">
        <v>0</v>
      </c>
      <c r="K12" s="236">
        <f>E12*J12</f>
        <v>0</v>
      </c>
      <c r="O12" s="228">
        <v>2</v>
      </c>
      <c r="AA12" s="201">
        <v>1</v>
      </c>
      <c r="AB12" s="201">
        <v>1</v>
      </c>
      <c r="AC12" s="201">
        <v>1</v>
      </c>
      <c r="AZ12" s="201">
        <v>1</v>
      </c>
      <c r="BA12" s="201">
        <f>IF(AZ12=1,G12,0)</f>
        <v>0</v>
      </c>
      <c r="BB12" s="201">
        <f>IF(AZ12=2,G12,0)</f>
        <v>0</v>
      </c>
      <c r="BC12" s="201">
        <f>IF(AZ12=3,G12,0)</f>
        <v>0</v>
      </c>
      <c r="BD12" s="201">
        <f>IF(AZ12=4,G12,0)</f>
        <v>0</v>
      </c>
      <c r="BE12" s="201">
        <f>IF(AZ12=5,G12,0)</f>
        <v>0</v>
      </c>
      <c r="CA12" s="228">
        <v>1</v>
      </c>
      <c r="CB12" s="228">
        <v>1</v>
      </c>
    </row>
    <row r="13" spans="1:15" ht="12.75">
      <c r="A13" s="237"/>
      <c r="B13" s="240"/>
      <c r="C13" s="658" t="s">
        <v>142</v>
      </c>
      <c r="D13" s="659"/>
      <c r="E13" s="241">
        <v>0</v>
      </c>
      <c r="F13" s="242"/>
      <c r="G13" s="243"/>
      <c r="H13" s="244"/>
      <c r="I13" s="238"/>
      <c r="J13" s="245"/>
      <c r="K13" s="238"/>
      <c r="M13" s="239" t="s">
        <v>142</v>
      </c>
      <c r="O13" s="228"/>
    </row>
    <row r="14" spans="1:15" ht="12.75">
      <c r="A14" s="237"/>
      <c r="B14" s="240"/>
      <c r="C14" s="658" t="s">
        <v>143</v>
      </c>
      <c r="D14" s="659"/>
      <c r="E14" s="241">
        <v>0.0901</v>
      </c>
      <c r="F14" s="242"/>
      <c r="G14" s="243"/>
      <c r="H14" s="244"/>
      <c r="I14" s="238"/>
      <c r="J14" s="245"/>
      <c r="K14" s="238"/>
      <c r="M14" s="239" t="s">
        <v>143</v>
      </c>
      <c r="O14" s="228"/>
    </row>
    <row r="15" spans="1:80" ht="12.75">
      <c r="A15" s="229">
        <v>4</v>
      </c>
      <c r="B15" s="230" t="s">
        <v>144</v>
      </c>
      <c r="C15" s="231" t="s">
        <v>825</v>
      </c>
      <c r="D15" s="232" t="s">
        <v>145</v>
      </c>
      <c r="E15" s="233">
        <v>15.0667</v>
      </c>
      <c r="F15" s="233">
        <v>0</v>
      </c>
      <c r="G15" s="234">
        <f>E15*F15</f>
        <v>0</v>
      </c>
      <c r="H15" s="235">
        <v>0.0664</v>
      </c>
      <c r="I15" s="236">
        <f>E15*H15</f>
        <v>1.00042888</v>
      </c>
      <c r="J15" s="235">
        <v>0</v>
      </c>
      <c r="K15" s="236">
        <f>E15*J15</f>
        <v>0</v>
      </c>
      <c r="O15" s="228">
        <v>2</v>
      </c>
      <c r="AA15" s="201">
        <v>1</v>
      </c>
      <c r="AB15" s="201">
        <v>1</v>
      </c>
      <c r="AC15" s="201">
        <v>1</v>
      </c>
      <c r="AZ15" s="201">
        <v>1</v>
      </c>
      <c r="BA15" s="201">
        <f>IF(AZ15=1,G15,0)</f>
        <v>0</v>
      </c>
      <c r="BB15" s="201">
        <f>IF(AZ15=2,G15,0)</f>
        <v>0</v>
      </c>
      <c r="BC15" s="201">
        <f>IF(AZ15=3,G15,0)</f>
        <v>0</v>
      </c>
      <c r="BD15" s="201">
        <f>IF(AZ15=4,G15,0)</f>
        <v>0</v>
      </c>
      <c r="BE15" s="201">
        <f>IF(AZ15=5,G15,0)</f>
        <v>0</v>
      </c>
      <c r="CA15" s="228">
        <v>1</v>
      </c>
      <c r="CB15" s="228">
        <v>1</v>
      </c>
    </row>
    <row r="16" spans="1:15" ht="12.75">
      <c r="A16" s="237"/>
      <c r="B16" s="240"/>
      <c r="C16" s="658" t="s">
        <v>142</v>
      </c>
      <c r="D16" s="659"/>
      <c r="E16" s="241">
        <v>0</v>
      </c>
      <c r="F16" s="242"/>
      <c r="G16" s="243"/>
      <c r="H16" s="244"/>
      <c r="I16" s="238"/>
      <c r="J16" s="245"/>
      <c r="K16" s="238"/>
      <c r="M16" s="239" t="s">
        <v>142</v>
      </c>
      <c r="O16" s="228"/>
    </row>
    <row r="17" spans="1:15" ht="12.75">
      <c r="A17" s="237"/>
      <c r="B17" s="240"/>
      <c r="C17" s="658" t="s">
        <v>146</v>
      </c>
      <c r="D17" s="659"/>
      <c r="E17" s="241">
        <v>19.2037</v>
      </c>
      <c r="F17" s="242"/>
      <c r="G17" s="243"/>
      <c r="H17" s="244"/>
      <c r="I17" s="238"/>
      <c r="J17" s="245"/>
      <c r="K17" s="238"/>
      <c r="M17" s="239" t="s">
        <v>146</v>
      </c>
      <c r="O17" s="228"/>
    </row>
    <row r="18" spans="1:15" ht="12.75">
      <c r="A18" s="237"/>
      <c r="B18" s="240"/>
      <c r="C18" s="658" t="s">
        <v>147</v>
      </c>
      <c r="D18" s="659"/>
      <c r="E18" s="241">
        <v>-4.137</v>
      </c>
      <c r="F18" s="242"/>
      <c r="G18" s="243"/>
      <c r="H18" s="244"/>
      <c r="I18" s="238"/>
      <c r="J18" s="245"/>
      <c r="K18" s="238"/>
      <c r="M18" s="239" t="s">
        <v>147</v>
      </c>
      <c r="O18" s="228"/>
    </row>
    <row r="19" spans="1:80" ht="12.75">
      <c r="A19" s="229">
        <v>5</v>
      </c>
      <c r="B19" s="230" t="s">
        <v>148</v>
      </c>
      <c r="C19" s="231" t="s">
        <v>826</v>
      </c>
      <c r="D19" s="232" t="s">
        <v>145</v>
      </c>
      <c r="E19" s="233">
        <v>56.635</v>
      </c>
      <c r="F19" s="233">
        <v>0</v>
      </c>
      <c r="G19" s="234">
        <f>E19*F19</f>
        <v>0</v>
      </c>
      <c r="H19" s="235">
        <v>0.09985</v>
      </c>
      <c r="I19" s="236">
        <f>E19*H19</f>
        <v>5.65500475</v>
      </c>
      <c r="J19" s="235">
        <v>0</v>
      </c>
      <c r="K19" s="236">
        <f>E19*J19</f>
        <v>0</v>
      </c>
      <c r="O19" s="228">
        <v>2</v>
      </c>
      <c r="AA19" s="201">
        <v>1</v>
      </c>
      <c r="AB19" s="201">
        <v>1</v>
      </c>
      <c r="AC19" s="201">
        <v>1</v>
      </c>
      <c r="AZ19" s="201">
        <v>1</v>
      </c>
      <c r="BA19" s="201">
        <f>IF(AZ19=1,G19,0)</f>
        <v>0</v>
      </c>
      <c r="BB19" s="201">
        <f>IF(AZ19=2,G19,0)</f>
        <v>0</v>
      </c>
      <c r="BC19" s="201">
        <f>IF(AZ19=3,G19,0)</f>
        <v>0</v>
      </c>
      <c r="BD19" s="201">
        <f>IF(AZ19=4,G19,0)</f>
        <v>0</v>
      </c>
      <c r="BE19" s="201">
        <f>IF(AZ19=5,G19,0)</f>
        <v>0</v>
      </c>
      <c r="CA19" s="228">
        <v>1</v>
      </c>
      <c r="CB19" s="228">
        <v>1</v>
      </c>
    </row>
    <row r="20" spans="1:15" ht="12.75">
      <c r="A20" s="237"/>
      <c r="B20" s="240"/>
      <c r="C20" s="658" t="s">
        <v>142</v>
      </c>
      <c r="D20" s="659"/>
      <c r="E20" s="241">
        <v>0</v>
      </c>
      <c r="F20" s="242"/>
      <c r="G20" s="243"/>
      <c r="H20" s="244"/>
      <c r="I20" s="238"/>
      <c r="J20" s="245"/>
      <c r="K20" s="238"/>
      <c r="M20" s="239" t="s">
        <v>142</v>
      </c>
      <c r="O20" s="228"/>
    </row>
    <row r="21" spans="1:15" ht="12.75">
      <c r="A21" s="237"/>
      <c r="B21" s="240"/>
      <c r="C21" s="658" t="s">
        <v>149</v>
      </c>
      <c r="D21" s="659"/>
      <c r="E21" s="241">
        <v>58.014</v>
      </c>
      <c r="F21" s="242"/>
      <c r="G21" s="243"/>
      <c r="H21" s="244"/>
      <c r="I21" s="238"/>
      <c r="J21" s="245"/>
      <c r="K21" s="238"/>
      <c r="M21" s="239" t="s">
        <v>149</v>
      </c>
      <c r="O21" s="228"/>
    </row>
    <row r="22" spans="1:15" ht="12.75">
      <c r="A22" s="237"/>
      <c r="B22" s="240"/>
      <c r="C22" s="658" t="s">
        <v>150</v>
      </c>
      <c r="D22" s="659"/>
      <c r="E22" s="241">
        <v>-1.379</v>
      </c>
      <c r="F22" s="242"/>
      <c r="G22" s="243"/>
      <c r="H22" s="244"/>
      <c r="I22" s="238"/>
      <c r="J22" s="245"/>
      <c r="K22" s="238"/>
      <c r="M22" s="239" t="s">
        <v>150</v>
      </c>
      <c r="O22" s="228"/>
    </row>
    <row r="23" spans="1:80" ht="12.75">
      <c r="A23" s="229">
        <v>6</v>
      </c>
      <c r="B23" s="230" t="s">
        <v>151</v>
      </c>
      <c r="C23" s="231" t="s">
        <v>827</v>
      </c>
      <c r="D23" s="232" t="s">
        <v>145</v>
      </c>
      <c r="E23" s="233">
        <v>1.47</v>
      </c>
      <c r="F23" s="233">
        <v>0</v>
      </c>
      <c r="G23" s="234">
        <f>E23*F23</f>
        <v>0</v>
      </c>
      <c r="H23" s="235">
        <v>0.12138</v>
      </c>
      <c r="I23" s="236">
        <f>E23*H23</f>
        <v>0.1784286</v>
      </c>
      <c r="J23" s="235">
        <v>0</v>
      </c>
      <c r="K23" s="236">
        <f>E23*J23</f>
        <v>0</v>
      </c>
      <c r="O23" s="228">
        <v>2</v>
      </c>
      <c r="AA23" s="201">
        <v>1</v>
      </c>
      <c r="AB23" s="201">
        <v>1</v>
      </c>
      <c r="AC23" s="201">
        <v>1</v>
      </c>
      <c r="AZ23" s="201">
        <v>1</v>
      </c>
      <c r="BA23" s="201">
        <f>IF(AZ23=1,G23,0)</f>
        <v>0</v>
      </c>
      <c r="BB23" s="201">
        <f>IF(AZ23=2,G23,0)</f>
        <v>0</v>
      </c>
      <c r="BC23" s="201">
        <f>IF(AZ23=3,G23,0)</f>
        <v>0</v>
      </c>
      <c r="BD23" s="201">
        <f>IF(AZ23=4,G23,0)</f>
        <v>0</v>
      </c>
      <c r="BE23" s="201">
        <f>IF(AZ23=5,G23,0)</f>
        <v>0</v>
      </c>
      <c r="CA23" s="228">
        <v>1</v>
      </c>
      <c r="CB23" s="228">
        <v>1</v>
      </c>
    </row>
    <row r="24" spans="1:15" ht="12.75">
      <c r="A24" s="237"/>
      <c r="B24" s="240"/>
      <c r="C24" s="658" t="s">
        <v>142</v>
      </c>
      <c r="D24" s="659"/>
      <c r="E24" s="241">
        <v>0</v>
      </c>
      <c r="F24" s="242"/>
      <c r="G24" s="243"/>
      <c r="H24" s="244"/>
      <c r="I24" s="238"/>
      <c r="J24" s="245"/>
      <c r="K24" s="238"/>
      <c r="M24" s="239" t="s">
        <v>142</v>
      </c>
      <c r="O24" s="228"/>
    </row>
    <row r="25" spans="1:15" ht="12.75">
      <c r="A25" s="237"/>
      <c r="B25" s="240"/>
      <c r="C25" s="658" t="s">
        <v>152</v>
      </c>
      <c r="D25" s="659"/>
      <c r="E25" s="241">
        <v>1.47</v>
      </c>
      <c r="F25" s="242"/>
      <c r="G25" s="243"/>
      <c r="H25" s="244"/>
      <c r="I25" s="238"/>
      <c r="J25" s="245"/>
      <c r="K25" s="238"/>
      <c r="M25" s="239" t="s">
        <v>152</v>
      </c>
      <c r="O25" s="228"/>
    </row>
    <row r="26" spans="1:80" ht="12.75">
      <c r="A26" s="229">
        <v>7</v>
      </c>
      <c r="B26" s="230" t="s">
        <v>153</v>
      </c>
      <c r="C26" s="231" t="s">
        <v>154</v>
      </c>
      <c r="D26" s="232" t="s">
        <v>155</v>
      </c>
      <c r="E26" s="233">
        <v>48.75</v>
      </c>
      <c r="F26" s="233">
        <v>0</v>
      </c>
      <c r="G26" s="234">
        <f>E26*F26</f>
        <v>0</v>
      </c>
      <c r="H26" s="235">
        <v>0.00102</v>
      </c>
      <c r="I26" s="236">
        <f>E26*H26</f>
        <v>0.049725000000000005</v>
      </c>
      <c r="J26" s="235">
        <v>0</v>
      </c>
      <c r="K26" s="236">
        <f>E26*J26</f>
        <v>0</v>
      </c>
      <c r="O26" s="228">
        <v>2</v>
      </c>
      <c r="AA26" s="201">
        <v>1</v>
      </c>
      <c r="AB26" s="201">
        <v>1</v>
      </c>
      <c r="AC26" s="201">
        <v>1</v>
      </c>
      <c r="AZ26" s="201">
        <v>1</v>
      </c>
      <c r="BA26" s="201">
        <f>IF(AZ26=1,G26,0)</f>
        <v>0</v>
      </c>
      <c r="BB26" s="201">
        <f>IF(AZ26=2,G26,0)</f>
        <v>0</v>
      </c>
      <c r="BC26" s="201">
        <f>IF(AZ26=3,G26,0)</f>
        <v>0</v>
      </c>
      <c r="BD26" s="201">
        <f>IF(AZ26=4,G26,0)</f>
        <v>0</v>
      </c>
      <c r="BE26" s="201">
        <f>IF(AZ26=5,G26,0)</f>
        <v>0</v>
      </c>
      <c r="CA26" s="228">
        <v>1</v>
      </c>
      <c r="CB26" s="228">
        <v>1</v>
      </c>
    </row>
    <row r="27" spans="1:15" ht="12.75">
      <c r="A27" s="237"/>
      <c r="B27" s="240"/>
      <c r="C27" s="658" t="s">
        <v>142</v>
      </c>
      <c r="D27" s="659"/>
      <c r="E27" s="241">
        <v>0</v>
      </c>
      <c r="F27" s="242"/>
      <c r="G27" s="243"/>
      <c r="H27" s="244"/>
      <c r="I27" s="238"/>
      <c r="J27" s="245"/>
      <c r="K27" s="238"/>
      <c r="M27" s="239" t="s">
        <v>142</v>
      </c>
      <c r="O27" s="228"/>
    </row>
    <row r="28" spans="1:15" ht="12.75">
      <c r="A28" s="237"/>
      <c r="B28" s="240"/>
      <c r="C28" s="658" t="s">
        <v>156</v>
      </c>
      <c r="D28" s="659"/>
      <c r="E28" s="241">
        <v>48.75</v>
      </c>
      <c r="F28" s="242"/>
      <c r="G28" s="243"/>
      <c r="H28" s="244"/>
      <c r="I28" s="238"/>
      <c r="J28" s="245"/>
      <c r="K28" s="238"/>
      <c r="M28" s="239" t="s">
        <v>156</v>
      </c>
      <c r="O28" s="228"/>
    </row>
    <row r="29" spans="1:80" ht="22.5">
      <c r="A29" s="229">
        <v>8</v>
      </c>
      <c r="B29" s="230" t="s">
        <v>157</v>
      </c>
      <c r="C29" s="231" t="s">
        <v>158</v>
      </c>
      <c r="D29" s="232" t="s">
        <v>145</v>
      </c>
      <c r="E29" s="233">
        <v>1.62</v>
      </c>
      <c r="F29" s="233">
        <v>0</v>
      </c>
      <c r="G29" s="234">
        <f>E29*F29</f>
        <v>0</v>
      </c>
      <c r="H29" s="235">
        <v>0.0062</v>
      </c>
      <c r="I29" s="236">
        <f>E29*H29</f>
        <v>0.010044</v>
      </c>
      <c r="J29" s="235">
        <v>0</v>
      </c>
      <c r="K29" s="236">
        <f>E29*J29</f>
        <v>0</v>
      </c>
      <c r="O29" s="228">
        <v>2</v>
      </c>
      <c r="AA29" s="201">
        <v>1</v>
      </c>
      <c r="AB29" s="201">
        <v>1</v>
      </c>
      <c r="AC29" s="201">
        <v>1</v>
      </c>
      <c r="AZ29" s="201">
        <v>1</v>
      </c>
      <c r="BA29" s="201">
        <f>IF(AZ29=1,G29,0)</f>
        <v>0</v>
      </c>
      <c r="BB29" s="201">
        <f>IF(AZ29=2,G29,0)</f>
        <v>0</v>
      </c>
      <c r="BC29" s="201">
        <f>IF(AZ29=3,G29,0)</f>
        <v>0</v>
      </c>
      <c r="BD29" s="201">
        <f>IF(AZ29=4,G29,0)</f>
        <v>0</v>
      </c>
      <c r="BE29" s="201">
        <f>IF(AZ29=5,G29,0)</f>
        <v>0</v>
      </c>
      <c r="CA29" s="228">
        <v>1</v>
      </c>
      <c r="CB29" s="228">
        <v>1</v>
      </c>
    </row>
    <row r="30" spans="1:15" ht="12.75">
      <c r="A30" s="237"/>
      <c r="B30" s="240"/>
      <c r="C30" s="658" t="s">
        <v>142</v>
      </c>
      <c r="D30" s="659"/>
      <c r="E30" s="241">
        <v>0</v>
      </c>
      <c r="F30" s="242"/>
      <c r="G30" s="243"/>
      <c r="H30" s="244"/>
      <c r="I30" s="238"/>
      <c r="J30" s="245"/>
      <c r="K30" s="238"/>
      <c r="M30" s="239" t="s">
        <v>142</v>
      </c>
      <c r="O30" s="228"/>
    </row>
    <row r="31" spans="1:15" ht="12.75">
      <c r="A31" s="237"/>
      <c r="B31" s="240"/>
      <c r="C31" s="658" t="s">
        <v>159</v>
      </c>
      <c r="D31" s="659"/>
      <c r="E31" s="241">
        <v>1.62</v>
      </c>
      <c r="F31" s="242"/>
      <c r="G31" s="243"/>
      <c r="H31" s="244"/>
      <c r="I31" s="238"/>
      <c r="J31" s="245"/>
      <c r="K31" s="238"/>
      <c r="M31" s="239" t="s">
        <v>159</v>
      </c>
      <c r="O31" s="228"/>
    </row>
    <row r="32" spans="1:80" ht="12.75">
      <c r="A32" s="229">
        <v>9</v>
      </c>
      <c r="B32" s="230" t="s">
        <v>160</v>
      </c>
      <c r="C32" s="231" t="s">
        <v>161</v>
      </c>
      <c r="D32" s="232" t="s">
        <v>145</v>
      </c>
      <c r="E32" s="233">
        <v>8.073</v>
      </c>
      <c r="F32" s="233">
        <v>0</v>
      </c>
      <c r="G32" s="234">
        <f>E32*F32</f>
        <v>0</v>
      </c>
      <c r="H32" s="235">
        <v>0.01416</v>
      </c>
      <c r="I32" s="236">
        <f>E32*H32</f>
        <v>0.11431368000000001</v>
      </c>
      <c r="J32" s="235">
        <v>0</v>
      </c>
      <c r="K32" s="236">
        <f>E32*J32</f>
        <v>0</v>
      </c>
      <c r="O32" s="228">
        <v>2</v>
      </c>
      <c r="AA32" s="201">
        <v>1</v>
      </c>
      <c r="AB32" s="201">
        <v>1</v>
      </c>
      <c r="AC32" s="201">
        <v>1</v>
      </c>
      <c r="AZ32" s="201">
        <v>1</v>
      </c>
      <c r="BA32" s="201">
        <f>IF(AZ32=1,G32,0)</f>
        <v>0</v>
      </c>
      <c r="BB32" s="201">
        <f>IF(AZ32=2,G32,0)</f>
        <v>0</v>
      </c>
      <c r="BC32" s="201">
        <f>IF(AZ32=3,G32,0)</f>
        <v>0</v>
      </c>
      <c r="BD32" s="201">
        <f>IF(AZ32=4,G32,0)</f>
        <v>0</v>
      </c>
      <c r="BE32" s="201">
        <f>IF(AZ32=5,G32,0)</f>
        <v>0</v>
      </c>
      <c r="CA32" s="228">
        <v>1</v>
      </c>
      <c r="CB32" s="228">
        <v>1</v>
      </c>
    </row>
    <row r="33" spans="1:15" ht="12.75">
      <c r="A33" s="237"/>
      <c r="B33" s="240"/>
      <c r="C33" s="658" t="s">
        <v>142</v>
      </c>
      <c r="D33" s="659"/>
      <c r="E33" s="241">
        <v>0</v>
      </c>
      <c r="F33" s="242"/>
      <c r="G33" s="243"/>
      <c r="H33" s="244"/>
      <c r="I33" s="238"/>
      <c r="J33" s="245"/>
      <c r="K33" s="238"/>
      <c r="M33" s="239" t="s">
        <v>142</v>
      </c>
      <c r="O33" s="228"/>
    </row>
    <row r="34" spans="1:15" ht="12.75">
      <c r="A34" s="237"/>
      <c r="B34" s="240"/>
      <c r="C34" s="658" t="s">
        <v>162</v>
      </c>
      <c r="D34" s="659"/>
      <c r="E34" s="241">
        <v>8.073</v>
      </c>
      <c r="F34" s="242"/>
      <c r="G34" s="243"/>
      <c r="H34" s="244"/>
      <c r="I34" s="238"/>
      <c r="J34" s="245"/>
      <c r="K34" s="238"/>
      <c r="M34" s="239" t="s">
        <v>162</v>
      </c>
      <c r="O34" s="228"/>
    </row>
    <row r="35" spans="1:80" ht="12.75">
      <c r="A35" s="229">
        <v>10</v>
      </c>
      <c r="B35" s="230" t="s">
        <v>163</v>
      </c>
      <c r="C35" s="231" t="s">
        <v>164</v>
      </c>
      <c r="D35" s="232" t="s">
        <v>145</v>
      </c>
      <c r="E35" s="233">
        <v>0.78</v>
      </c>
      <c r="F35" s="233">
        <v>0</v>
      </c>
      <c r="G35" s="234">
        <f>E35*F35</f>
        <v>0</v>
      </c>
      <c r="H35" s="235">
        <v>0.01416</v>
      </c>
      <c r="I35" s="236">
        <f>E35*H35</f>
        <v>0.0110448</v>
      </c>
      <c r="J35" s="235">
        <v>0</v>
      </c>
      <c r="K35" s="236">
        <f>E35*J35</f>
        <v>0</v>
      </c>
      <c r="O35" s="228">
        <v>2</v>
      </c>
      <c r="AA35" s="201">
        <v>1</v>
      </c>
      <c r="AB35" s="201">
        <v>0</v>
      </c>
      <c r="AC35" s="201">
        <v>0</v>
      </c>
      <c r="AZ35" s="201">
        <v>1</v>
      </c>
      <c r="BA35" s="201">
        <f>IF(AZ35=1,G35,0)</f>
        <v>0</v>
      </c>
      <c r="BB35" s="201">
        <f>IF(AZ35=2,G35,0)</f>
        <v>0</v>
      </c>
      <c r="BC35" s="201">
        <f>IF(AZ35=3,G35,0)</f>
        <v>0</v>
      </c>
      <c r="BD35" s="201">
        <f>IF(AZ35=4,G35,0)</f>
        <v>0</v>
      </c>
      <c r="BE35" s="201">
        <f>IF(AZ35=5,G35,0)</f>
        <v>0</v>
      </c>
      <c r="CA35" s="228">
        <v>1</v>
      </c>
      <c r="CB35" s="228">
        <v>0</v>
      </c>
    </row>
    <row r="36" spans="1:15" ht="12.75">
      <c r="A36" s="237"/>
      <c r="B36" s="240"/>
      <c r="C36" s="658" t="s">
        <v>142</v>
      </c>
      <c r="D36" s="659"/>
      <c r="E36" s="241">
        <v>0</v>
      </c>
      <c r="F36" s="242"/>
      <c r="G36" s="243"/>
      <c r="H36" s="244"/>
      <c r="I36" s="238"/>
      <c r="J36" s="245"/>
      <c r="K36" s="238"/>
      <c r="M36" s="239" t="s">
        <v>142</v>
      </c>
      <c r="O36" s="228"/>
    </row>
    <row r="37" spans="1:15" ht="12.75">
      <c r="A37" s="237"/>
      <c r="B37" s="240"/>
      <c r="C37" s="658" t="s">
        <v>165</v>
      </c>
      <c r="D37" s="659"/>
      <c r="E37" s="241">
        <v>0.78</v>
      </c>
      <c r="F37" s="242"/>
      <c r="G37" s="243"/>
      <c r="H37" s="244"/>
      <c r="I37" s="238"/>
      <c r="J37" s="245"/>
      <c r="K37" s="238"/>
      <c r="M37" s="239" t="s">
        <v>165</v>
      </c>
      <c r="O37" s="228"/>
    </row>
    <row r="38" spans="1:57" ht="12.75">
      <c r="A38" s="246"/>
      <c r="B38" s="247" t="s">
        <v>94</v>
      </c>
      <c r="C38" s="248" t="s">
        <v>133</v>
      </c>
      <c r="D38" s="249"/>
      <c r="E38" s="250"/>
      <c r="F38" s="251"/>
      <c r="G38" s="252">
        <f>SUM(G7:G37)</f>
        <v>0</v>
      </c>
      <c r="H38" s="253"/>
      <c r="I38" s="254">
        <f>SUM(I7:I37)</f>
        <v>7.165677913999999</v>
      </c>
      <c r="J38" s="253"/>
      <c r="K38" s="254">
        <f>SUM(K7:K37)</f>
        <v>0</v>
      </c>
      <c r="O38" s="228">
        <v>4</v>
      </c>
      <c r="BA38" s="255">
        <f>SUM(BA7:BA37)</f>
        <v>0</v>
      </c>
      <c r="BB38" s="255">
        <f>SUM(BB7:BB37)</f>
        <v>0</v>
      </c>
      <c r="BC38" s="255">
        <f>SUM(BC7:BC37)</f>
        <v>0</v>
      </c>
      <c r="BD38" s="255">
        <f>SUM(BD7:BD37)</f>
        <v>0</v>
      </c>
      <c r="BE38" s="255">
        <f>SUM(BE7:BE37)</f>
        <v>0</v>
      </c>
    </row>
    <row r="39" spans="1:15" ht="12.75">
      <c r="A39" s="218" t="s">
        <v>92</v>
      </c>
      <c r="B39" s="219" t="s">
        <v>166</v>
      </c>
      <c r="C39" s="220" t="s">
        <v>167</v>
      </c>
      <c r="D39" s="221"/>
      <c r="E39" s="222"/>
      <c r="F39" s="222"/>
      <c r="G39" s="223"/>
      <c r="H39" s="224"/>
      <c r="I39" s="225"/>
      <c r="J39" s="226"/>
      <c r="K39" s="227"/>
      <c r="O39" s="228">
        <v>1</v>
      </c>
    </row>
    <row r="40" spans="1:80" ht="22.5">
      <c r="A40" s="229">
        <v>11</v>
      </c>
      <c r="B40" s="230" t="s">
        <v>169</v>
      </c>
      <c r="C40" s="231" t="s">
        <v>170</v>
      </c>
      <c r="D40" s="232" t="s">
        <v>145</v>
      </c>
      <c r="E40" s="233">
        <v>17.7</v>
      </c>
      <c r="F40" s="233">
        <v>0</v>
      </c>
      <c r="G40" s="234">
        <f>E40*F40</f>
        <v>0</v>
      </c>
      <c r="H40" s="235">
        <v>0.0186</v>
      </c>
      <c r="I40" s="236">
        <f>E40*H40</f>
        <v>0.32921999999999996</v>
      </c>
      <c r="J40" s="235">
        <v>0</v>
      </c>
      <c r="K40" s="236">
        <f>E40*J40</f>
        <v>0</v>
      </c>
      <c r="O40" s="228">
        <v>2</v>
      </c>
      <c r="AA40" s="201">
        <v>1</v>
      </c>
      <c r="AB40" s="201">
        <v>1</v>
      </c>
      <c r="AC40" s="201">
        <v>1</v>
      </c>
      <c r="AZ40" s="201">
        <v>1</v>
      </c>
      <c r="BA40" s="201">
        <f>IF(AZ40=1,G40,0)</f>
        <v>0</v>
      </c>
      <c r="BB40" s="201">
        <f>IF(AZ40=2,G40,0)</f>
        <v>0</v>
      </c>
      <c r="BC40" s="201">
        <f>IF(AZ40=3,G40,0)</f>
        <v>0</v>
      </c>
      <c r="BD40" s="201">
        <f>IF(AZ40=4,G40,0)</f>
        <v>0</v>
      </c>
      <c r="BE40" s="201">
        <f>IF(AZ40=5,G40,0)</f>
        <v>0</v>
      </c>
      <c r="CA40" s="228">
        <v>1</v>
      </c>
      <c r="CB40" s="228">
        <v>1</v>
      </c>
    </row>
    <row r="41" spans="1:15" ht="12.75">
      <c r="A41" s="237"/>
      <c r="B41" s="240"/>
      <c r="C41" s="658" t="s">
        <v>142</v>
      </c>
      <c r="D41" s="659"/>
      <c r="E41" s="241">
        <v>0</v>
      </c>
      <c r="F41" s="242"/>
      <c r="G41" s="243"/>
      <c r="H41" s="244"/>
      <c r="I41" s="238"/>
      <c r="J41" s="245"/>
      <c r="K41" s="238"/>
      <c r="M41" s="239" t="s">
        <v>142</v>
      </c>
      <c r="O41" s="228"/>
    </row>
    <row r="42" spans="1:15" ht="12.75">
      <c r="A42" s="237"/>
      <c r="B42" s="240"/>
      <c r="C42" s="658" t="s">
        <v>171</v>
      </c>
      <c r="D42" s="659"/>
      <c r="E42" s="241">
        <v>17.7</v>
      </c>
      <c r="F42" s="242"/>
      <c r="G42" s="243"/>
      <c r="H42" s="244"/>
      <c r="I42" s="238"/>
      <c r="J42" s="245"/>
      <c r="K42" s="238"/>
      <c r="M42" s="239" t="s">
        <v>171</v>
      </c>
      <c r="O42" s="228"/>
    </row>
    <row r="43" spans="1:80" ht="22.5">
      <c r="A43" s="229">
        <v>12</v>
      </c>
      <c r="B43" s="230" t="s">
        <v>172</v>
      </c>
      <c r="C43" s="231" t="s">
        <v>173</v>
      </c>
      <c r="D43" s="232" t="s">
        <v>145</v>
      </c>
      <c r="E43" s="233">
        <v>6.88</v>
      </c>
      <c r="F43" s="233">
        <v>0</v>
      </c>
      <c r="G43" s="234">
        <f>E43*F43</f>
        <v>0</v>
      </c>
      <c r="H43" s="235">
        <v>0</v>
      </c>
      <c r="I43" s="236">
        <f>E43*H43</f>
        <v>0</v>
      </c>
      <c r="J43" s="235">
        <v>0</v>
      </c>
      <c r="K43" s="236">
        <f>E43*J43</f>
        <v>0</v>
      </c>
      <c r="O43" s="228">
        <v>2</v>
      </c>
      <c r="AA43" s="201">
        <v>1</v>
      </c>
      <c r="AB43" s="201">
        <v>1</v>
      </c>
      <c r="AC43" s="201">
        <v>1</v>
      </c>
      <c r="AZ43" s="201">
        <v>1</v>
      </c>
      <c r="BA43" s="201">
        <f>IF(AZ43=1,G43,0)</f>
        <v>0</v>
      </c>
      <c r="BB43" s="201">
        <f>IF(AZ43=2,G43,0)</f>
        <v>0</v>
      </c>
      <c r="BC43" s="201">
        <f>IF(AZ43=3,G43,0)</f>
        <v>0</v>
      </c>
      <c r="BD43" s="201">
        <f>IF(AZ43=4,G43,0)</f>
        <v>0</v>
      </c>
      <c r="BE43" s="201">
        <f>IF(AZ43=5,G43,0)</f>
        <v>0</v>
      </c>
      <c r="CA43" s="228">
        <v>1</v>
      </c>
      <c r="CB43" s="228">
        <v>1</v>
      </c>
    </row>
    <row r="44" spans="1:15" ht="12.75">
      <c r="A44" s="237"/>
      <c r="B44" s="240"/>
      <c r="C44" s="658" t="s">
        <v>142</v>
      </c>
      <c r="D44" s="659"/>
      <c r="E44" s="241">
        <v>0</v>
      </c>
      <c r="F44" s="242"/>
      <c r="G44" s="243"/>
      <c r="H44" s="244"/>
      <c r="I44" s="238"/>
      <c r="J44" s="245"/>
      <c r="K44" s="238"/>
      <c r="M44" s="239" t="s">
        <v>142</v>
      </c>
      <c r="O44" s="228"/>
    </row>
    <row r="45" spans="1:15" ht="12.75">
      <c r="A45" s="237"/>
      <c r="B45" s="240"/>
      <c r="C45" s="658" t="s">
        <v>174</v>
      </c>
      <c r="D45" s="659"/>
      <c r="E45" s="241">
        <v>6.88</v>
      </c>
      <c r="F45" s="242"/>
      <c r="G45" s="243"/>
      <c r="H45" s="244"/>
      <c r="I45" s="238"/>
      <c r="J45" s="245"/>
      <c r="K45" s="238"/>
      <c r="M45" s="239" t="s">
        <v>174</v>
      </c>
      <c r="O45" s="228"/>
    </row>
    <row r="46" spans="1:80" ht="22.5">
      <c r="A46" s="229">
        <v>13</v>
      </c>
      <c r="B46" s="230" t="s">
        <v>175</v>
      </c>
      <c r="C46" s="231" t="s">
        <v>176</v>
      </c>
      <c r="D46" s="232" t="s">
        <v>145</v>
      </c>
      <c r="E46" s="233">
        <v>10.82</v>
      </c>
      <c r="F46" s="233">
        <v>0</v>
      </c>
      <c r="G46" s="234">
        <f>E46*F46</f>
        <v>0</v>
      </c>
      <c r="H46" s="235">
        <v>0</v>
      </c>
      <c r="I46" s="236">
        <f>E46*H46</f>
        <v>0</v>
      </c>
      <c r="J46" s="235">
        <v>0</v>
      </c>
      <c r="K46" s="236">
        <f>E46*J46</f>
        <v>0</v>
      </c>
      <c r="O46" s="228">
        <v>2</v>
      </c>
      <c r="AA46" s="201">
        <v>1</v>
      </c>
      <c r="AB46" s="201">
        <v>1</v>
      </c>
      <c r="AC46" s="201">
        <v>1</v>
      </c>
      <c r="AZ46" s="201">
        <v>1</v>
      </c>
      <c r="BA46" s="201">
        <f>IF(AZ46=1,G46,0)</f>
        <v>0</v>
      </c>
      <c r="BB46" s="201">
        <f>IF(AZ46=2,G46,0)</f>
        <v>0</v>
      </c>
      <c r="BC46" s="201">
        <f>IF(AZ46=3,G46,0)</f>
        <v>0</v>
      </c>
      <c r="BD46" s="201">
        <f>IF(AZ46=4,G46,0)</f>
        <v>0</v>
      </c>
      <c r="BE46" s="201">
        <f>IF(AZ46=5,G46,0)</f>
        <v>0</v>
      </c>
      <c r="CA46" s="228">
        <v>1</v>
      </c>
      <c r="CB46" s="228">
        <v>1</v>
      </c>
    </row>
    <row r="47" spans="1:15" ht="12.75">
      <c r="A47" s="237"/>
      <c r="B47" s="240"/>
      <c r="C47" s="658" t="s">
        <v>142</v>
      </c>
      <c r="D47" s="659"/>
      <c r="E47" s="241">
        <v>0</v>
      </c>
      <c r="F47" s="242"/>
      <c r="G47" s="243"/>
      <c r="H47" s="244"/>
      <c r="I47" s="238"/>
      <c r="J47" s="245"/>
      <c r="K47" s="238"/>
      <c r="M47" s="239" t="s">
        <v>142</v>
      </c>
      <c r="O47" s="228"/>
    </row>
    <row r="48" spans="1:15" ht="12.75">
      <c r="A48" s="237"/>
      <c r="B48" s="240"/>
      <c r="C48" s="658" t="s">
        <v>177</v>
      </c>
      <c r="D48" s="659"/>
      <c r="E48" s="241">
        <v>10.82</v>
      </c>
      <c r="F48" s="242"/>
      <c r="G48" s="243"/>
      <c r="H48" s="244"/>
      <c r="I48" s="238"/>
      <c r="J48" s="245"/>
      <c r="K48" s="238"/>
      <c r="M48" s="239" t="s">
        <v>177</v>
      </c>
      <c r="O48" s="228"/>
    </row>
    <row r="49" spans="1:80" ht="22.5">
      <c r="A49" s="229">
        <v>14</v>
      </c>
      <c r="B49" s="230" t="s">
        <v>178</v>
      </c>
      <c r="C49" s="231" t="s">
        <v>179</v>
      </c>
      <c r="D49" s="232" t="s">
        <v>135</v>
      </c>
      <c r="E49" s="233">
        <v>1</v>
      </c>
      <c r="F49" s="233">
        <v>0</v>
      </c>
      <c r="G49" s="234">
        <f>E49*F49</f>
        <v>0</v>
      </c>
      <c r="H49" s="235">
        <v>0.01018</v>
      </c>
      <c r="I49" s="236">
        <f>E49*H49</f>
        <v>0.01018</v>
      </c>
      <c r="J49" s="235">
        <v>0</v>
      </c>
      <c r="K49" s="236">
        <f>E49*J49</f>
        <v>0</v>
      </c>
      <c r="O49" s="228">
        <v>2</v>
      </c>
      <c r="AA49" s="201">
        <v>1</v>
      </c>
      <c r="AB49" s="201">
        <v>1</v>
      </c>
      <c r="AC49" s="201">
        <v>1</v>
      </c>
      <c r="AZ49" s="201">
        <v>1</v>
      </c>
      <c r="BA49" s="201">
        <f>IF(AZ49=1,G49,0)</f>
        <v>0</v>
      </c>
      <c r="BB49" s="201">
        <f>IF(AZ49=2,G49,0)</f>
        <v>0</v>
      </c>
      <c r="BC49" s="201">
        <f>IF(AZ49=3,G49,0)</f>
        <v>0</v>
      </c>
      <c r="BD49" s="201">
        <f>IF(AZ49=4,G49,0)</f>
        <v>0</v>
      </c>
      <c r="BE49" s="201">
        <f>IF(AZ49=5,G49,0)</f>
        <v>0</v>
      </c>
      <c r="CA49" s="228">
        <v>1</v>
      </c>
      <c r="CB49" s="228">
        <v>1</v>
      </c>
    </row>
    <row r="50" spans="1:80" ht="12.75">
      <c r="A50" s="229">
        <v>15</v>
      </c>
      <c r="B50" s="230" t="s">
        <v>180</v>
      </c>
      <c r="C50" s="231" t="s">
        <v>181</v>
      </c>
      <c r="D50" s="232" t="s">
        <v>145</v>
      </c>
      <c r="E50" s="233">
        <v>2.6235</v>
      </c>
      <c r="F50" s="233">
        <v>0</v>
      </c>
      <c r="G50" s="234">
        <f>E50*F50</f>
        <v>0</v>
      </c>
      <c r="H50" s="235">
        <v>0</v>
      </c>
      <c r="I50" s="236">
        <f>E50*H50</f>
        <v>0</v>
      </c>
      <c r="J50" s="235">
        <v>0</v>
      </c>
      <c r="K50" s="236">
        <f>E50*J50</f>
        <v>0</v>
      </c>
      <c r="O50" s="228">
        <v>2</v>
      </c>
      <c r="AA50" s="201">
        <v>1</v>
      </c>
      <c r="AB50" s="201">
        <v>1</v>
      </c>
      <c r="AC50" s="201">
        <v>1</v>
      </c>
      <c r="AZ50" s="201">
        <v>1</v>
      </c>
      <c r="BA50" s="201">
        <f>IF(AZ50=1,G50,0)</f>
        <v>0</v>
      </c>
      <c r="BB50" s="201">
        <f>IF(AZ50=2,G50,0)</f>
        <v>0</v>
      </c>
      <c r="BC50" s="201">
        <f>IF(AZ50=3,G50,0)</f>
        <v>0</v>
      </c>
      <c r="BD50" s="201">
        <f>IF(AZ50=4,G50,0)</f>
        <v>0</v>
      </c>
      <c r="BE50" s="201">
        <f>IF(AZ50=5,G50,0)</f>
        <v>0</v>
      </c>
      <c r="CA50" s="228">
        <v>1</v>
      </c>
      <c r="CB50" s="228">
        <v>1</v>
      </c>
    </row>
    <row r="51" spans="1:15" ht="12.75">
      <c r="A51" s="237"/>
      <c r="B51" s="240"/>
      <c r="C51" s="658" t="s">
        <v>142</v>
      </c>
      <c r="D51" s="659"/>
      <c r="E51" s="241">
        <v>0</v>
      </c>
      <c r="F51" s="242"/>
      <c r="G51" s="243"/>
      <c r="H51" s="244"/>
      <c r="I51" s="238"/>
      <c r="J51" s="245"/>
      <c r="K51" s="238"/>
      <c r="M51" s="239" t="s">
        <v>142</v>
      </c>
      <c r="O51" s="228"/>
    </row>
    <row r="52" spans="1:15" ht="12.75">
      <c r="A52" s="237"/>
      <c r="B52" s="240"/>
      <c r="C52" s="658" t="s">
        <v>182</v>
      </c>
      <c r="D52" s="659"/>
      <c r="E52" s="241">
        <v>2.6235</v>
      </c>
      <c r="F52" s="242"/>
      <c r="G52" s="243"/>
      <c r="H52" s="244"/>
      <c r="I52" s="238"/>
      <c r="J52" s="245"/>
      <c r="K52" s="238"/>
      <c r="M52" s="239" t="s">
        <v>182</v>
      </c>
      <c r="O52" s="228"/>
    </row>
    <row r="53" spans="1:57" ht="12.75">
      <c r="A53" s="246"/>
      <c r="B53" s="247" t="s">
        <v>94</v>
      </c>
      <c r="C53" s="248" t="s">
        <v>168</v>
      </c>
      <c r="D53" s="249"/>
      <c r="E53" s="250"/>
      <c r="F53" s="251"/>
      <c r="G53" s="252">
        <f>SUM(G39:G52)</f>
        <v>0</v>
      </c>
      <c r="H53" s="253"/>
      <c r="I53" s="254">
        <f>SUM(I39:I52)</f>
        <v>0.3394</v>
      </c>
      <c r="J53" s="253"/>
      <c r="K53" s="254">
        <f>SUM(K39:K52)</f>
        <v>0</v>
      </c>
      <c r="O53" s="228">
        <v>4</v>
      </c>
      <c r="BA53" s="255">
        <f>SUM(BA39:BA52)</f>
        <v>0</v>
      </c>
      <c r="BB53" s="255">
        <f>SUM(BB39:BB52)</f>
        <v>0</v>
      </c>
      <c r="BC53" s="255">
        <f>SUM(BC39:BC52)</f>
        <v>0</v>
      </c>
      <c r="BD53" s="255">
        <f>SUM(BD39:BD52)</f>
        <v>0</v>
      </c>
      <c r="BE53" s="255">
        <f>SUM(BE39:BE52)</f>
        <v>0</v>
      </c>
    </row>
    <row r="54" spans="1:15" ht="12.75">
      <c r="A54" s="218" t="s">
        <v>92</v>
      </c>
      <c r="B54" s="219" t="s">
        <v>183</v>
      </c>
      <c r="C54" s="220" t="s">
        <v>184</v>
      </c>
      <c r="D54" s="221"/>
      <c r="E54" s="222"/>
      <c r="F54" s="222"/>
      <c r="G54" s="223"/>
      <c r="H54" s="224"/>
      <c r="I54" s="225"/>
      <c r="J54" s="226"/>
      <c r="K54" s="227"/>
      <c r="O54" s="228">
        <v>1</v>
      </c>
    </row>
    <row r="55" spans="1:80" ht="12.75">
      <c r="A55" s="229">
        <v>16</v>
      </c>
      <c r="B55" s="230" t="s">
        <v>186</v>
      </c>
      <c r="C55" s="231" t="s">
        <v>187</v>
      </c>
      <c r="D55" s="232" t="s">
        <v>188</v>
      </c>
      <c r="E55" s="233">
        <v>0.07</v>
      </c>
      <c r="F55" s="233">
        <v>0</v>
      </c>
      <c r="G55" s="234">
        <f>E55*F55</f>
        <v>0</v>
      </c>
      <c r="H55" s="235">
        <v>2.69752</v>
      </c>
      <c r="I55" s="236">
        <f>E55*H55</f>
        <v>0.1888264</v>
      </c>
      <c r="J55" s="235">
        <v>0</v>
      </c>
      <c r="K55" s="236">
        <f>E55*J55</f>
        <v>0</v>
      </c>
      <c r="O55" s="228">
        <v>2</v>
      </c>
      <c r="AA55" s="201">
        <v>1</v>
      </c>
      <c r="AB55" s="201">
        <v>1</v>
      </c>
      <c r="AC55" s="201">
        <v>1</v>
      </c>
      <c r="AZ55" s="201">
        <v>1</v>
      </c>
      <c r="BA55" s="201">
        <f>IF(AZ55=1,G55,0)</f>
        <v>0</v>
      </c>
      <c r="BB55" s="201">
        <f>IF(AZ55=2,G55,0)</f>
        <v>0</v>
      </c>
      <c r="BC55" s="201">
        <f>IF(AZ55=3,G55,0)</f>
        <v>0</v>
      </c>
      <c r="BD55" s="201">
        <f>IF(AZ55=4,G55,0)</f>
        <v>0</v>
      </c>
      <c r="BE55" s="201">
        <f>IF(AZ55=5,G55,0)</f>
        <v>0</v>
      </c>
      <c r="CA55" s="228">
        <v>1</v>
      </c>
      <c r="CB55" s="228">
        <v>1</v>
      </c>
    </row>
    <row r="56" spans="1:15" ht="12.75">
      <c r="A56" s="237"/>
      <c r="B56" s="240"/>
      <c r="C56" s="658" t="s">
        <v>189</v>
      </c>
      <c r="D56" s="659"/>
      <c r="E56" s="241">
        <v>0.07</v>
      </c>
      <c r="F56" s="242"/>
      <c r="G56" s="243"/>
      <c r="H56" s="244"/>
      <c r="I56" s="238"/>
      <c r="J56" s="245"/>
      <c r="K56" s="238"/>
      <c r="M56" s="239" t="s">
        <v>189</v>
      </c>
      <c r="O56" s="228"/>
    </row>
    <row r="57" spans="1:80" ht="22.5">
      <c r="A57" s="229">
        <v>17</v>
      </c>
      <c r="B57" s="230" t="s">
        <v>190</v>
      </c>
      <c r="C57" s="231" t="s">
        <v>191</v>
      </c>
      <c r="D57" s="232" t="s">
        <v>192</v>
      </c>
      <c r="E57" s="233">
        <v>56.4</v>
      </c>
      <c r="F57" s="233">
        <v>0</v>
      </c>
      <c r="G57" s="234">
        <f>E57*F57</f>
        <v>0</v>
      </c>
      <c r="H57" s="235">
        <v>0</v>
      </c>
      <c r="I57" s="236">
        <f>E57*H57</f>
        <v>0</v>
      </c>
      <c r="J57" s="235">
        <v>0</v>
      </c>
      <c r="K57" s="236">
        <f>E57*J57</f>
        <v>0</v>
      </c>
      <c r="O57" s="228">
        <v>2</v>
      </c>
      <c r="AA57" s="201">
        <v>1</v>
      </c>
      <c r="AB57" s="201">
        <v>1</v>
      </c>
      <c r="AC57" s="201">
        <v>1</v>
      </c>
      <c r="AZ57" s="201">
        <v>1</v>
      </c>
      <c r="BA57" s="201">
        <f>IF(AZ57=1,G57,0)</f>
        <v>0</v>
      </c>
      <c r="BB57" s="201">
        <f>IF(AZ57=2,G57,0)</f>
        <v>0</v>
      </c>
      <c r="BC57" s="201">
        <f>IF(AZ57=3,G57,0)</f>
        <v>0</v>
      </c>
      <c r="BD57" s="201">
        <f>IF(AZ57=4,G57,0)</f>
        <v>0</v>
      </c>
      <c r="BE57" s="201">
        <f>IF(AZ57=5,G57,0)</f>
        <v>0</v>
      </c>
      <c r="CA57" s="228">
        <v>1</v>
      </c>
      <c r="CB57" s="228">
        <v>1</v>
      </c>
    </row>
    <row r="58" spans="1:15" ht="12.75">
      <c r="A58" s="237"/>
      <c r="B58" s="240"/>
      <c r="C58" s="658" t="s">
        <v>193</v>
      </c>
      <c r="D58" s="659"/>
      <c r="E58" s="241">
        <v>56.4</v>
      </c>
      <c r="F58" s="242"/>
      <c r="G58" s="243"/>
      <c r="H58" s="244"/>
      <c r="I58" s="238"/>
      <c r="J58" s="245"/>
      <c r="K58" s="238"/>
      <c r="M58" s="239" t="s">
        <v>193</v>
      </c>
      <c r="O58" s="228"/>
    </row>
    <row r="59" spans="1:57" ht="12.75">
      <c r="A59" s="246"/>
      <c r="B59" s="247" t="s">
        <v>94</v>
      </c>
      <c r="C59" s="248" t="s">
        <v>185</v>
      </c>
      <c r="D59" s="249"/>
      <c r="E59" s="250"/>
      <c r="F59" s="251"/>
      <c r="G59" s="252">
        <f>SUM(G54:G58)</f>
        <v>0</v>
      </c>
      <c r="H59" s="253"/>
      <c r="I59" s="254">
        <f>SUM(I54:I58)</f>
        <v>0.1888264</v>
      </c>
      <c r="J59" s="253"/>
      <c r="K59" s="254">
        <f>SUM(K54:K58)</f>
        <v>0</v>
      </c>
      <c r="O59" s="228">
        <v>4</v>
      </c>
      <c r="BA59" s="255">
        <f>SUM(BA54:BA58)</f>
        <v>0</v>
      </c>
      <c r="BB59" s="255">
        <f>SUM(BB54:BB58)</f>
        <v>0</v>
      </c>
      <c r="BC59" s="255">
        <f>SUM(BC54:BC58)</f>
        <v>0</v>
      </c>
      <c r="BD59" s="255">
        <f>SUM(BD54:BD58)</f>
        <v>0</v>
      </c>
      <c r="BE59" s="255">
        <f>SUM(BE54:BE58)</f>
        <v>0</v>
      </c>
    </row>
    <row r="60" spans="1:15" ht="12.75">
      <c r="A60" s="218" t="s">
        <v>92</v>
      </c>
      <c r="B60" s="219" t="s">
        <v>194</v>
      </c>
      <c r="C60" s="220" t="s">
        <v>195</v>
      </c>
      <c r="D60" s="221"/>
      <c r="E60" s="222"/>
      <c r="F60" s="222"/>
      <c r="G60" s="223"/>
      <c r="H60" s="224"/>
      <c r="I60" s="225"/>
      <c r="J60" s="226"/>
      <c r="K60" s="227"/>
      <c r="O60" s="228">
        <v>1</v>
      </c>
    </row>
    <row r="61" spans="1:80" ht="12.75">
      <c r="A61" s="229">
        <v>18</v>
      </c>
      <c r="B61" s="230" t="s">
        <v>197</v>
      </c>
      <c r="C61" s="231" t="s">
        <v>198</v>
      </c>
      <c r="D61" s="232" t="s">
        <v>145</v>
      </c>
      <c r="E61" s="233">
        <v>29.944</v>
      </c>
      <c r="F61" s="233">
        <v>0</v>
      </c>
      <c r="G61" s="234">
        <f>E61*F61</f>
        <v>0</v>
      </c>
      <c r="H61" s="235">
        <v>4E-05</v>
      </c>
      <c r="I61" s="236">
        <f>E61*H61</f>
        <v>0.00119776</v>
      </c>
      <c r="J61" s="235">
        <v>0</v>
      </c>
      <c r="K61" s="236">
        <f>E61*J61</f>
        <v>0</v>
      </c>
      <c r="O61" s="228">
        <v>2</v>
      </c>
      <c r="AA61" s="201">
        <v>1</v>
      </c>
      <c r="AB61" s="201">
        <v>1</v>
      </c>
      <c r="AC61" s="201">
        <v>1</v>
      </c>
      <c r="AZ61" s="201">
        <v>1</v>
      </c>
      <c r="BA61" s="201">
        <f>IF(AZ61=1,G61,0)</f>
        <v>0</v>
      </c>
      <c r="BB61" s="201">
        <f>IF(AZ61=2,G61,0)</f>
        <v>0</v>
      </c>
      <c r="BC61" s="201">
        <f>IF(AZ61=3,G61,0)</f>
        <v>0</v>
      </c>
      <c r="BD61" s="201">
        <f>IF(AZ61=4,G61,0)</f>
        <v>0</v>
      </c>
      <c r="BE61" s="201">
        <f>IF(AZ61=5,G61,0)</f>
        <v>0</v>
      </c>
      <c r="CA61" s="228">
        <v>1</v>
      </c>
      <c r="CB61" s="228">
        <v>1</v>
      </c>
    </row>
    <row r="62" spans="1:15" ht="12.75">
      <c r="A62" s="237"/>
      <c r="B62" s="240"/>
      <c r="C62" s="658" t="s">
        <v>199</v>
      </c>
      <c r="D62" s="659"/>
      <c r="E62" s="241">
        <v>4.728</v>
      </c>
      <c r="F62" s="242"/>
      <c r="G62" s="243"/>
      <c r="H62" s="244"/>
      <c r="I62" s="238"/>
      <c r="J62" s="245"/>
      <c r="K62" s="238"/>
      <c r="M62" s="239" t="s">
        <v>199</v>
      </c>
      <c r="O62" s="228"/>
    </row>
    <row r="63" spans="1:15" ht="12.75">
      <c r="A63" s="237"/>
      <c r="B63" s="240"/>
      <c r="C63" s="658" t="s">
        <v>200</v>
      </c>
      <c r="D63" s="659"/>
      <c r="E63" s="241">
        <v>22.064</v>
      </c>
      <c r="F63" s="242"/>
      <c r="G63" s="243"/>
      <c r="H63" s="244"/>
      <c r="I63" s="238"/>
      <c r="J63" s="245"/>
      <c r="K63" s="238"/>
      <c r="M63" s="239" t="s">
        <v>200</v>
      </c>
      <c r="O63" s="228"/>
    </row>
    <row r="64" spans="1:15" ht="12.75">
      <c r="A64" s="237"/>
      <c r="B64" s="240"/>
      <c r="C64" s="658" t="s">
        <v>201</v>
      </c>
      <c r="D64" s="659"/>
      <c r="E64" s="241">
        <v>3.152</v>
      </c>
      <c r="F64" s="242"/>
      <c r="G64" s="243"/>
      <c r="H64" s="244"/>
      <c r="I64" s="238"/>
      <c r="J64" s="245"/>
      <c r="K64" s="238"/>
      <c r="M64" s="239" t="s">
        <v>201</v>
      </c>
      <c r="O64" s="228"/>
    </row>
    <row r="65" spans="1:80" ht="22.5">
      <c r="A65" s="229">
        <v>19</v>
      </c>
      <c r="B65" s="230" t="s">
        <v>202</v>
      </c>
      <c r="C65" s="231" t="s">
        <v>203</v>
      </c>
      <c r="D65" s="232" t="s">
        <v>145</v>
      </c>
      <c r="E65" s="233">
        <v>7</v>
      </c>
      <c r="F65" s="233">
        <v>0</v>
      </c>
      <c r="G65" s="234">
        <f>E65*F65</f>
        <v>0</v>
      </c>
      <c r="H65" s="235">
        <v>0.00358</v>
      </c>
      <c r="I65" s="236">
        <f>E65*H65</f>
        <v>0.02506</v>
      </c>
      <c r="J65" s="235">
        <v>0</v>
      </c>
      <c r="K65" s="236">
        <f>E65*J65</f>
        <v>0</v>
      </c>
      <c r="O65" s="228">
        <v>2</v>
      </c>
      <c r="AA65" s="201">
        <v>1</v>
      </c>
      <c r="AB65" s="201">
        <v>1</v>
      </c>
      <c r="AC65" s="201">
        <v>1</v>
      </c>
      <c r="AZ65" s="201">
        <v>1</v>
      </c>
      <c r="BA65" s="201">
        <f>IF(AZ65=1,G65,0)</f>
        <v>0</v>
      </c>
      <c r="BB65" s="201">
        <f>IF(AZ65=2,G65,0)</f>
        <v>0</v>
      </c>
      <c r="BC65" s="201">
        <f>IF(AZ65=3,G65,0)</f>
        <v>0</v>
      </c>
      <c r="BD65" s="201">
        <f>IF(AZ65=4,G65,0)</f>
        <v>0</v>
      </c>
      <c r="BE65" s="201">
        <f>IF(AZ65=5,G65,0)</f>
        <v>0</v>
      </c>
      <c r="CA65" s="228">
        <v>1</v>
      </c>
      <c r="CB65" s="228">
        <v>1</v>
      </c>
    </row>
    <row r="66" spans="1:15" ht="12.75">
      <c r="A66" s="237"/>
      <c r="B66" s="240"/>
      <c r="C66" s="658" t="s">
        <v>204</v>
      </c>
      <c r="D66" s="659"/>
      <c r="E66" s="241">
        <v>7</v>
      </c>
      <c r="F66" s="242"/>
      <c r="G66" s="243"/>
      <c r="H66" s="244"/>
      <c r="I66" s="238"/>
      <c r="J66" s="245"/>
      <c r="K66" s="238"/>
      <c r="M66" s="239" t="s">
        <v>204</v>
      </c>
      <c r="O66" s="228"/>
    </row>
    <row r="67" spans="1:80" ht="12.75">
      <c r="A67" s="229">
        <v>20</v>
      </c>
      <c r="B67" s="230" t="s">
        <v>205</v>
      </c>
      <c r="C67" s="231" t="s">
        <v>206</v>
      </c>
      <c r="D67" s="232" t="s">
        <v>145</v>
      </c>
      <c r="E67" s="233">
        <v>7</v>
      </c>
      <c r="F67" s="233">
        <v>0</v>
      </c>
      <c r="G67" s="234">
        <f>E67*F67</f>
        <v>0</v>
      </c>
      <c r="H67" s="235">
        <v>0.00768</v>
      </c>
      <c r="I67" s="236">
        <f>E67*H67</f>
        <v>0.05376</v>
      </c>
      <c r="J67" s="235">
        <v>0</v>
      </c>
      <c r="K67" s="236">
        <f>E67*J67</f>
        <v>0</v>
      </c>
      <c r="O67" s="228">
        <v>2</v>
      </c>
      <c r="AA67" s="201">
        <v>1</v>
      </c>
      <c r="AB67" s="201">
        <v>1</v>
      </c>
      <c r="AC67" s="201">
        <v>1</v>
      </c>
      <c r="AZ67" s="201">
        <v>1</v>
      </c>
      <c r="BA67" s="201">
        <f>IF(AZ67=1,G67,0)</f>
        <v>0</v>
      </c>
      <c r="BB67" s="201">
        <f>IF(AZ67=2,G67,0)</f>
        <v>0</v>
      </c>
      <c r="BC67" s="201">
        <f>IF(AZ67=3,G67,0)</f>
        <v>0</v>
      </c>
      <c r="BD67" s="201">
        <f>IF(AZ67=4,G67,0)</f>
        <v>0</v>
      </c>
      <c r="BE67" s="201">
        <f>IF(AZ67=5,G67,0)</f>
        <v>0</v>
      </c>
      <c r="CA67" s="228">
        <v>1</v>
      </c>
      <c r="CB67" s="228">
        <v>1</v>
      </c>
    </row>
    <row r="68" spans="1:15" ht="12.75">
      <c r="A68" s="237"/>
      <c r="B68" s="240"/>
      <c r="C68" s="658" t="s">
        <v>204</v>
      </c>
      <c r="D68" s="659"/>
      <c r="E68" s="241">
        <v>7</v>
      </c>
      <c r="F68" s="242"/>
      <c r="G68" s="243"/>
      <c r="H68" s="244"/>
      <c r="I68" s="238"/>
      <c r="J68" s="245"/>
      <c r="K68" s="238"/>
      <c r="M68" s="239" t="s">
        <v>204</v>
      </c>
      <c r="O68" s="228"/>
    </row>
    <row r="69" spans="1:80" ht="22.5">
      <c r="A69" s="229">
        <v>21</v>
      </c>
      <c r="B69" s="230" t="s">
        <v>207</v>
      </c>
      <c r="C69" s="231" t="s">
        <v>208</v>
      </c>
      <c r="D69" s="232" t="s">
        <v>155</v>
      </c>
      <c r="E69" s="233">
        <v>46.6</v>
      </c>
      <c r="F69" s="233">
        <v>0</v>
      </c>
      <c r="G69" s="234">
        <f>E69*F69</f>
        <v>0</v>
      </c>
      <c r="H69" s="235">
        <v>0.00238</v>
      </c>
      <c r="I69" s="236">
        <f>E69*H69</f>
        <v>0.110908</v>
      </c>
      <c r="J69" s="235">
        <v>0</v>
      </c>
      <c r="K69" s="236">
        <f>E69*J69</f>
        <v>0</v>
      </c>
      <c r="O69" s="228">
        <v>2</v>
      </c>
      <c r="AA69" s="201">
        <v>1</v>
      </c>
      <c r="AB69" s="201">
        <v>1</v>
      </c>
      <c r="AC69" s="201">
        <v>1</v>
      </c>
      <c r="AZ69" s="201">
        <v>1</v>
      </c>
      <c r="BA69" s="201">
        <f>IF(AZ69=1,G69,0)</f>
        <v>0</v>
      </c>
      <c r="BB69" s="201">
        <f>IF(AZ69=2,G69,0)</f>
        <v>0</v>
      </c>
      <c r="BC69" s="201">
        <f>IF(AZ69=3,G69,0)</f>
        <v>0</v>
      </c>
      <c r="BD69" s="201">
        <f>IF(AZ69=4,G69,0)</f>
        <v>0</v>
      </c>
      <c r="BE69" s="201">
        <f>IF(AZ69=5,G69,0)</f>
        <v>0</v>
      </c>
      <c r="CA69" s="228">
        <v>1</v>
      </c>
      <c r="CB69" s="228">
        <v>1</v>
      </c>
    </row>
    <row r="70" spans="1:15" ht="12.75">
      <c r="A70" s="237"/>
      <c r="B70" s="240"/>
      <c r="C70" s="658" t="s">
        <v>142</v>
      </c>
      <c r="D70" s="659"/>
      <c r="E70" s="241">
        <v>0</v>
      </c>
      <c r="F70" s="242"/>
      <c r="G70" s="243"/>
      <c r="H70" s="244"/>
      <c r="I70" s="238"/>
      <c r="J70" s="245"/>
      <c r="K70" s="238"/>
      <c r="M70" s="239" t="s">
        <v>142</v>
      </c>
      <c r="O70" s="228"/>
    </row>
    <row r="71" spans="1:15" ht="12.75">
      <c r="A71" s="237"/>
      <c r="B71" s="240"/>
      <c r="C71" s="658" t="s">
        <v>209</v>
      </c>
      <c r="D71" s="659"/>
      <c r="E71" s="241">
        <v>37.12</v>
      </c>
      <c r="F71" s="242"/>
      <c r="G71" s="243"/>
      <c r="H71" s="244"/>
      <c r="I71" s="238"/>
      <c r="J71" s="245"/>
      <c r="K71" s="238"/>
      <c r="M71" s="239" t="s">
        <v>209</v>
      </c>
      <c r="O71" s="228"/>
    </row>
    <row r="72" spans="1:15" ht="12.75">
      <c r="A72" s="237"/>
      <c r="B72" s="240"/>
      <c r="C72" s="658" t="s">
        <v>210</v>
      </c>
      <c r="D72" s="659"/>
      <c r="E72" s="241">
        <v>9.48</v>
      </c>
      <c r="F72" s="242"/>
      <c r="G72" s="243"/>
      <c r="H72" s="244"/>
      <c r="I72" s="238"/>
      <c r="J72" s="245"/>
      <c r="K72" s="238"/>
      <c r="M72" s="239" t="s">
        <v>210</v>
      </c>
      <c r="O72" s="228"/>
    </row>
    <row r="73" spans="1:80" ht="12.75">
      <c r="A73" s="229">
        <v>22</v>
      </c>
      <c r="B73" s="230" t="s">
        <v>211</v>
      </c>
      <c r="C73" s="231" t="s">
        <v>212</v>
      </c>
      <c r="D73" s="232" t="s">
        <v>145</v>
      </c>
      <c r="E73" s="233">
        <v>66.6935</v>
      </c>
      <c r="F73" s="233">
        <v>0</v>
      </c>
      <c r="G73" s="234">
        <f>E73*F73</f>
        <v>0</v>
      </c>
      <c r="H73" s="235">
        <v>0.02075</v>
      </c>
      <c r="I73" s="236">
        <f>E73*H73</f>
        <v>1.383890125</v>
      </c>
      <c r="J73" s="235">
        <v>0</v>
      </c>
      <c r="K73" s="236">
        <f>E73*J73</f>
        <v>0</v>
      </c>
      <c r="O73" s="228">
        <v>2</v>
      </c>
      <c r="AA73" s="201">
        <v>1</v>
      </c>
      <c r="AB73" s="201">
        <v>1</v>
      </c>
      <c r="AC73" s="201">
        <v>1</v>
      </c>
      <c r="AZ73" s="201">
        <v>1</v>
      </c>
      <c r="BA73" s="201">
        <f>IF(AZ73=1,G73,0)</f>
        <v>0</v>
      </c>
      <c r="BB73" s="201">
        <f>IF(AZ73=2,G73,0)</f>
        <v>0</v>
      </c>
      <c r="BC73" s="201">
        <f>IF(AZ73=3,G73,0)</f>
        <v>0</v>
      </c>
      <c r="BD73" s="201">
        <f>IF(AZ73=4,G73,0)</f>
        <v>0</v>
      </c>
      <c r="BE73" s="201">
        <f>IF(AZ73=5,G73,0)</f>
        <v>0</v>
      </c>
      <c r="CA73" s="228">
        <v>1</v>
      </c>
      <c r="CB73" s="228">
        <v>1</v>
      </c>
    </row>
    <row r="74" spans="1:15" ht="12.75">
      <c r="A74" s="237"/>
      <c r="B74" s="240"/>
      <c r="C74" s="658" t="s">
        <v>142</v>
      </c>
      <c r="D74" s="659"/>
      <c r="E74" s="241">
        <v>0</v>
      </c>
      <c r="F74" s="242"/>
      <c r="G74" s="243"/>
      <c r="H74" s="244"/>
      <c r="I74" s="238"/>
      <c r="J74" s="245"/>
      <c r="K74" s="238"/>
      <c r="M74" s="239" t="s">
        <v>142</v>
      </c>
      <c r="O74" s="228"/>
    </row>
    <row r="75" spans="1:15" ht="12.75">
      <c r="A75" s="237"/>
      <c r="B75" s="240"/>
      <c r="C75" s="658" t="s">
        <v>213</v>
      </c>
      <c r="D75" s="659"/>
      <c r="E75" s="241">
        <v>0</v>
      </c>
      <c r="F75" s="242"/>
      <c r="G75" s="243"/>
      <c r="H75" s="244"/>
      <c r="I75" s="238"/>
      <c r="J75" s="245"/>
      <c r="K75" s="238"/>
      <c r="M75" s="239" t="s">
        <v>213</v>
      </c>
      <c r="O75" s="228"/>
    </row>
    <row r="76" spans="1:15" ht="12.75">
      <c r="A76" s="237"/>
      <c r="B76" s="240"/>
      <c r="C76" s="658" t="s">
        <v>214</v>
      </c>
      <c r="D76" s="659"/>
      <c r="E76" s="241">
        <v>1.8</v>
      </c>
      <c r="F76" s="242"/>
      <c r="G76" s="243"/>
      <c r="H76" s="244"/>
      <c r="I76" s="238"/>
      <c r="J76" s="245"/>
      <c r="K76" s="238"/>
      <c r="M76" s="239" t="s">
        <v>214</v>
      </c>
      <c r="O76" s="228"/>
    </row>
    <row r="77" spans="1:15" ht="12.75">
      <c r="A77" s="237"/>
      <c r="B77" s="240"/>
      <c r="C77" s="658" t="s">
        <v>215</v>
      </c>
      <c r="D77" s="659"/>
      <c r="E77" s="241">
        <v>0</v>
      </c>
      <c r="F77" s="242"/>
      <c r="G77" s="243"/>
      <c r="H77" s="244"/>
      <c r="I77" s="238"/>
      <c r="J77" s="245"/>
      <c r="K77" s="238"/>
      <c r="M77" s="239" t="s">
        <v>215</v>
      </c>
      <c r="O77" s="228"/>
    </row>
    <row r="78" spans="1:15" ht="12.75">
      <c r="A78" s="237"/>
      <c r="B78" s="240"/>
      <c r="C78" s="658" t="s">
        <v>216</v>
      </c>
      <c r="D78" s="659"/>
      <c r="E78" s="241">
        <v>11.448</v>
      </c>
      <c r="F78" s="242"/>
      <c r="G78" s="243"/>
      <c r="H78" s="244"/>
      <c r="I78" s="238"/>
      <c r="J78" s="245"/>
      <c r="K78" s="238"/>
      <c r="M78" s="239" t="s">
        <v>216</v>
      </c>
      <c r="O78" s="228"/>
    </row>
    <row r="79" spans="1:15" ht="12.75">
      <c r="A79" s="237"/>
      <c r="B79" s="240"/>
      <c r="C79" s="658" t="s">
        <v>217</v>
      </c>
      <c r="D79" s="659"/>
      <c r="E79" s="241">
        <v>-1.08</v>
      </c>
      <c r="F79" s="242"/>
      <c r="G79" s="243"/>
      <c r="H79" s="244"/>
      <c r="I79" s="238"/>
      <c r="J79" s="245"/>
      <c r="K79" s="238"/>
      <c r="M79" s="239" t="s">
        <v>217</v>
      </c>
      <c r="O79" s="228"/>
    </row>
    <row r="80" spans="1:15" ht="12.75">
      <c r="A80" s="237"/>
      <c r="B80" s="240"/>
      <c r="C80" s="658" t="s">
        <v>218</v>
      </c>
      <c r="D80" s="659"/>
      <c r="E80" s="241">
        <v>-3.85</v>
      </c>
      <c r="F80" s="242"/>
      <c r="G80" s="243"/>
      <c r="H80" s="244"/>
      <c r="I80" s="238"/>
      <c r="J80" s="245"/>
      <c r="K80" s="238"/>
      <c r="M80" s="239" t="s">
        <v>218</v>
      </c>
      <c r="O80" s="228"/>
    </row>
    <row r="81" spans="1:15" ht="12.75">
      <c r="A81" s="237"/>
      <c r="B81" s="240"/>
      <c r="C81" s="658" t="s">
        <v>219</v>
      </c>
      <c r="D81" s="659"/>
      <c r="E81" s="241">
        <v>0</v>
      </c>
      <c r="F81" s="242"/>
      <c r="G81" s="243"/>
      <c r="H81" s="244"/>
      <c r="I81" s="238"/>
      <c r="J81" s="245"/>
      <c r="K81" s="238"/>
      <c r="M81" s="239" t="s">
        <v>219</v>
      </c>
      <c r="O81" s="228"/>
    </row>
    <row r="82" spans="1:15" ht="12.75">
      <c r="A82" s="237"/>
      <c r="B82" s="240"/>
      <c r="C82" s="658" t="s">
        <v>220</v>
      </c>
      <c r="D82" s="659"/>
      <c r="E82" s="241">
        <v>9.252</v>
      </c>
      <c r="F82" s="242"/>
      <c r="G82" s="243"/>
      <c r="H82" s="244"/>
      <c r="I82" s="238"/>
      <c r="J82" s="245"/>
      <c r="K82" s="238"/>
      <c r="M82" s="239" t="s">
        <v>220</v>
      </c>
      <c r="O82" s="228"/>
    </row>
    <row r="83" spans="1:15" ht="12.75">
      <c r="A83" s="237"/>
      <c r="B83" s="240"/>
      <c r="C83" s="658" t="s">
        <v>221</v>
      </c>
      <c r="D83" s="659"/>
      <c r="E83" s="241">
        <v>-1.14</v>
      </c>
      <c r="F83" s="242"/>
      <c r="G83" s="243"/>
      <c r="H83" s="244"/>
      <c r="I83" s="238"/>
      <c r="J83" s="245"/>
      <c r="K83" s="238"/>
      <c r="M83" s="239" t="s">
        <v>221</v>
      </c>
      <c r="O83" s="228"/>
    </row>
    <row r="84" spans="1:15" ht="12.75">
      <c r="A84" s="237"/>
      <c r="B84" s="240"/>
      <c r="C84" s="658" t="s">
        <v>222</v>
      </c>
      <c r="D84" s="659"/>
      <c r="E84" s="241">
        <v>0</v>
      </c>
      <c r="F84" s="242"/>
      <c r="G84" s="243"/>
      <c r="H84" s="244"/>
      <c r="I84" s="238"/>
      <c r="J84" s="245"/>
      <c r="K84" s="238"/>
      <c r="M84" s="239" t="s">
        <v>222</v>
      </c>
      <c r="O84" s="228"/>
    </row>
    <row r="85" spans="1:15" ht="12.75">
      <c r="A85" s="237"/>
      <c r="B85" s="240"/>
      <c r="C85" s="658" t="s">
        <v>223</v>
      </c>
      <c r="D85" s="659"/>
      <c r="E85" s="241">
        <v>7.65</v>
      </c>
      <c r="F85" s="242"/>
      <c r="G85" s="243"/>
      <c r="H85" s="244"/>
      <c r="I85" s="238"/>
      <c r="J85" s="245"/>
      <c r="K85" s="238"/>
      <c r="M85" s="239" t="s">
        <v>223</v>
      </c>
      <c r="O85" s="228"/>
    </row>
    <row r="86" spans="1:15" ht="12.75">
      <c r="A86" s="237"/>
      <c r="B86" s="240"/>
      <c r="C86" s="658" t="s">
        <v>224</v>
      </c>
      <c r="D86" s="659"/>
      <c r="E86" s="241">
        <v>-1.05</v>
      </c>
      <c r="F86" s="242"/>
      <c r="G86" s="243"/>
      <c r="H86" s="244"/>
      <c r="I86" s="238"/>
      <c r="J86" s="245"/>
      <c r="K86" s="238"/>
      <c r="M86" s="239" t="s">
        <v>224</v>
      </c>
      <c r="O86" s="228"/>
    </row>
    <row r="87" spans="1:15" ht="12.75">
      <c r="A87" s="237"/>
      <c r="B87" s="240"/>
      <c r="C87" s="658" t="s">
        <v>225</v>
      </c>
      <c r="D87" s="659"/>
      <c r="E87" s="241">
        <v>0</v>
      </c>
      <c r="F87" s="242"/>
      <c r="G87" s="243"/>
      <c r="H87" s="244"/>
      <c r="I87" s="238"/>
      <c r="J87" s="245"/>
      <c r="K87" s="238"/>
      <c r="M87" s="239" t="s">
        <v>225</v>
      </c>
      <c r="O87" s="228"/>
    </row>
    <row r="88" spans="1:15" ht="12.75">
      <c r="A88" s="237"/>
      <c r="B88" s="240"/>
      <c r="C88" s="658" t="s">
        <v>226</v>
      </c>
      <c r="D88" s="659"/>
      <c r="E88" s="241">
        <v>2.7675</v>
      </c>
      <c r="F88" s="242"/>
      <c r="G88" s="243"/>
      <c r="H88" s="244"/>
      <c r="I88" s="238"/>
      <c r="J88" s="245"/>
      <c r="K88" s="238"/>
      <c r="M88" s="239" t="s">
        <v>226</v>
      </c>
      <c r="O88" s="228"/>
    </row>
    <row r="89" spans="1:15" ht="12.75">
      <c r="A89" s="237"/>
      <c r="B89" s="240"/>
      <c r="C89" s="658" t="s">
        <v>227</v>
      </c>
      <c r="D89" s="659"/>
      <c r="E89" s="241">
        <v>3.06</v>
      </c>
      <c r="F89" s="242"/>
      <c r="G89" s="243"/>
      <c r="H89" s="244"/>
      <c r="I89" s="238"/>
      <c r="J89" s="245"/>
      <c r="K89" s="238"/>
      <c r="M89" s="239" t="s">
        <v>227</v>
      </c>
      <c r="O89" s="228"/>
    </row>
    <row r="90" spans="1:15" ht="12.75">
      <c r="A90" s="237"/>
      <c r="B90" s="240"/>
      <c r="C90" s="658" t="s">
        <v>228</v>
      </c>
      <c r="D90" s="659"/>
      <c r="E90" s="241">
        <v>0</v>
      </c>
      <c r="F90" s="242"/>
      <c r="G90" s="243"/>
      <c r="H90" s="244"/>
      <c r="I90" s="238"/>
      <c r="J90" s="245"/>
      <c r="K90" s="238"/>
      <c r="M90" s="239" t="s">
        <v>228</v>
      </c>
      <c r="O90" s="228"/>
    </row>
    <row r="91" spans="1:15" ht="12.75">
      <c r="A91" s="237"/>
      <c r="B91" s="240"/>
      <c r="C91" s="658" t="s">
        <v>229</v>
      </c>
      <c r="D91" s="659"/>
      <c r="E91" s="241">
        <v>9.36</v>
      </c>
      <c r="F91" s="242"/>
      <c r="G91" s="243"/>
      <c r="H91" s="244"/>
      <c r="I91" s="238"/>
      <c r="J91" s="245"/>
      <c r="K91" s="238"/>
      <c r="M91" s="239" t="s">
        <v>229</v>
      </c>
      <c r="O91" s="228"/>
    </row>
    <row r="92" spans="1:15" ht="12.75">
      <c r="A92" s="237"/>
      <c r="B92" s="240"/>
      <c r="C92" s="658" t="s">
        <v>230</v>
      </c>
      <c r="D92" s="659"/>
      <c r="E92" s="241">
        <v>-1.26</v>
      </c>
      <c r="F92" s="242"/>
      <c r="G92" s="243"/>
      <c r="H92" s="244"/>
      <c r="I92" s="238"/>
      <c r="J92" s="245"/>
      <c r="K92" s="238"/>
      <c r="M92" s="239" t="s">
        <v>230</v>
      </c>
      <c r="O92" s="228"/>
    </row>
    <row r="93" spans="1:15" ht="12.75">
      <c r="A93" s="237"/>
      <c r="B93" s="240"/>
      <c r="C93" s="658" t="s">
        <v>231</v>
      </c>
      <c r="D93" s="659"/>
      <c r="E93" s="241">
        <v>0</v>
      </c>
      <c r="F93" s="242"/>
      <c r="G93" s="243"/>
      <c r="H93" s="244"/>
      <c r="I93" s="238"/>
      <c r="J93" s="245"/>
      <c r="K93" s="238"/>
      <c r="M93" s="239" t="s">
        <v>231</v>
      </c>
      <c r="O93" s="228"/>
    </row>
    <row r="94" spans="1:15" ht="12.75">
      <c r="A94" s="237"/>
      <c r="B94" s="240"/>
      <c r="C94" s="658" t="s">
        <v>214</v>
      </c>
      <c r="D94" s="659"/>
      <c r="E94" s="241">
        <v>1.8</v>
      </c>
      <c r="F94" s="242"/>
      <c r="G94" s="243"/>
      <c r="H94" s="244"/>
      <c r="I94" s="238"/>
      <c r="J94" s="245"/>
      <c r="K94" s="238"/>
      <c r="M94" s="239" t="s">
        <v>214</v>
      </c>
      <c r="O94" s="228"/>
    </row>
    <row r="95" spans="1:15" ht="12.75">
      <c r="A95" s="237"/>
      <c r="B95" s="240"/>
      <c r="C95" s="658" t="s">
        <v>232</v>
      </c>
      <c r="D95" s="659"/>
      <c r="E95" s="241">
        <v>0</v>
      </c>
      <c r="F95" s="242"/>
      <c r="G95" s="243"/>
      <c r="H95" s="244"/>
      <c r="I95" s="238"/>
      <c r="J95" s="245"/>
      <c r="K95" s="238"/>
      <c r="M95" s="239" t="s">
        <v>232</v>
      </c>
      <c r="O95" s="228"/>
    </row>
    <row r="96" spans="1:15" ht="12.75">
      <c r="A96" s="237"/>
      <c r="B96" s="240"/>
      <c r="C96" s="658" t="s">
        <v>233</v>
      </c>
      <c r="D96" s="659"/>
      <c r="E96" s="241">
        <v>17.316</v>
      </c>
      <c r="F96" s="242"/>
      <c r="G96" s="243"/>
      <c r="H96" s="244"/>
      <c r="I96" s="238"/>
      <c r="J96" s="245"/>
      <c r="K96" s="238"/>
      <c r="M96" s="239" t="s">
        <v>233</v>
      </c>
      <c r="O96" s="228"/>
    </row>
    <row r="97" spans="1:15" ht="12.75">
      <c r="A97" s="237"/>
      <c r="B97" s="240"/>
      <c r="C97" s="658" t="s">
        <v>234</v>
      </c>
      <c r="D97" s="659"/>
      <c r="E97" s="241">
        <v>-2.52</v>
      </c>
      <c r="F97" s="242"/>
      <c r="G97" s="243"/>
      <c r="H97" s="244"/>
      <c r="I97" s="238"/>
      <c r="J97" s="245"/>
      <c r="K97" s="238"/>
      <c r="M97" s="239" t="s">
        <v>234</v>
      </c>
      <c r="O97" s="228"/>
    </row>
    <row r="98" spans="1:15" ht="12.75">
      <c r="A98" s="237"/>
      <c r="B98" s="240"/>
      <c r="C98" s="658" t="s">
        <v>235</v>
      </c>
      <c r="D98" s="659"/>
      <c r="E98" s="241">
        <v>0</v>
      </c>
      <c r="F98" s="242"/>
      <c r="G98" s="243"/>
      <c r="H98" s="244"/>
      <c r="I98" s="238"/>
      <c r="J98" s="245"/>
      <c r="K98" s="238"/>
      <c r="M98" s="239" t="s">
        <v>235</v>
      </c>
      <c r="O98" s="228"/>
    </row>
    <row r="99" spans="1:15" ht="12.75">
      <c r="A99" s="237"/>
      <c r="B99" s="240"/>
      <c r="C99" s="658" t="s">
        <v>236</v>
      </c>
      <c r="D99" s="659"/>
      <c r="E99" s="241">
        <v>14.58</v>
      </c>
      <c r="F99" s="242"/>
      <c r="G99" s="243"/>
      <c r="H99" s="244"/>
      <c r="I99" s="238"/>
      <c r="J99" s="245"/>
      <c r="K99" s="238"/>
      <c r="M99" s="239" t="s">
        <v>236</v>
      </c>
      <c r="O99" s="228"/>
    </row>
    <row r="100" spans="1:15" ht="12.75">
      <c r="A100" s="237"/>
      <c r="B100" s="240"/>
      <c r="C100" s="658" t="s">
        <v>237</v>
      </c>
      <c r="D100" s="659"/>
      <c r="E100" s="241">
        <v>-1.44</v>
      </c>
      <c r="F100" s="242"/>
      <c r="G100" s="243"/>
      <c r="H100" s="244"/>
      <c r="I100" s="238"/>
      <c r="J100" s="245"/>
      <c r="K100" s="238"/>
      <c r="M100" s="239" t="s">
        <v>237</v>
      </c>
      <c r="O100" s="228"/>
    </row>
    <row r="101" spans="1:80" ht="12.75">
      <c r="A101" s="229">
        <v>23</v>
      </c>
      <c r="B101" s="230" t="s">
        <v>238</v>
      </c>
      <c r="C101" s="231" t="s">
        <v>239</v>
      </c>
      <c r="D101" s="232" t="s">
        <v>145</v>
      </c>
      <c r="E101" s="233">
        <v>106.9032</v>
      </c>
      <c r="F101" s="233">
        <v>0</v>
      </c>
      <c r="G101" s="234">
        <f>E101*F101</f>
        <v>0</v>
      </c>
      <c r="H101" s="235">
        <v>0.02798</v>
      </c>
      <c r="I101" s="236">
        <f>E101*H101</f>
        <v>2.9911515360000003</v>
      </c>
      <c r="J101" s="235">
        <v>0</v>
      </c>
      <c r="K101" s="236">
        <f>E101*J101</f>
        <v>0</v>
      </c>
      <c r="O101" s="228">
        <v>2</v>
      </c>
      <c r="AA101" s="201">
        <v>1</v>
      </c>
      <c r="AB101" s="201">
        <v>1</v>
      </c>
      <c r="AC101" s="201">
        <v>1</v>
      </c>
      <c r="AZ101" s="201">
        <v>1</v>
      </c>
      <c r="BA101" s="201">
        <f>IF(AZ101=1,G101,0)</f>
        <v>0</v>
      </c>
      <c r="BB101" s="201">
        <f>IF(AZ101=2,G101,0)</f>
        <v>0</v>
      </c>
      <c r="BC101" s="201">
        <f>IF(AZ101=3,G101,0)</f>
        <v>0</v>
      </c>
      <c r="BD101" s="201">
        <f>IF(AZ101=4,G101,0)</f>
        <v>0</v>
      </c>
      <c r="BE101" s="201">
        <f>IF(AZ101=5,G101,0)</f>
        <v>0</v>
      </c>
      <c r="CA101" s="228">
        <v>1</v>
      </c>
      <c r="CB101" s="228">
        <v>1</v>
      </c>
    </row>
    <row r="102" spans="1:15" ht="12.75">
      <c r="A102" s="237"/>
      <c r="B102" s="240"/>
      <c r="C102" s="658" t="s">
        <v>142</v>
      </c>
      <c r="D102" s="659"/>
      <c r="E102" s="241">
        <v>0</v>
      </c>
      <c r="F102" s="242"/>
      <c r="G102" s="243"/>
      <c r="H102" s="244"/>
      <c r="I102" s="238"/>
      <c r="J102" s="245"/>
      <c r="K102" s="238"/>
      <c r="M102" s="239" t="s">
        <v>142</v>
      </c>
      <c r="O102" s="228"/>
    </row>
    <row r="103" spans="1:15" ht="12.75">
      <c r="A103" s="237"/>
      <c r="B103" s="240"/>
      <c r="C103" s="658" t="s">
        <v>240</v>
      </c>
      <c r="D103" s="659"/>
      <c r="E103" s="241">
        <v>5.291</v>
      </c>
      <c r="F103" s="242"/>
      <c r="G103" s="243"/>
      <c r="H103" s="244"/>
      <c r="I103" s="238"/>
      <c r="J103" s="245"/>
      <c r="K103" s="238"/>
      <c r="M103" s="266">
        <v>5291</v>
      </c>
      <c r="O103" s="228"/>
    </row>
    <row r="104" spans="1:15" ht="12.75">
      <c r="A104" s="237"/>
      <c r="B104" s="240"/>
      <c r="C104" s="658" t="s">
        <v>241</v>
      </c>
      <c r="D104" s="659"/>
      <c r="E104" s="241">
        <v>19.3863</v>
      </c>
      <c r="F104" s="242"/>
      <c r="G104" s="243"/>
      <c r="H104" s="244"/>
      <c r="I104" s="238"/>
      <c r="J104" s="245"/>
      <c r="K104" s="238"/>
      <c r="M104" s="239" t="s">
        <v>241</v>
      </c>
      <c r="O104" s="228"/>
    </row>
    <row r="105" spans="1:15" ht="12.75">
      <c r="A105" s="237"/>
      <c r="B105" s="240"/>
      <c r="C105" s="658" t="s">
        <v>242</v>
      </c>
      <c r="D105" s="659"/>
      <c r="E105" s="241">
        <v>-1.576</v>
      </c>
      <c r="F105" s="242"/>
      <c r="G105" s="243"/>
      <c r="H105" s="244"/>
      <c r="I105" s="238"/>
      <c r="J105" s="245"/>
      <c r="K105" s="238"/>
      <c r="M105" s="239" t="s">
        <v>242</v>
      </c>
      <c r="O105" s="228"/>
    </row>
    <row r="106" spans="1:15" ht="12.75">
      <c r="A106" s="237"/>
      <c r="B106" s="240"/>
      <c r="C106" s="658" t="s">
        <v>150</v>
      </c>
      <c r="D106" s="659"/>
      <c r="E106" s="241">
        <v>-1.379</v>
      </c>
      <c r="F106" s="242"/>
      <c r="G106" s="243"/>
      <c r="H106" s="244"/>
      <c r="I106" s="238"/>
      <c r="J106" s="245"/>
      <c r="K106" s="238"/>
      <c r="M106" s="239" t="s">
        <v>150</v>
      </c>
      <c r="O106" s="228"/>
    </row>
    <row r="107" spans="1:15" ht="12.75">
      <c r="A107" s="237"/>
      <c r="B107" s="240"/>
      <c r="C107" s="658" t="s">
        <v>243</v>
      </c>
      <c r="D107" s="659"/>
      <c r="E107" s="241">
        <v>0</v>
      </c>
      <c r="F107" s="242"/>
      <c r="G107" s="243"/>
      <c r="H107" s="244"/>
      <c r="I107" s="238"/>
      <c r="J107" s="245"/>
      <c r="K107" s="238"/>
      <c r="M107" s="239" t="s">
        <v>243</v>
      </c>
      <c r="O107" s="228"/>
    </row>
    <row r="108" spans="1:15" ht="12.75">
      <c r="A108" s="237"/>
      <c r="B108" s="240"/>
      <c r="C108" s="658" t="s">
        <v>142</v>
      </c>
      <c r="D108" s="659"/>
      <c r="E108" s="241">
        <v>0</v>
      </c>
      <c r="F108" s="242"/>
      <c r="G108" s="243"/>
      <c r="H108" s="244"/>
      <c r="I108" s="238"/>
      <c r="J108" s="245"/>
      <c r="K108" s="238"/>
      <c r="M108" s="239" t="s">
        <v>142</v>
      </c>
      <c r="O108" s="228"/>
    </row>
    <row r="109" spans="1:15" ht="12.75">
      <c r="A109" s="237"/>
      <c r="B109" s="240"/>
      <c r="C109" s="658" t="s">
        <v>244</v>
      </c>
      <c r="D109" s="659"/>
      <c r="E109" s="241">
        <v>0.8535</v>
      </c>
      <c r="F109" s="242"/>
      <c r="G109" s="243"/>
      <c r="H109" s="244"/>
      <c r="I109" s="238"/>
      <c r="J109" s="245"/>
      <c r="K109" s="238"/>
      <c r="M109" s="239" t="s">
        <v>244</v>
      </c>
      <c r="O109" s="228"/>
    </row>
    <row r="110" spans="1:15" ht="12.75">
      <c r="A110" s="237"/>
      <c r="B110" s="240"/>
      <c r="C110" s="658" t="s">
        <v>245</v>
      </c>
      <c r="D110" s="659"/>
      <c r="E110" s="241">
        <v>0</v>
      </c>
      <c r="F110" s="242"/>
      <c r="G110" s="243"/>
      <c r="H110" s="244"/>
      <c r="I110" s="238"/>
      <c r="J110" s="245"/>
      <c r="K110" s="238"/>
      <c r="M110" s="239" t="s">
        <v>245</v>
      </c>
      <c r="O110" s="228"/>
    </row>
    <row r="111" spans="1:15" ht="12.75">
      <c r="A111" s="237"/>
      <c r="B111" s="240"/>
      <c r="C111" s="658" t="s">
        <v>215</v>
      </c>
      <c r="D111" s="659"/>
      <c r="E111" s="241">
        <v>0</v>
      </c>
      <c r="F111" s="242"/>
      <c r="G111" s="243"/>
      <c r="H111" s="244"/>
      <c r="I111" s="238"/>
      <c r="J111" s="245"/>
      <c r="K111" s="238"/>
      <c r="M111" s="239" t="s">
        <v>215</v>
      </c>
      <c r="O111" s="228"/>
    </row>
    <row r="112" spans="1:15" ht="12.75">
      <c r="A112" s="237"/>
      <c r="B112" s="240"/>
      <c r="C112" s="658" t="s">
        <v>246</v>
      </c>
      <c r="D112" s="659"/>
      <c r="E112" s="241">
        <v>17.172</v>
      </c>
      <c r="F112" s="242"/>
      <c r="G112" s="243"/>
      <c r="H112" s="244"/>
      <c r="I112" s="238"/>
      <c r="J112" s="245"/>
      <c r="K112" s="238"/>
      <c r="M112" s="239" t="s">
        <v>246</v>
      </c>
      <c r="O112" s="228"/>
    </row>
    <row r="113" spans="1:15" ht="12.75">
      <c r="A113" s="237"/>
      <c r="B113" s="240"/>
      <c r="C113" s="658" t="s">
        <v>247</v>
      </c>
      <c r="D113" s="659"/>
      <c r="E113" s="241">
        <v>-0.855</v>
      </c>
      <c r="F113" s="242"/>
      <c r="G113" s="243"/>
      <c r="H113" s="244"/>
      <c r="I113" s="238"/>
      <c r="J113" s="245"/>
      <c r="K113" s="238"/>
      <c r="M113" s="239" t="s">
        <v>247</v>
      </c>
      <c r="O113" s="228"/>
    </row>
    <row r="114" spans="1:15" ht="12.75">
      <c r="A114" s="237"/>
      <c r="B114" s="240"/>
      <c r="C114" s="658" t="s">
        <v>248</v>
      </c>
      <c r="D114" s="659"/>
      <c r="E114" s="241">
        <v>-1.182</v>
      </c>
      <c r="F114" s="242"/>
      <c r="G114" s="243"/>
      <c r="H114" s="244"/>
      <c r="I114" s="238"/>
      <c r="J114" s="245"/>
      <c r="K114" s="238"/>
      <c r="M114" s="239" t="s">
        <v>248</v>
      </c>
      <c r="O114" s="228"/>
    </row>
    <row r="115" spans="1:15" ht="12.75">
      <c r="A115" s="237"/>
      <c r="B115" s="240"/>
      <c r="C115" s="658" t="s">
        <v>218</v>
      </c>
      <c r="D115" s="659"/>
      <c r="E115" s="241">
        <v>-3.85</v>
      </c>
      <c r="F115" s="242"/>
      <c r="G115" s="243"/>
      <c r="H115" s="244"/>
      <c r="I115" s="238"/>
      <c r="J115" s="245"/>
      <c r="K115" s="238"/>
      <c r="M115" s="239" t="s">
        <v>218</v>
      </c>
      <c r="O115" s="228"/>
    </row>
    <row r="116" spans="1:15" ht="12.75">
      <c r="A116" s="237"/>
      <c r="B116" s="240"/>
      <c r="C116" s="658" t="s">
        <v>219</v>
      </c>
      <c r="D116" s="659"/>
      <c r="E116" s="241">
        <v>0</v>
      </c>
      <c r="F116" s="242"/>
      <c r="G116" s="243"/>
      <c r="H116" s="244"/>
      <c r="I116" s="238"/>
      <c r="J116" s="245"/>
      <c r="K116" s="238"/>
      <c r="M116" s="239" t="s">
        <v>219</v>
      </c>
      <c r="O116" s="228"/>
    </row>
    <row r="117" spans="1:15" ht="12.75">
      <c r="A117" s="237"/>
      <c r="B117" s="240"/>
      <c r="C117" s="658" t="s">
        <v>249</v>
      </c>
      <c r="D117" s="659"/>
      <c r="E117" s="241">
        <v>13.878</v>
      </c>
      <c r="F117" s="242"/>
      <c r="G117" s="243"/>
      <c r="H117" s="244"/>
      <c r="I117" s="238"/>
      <c r="J117" s="245"/>
      <c r="K117" s="238"/>
      <c r="M117" s="239" t="s">
        <v>249</v>
      </c>
      <c r="O117" s="228"/>
    </row>
    <row r="118" spans="1:15" ht="12.75">
      <c r="A118" s="237"/>
      <c r="B118" s="240"/>
      <c r="C118" s="658" t="s">
        <v>250</v>
      </c>
      <c r="D118" s="659"/>
      <c r="E118" s="241">
        <v>-1.0665</v>
      </c>
      <c r="F118" s="242"/>
      <c r="G118" s="243"/>
      <c r="H118" s="244"/>
      <c r="I118" s="238"/>
      <c r="J118" s="245"/>
      <c r="K118" s="238"/>
      <c r="M118" s="239" t="s">
        <v>250</v>
      </c>
      <c r="O118" s="228"/>
    </row>
    <row r="119" spans="1:15" ht="12.75">
      <c r="A119" s="237"/>
      <c r="B119" s="240"/>
      <c r="C119" s="658" t="s">
        <v>221</v>
      </c>
      <c r="D119" s="659"/>
      <c r="E119" s="241">
        <v>-1.14</v>
      </c>
      <c r="F119" s="242"/>
      <c r="G119" s="243"/>
      <c r="H119" s="244"/>
      <c r="I119" s="238"/>
      <c r="J119" s="245"/>
      <c r="K119" s="238"/>
      <c r="M119" s="239" t="s">
        <v>221</v>
      </c>
      <c r="O119" s="228"/>
    </row>
    <row r="120" spans="1:15" ht="12.75">
      <c r="A120" s="237"/>
      <c r="B120" s="240"/>
      <c r="C120" s="658" t="s">
        <v>222</v>
      </c>
      <c r="D120" s="659"/>
      <c r="E120" s="241">
        <v>0</v>
      </c>
      <c r="F120" s="242"/>
      <c r="G120" s="243"/>
      <c r="H120" s="244"/>
      <c r="I120" s="238"/>
      <c r="J120" s="245"/>
      <c r="K120" s="238"/>
      <c r="M120" s="239" t="s">
        <v>222</v>
      </c>
      <c r="O120" s="228"/>
    </row>
    <row r="121" spans="1:15" ht="12.75">
      <c r="A121" s="237"/>
      <c r="B121" s="240"/>
      <c r="C121" s="658" t="s">
        <v>251</v>
      </c>
      <c r="D121" s="659"/>
      <c r="E121" s="241">
        <v>13.77</v>
      </c>
      <c r="F121" s="242"/>
      <c r="G121" s="243"/>
      <c r="H121" s="244"/>
      <c r="I121" s="238"/>
      <c r="J121" s="245"/>
      <c r="K121" s="238"/>
      <c r="M121" s="239" t="s">
        <v>251</v>
      </c>
      <c r="O121" s="228"/>
    </row>
    <row r="122" spans="1:15" ht="12.75">
      <c r="A122" s="237"/>
      <c r="B122" s="240"/>
      <c r="C122" s="658" t="s">
        <v>150</v>
      </c>
      <c r="D122" s="659"/>
      <c r="E122" s="241">
        <v>-1.379</v>
      </c>
      <c r="F122" s="242"/>
      <c r="G122" s="243"/>
      <c r="H122" s="244"/>
      <c r="I122" s="238"/>
      <c r="J122" s="245"/>
      <c r="K122" s="238"/>
      <c r="M122" s="239" t="s">
        <v>150</v>
      </c>
      <c r="O122" s="228"/>
    </row>
    <row r="123" spans="1:15" ht="12.75">
      <c r="A123" s="237"/>
      <c r="B123" s="240"/>
      <c r="C123" s="658" t="s">
        <v>225</v>
      </c>
      <c r="D123" s="659"/>
      <c r="E123" s="241">
        <v>0</v>
      </c>
      <c r="F123" s="242"/>
      <c r="G123" s="243"/>
      <c r="H123" s="244"/>
      <c r="I123" s="238"/>
      <c r="J123" s="245"/>
      <c r="K123" s="238"/>
      <c r="M123" s="239" t="s">
        <v>225</v>
      </c>
      <c r="O123" s="228"/>
    </row>
    <row r="124" spans="1:15" ht="12.75">
      <c r="A124" s="237"/>
      <c r="B124" s="240"/>
      <c r="C124" s="658" t="s">
        <v>252</v>
      </c>
      <c r="D124" s="659"/>
      <c r="E124" s="241">
        <v>23.49</v>
      </c>
      <c r="F124" s="242"/>
      <c r="G124" s="243"/>
      <c r="H124" s="244"/>
      <c r="I124" s="238"/>
      <c r="J124" s="245"/>
      <c r="K124" s="238"/>
      <c r="M124" s="239" t="s">
        <v>252</v>
      </c>
      <c r="O124" s="228"/>
    </row>
    <row r="125" spans="1:15" ht="12.75">
      <c r="A125" s="237"/>
      <c r="B125" s="240"/>
      <c r="C125" s="658" t="s">
        <v>253</v>
      </c>
      <c r="D125" s="659"/>
      <c r="E125" s="241">
        <v>-2.758</v>
      </c>
      <c r="F125" s="242"/>
      <c r="G125" s="243"/>
      <c r="H125" s="244"/>
      <c r="I125" s="238"/>
      <c r="J125" s="245"/>
      <c r="K125" s="238"/>
      <c r="M125" s="239" t="s">
        <v>253</v>
      </c>
      <c r="O125" s="228"/>
    </row>
    <row r="126" spans="1:15" ht="12.75">
      <c r="A126" s="237"/>
      <c r="B126" s="240"/>
      <c r="C126" s="658" t="s">
        <v>228</v>
      </c>
      <c r="D126" s="659"/>
      <c r="E126" s="241">
        <v>0</v>
      </c>
      <c r="F126" s="242"/>
      <c r="G126" s="243"/>
      <c r="H126" s="244"/>
      <c r="I126" s="238"/>
      <c r="J126" s="245"/>
      <c r="K126" s="238"/>
      <c r="M126" s="239" t="s">
        <v>228</v>
      </c>
      <c r="O126" s="228"/>
    </row>
    <row r="127" spans="1:15" ht="12.75">
      <c r="A127" s="237"/>
      <c r="B127" s="240"/>
      <c r="C127" s="658" t="s">
        <v>254</v>
      </c>
      <c r="D127" s="659"/>
      <c r="E127" s="241">
        <v>14.04</v>
      </c>
      <c r="F127" s="242"/>
      <c r="G127" s="243"/>
      <c r="H127" s="244"/>
      <c r="I127" s="238"/>
      <c r="J127" s="245"/>
      <c r="K127" s="238"/>
      <c r="M127" s="239" t="s">
        <v>254</v>
      </c>
      <c r="O127" s="228"/>
    </row>
    <row r="128" spans="1:15" ht="12.75">
      <c r="A128" s="237"/>
      <c r="B128" s="240"/>
      <c r="C128" s="658" t="s">
        <v>150</v>
      </c>
      <c r="D128" s="659"/>
      <c r="E128" s="241">
        <v>-1.379</v>
      </c>
      <c r="F128" s="242"/>
      <c r="G128" s="243"/>
      <c r="H128" s="244"/>
      <c r="I128" s="238"/>
      <c r="J128" s="245"/>
      <c r="K128" s="238"/>
      <c r="M128" s="239" t="s">
        <v>150</v>
      </c>
      <c r="O128" s="228"/>
    </row>
    <row r="129" spans="1:15" ht="12.75">
      <c r="A129" s="237"/>
      <c r="B129" s="240"/>
      <c r="C129" s="658" t="s">
        <v>231</v>
      </c>
      <c r="D129" s="659"/>
      <c r="E129" s="241">
        <v>0</v>
      </c>
      <c r="F129" s="242"/>
      <c r="G129" s="243"/>
      <c r="H129" s="244"/>
      <c r="I129" s="238"/>
      <c r="J129" s="245"/>
      <c r="K129" s="238"/>
      <c r="M129" s="239" t="s">
        <v>231</v>
      </c>
      <c r="O129" s="228"/>
    </row>
    <row r="130" spans="1:15" ht="12.75">
      <c r="A130" s="237"/>
      <c r="B130" s="240"/>
      <c r="C130" s="658" t="s">
        <v>255</v>
      </c>
      <c r="D130" s="659"/>
      <c r="E130" s="241">
        <v>23.085</v>
      </c>
      <c r="F130" s="242"/>
      <c r="G130" s="243"/>
      <c r="H130" s="244"/>
      <c r="I130" s="238"/>
      <c r="J130" s="245"/>
      <c r="K130" s="238"/>
      <c r="M130" s="239" t="s">
        <v>255</v>
      </c>
      <c r="O130" s="228"/>
    </row>
    <row r="131" spans="1:15" ht="12.75">
      <c r="A131" s="237"/>
      <c r="B131" s="240"/>
      <c r="C131" s="658" t="s">
        <v>147</v>
      </c>
      <c r="D131" s="659"/>
      <c r="E131" s="241">
        <v>-4.137</v>
      </c>
      <c r="F131" s="242"/>
      <c r="G131" s="243"/>
      <c r="H131" s="244"/>
      <c r="I131" s="238"/>
      <c r="J131" s="245"/>
      <c r="K131" s="238"/>
      <c r="M131" s="239" t="s">
        <v>147</v>
      </c>
      <c r="O131" s="228"/>
    </row>
    <row r="132" spans="1:15" ht="12.75">
      <c r="A132" s="237"/>
      <c r="B132" s="240"/>
      <c r="C132" s="658" t="s">
        <v>232</v>
      </c>
      <c r="D132" s="659"/>
      <c r="E132" s="241">
        <v>0</v>
      </c>
      <c r="F132" s="242"/>
      <c r="G132" s="243"/>
      <c r="H132" s="244"/>
      <c r="I132" s="238"/>
      <c r="J132" s="245"/>
      <c r="K132" s="238"/>
      <c r="M132" s="239" t="s">
        <v>232</v>
      </c>
      <c r="O132" s="228"/>
    </row>
    <row r="133" spans="1:15" ht="12.75">
      <c r="A133" s="237"/>
      <c r="B133" s="240"/>
      <c r="C133" s="658" t="s">
        <v>256</v>
      </c>
      <c r="D133" s="659"/>
      <c r="E133" s="241">
        <v>25.974</v>
      </c>
      <c r="F133" s="242"/>
      <c r="G133" s="243"/>
      <c r="H133" s="244"/>
      <c r="I133" s="238"/>
      <c r="J133" s="245"/>
      <c r="K133" s="238"/>
      <c r="M133" s="239" t="s">
        <v>256</v>
      </c>
      <c r="O133" s="228"/>
    </row>
    <row r="134" spans="1:15" ht="12.75">
      <c r="A134" s="237"/>
      <c r="B134" s="240"/>
      <c r="C134" s="658" t="s">
        <v>257</v>
      </c>
      <c r="D134" s="659"/>
      <c r="E134" s="241">
        <v>-2.187</v>
      </c>
      <c r="F134" s="242"/>
      <c r="G134" s="243"/>
      <c r="H134" s="244"/>
      <c r="I134" s="238"/>
      <c r="J134" s="245"/>
      <c r="K134" s="238"/>
      <c r="M134" s="239" t="s">
        <v>257</v>
      </c>
      <c r="O134" s="228"/>
    </row>
    <row r="135" spans="1:15" ht="12.75">
      <c r="A135" s="237"/>
      <c r="B135" s="240"/>
      <c r="C135" s="658" t="s">
        <v>253</v>
      </c>
      <c r="D135" s="659"/>
      <c r="E135" s="241">
        <v>-2.758</v>
      </c>
      <c r="F135" s="242"/>
      <c r="G135" s="243"/>
      <c r="H135" s="244"/>
      <c r="I135" s="238"/>
      <c r="J135" s="245"/>
      <c r="K135" s="238"/>
      <c r="M135" s="239" t="s">
        <v>253</v>
      </c>
      <c r="O135" s="228"/>
    </row>
    <row r="136" spans="1:15" ht="12.75">
      <c r="A136" s="237"/>
      <c r="B136" s="240"/>
      <c r="C136" s="658" t="s">
        <v>258</v>
      </c>
      <c r="D136" s="659"/>
      <c r="E136" s="241">
        <v>-53.55</v>
      </c>
      <c r="F136" s="242"/>
      <c r="G136" s="243"/>
      <c r="H136" s="244"/>
      <c r="I136" s="238"/>
      <c r="J136" s="245"/>
      <c r="K136" s="238"/>
      <c r="M136" s="239" t="s">
        <v>258</v>
      </c>
      <c r="O136" s="228"/>
    </row>
    <row r="137" spans="1:15" ht="12.75">
      <c r="A137" s="237"/>
      <c r="B137" s="240"/>
      <c r="C137" s="658" t="s">
        <v>235</v>
      </c>
      <c r="D137" s="659"/>
      <c r="E137" s="241">
        <v>0</v>
      </c>
      <c r="F137" s="242"/>
      <c r="G137" s="243"/>
      <c r="H137" s="244"/>
      <c r="I137" s="238"/>
      <c r="J137" s="245"/>
      <c r="K137" s="238"/>
      <c r="M137" s="239" t="s">
        <v>235</v>
      </c>
      <c r="O137" s="228"/>
    </row>
    <row r="138" spans="1:15" ht="12.75">
      <c r="A138" s="237"/>
      <c r="B138" s="240"/>
      <c r="C138" s="658" t="s">
        <v>259</v>
      </c>
      <c r="D138" s="659"/>
      <c r="E138" s="241">
        <v>21.87</v>
      </c>
      <c r="F138" s="242"/>
      <c r="G138" s="243"/>
      <c r="H138" s="244"/>
      <c r="I138" s="238"/>
      <c r="J138" s="245"/>
      <c r="K138" s="238"/>
      <c r="M138" s="239" t="s">
        <v>259</v>
      </c>
      <c r="O138" s="228"/>
    </row>
    <row r="139" spans="1:15" ht="12.75">
      <c r="A139" s="237"/>
      <c r="B139" s="240"/>
      <c r="C139" s="658" t="s">
        <v>260</v>
      </c>
      <c r="D139" s="659"/>
      <c r="E139" s="241">
        <v>7.29</v>
      </c>
      <c r="F139" s="242"/>
      <c r="G139" s="243"/>
      <c r="H139" s="244"/>
      <c r="I139" s="238"/>
      <c r="J139" s="245"/>
      <c r="K139" s="238"/>
      <c r="M139" s="239" t="s">
        <v>260</v>
      </c>
      <c r="O139" s="228"/>
    </row>
    <row r="140" spans="1:80" ht="12.75">
      <c r="A140" s="229">
        <v>24</v>
      </c>
      <c r="B140" s="230" t="s">
        <v>261</v>
      </c>
      <c r="C140" s="231" t="s">
        <v>262</v>
      </c>
      <c r="D140" s="232" t="s">
        <v>145</v>
      </c>
      <c r="E140" s="233">
        <v>173.59</v>
      </c>
      <c r="F140" s="233">
        <v>0</v>
      </c>
      <c r="G140" s="234">
        <f>E140*F140</f>
        <v>0</v>
      </c>
      <c r="H140" s="235">
        <v>8E-05</v>
      </c>
      <c r="I140" s="236">
        <f>E140*H140</f>
        <v>0.0138872</v>
      </c>
      <c r="J140" s="235">
        <v>0</v>
      </c>
      <c r="K140" s="236">
        <f>E140*J140</f>
        <v>0</v>
      </c>
      <c r="O140" s="228">
        <v>2</v>
      </c>
      <c r="AA140" s="201">
        <v>1</v>
      </c>
      <c r="AB140" s="201">
        <v>1</v>
      </c>
      <c r="AC140" s="201">
        <v>1</v>
      </c>
      <c r="AZ140" s="201">
        <v>1</v>
      </c>
      <c r="BA140" s="201">
        <f>IF(AZ140=1,G140,0)</f>
        <v>0</v>
      </c>
      <c r="BB140" s="201">
        <f>IF(AZ140=2,G140,0)</f>
        <v>0</v>
      </c>
      <c r="BC140" s="201">
        <f>IF(AZ140=3,G140,0)</f>
        <v>0</v>
      </c>
      <c r="BD140" s="201">
        <f>IF(AZ140=4,G140,0)</f>
        <v>0</v>
      </c>
      <c r="BE140" s="201">
        <f>IF(AZ140=5,G140,0)</f>
        <v>0</v>
      </c>
      <c r="CA140" s="228">
        <v>1</v>
      </c>
      <c r="CB140" s="228">
        <v>1</v>
      </c>
    </row>
    <row r="141" spans="1:57" ht="12.75">
      <c r="A141" s="246"/>
      <c r="B141" s="247" t="s">
        <v>94</v>
      </c>
      <c r="C141" s="248" t="s">
        <v>196</v>
      </c>
      <c r="D141" s="249"/>
      <c r="E141" s="250"/>
      <c r="F141" s="251"/>
      <c r="G141" s="252">
        <f>SUM(G60:G140)</f>
        <v>0</v>
      </c>
      <c r="H141" s="253"/>
      <c r="I141" s="254">
        <f>SUM(I60:I140)</f>
        <v>4.579854621</v>
      </c>
      <c r="J141" s="253"/>
      <c r="K141" s="254">
        <f>SUM(K60:K140)</f>
        <v>0</v>
      </c>
      <c r="O141" s="228">
        <v>4</v>
      </c>
      <c r="BA141" s="255">
        <f>SUM(BA60:BA140)</f>
        <v>0</v>
      </c>
      <c r="BB141" s="255">
        <f>SUM(BB60:BB140)</f>
        <v>0</v>
      </c>
      <c r="BC141" s="255">
        <f>SUM(BC60:BC140)</f>
        <v>0</v>
      </c>
      <c r="BD141" s="255">
        <f>SUM(BD60:BD140)</f>
        <v>0</v>
      </c>
      <c r="BE141" s="255">
        <f>SUM(BE60:BE140)</f>
        <v>0</v>
      </c>
    </row>
    <row r="142" spans="1:15" ht="12.75">
      <c r="A142" s="218" t="s">
        <v>92</v>
      </c>
      <c r="B142" s="219" t="s">
        <v>263</v>
      </c>
      <c r="C142" s="220" t="s">
        <v>264</v>
      </c>
      <c r="D142" s="221"/>
      <c r="E142" s="222"/>
      <c r="F142" s="222"/>
      <c r="G142" s="223"/>
      <c r="H142" s="224"/>
      <c r="I142" s="225"/>
      <c r="J142" s="226"/>
      <c r="K142" s="227"/>
      <c r="O142" s="228">
        <v>1</v>
      </c>
    </row>
    <row r="143" spans="1:80" ht="12.75">
      <c r="A143" s="229">
        <v>25</v>
      </c>
      <c r="B143" s="230" t="s">
        <v>266</v>
      </c>
      <c r="C143" s="231" t="s">
        <v>828</v>
      </c>
      <c r="D143" s="232" t="s">
        <v>145</v>
      </c>
      <c r="E143" s="233">
        <v>24.7</v>
      </c>
      <c r="F143" s="233">
        <v>0</v>
      </c>
      <c r="G143" s="234">
        <f>E143*F143</f>
        <v>0</v>
      </c>
      <c r="H143" s="235">
        <v>0.02835</v>
      </c>
      <c r="I143" s="236">
        <f>E143*H143</f>
        <v>0.700245</v>
      </c>
      <c r="J143" s="235">
        <v>0</v>
      </c>
      <c r="K143" s="236">
        <f>E143*J143</f>
        <v>0</v>
      </c>
      <c r="O143" s="228">
        <v>2</v>
      </c>
      <c r="AA143" s="201">
        <v>1</v>
      </c>
      <c r="AB143" s="201">
        <v>0</v>
      </c>
      <c r="AC143" s="201">
        <v>0</v>
      </c>
      <c r="AZ143" s="201">
        <v>1</v>
      </c>
      <c r="BA143" s="201">
        <f>IF(AZ143=1,G143,0)</f>
        <v>0</v>
      </c>
      <c r="BB143" s="201">
        <f>IF(AZ143=2,G143,0)</f>
        <v>0</v>
      </c>
      <c r="BC143" s="201">
        <f>IF(AZ143=3,G143,0)</f>
        <v>0</v>
      </c>
      <c r="BD143" s="201">
        <f>IF(AZ143=4,G143,0)</f>
        <v>0</v>
      </c>
      <c r="BE143" s="201">
        <f>IF(AZ143=5,G143,0)</f>
        <v>0</v>
      </c>
      <c r="CA143" s="228">
        <v>1</v>
      </c>
      <c r="CB143" s="228">
        <v>0</v>
      </c>
    </row>
    <row r="144" spans="1:15" ht="12.75">
      <c r="A144" s="237"/>
      <c r="B144" s="240"/>
      <c r="C144" s="658" t="s">
        <v>142</v>
      </c>
      <c r="D144" s="659"/>
      <c r="E144" s="241">
        <v>0</v>
      </c>
      <c r="F144" s="242"/>
      <c r="G144" s="243"/>
      <c r="H144" s="244"/>
      <c r="I144" s="238"/>
      <c r="J144" s="245"/>
      <c r="K144" s="238"/>
      <c r="M144" s="239" t="s">
        <v>142</v>
      </c>
      <c r="O144" s="228"/>
    </row>
    <row r="145" spans="1:15" ht="12.75">
      <c r="A145" s="237"/>
      <c r="B145" s="240"/>
      <c r="C145" s="658" t="s">
        <v>267</v>
      </c>
      <c r="D145" s="659"/>
      <c r="E145" s="241">
        <v>24.7</v>
      </c>
      <c r="F145" s="242"/>
      <c r="G145" s="243"/>
      <c r="H145" s="244"/>
      <c r="I145" s="238"/>
      <c r="J145" s="245"/>
      <c r="K145" s="238"/>
      <c r="M145" s="239" t="s">
        <v>267</v>
      </c>
      <c r="O145" s="228"/>
    </row>
    <row r="146" spans="1:80" ht="12.75">
      <c r="A146" s="229">
        <v>26</v>
      </c>
      <c r="B146" s="230" t="s">
        <v>268</v>
      </c>
      <c r="C146" s="231" t="s">
        <v>829</v>
      </c>
      <c r="D146" s="232" t="s">
        <v>145</v>
      </c>
      <c r="E146" s="233">
        <v>24.7</v>
      </c>
      <c r="F146" s="233">
        <v>0</v>
      </c>
      <c r="G146" s="234">
        <f>E146*F146</f>
        <v>0</v>
      </c>
      <c r="H146" s="235">
        <v>0.00028</v>
      </c>
      <c r="I146" s="236">
        <f>E146*H146</f>
        <v>0.006915999999999999</v>
      </c>
      <c r="J146" s="235">
        <v>0</v>
      </c>
      <c r="K146" s="236">
        <f>E146*J146</f>
        <v>0</v>
      </c>
      <c r="O146" s="228">
        <v>2</v>
      </c>
      <c r="AA146" s="201">
        <v>1</v>
      </c>
      <c r="AB146" s="201">
        <v>1</v>
      </c>
      <c r="AC146" s="201">
        <v>1</v>
      </c>
      <c r="AZ146" s="201">
        <v>1</v>
      </c>
      <c r="BA146" s="201">
        <f>IF(AZ146=1,G146,0)</f>
        <v>0</v>
      </c>
      <c r="BB146" s="201">
        <f>IF(AZ146=2,G146,0)</f>
        <v>0</v>
      </c>
      <c r="BC146" s="201">
        <f>IF(AZ146=3,G146,0)</f>
        <v>0</v>
      </c>
      <c r="BD146" s="201">
        <f>IF(AZ146=4,G146,0)</f>
        <v>0</v>
      </c>
      <c r="BE146" s="201">
        <f>IF(AZ146=5,G146,0)</f>
        <v>0</v>
      </c>
      <c r="CA146" s="228">
        <v>1</v>
      </c>
      <c r="CB146" s="228">
        <v>1</v>
      </c>
    </row>
    <row r="147" spans="1:15" ht="12.75">
      <c r="A147" s="237"/>
      <c r="B147" s="240"/>
      <c r="C147" s="658" t="s">
        <v>142</v>
      </c>
      <c r="D147" s="659"/>
      <c r="E147" s="241">
        <v>0</v>
      </c>
      <c r="F147" s="242"/>
      <c r="G147" s="243"/>
      <c r="H147" s="244"/>
      <c r="I147" s="238"/>
      <c r="J147" s="245"/>
      <c r="K147" s="238"/>
      <c r="M147" s="239" t="s">
        <v>142</v>
      </c>
      <c r="O147" s="228"/>
    </row>
    <row r="148" spans="1:15" ht="12.75">
      <c r="A148" s="237"/>
      <c r="B148" s="240"/>
      <c r="C148" s="658" t="s">
        <v>267</v>
      </c>
      <c r="D148" s="659"/>
      <c r="E148" s="241">
        <v>24.7</v>
      </c>
      <c r="F148" s="242"/>
      <c r="G148" s="243"/>
      <c r="H148" s="244"/>
      <c r="I148" s="238"/>
      <c r="J148" s="245"/>
      <c r="K148" s="238"/>
      <c r="M148" s="239" t="s">
        <v>267</v>
      </c>
      <c r="O148" s="228"/>
    </row>
    <row r="149" spans="1:80" ht="12.75">
      <c r="A149" s="229">
        <v>27</v>
      </c>
      <c r="B149" s="230" t="s">
        <v>269</v>
      </c>
      <c r="C149" s="231" t="s">
        <v>270</v>
      </c>
      <c r="D149" s="232" t="s">
        <v>145</v>
      </c>
      <c r="E149" s="233">
        <v>24.7</v>
      </c>
      <c r="F149" s="233">
        <v>0</v>
      </c>
      <c r="G149" s="234">
        <f>E149*F149</f>
        <v>0</v>
      </c>
      <c r="H149" s="235">
        <v>0</v>
      </c>
      <c r="I149" s="236">
        <f>E149*H149</f>
        <v>0</v>
      </c>
      <c r="J149" s="235">
        <v>0</v>
      </c>
      <c r="K149" s="236">
        <f>E149*J149</f>
        <v>0</v>
      </c>
      <c r="O149" s="228">
        <v>2</v>
      </c>
      <c r="AA149" s="201">
        <v>1</v>
      </c>
      <c r="AB149" s="201">
        <v>1</v>
      </c>
      <c r="AC149" s="201">
        <v>1</v>
      </c>
      <c r="AZ149" s="201">
        <v>1</v>
      </c>
      <c r="BA149" s="201">
        <f>IF(AZ149=1,G149,0)</f>
        <v>0</v>
      </c>
      <c r="BB149" s="201">
        <f>IF(AZ149=2,G149,0)</f>
        <v>0</v>
      </c>
      <c r="BC149" s="201">
        <f>IF(AZ149=3,G149,0)</f>
        <v>0</v>
      </c>
      <c r="BD149" s="201">
        <f>IF(AZ149=4,G149,0)</f>
        <v>0</v>
      </c>
      <c r="BE149" s="201">
        <f>IF(AZ149=5,G149,0)</f>
        <v>0</v>
      </c>
      <c r="CA149" s="228">
        <v>1</v>
      </c>
      <c r="CB149" s="228">
        <v>1</v>
      </c>
    </row>
    <row r="150" spans="1:15" ht="12.75">
      <c r="A150" s="237"/>
      <c r="B150" s="240"/>
      <c r="C150" s="658" t="s">
        <v>142</v>
      </c>
      <c r="D150" s="659"/>
      <c r="E150" s="241">
        <v>0</v>
      </c>
      <c r="F150" s="242"/>
      <c r="G150" s="243"/>
      <c r="H150" s="244"/>
      <c r="I150" s="238"/>
      <c r="J150" s="245"/>
      <c r="K150" s="238"/>
      <c r="M150" s="239" t="s">
        <v>142</v>
      </c>
      <c r="O150" s="228"/>
    </row>
    <row r="151" spans="1:15" ht="12.75">
      <c r="A151" s="237"/>
      <c r="B151" s="240"/>
      <c r="C151" s="658" t="s">
        <v>267</v>
      </c>
      <c r="D151" s="659"/>
      <c r="E151" s="241">
        <v>24.7</v>
      </c>
      <c r="F151" s="242"/>
      <c r="G151" s="243"/>
      <c r="H151" s="244"/>
      <c r="I151" s="238"/>
      <c r="J151" s="245"/>
      <c r="K151" s="238"/>
      <c r="M151" s="239" t="s">
        <v>267</v>
      </c>
      <c r="O151" s="228"/>
    </row>
    <row r="152" spans="1:57" ht="12.75">
      <c r="A152" s="246"/>
      <c r="B152" s="247" t="s">
        <v>94</v>
      </c>
      <c r="C152" s="248" t="s">
        <v>265</v>
      </c>
      <c r="D152" s="249"/>
      <c r="E152" s="250"/>
      <c r="F152" s="251"/>
      <c r="G152" s="252">
        <f>SUM(G142:G151)</f>
        <v>0</v>
      </c>
      <c r="H152" s="253"/>
      <c r="I152" s="254">
        <f>SUM(I142:I151)</f>
        <v>0.707161</v>
      </c>
      <c r="J152" s="253"/>
      <c r="K152" s="254">
        <f>SUM(K142:K151)</f>
        <v>0</v>
      </c>
      <c r="O152" s="228">
        <v>4</v>
      </c>
      <c r="BA152" s="255">
        <f>SUM(BA142:BA151)</f>
        <v>0</v>
      </c>
      <c r="BB152" s="255">
        <f>SUM(BB142:BB151)</f>
        <v>0</v>
      </c>
      <c r="BC152" s="255">
        <f>SUM(BC142:BC151)</f>
        <v>0</v>
      </c>
      <c r="BD152" s="255">
        <f>SUM(BD142:BD151)</f>
        <v>0</v>
      </c>
      <c r="BE152" s="255">
        <f>SUM(BE142:BE151)</f>
        <v>0</v>
      </c>
    </row>
    <row r="153" spans="1:15" ht="12.75">
      <c r="A153" s="218" t="s">
        <v>92</v>
      </c>
      <c r="B153" s="219" t="s">
        <v>271</v>
      </c>
      <c r="C153" s="220" t="s">
        <v>272</v>
      </c>
      <c r="D153" s="221"/>
      <c r="E153" s="222"/>
      <c r="F153" s="222"/>
      <c r="G153" s="223"/>
      <c r="H153" s="224"/>
      <c r="I153" s="225"/>
      <c r="J153" s="226"/>
      <c r="K153" s="227"/>
      <c r="O153" s="228">
        <v>1</v>
      </c>
    </row>
    <row r="154" spans="1:80" ht="22.5">
      <c r="A154" s="229">
        <v>28</v>
      </c>
      <c r="B154" s="230" t="s">
        <v>274</v>
      </c>
      <c r="C154" s="231" t="s">
        <v>275</v>
      </c>
      <c r="D154" s="232" t="s">
        <v>135</v>
      </c>
      <c r="E154" s="233">
        <v>2</v>
      </c>
      <c r="F154" s="233">
        <v>0</v>
      </c>
      <c r="G154" s="234">
        <f>E154*F154</f>
        <v>0</v>
      </c>
      <c r="H154" s="235">
        <v>0.03027</v>
      </c>
      <c r="I154" s="236">
        <f>E154*H154</f>
        <v>0.06054</v>
      </c>
      <c r="J154" s="235">
        <v>0</v>
      </c>
      <c r="K154" s="236">
        <f>E154*J154</f>
        <v>0</v>
      </c>
      <c r="O154" s="228">
        <v>2</v>
      </c>
      <c r="AA154" s="201">
        <v>1</v>
      </c>
      <c r="AB154" s="201">
        <v>1</v>
      </c>
      <c r="AC154" s="201">
        <v>1</v>
      </c>
      <c r="AZ154" s="201">
        <v>1</v>
      </c>
      <c r="BA154" s="201">
        <f>IF(AZ154=1,G154,0)</f>
        <v>0</v>
      </c>
      <c r="BB154" s="201">
        <f>IF(AZ154=2,G154,0)</f>
        <v>0</v>
      </c>
      <c r="BC154" s="201">
        <f>IF(AZ154=3,G154,0)</f>
        <v>0</v>
      </c>
      <c r="BD154" s="201">
        <f>IF(AZ154=4,G154,0)</f>
        <v>0</v>
      </c>
      <c r="BE154" s="201">
        <f>IF(AZ154=5,G154,0)</f>
        <v>0</v>
      </c>
      <c r="CA154" s="228">
        <v>1</v>
      </c>
      <c r="CB154" s="228">
        <v>1</v>
      </c>
    </row>
    <row r="155" spans="1:15" ht="12.75">
      <c r="A155" s="237"/>
      <c r="B155" s="240"/>
      <c r="C155" s="658" t="s">
        <v>142</v>
      </c>
      <c r="D155" s="659"/>
      <c r="E155" s="241">
        <v>0</v>
      </c>
      <c r="F155" s="242"/>
      <c r="G155" s="243"/>
      <c r="H155" s="244"/>
      <c r="I155" s="238"/>
      <c r="J155" s="245"/>
      <c r="K155" s="238"/>
      <c r="M155" s="239" t="s">
        <v>142</v>
      </c>
      <c r="O155" s="228"/>
    </row>
    <row r="156" spans="1:15" ht="12.75">
      <c r="A156" s="237"/>
      <c r="B156" s="240"/>
      <c r="C156" s="658" t="s">
        <v>276</v>
      </c>
      <c r="D156" s="659"/>
      <c r="E156" s="241">
        <v>2</v>
      </c>
      <c r="F156" s="242"/>
      <c r="G156" s="243"/>
      <c r="H156" s="244"/>
      <c r="I156" s="238"/>
      <c r="J156" s="245"/>
      <c r="K156" s="238"/>
      <c r="M156" s="239">
        <v>2</v>
      </c>
      <c r="O156" s="228"/>
    </row>
    <row r="157" spans="1:80" ht="22.5">
      <c r="A157" s="229">
        <v>29</v>
      </c>
      <c r="B157" s="230" t="s">
        <v>277</v>
      </c>
      <c r="C157" s="231" t="s">
        <v>278</v>
      </c>
      <c r="D157" s="232" t="s">
        <v>135</v>
      </c>
      <c r="E157" s="233">
        <v>8</v>
      </c>
      <c r="F157" s="233">
        <v>0</v>
      </c>
      <c r="G157" s="234">
        <f>E157*F157</f>
        <v>0</v>
      </c>
      <c r="H157" s="235">
        <v>0.03055</v>
      </c>
      <c r="I157" s="236">
        <f>E157*H157</f>
        <v>0.2444</v>
      </c>
      <c r="J157" s="235">
        <v>0</v>
      </c>
      <c r="K157" s="236">
        <f>E157*J157</f>
        <v>0</v>
      </c>
      <c r="O157" s="228">
        <v>2</v>
      </c>
      <c r="AA157" s="201">
        <v>1</v>
      </c>
      <c r="AB157" s="201">
        <v>1</v>
      </c>
      <c r="AC157" s="201">
        <v>1</v>
      </c>
      <c r="AZ157" s="201">
        <v>1</v>
      </c>
      <c r="BA157" s="201">
        <f>IF(AZ157=1,G157,0)</f>
        <v>0</v>
      </c>
      <c r="BB157" s="201">
        <f>IF(AZ157=2,G157,0)</f>
        <v>0</v>
      </c>
      <c r="BC157" s="201">
        <f>IF(AZ157=3,G157,0)</f>
        <v>0</v>
      </c>
      <c r="BD157" s="201">
        <f>IF(AZ157=4,G157,0)</f>
        <v>0</v>
      </c>
      <c r="BE157" s="201">
        <f>IF(AZ157=5,G157,0)</f>
        <v>0</v>
      </c>
      <c r="CA157" s="228">
        <v>1</v>
      </c>
      <c r="CB157" s="228">
        <v>1</v>
      </c>
    </row>
    <row r="158" spans="1:15" ht="12.75">
      <c r="A158" s="237"/>
      <c r="B158" s="240"/>
      <c r="C158" s="658" t="s">
        <v>142</v>
      </c>
      <c r="D158" s="659"/>
      <c r="E158" s="241">
        <v>0</v>
      </c>
      <c r="F158" s="242"/>
      <c r="G158" s="243"/>
      <c r="H158" s="244"/>
      <c r="I158" s="238"/>
      <c r="J158" s="245"/>
      <c r="K158" s="238"/>
      <c r="M158" s="239" t="s">
        <v>142</v>
      </c>
      <c r="O158" s="228"/>
    </row>
    <row r="159" spans="1:15" ht="12.75">
      <c r="A159" s="237"/>
      <c r="B159" s="240"/>
      <c r="C159" s="658" t="s">
        <v>279</v>
      </c>
      <c r="D159" s="659"/>
      <c r="E159" s="241">
        <v>8</v>
      </c>
      <c r="F159" s="242"/>
      <c r="G159" s="243"/>
      <c r="H159" s="244"/>
      <c r="I159" s="238"/>
      <c r="J159" s="245"/>
      <c r="K159" s="238"/>
      <c r="M159" s="239">
        <v>8</v>
      </c>
      <c r="O159" s="228"/>
    </row>
    <row r="160" spans="1:80" ht="22.5">
      <c r="A160" s="229">
        <v>30</v>
      </c>
      <c r="B160" s="230" t="s">
        <v>280</v>
      </c>
      <c r="C160" s="231" t="s">
        <v>281</v>
      </c>
      <c r="D160" s="232" t="s">
        <v>135</v>
      </c>
      <c r="E160" s="233">
        <v>1</v>
      </c>
      <c r="F160" s="233">
        <v>0</v>
      </c>
      <c r="G160" s="234">
        <f>E160*F160</f>
        <v>0</v>
      </c>
      <c r="H160" s="235">
        <v>0.03083</v>
      </c>
      <c r="I160" s="236">
        <f>E160*H160</f>
        <v>0.03083</v>
      </c>
      <c r="J160" s="235">
        <v>0</v>
      </c>
      <c r="K160" s="236">
        <f>E160*J160</f>
        <v>0</v>
      </c>
      <c r="O160" s="228">
        <v>2</v>
      </c>
      <c r="AA160" s="201">
        <v>1</v>
      </c>
      <c r="AB160" s="201">
        <v>1</v>
      </c>
      <c r="AC160" s="201">
        <v>1</v>
      </c>
      <c r="AZ160" s="201">
        <v>1</v>
      </c>
      <c r="BA160" s="201">
        <f>IF(AZ160=1,G160,0)</f>
        <v>0</v>
      </c>
      <c r="BB160" s="201">
        <f>IF(AZ160=2,G160,0)</f>
        <v>0</v>
      </c>
      <c r="BC160" s="201">
        <f>IF(AZ160=3,G160,0)</f>
        <v>0</v>
      </c>
      <c r="BD160" s="201">
        <f>IF(AZ160=4,G160,0)</f>
        <v>0</v>
      </c>
      <c r="BE160" s="201">
        <f>IF(AZ160=5,G160,0)</f>
        <v>0</v>
      </c>
      <c r="CA160" s="228">
        <v>1</v>
      </c>
      <c r="CB160" s="228">
        <v>1</v>
      </c>
    </row>
    <row r="161" spans="1:15" ht="12.75">
      <c r="A161" s="237"/>
      <c r="B161" s="240"/>
      <c r="C161" s="658" t="s">
        <v>142</v>
      </c>
      <c r="D161" s="659"/>
      <c r="E161" s="241">
        <v>0</v>
      </c>
      <c r="F161" s="242"/>
      <c r="G161" s="243"/>
      <c r="H161" s="244"/>
      <c r="I161" s="238"/>
      <c r="J161" s="245"/>
      <c r="K161" s="238"/>
      <c r="M161" s="239" t="s">
        <v>142</v>
      </c>
      <c r="O161" s="228"/>
    </row>
    <row r="162" spans="1:15" ht="12.75">
      <c r="A162" s="237"/>
      <c r="B162" s="240"/>
      <c r="C162" s="658" t="s">
        <v>93</v>
      </c>
      <c r="D162" s="659"/>
      <c r="E162" s="241">
        <v>1</v>
      </c>
      <c r="F162" s="242"/>
      <c r="G162" s="243"/>
      <c r="H162" s="244"/>
      <c r="I162" s="238"/>
      <c r="J162" s="245"/>
      <c r="K162" s="238"/>
      <c r="M162" s="239">
        <v>1</v>
      </c>
      <c r="O162" s="228"/>
    </row>
    <row r="163" spans="1:57" ht="12.75">
      <c r="A163" s="246"/>
      <c r="B163" s="247" t="s">
        <v>94</v>
      </c>
      <c r="C163" s="248" t="s">
        <v>273</v>
      </c>
      <c r="D163" s="249"/>
      <c r="E163" s="250"/>
      <c r="F163" s="251"/>
      <c r="G163" s="252">
        <f>SUM(G153:G162)</f>
        <v>0</v>
      </c>
      <c r="H163" s="253"/>
      <c r="I163" s="254">
        <f>SUM(I153:I162)</f>
        <v>0.33577</v>
      </c>
      <c r="J163" s="253"/>
      <c r="K163" s="254">
        <f>SUM(K153:K162)</f>
        <v>0</v>
      </c>
      <c r="O163" s="228">
        <v>4</v>
      </c>
      <c r="BA163" s="255">
        <f>SUM(BA153:BA162)</f>
        <v>0</v>
      </c>
      <c r="BB163" s="255">
        <f>SUM(BB153:BB162)</f>
        <v>0</v>
      </c>
      <c r="BC163" s="255">
        <f>SUM(BC153:BC162)</f>
        <v>0</v>
      </c>
      <c r="BD163" s="255">
        <f>SUM(BD153:BD162)</f>
        <v>0</v>
      </c>
      <c r="BE163" s="255">
        <f>SUM(BE153:BE162)</f>
        <v>0</v>
      </c>
    </row>
    <row r="164" spans="1:15" ht="12.75">
      <c r="A164" s="218" t="s">
        <v>92</v>
      </c>
      <c r="B164" s="219" t="s">
        <v>282</v>
      </c>
      <c r="C164" s="220" t="s">
        <v>283</v>
      </c>
      <c r="D164" s="221"/>
      <c r="E164" s="222"/>
      <c r="F164" s="222"/>
      <c r="G164" s="223"/>
      <c r="H164" s="224"/>
      <c r="I164" s="225"/>
      <c r="J164" s="226"/>
      <c r="K164" s="227"/>
      <c r="O164" s="228">
        <v>1</v>
      </c>
    </row>
    <row r="165" spans="1:80" ht="12.75">
      <c r="A165" s="229">
        <v>31</v>
      </c>
      <c r="B165" s="230" t="s">
        <v>285</v>
      </c>
      <c r="C165" s="231" t="s">
        <v>286</v>
      </c>
      <c r="D165" s="232" t="s">
        <v>145</v>
      </c>
      <c r="E165" s="233">
        <v>17.7</v>
      </c>
      <c r="F165" s="233">
        <v>0</v>
      </c>
      <c r="G165" s="234">
        <f>E165*F165</f>
        <v>0</v>
      </c>
      <c r="H165" s="235">
        <v>0.00121</v>
      </c>
      <c r="I165" s="236">
        <f>E165*H165</f>
        <v>0.021417</v>
      </c>
      <c r="J165" s="235">
        <v>0</v>
      </c>
      <c r="K165" s="236">
        <f>E165*J165</f>
        <v>0</v>
      </c>
      <c r="O165" s="228">
        <v>2</v>
      </c>
      <c r="AA165" s="201">
        <v>1</v>
      </c>
      <c r="AB165" s="201">
        <v>1</v>
      </c>
      <c r="AC165" s="201">
        <v>1</v>
      </c>
      <c r="AZ165" s="201">
        <v>1</v>
      </c>
      <c r="BA165" s="201">
        <f>IF(AZ165=1,G165,0)</f>
        <v>0</v>
      </c>
      <c r="BB165" s="201">
        <f>IF(AZ165=2,G165,0)</f>
        <v>0</v>
      </c>
      <c r="BC165" s="201">
        <f>IF(AZ165=3,G165,0)</f>
        <v>0</v>
      </c>
      <c r="BD165" s="201">
        <f>IF(AZ165=4,G165,0)</f>
        <v>0</v>
      </c>
      <c r="BE165" s="201">
        <f>IF(AZ165=5,G165,0)</f>
        <v>0</v>
      </c>
      <c r="CA165" s="228">
        <v>1</v>
      </c>
      <c r="CB165" s="228">
        <v>1</v>
      </c>
    </row>
    <row r="166" spans="1:15" ht="12.75">
      <c r="A166" s="237"/>
      <c r="B166" s="240"/>
      <c r="C166" s="658" t="s">
        <v>142</v>
      </c>
      <c r="D166" s="659"/>
      <c r="E166" s="241">
        <v>0</v>
      </c>
      <c r="F166" s="242"/>
      <c r="G166" s="243"/>
      <c r="H166" s="244"/>
      <c r="I166" s="238"/>
      <c r="J166" s="245"/>
      <c r="K166" s="238"/>
      <c r="M166" s="239" t="s">
        <v>142</v>
      </c>
      <c r="O166" s="228"/>
    </row>
    <row r="167" spans="1:15" ht="12.75">
      <c r="A167" s="237"/>
      <c r="B167" s="240"/>
      <c r="C167" s="658" t="s">
        <v>171</v>
      </c>
      <c r="D167" s="659"/>
      <c r="E167" s="241">
        <v>17.7</v>
      </c>
      <c r="F167" s="242"/>
      <c r="G167" s="243"/>
      <c r="H167" s="244"/>
      <c r="I167" s="238"/>
      <c r="J167" s="245"/>
      <c r="K167" s="238"/>
      <c r="M167" s="239" t="s">
        <v>171</v>
      </c>
      <c r="O167" s="228"/>
    </row>
    <row r="168" spans="1:57" ht="12.75">
      <c r="A168" s="246"/>
      <c r="B168" s="247" t="s">
        <v>94</v>
      </c>
      <c r="C168" s="248" t="s">
        <v>284</v>
      </c>
      <c r="D168" s="249"/>
      <c r="E168" s="250"/>
      <c r="F168" s="251"/>
      <c r="G168" s="252">
        <f>SUM(G164:G167)</f>
        <v>0</v>
      </c>
      <c r="H168" s="253"/>
      <c r="I168" s="254">
        <f>SUM(I164:I167)</f>
        <v>0.021417</v>
      </c>
      <c r="J168" s="253"/>
      <c r="K168" s="254">
        <f>SUM(K164:K167)</f>
        <v>0</v>
      </c>
      <c r="O168" s="228">
        <v>4</v>
      </c>
      <c r="BA168" s="255">
        <f>SUM(BA164:BA167)</f>
        <v>0</v>
      </c>
      <c r="BB168" s="255">
        <f>SUM(BB164:BB167)</f>
        <v>0</v>
      </c>
      <c r="BC168" s="255">
        <f>SUM(BC164:BC167)</f>
        <v>0</v>
      </c>
      <c r="BD168" s="255">
        <f>SUM(BD164:BD167)</f>
        <v>0</v>
      </c>
      <c r="BE168" s="255">
        <f>SUM(BE164:BE167)</f>
        <v>0</v>
      </c>
    </row>
    <row r="169" spans="1:15" ht="12.75">
      <c r="A169" s="218" t="s">
        <v>92</v>
      </c>
      <c r="B169" s="219" t="s">
        <v>103</v>
      </c>
      <c r="C169" s="220" t="s">
        <v>104</v>
      </c>
      <c r="D169" s="221"/>
      <c r="E169" s="222"/>
      <c r="F169" s="222"/>
      <c r="G169" s="223"/>
      <c r="H169" s="224"/>
      <c r="I169" s="225"/>
      <c r="J169" s="226"/>
      <c r="K169" s="227"/>
      <c r="O169" s="228">
        <v>1</v>
      </c>
    </row>
    <row r="170" spans="1:80" ht="12.75">
      <c r="A170" s="229">
        <v>32</v>
      </c>
      <c r="B170" s="230" t="s">
        <v>287</v>
      </c>
      <c r="C170" s="231" t="s">
        <v>288</v>
      </c>
      <c r="D170" s="232" t="s">
        <v>145</v>
      </c>
      <c r="E170" s="233">
        <v>33.66</v>
      </c>
      <c r="F170" s="233">
        <v>0</v>
      </c>
      <c r="G170" s="234">
        <f>E170*F170</f>
        <v>0</v>
      </c>
      <c r="H170" s="235">
        <v>4E-05</v>
      </c>
      <c r="I170" s="236">
        <f>E170*H170</f>
        <v>0.0013464</v>
      </c>
      <c r="J170" s="235">
        <v>0</v>
      </c>
      <c r="K170" s="236">
        <f>E170*J170</f>
        <v>0</v>
      </c>
      <c r="O170" s="228">
        <v>2</v>
      </c>
      <c r="AA170" s="201">
        <v>1</v>
      </c>
      <c r="AB170" s="201">
        <v>1</v>
      </c>
      <c r="AC170" s="201">
        <v>1</v>
      </c>
      <c r="AZ170" s="201">
        <v>1</v>
      </c>
      <c r="BA170" s="201">
        <f>IF(AZ170=1,G170,0)</f>
        <v>0</v>
      </c>
      <c r="BB170" s="201">
        <f>IF(AZ170=2,G170,0)</f>
        <v>0</v>
      </c>
      <c r="BC170" s="201">
        <f>IF(AZ170=3,G170,0)</f>
        <v>0</v>
      </c>
      <c r="BD170" s="201">
        <f>IF(AZ170=4,G170,0)</f>
        <v>0</v>
      </c>
      <c r="BE170" s="201">
        <f>IF(AZ170=5,G170,0)</f>
        <v>0</v>
      </c>
      <c r="CA170" s="228">
        <v>1</v>
      </c>
      <c r="CB170" s="228">
        <v>1</v>
      </c>
    </row>
    <row r="171" spans="1:15" ht="12.75">
      <c r="A171" s="237"/>
      <c r="B171" s="240"/>
      <c r="C171" s="658" t="s">
        <v>289</v>
      </c>
      <c r="D171" s="659"/>
      <c r="E171" s="241">
        <v>33.66</v>
      </c>
      <c r="F171" s="242"/>
      <c r="G171" s="243"/>
      <c r="H171" s="244"/>
      <c r="I171" s="238"/>
      <c r="J171" s="245"/>
      <c r="K171" s="238"/>
      <c r="M171" s="239" t="s">
        <v>289</v>
      </c>
      <c r="O171" s="228"/>
    </row>
    <row r="172" spans="1:57" ht="12.75">
      <c r="A172" s="246"/>
      <c r="B172" s="247" t="s">
        <v>94</v>
      </c>
      <c r="C172" s="248" t="s">
        <v>105</v>
      </c>
      <c r="D172" s="249"/>
      <c r="E172" s="250"/>
      <c r="F172" s="251"/>
      <c r="G172" s="252">
        <f>SUM(G169:G171)</f>
        <v>0</v>
      </c>
      <c r="H172" s="253"/>
      <c r="I172" s="254">
        <f>SUM(I169:I171)</f>
        <v>0.0013464</v>
      </c>
      <c r="J172" s="253"/>
      <c r="K172" s="254">
        <f>SUM(K169:K171)</f>
        <v>0</v>
      </c>
      <c r="O172" s="228">
        <v>4</v>
      </c>
      <c r="BA172" s="255">
        <f>SUM(BA169:BA171)</f>
        <v>0</v>
      </c>
      <c r="BB172" s="255">
        <f>SUM(BB169:BB171)</f>
        <v>0</v>
      </c>
      <c r="BC172" s="255">
        <f>SUM(BC169:BC171)</f>
        <v>0</v>
      </c>
      <c r="BD172" s="255">
        <f>SUM(BD169:BD171)</f>
        <v>0</v>
      </c>
      <c r="BE172" s="255">
        <f>SUM(BE169:BE171)</f>
        <v>0</v>
      </c>
    </row>
    <row r="173" spans="1:15" ht="12.75">
      <c r="A173" s="218" t="s">
        <v>92</v>
      </c>
      <c r="B173" s="219" t="s">
        <v>290</v>
      </c>
      <c r="C173" s="220" t="s">
        <v>291</v>
      </c>
      <c r="D173" s="221"/>
      <c r="E173" s="222"/>
      <c r="F173" s="222"/>
      <c r="G173" s="223"/>
      <c r="H173" s="224"/>
      <c r="I173" s="225"/>
      <c r="J173" s="226"/>
      <c r="K173" s="227"/>
      <c r="O173" s="228">
        <v>1</v>
      </c>
    </row>
    <row r="174" spans="1:80" ht="12.75">
      <c r="A174" s="229">
        <v>33</v>
      </c>
      <c r="B174" s="230" t="s">
        <v>293</v>
      </c>
      <c r="C174" s="231" t="s">
        <v>294</v>
      </c>
      <c r="D174" s="232" t="s">
        <v>145</v>
      </c>
      <c r="E174" s="233">
        <v>77.1533</v>
      </c>
      <c r="F174" s="233">
        <v>0</v>
      </c>
      <c r="G174" s="234">
        <f>E174*F174</f>
        <v>0</v>
      </c>
      <c r="H174" s="235">
        <v>0.00067</v>
      </c>
      <c r="I174" s="236">
        <f>E174*H174</f>
        <v>0.051692711</v>
      </c>
      <c r="J174" s="235">
        <v>-0.131</v>
      </c>
      <c r="K174" s="236">
        <f>E174*J174</f>
        <v>-10.1070823</v>
      </c>
      <c r="O174" s="228">
        <v>2</v>
      </c>
      <c r="AA174" s="201">
        <v>1</v>
      </c>
      <c r="AB174" s="201">
        <v>1</v>
      </c>
      <c r="AC174" s="201">
        <v>1</v>
      </c>
      <c r="AZ174" s="201">
        <v>1</v>
      </c>
      <c r="BA174" s="201">
        <f>IF(AZ174=1,G174,0)</f>
        <v>0</v>
      </c>
      <c r="BB174" s="201">
        <f>IF(AZ174=2,G174,0)</f>
        <v>0</v>
      </c>
      <c r="BC174" s="201">
        <f>IF(AZ174=3,G174,0)</f>
        <v>0</v>
      </c>
      <c r="BD174" s="201">
        <f>IF(AZ174=4,G174,0)</f>
        <v>0</v>
      </c>
      <c r="BE174" s="201">
        <f>IF(AZ174=5,G174,0)</f>
        <v>0</v>
      </c>
      <c r="CA174" s="228">
        <v>1</v>
      </c>
      <c r="CB174" s="228">
        <v>1</v>
      </c>
    </row>
    <row r="175" spans="1:15" ht="12.75">
      <c r="A175" s="237"/>
      <c r="B175" s="240"/>
      <c r="C175" s="658" t="s">
        <v>142</v>
      </c>
      <c r="D175" s="659"/>
      <c r="E175" s="241">
        <v>0</v>
      </c>
      <c r="F175" s="242"/>
      <c r="G175" s="243"/>
      <c r="H175" s="244"/>
      <c r="I175" s="238"/>
      <c r="J175" s="245"/>
      <c r="K175" s="238"/>
      <c r="M175" s="239" t="s">
        <v>142</v>
      </c>
      <c r="O175" s="228"/>
    </row>
    <row r="176" spans="1:15" ht="12.75">
      <c r="A176" s="237"/>
      <c r="B176" s="240"/>
      <c r="C176" s="658" t="s">
        <v>295</v>
      </c>
      <c r="D176" s="659"/>
      <c r="E176" s="241">
        <v>91.7313</v>
      </c>
      <c r="F176" s="242"/>
      <c r="G176" s="243"/>
      <c r="H176" s="244"/>
      <c r="I176" s="238"/>
      <c r="J176" s="245"/>
      <c r="K176" s="238"/>
      <c r="M176" s="239" t="s">
        <v>295</v>
      </c>
      <c r="O176" s="228"/>
    </row>
    <row r="177" spans="1:15" ht="12.75">
      <c r="A177" s="237"/>
      <c r="B177" s="240"/>
      <c r="C177" s="658" t="s">
        <v>296</v>
      </c>
      <c r="D177" s="659"/>
      <c r="E177" s="241">
        <v>-13.002</v>
      </c>
      <c r="F177" s="242"/>
      <c r="G177" s="243"/>
      <c r="H177" s="244"/>
      <c r="I177" s="238"/>
      <c r="J177" s="245"/>
      <c r="K177" s="238"/>
      <c r="M177" s="239" t="s">
        <v>296</v>
      </c>
      <c r="O177" s="228"/>
    </row>
    <row r="178" spans="1:15" ht="12.75">
      <c r="A178" s="237"/>
      <c r="B178" s="240"/>
      <c r="C178" s="658" t="s">
        <v>297</v>
      </c>
      <c r="D178" s="659"/>
      <c r="E178" s="241">
        <v>-1.576</v>
      </c>
      <c r="F178" s="242"/>
      <c r="G178" s="243"/>
      <c r="H178" s="244"/>
      <c r="I178" s="238"/>
      <c r="J178" s="245"/>
      <c r="K178" s="238"/>
      <c r="M178" s="239" t="s">
        <v>297</v>
      </c>
      <c r="O178" s="228"/>
    </row>
    <row r="179" spans="1:80" ht="12.75">
      <c r="A179" s="229">
        <v>34</v>
      </c>
      <c r="B179" s="230" t="s">
        <v>298</v>
      </c>
      <c r="C179" s="231" t="s">
        <v>299</v>
      </c>
      <c r="D179" s="232" t="s">
        <v>188</v>
      </c>
      <c r="E179" s="233">
        <v>0.3202</v>
      </c>
      <c r="F179" s="233">
        <v>0</v>
      </c>
      <c r="G179" s="234">
        <f>E179*F179</f>
        <v>0</v>
      </c>
      <c r="H179" s="235">
        <v>0.00666</v>
      </c>
      <c r="I179" s="236">
        <f>E179*H179</f>
        <v>0.002132532</v>
      </c>
      <c r="J179" s="235">
        <v>-2.4</v>
      </c>
      <c r="K179" s="236">
        <f>E179*J179</f>
        <v>-0.7684799999999999</v>
      </c>
      <c r="O179" s="228">
        <v>2</v>
      </c>
      <c r="AA179" s="201">
        <v>1</v>
      </c>
      <c r="AB179" s="201">
        <v>1</v>
      </c>
      <c r="AC179" s="201">
        <v>1</v>
      </c>
      <c r="AZ179" s="201">
        <v>1</v>
      </c>
      <c r="BA179" s="201">
        <f>IF(AZ179=1,G179,0)</f>
        <v>0</v>
      </c>
      <c r="BB179" s="201">
        <f>IF(AZ179=2,G179,0)</f>
        <v>0</v>
      </c>
      <c r="BC179" s="201">
        <f>IF(AZ179=3,G179,0)</f>
        <v>0</v>
      </c>
      <c r="BD179" s="201">
        <f>IF(AZ179=4,G179,0)</f>
        <v>0</v>
      </c>
      <c r="BE179" s="201">
        <f>IF(AZ179=5,G179,0)</f>
        <v>0</v>
      </c>
      <c r="CA179" s="228">
        <v>1</v>
      </c>
      <c r="CB179" s="228">
        <v>1</v>
      </c>
    </row>
    <row r="180" spans="1:15" ht="12.75">
      <c r="A180" s="237"/>
      <c r="B180" s="240"/>
      <c r="C180" s="658" t="s">
        <v>300</v>
      </c>
      <c r="D180" s="659"/>
      <c r="E180" s="241">
        <v>0.3202</v>
      </c>
      <c r="F180" s="242"/>
      <c r="G180" s="243"/>
      <c r="H180" s="244"/>
      <c r="I180" s="238"/>
      <c r="J180" s="245"/>
      <c r="K180" s="238"/>
      <c r="M180" s="239" t="s">
        <v>300</v>
      </c>
      <c r="O180" s="228"/>
    </row>
    <row r="181" spans="1:80" ht="22.5">
      <c r="A181" s="229">
        <v>35</v>
      </c>
      <c r="B181" s="230" t="s">
        <v>301</v>
      </c>
      <c r="C181" s="231" t="s">
        <v>302</v>
      </c>
      <c r="D181" s="232" t="s">
        <v>145</v>
      </c>
      <c r="E181" s="233">
        <v>24.7</v>
      </c>
      <c r="F181" s="233">
        <v>0</v>
      </c>
      <c r="G181" s="234">
        <f>E181*F181</f>
        <v>0</v>
      </c>
      <c r="H181" s="235">
        <v>0</v>
      </c>
      <c r="I181" s="236">
        <f>E181*H181</f>
        <v>0</v>
      </c>
      <c r="J181" s="235">
        <v>-0.02</v>
      </c>
      <c r="K181" s="236">
        <f>E181*J181</f>
        <v>-0.494</v>
      </c>
      <c r="O181" s="228">
        <v>2</v>
      </c>
      <c r="AA181" s="201">
        <v>1</v>
      </c>
      <c r="AB181" s="201">
        <v>1</v>
      </c>
      <c r="AC181" s="201">
        <v>1</v>
      </c>
      <c r="AZ181" s="201">
        <v>1</v>
      </c>
      <c r="BA181" s="201">
        <f>IF(AZ181=1,G181,0)</f>
        <v>0</v>
      </c>
      <c r="BB181" s="201">
        <f>IF(AZ181=2,G181,0)</f>
        <v>0</v>
      </c>
      <c r="BC181" s="201">
        <f>IF(AZ181=3,G181,0)</f>
        <v>0</v>
      </c>
      <c r="BD181" s="201">
        <f>IF(AZ181=4,G181,0)</f>
        <v>0</v>
      </c>
      <c r="BE181" s="201">
        <f>IF(AZ181=5,G181,0)</f>
        <v>0</v>
      </c>
      <c r="CA181" s="228">
        <v>1</v>
      </c>
      <c r="CB181" s="228">
        <v>1</v>
      </c>
    </row>
    <row r="182" spans="1:15" ht="12.75">
      <c r="A182" s="237"/>
      <c r="B182" s="240"/>
      <c r="C182" s="658" t="s">
        <v>142</v>
      </c>
      <c r="D182" s="659"/>
      <c r="E182" s="241">
        <v>0</v>
      </c>
      <c r="F182" s="242"/>
      <c r="G182" s="243"/>
      <c r="H182" s="244"/>
      <c r="I182" s="238"/>
      <c r="J182" s="245"/>
      <c r="K182" s="238"/>
      <c r="M182" s="239" t="s">
        <v>142</v>
      </c>
      <c r="O182" s="228"/>
    </row>
    <row r="183" spans="1:15" ht="12.75">
      <c r="A183" s="237"/>
      <c r="B183" s="240"/>
      <c r="C183" s="658" t="s">
        <v>267</v>
      </c>
      <c r="D183" s="659"/>
      <c r="E183" s="241">
        <v>24.7</v>
      </c>
      <c r="F183" s="242"/>
      <c r="G183" s="243"/>
      <c r="H183" s="244"/>
      <c r="I183" s="238"/>
      <c r="J183" s="245"/>
      <c r="K183" s="238"/>
      <c r="M183" s="239" t="s">
        <v>267</v>
      </c>
      <c r="O183" s="228"/>
    </row>
    <row r="184" spans="1:80" ht="12.75">
      <c r="A184" s="229">
        <v>36</v>
      </c>
      <c r="B184" s="230" t="s">
        <v>303</v>
      </c>
      <c r="C184" s="231" t="s">
        <v>304</v>
      </c>
      <c r="D184" s="232" t="s">
        <v>135</v>
      </c>
      <c r="E184" s="233">
        <v>13</v>
      </c>
      <c r="F184" s="233">
        <v>0</v>
      </c>
      <c r="G184" s="234">
        <f>E184*F184</f>
        <v>0</v>
      </c>
      <c r="H184" s="235">
        <v>0</v>
      </c>
      <c r="I184" s="236">
        <f>E184*H184</f>
        <v>0</v>
      </c>
      <c r="J184" s="235">
        <v>0</v>
      </c>
      <c r="K184" s="236">
        <f>E184*J184</f>
        <v>0</v>
      </c>
      <c r="O184" s="228">
        <v>2</v>
      </c>
      <c r="AA184" s="201">
        <v>1</v>
      </c>
      <c r="AB184" s="201">
        <v>1</v>
      </c>
      <c r="AC184" s="201">
        <v>1</v>
      </c>
      <c r="AZ184" s="201">
        <v>1</v>
      </c>
      <c r="BA184" s="201">
        <f>IF(AZ184=1,G184,0)</f>
        <v>0</v>
      </c>
      <c r="BB184" s="201">
        <f>IF(AZ184=2,G184,0)</f>
        <v>0</v>
      </c>
      <c r="BC184" s="201">
        <f>IF(AZ184=3,G184,0)</f>
        <v>0</v>
      </c>
      <c r="BD184" s="201">
        <f>IF(AZ184=4,G184,0)</f>
        <v>0</v>
      </c>
      <c r="BE184" s="201">
        <f>IF(AZ184=5,G184,0)</f>
        <v>0</v>
      </c>
      <c r="CA184" s="228">
        <v>1</v>
      </c>
      <c r="CB184" s="228">
        <v>1</v>
      </c>
    </row>
    <row r="185" spans="1:15" ht="12.75">
      <c r="A185" s="237"/>
      <c r="B185" s="240"/>
      <c r="C185" s="658" t="s">
        <v>305</v>
      </c>
      <c r="D185" s="659"/>
      <c r="E185" s="241">
        <v>13</v>
      </c>
      <c r="F185" s="242"/>
      <c r="G185" s="243"/>
      <c r="H185" s="244"/>
      <c r="I185" s="238"/>
      <c r="J185" s="245"/>
      <c r="K185" s="238"/>
      <c r="M185" s="239">
        <v>13</v>
      </c>
      <c r="O185" s="228"/>
    </row>
    <row r="186" spans="1:80" ht="12.75">
      <c r="A186" s="229">
        <v>37</v>
      </c>
      <c r="B186" s="230" t="s">
        <v>306</v>
      </c>
      <c r="C186" s="231" t="s">
        <v>307</v>
      </c>
      <c r="D186" s="232" t="s">
        <v>145</v>
      </c>
      <c r="E186" s="233">
        <v>15.76</v>
      </c>
      <c r="F186" s="233">
        <v>0</v>
      </c>
      <c r="G186" s="234">
        <f>E186*F186</f>
        <v>0</v>
      </c>
      <c r="H186" s="235">
        <v>0.00117</v>
      </c>
      <c r="I186" s="236">
        <f>E186*H186</f>
        <v>0.0184392</v>
      </c>
      <c r="J186" s="235">
        <v>-0.076</v>
      </c>
      <c r="K186" s="236">
        <f>E186*J186</f>
        <v>-1.19776</v>
      </c>
      <c r="O186" s="228">
        <v>2</v>
      </c>
      <c r="AA186" s="201">
        <v>1</v>
      </c>
      <c r="AB186" s="201">
        <v>1</v>
      </c>
      <c r="AC186" s="201">
        <v>1</v>
      </c>
      <c r="AZ186" s="201">
        <v>1</v>
      </c>
      <c r="BA186" s="201">
        <f>IF(AZ186=1,G186,0)</f>
        <v>0</v>
      </c>
      <c r="BB186" s="201">
        <f>IF(AZ186=2,G186,0)</f>
        <v>0</v>
      </c>
      <c r="BC186" s="201">
        <f>IF(AZ186=3,G186,0)</f>
        <v>0</v>
      </c>
      <c r="BD186" s="201">
        <f>IF(AZ186=4,G186,0)</f>
        <v>0</v>
      </c>
      <c r="BE186" s="201">
        <f>IF(AZ186=5,G186,0)</f>
        <v>0</v>
      </c>
      <c r="CA186" s="228">
        <v>1</v>
      </c>
      <c r="CB186" s="228">
        <v>1</v>
      </c>
    </row>
    <row r="187" spans="1:15" ht="12.75">
      <c r="A187" s="237"/>
      <c r="B187" s="240"/>
      <c r="C187" s="658" t="s">
        <v>142</v>
      </c>
      <c r="D187" s="659"/>
      <c r="E187" s="241">
        <v>0</v>
      </c>
      <c r="F187" s="242"/>
      <c r="G187" s="243"/>
      <c r="H187" s="244"/>
      <c r="I187" s="238"/>
      <c r="J187" s="245"/>
      <c r="K187" s="238"/>
      <c r="M187" s="239" t="s">
        <v>142</v>
      </c>
      <c r="O187" s="228"/>
    </row>
    <row r="188" spans="1:15" ht="12.75">
      <c r="A188" s="237"/>
      <c r="B188" s="240"/>
      <c r="C188" s="658" t="s">
        <v>308</v>
      </c>
      <c r="D188" s="659"/>
      <c r="E188" s="241">
        <v>14.184</v>
      </c>
      <c r="F188" s="242"/>
      <c r="G188" s="243"/>
      <c r="H188" s="244"/>
      <c r="I188" s="238"/>
      <c r="J188" s="245"/>
      <c r="K188" s="238"/>
      <c r="M188" s="239" t="s">
        <v>308</v>
      </c>
      <c r="O188" s="228"/>
    </row>
    <row r="189" spans="1:15" ht="12.75">
      <c r="A189" s="237"/>
      <c r="B189" s="240"/>
      <c r="C189" s="658" t="s">
        <v>309</v>
      </c>
      <c r="D189" s="659"/>
      <c r="E189" s="241">
        <v>1.576</v>
      </c>
      <c r="F189" s="242"/>
      <c r="G189" s="243"/>
      <c r="H189" s="244"/>
      <c r="I189" s="238"/>
      <c r="J189" s="245"/>
      <c r="K189" s="238"/>
      <c r="M189" s="239" t="s">
        <v>309</v>
      </c>
      <c r="O189" s="228"/>
    </row>
    <row r="190" spans="1:57" ht="12.75">
      <c r="A190" s="246"/>
      <c r="B190" s="247" t="s">
        <v>94</v>
      </c>
      <c r="C190" s="248" t="s">
        <v>292</v>
      </c>
      <c r="D190" s="249"/>
      <c r="E190" s="250"/>
      <c r="F190" s="251"/>
      <c r="G190" s="252">
        <f>SUM(G173:G189)</f>
        <v>0</v>
      </c>
      <c r="H190" s="253"/>
      <c r="I190" s="254">
        <f>SUM(I173:I189)</f>
        <v>0.072264443</v>
      </c>
      <c r="J190" s="253"/>
      <c r="K190" s="254">
        <f>SUM(K173:K189)</f>
        <v>-12.5673223</v>
      </c>
      <c r="O190" s="228">
        <v>4</v>
      </c>
      <c r="BA190" s="255">
        <f>SUM(BA173:BA189)</f>
        <v>0</v>
      </c>
      <c r="BB190" s="255">
        <f>SUM(BB173:BB189)</f>
        <v>0</v>
      </c>
      <c r="BC190" s="255">
        <f>SUM(BC173:BC189)</f>
        <v>0</v>
      </c>
      <c r="BD190" s="255">
        <f>SUM(BD173:BD189)</f>
        <v>0</v>
      </c>
      <c r="BE190" s="255">
        <f>SUM(BE173:BE189)</f>
        <v>0</v>
      </c>
    </row>
    <row r="191" spans="1:15" ht="12.75">
      <c r="A191" s="218" t="s">
        <v>92</v>
      </c>
      <c r="B191" s="219" t="s">
        <v>310</v>
      </c>
      <c r="C191" s="220" t="s">
        <v>311</v>
      </c>
      <c r="D191" s="221"/>
      <c r="E191" s="222"/>
      <c r="F191" s="222"/>
      <c r="G191" s="223"/>
      <c r="H191" s="224"/>
      <c r="I191" s="225"/>
      <c r="J191" s="226"/>
      <c r="K191" s="227"/>
      <c r="O191" s="228">
        <v>1</v>
      </c>
    </row>
    <row r="192" spans="1:80" ht="12.75">
      <c r="A192" s="229">
        <v>38</v>
      </c>
      <c r="B192" s="230" t="s">
        <v>313</v>
      </c>
      <c r="C192" s="231" t="s">
        <v>314</v>
      </c>
      <c r="D192" s="232" t="s">
        <v>145</v>
      </c>
      <c r="E192" s="233">
        <v>1.68</v>
      </c>
      <c r="F192" s="233">
        <v>0</v>
      </c>
      <c r="G192" s="234">
        <f>E192*F192</f>
        <v>0</v>
      </c>
      <c r="H192" s="235">
        <v>0.00055</v>
      </c>
      <c r="I192" s="236">
        <f>E192*H192</f>
        <v>0.000924</v>
      </c>
      <c r="J192" s="235">
        <v>-0.117</v>
      </c>
      <c r="K192" s="236">
        <f>E192*J192</f>
        <v>-0.19656</v>
      </c>
      <c r="O192" s="228">
        <v>2</v>
      </c>
      <c r="AA192" s="201">
        <v>1</v>
      </c>
      <c r="AB192" s="201">
        <v>1</v>
      </c>
      <c r="AC192" s="201">
        <v>1</v>
      </c>
      <c r="AZ192" s="201">
        <v>1</v>
      </c>
      <c r="BA192" s="201">
        <f>IF(AZ192=1,G192,0)</f>
        <v>0</v>
      </c>
      <c r="BB192" s="201">
        <f>IF(AZ192=2,G192,0)</f>
        <v>0</v>
      </c>
      <c r="BC192" s="201">
        <f>IF(AZ192=3,G192,0)</f>
        <v>0</v>
      </c>
      <c r="BD192" s="201">
        <f>IF(AZ192=4,G192,0)</f>
        <v>0</v>
      </c>
      <c r="BE192" s="201">
        <f>IF(AZ192=5,G192,0)</f>
        <v>0</v>
      </c>
      <c r="CA192" s="228">
        <v>1</v>
      </c>
      <c r="CB192" s="228">
        <v>1</v>
      </c>
    </row>
    <row r="193" spans="1:15" ht="12.75">
      <c r="A193" s="237"/>
      <c r="B193" s="240"/>
      <c r="C193" s="658" t="s">
        <v>315</v>
      </c>
      <c r="D193" s="659"/>
      <c r="E193" s="241">
        <v>1.68</v>
      </c>
      <c r="F193" s="242"/>
      <c r="G193" s="243"/>
      <c r="H193" s="244"/>
      <c r="I193" s="238"/>
      <c r="J193" s="245"/>
      <c r="K193" s="238"/>
      <c r="M193" s="239" t="s">
        <v>315</v>
      </c>
      <c r="O193" s="228"/>
    </row>
    <row r="194" spans="1:80" ht="12.75">
      <c r="A194" s="229">
        <v>39</v>
      </c>
      <c r="B194" s="230" t="s">
        <v>316</v>
      </c>
      <c r="C194" s="231" t="s">
        <v>317</v>
      </c>
      <c r="D194" s="232" t="s">
        <v>135</v>
      </c>
      <c r="E194" s="233">
        <v>2</v>
      </c>
      <c r="F194" s="233">
        <v>0</v>
      </c>
      <c r="G194" s="234">
        <f>E194*F194</f>
        <v>0</v>
      </c>
      <c r="H194" s="235">
        <v>0.00049</v>
      </c>
      <c r="I194" s="236">
        <f>E194*H194</f>
        <v>0.00098</v>
      </c>
      <c r="J194" s="235">
        <v>-0.031</v>
      </c>
      <c r="K194" s="236">
        <f>E194*J194</f>
        <v>-0.062</v>
      </c>
      <c r="O194" s="228">
        <v>2</v>
      </c>
      <c r="AA194" s="201">
        <v>1</v>
      </c>
      <c r="AB194" s="201">
        <v>1</v>
      </c>
      <c r="AC194" s="201">
        <v>1</v>
      </c>
      <c r="AZ194" s="201">
        <v>1</v>
      </c>
      <c r="BA194" s="201">
        <f>IF(AZ194=1,G194,0)</f>
        <v>0</v>
      </c>
      <c r="BB194" s="201">
        <f>IF(AZ194=2,G194,0)</f>
        <v>0</v>
      </c>
      <c r="BC194" s="201">
        <f>IF(AZ194=3,G194,0)</f>
        <v>0</v>
      </c>
      <c r="BD194" s="201">
        <f>IF(AZ194=4,G194,0)</f>
        <v>0</v>
      </c>
      <c r="BE194" s="201">
        <f>IF(AZ194=5,G194,0)</f>
        <v>0</v>
      </c>
      <c r="CA194" s="228">
        <v>1</v>
      </c>
      <c r="CB194" s="228">
        <v>1</v>
      </c>
    </row>
    <row r="195" spans="1:80" ht="12.75">
      <c r="A195" s="229">
        <v>40</v>
      </c>
      <c r="B195" s="230" t="s">
        <v>318</v>
      </c>
      <c r="C195" s="231" t="s">
        <v>319</v>
      </c>
      <c r="D195" s="232" t="s">
        <v>155</v>
      </c>
      <c r="E195" s="233">
        <v>4</v>
      </c>
      <c r="F195" s="233">
        <v>0</v>
      </c>
      <c r="G195" s="234">
        <f>E195*F195</f>
        <v>0</v>
      </c>
      <c r="H195" s="235">
        <v>0.00049</v>
      </c>
      <c r="I195" s="236">
        <f>E195*H195</f>
        <v>0.00196</v>
      </c>
      <c r="J195" s="235">
        <v>-0.027</v>
      </c>
      <c r="K195" s="236">
        <f>E195*J195</f>
        <v>-0.108</v>
      </c>
      <c r="O195" s="228">
        <v>2</v>
      </c>
      <c r="AA195" s="201">
        <v>1</v>
      </c>
      <c r="AB195" s="201">
        <v>1</v>
      </c>
      <c r="AC195" s="201">
        <v>1</v>
      </c>
      <c r="AZ195" s="201">
        <v>1</v>
      </c>
      <c r="BA195" s="201">
        <f>IF(AZ195=1,G195,0)</f>
        <v>0</v>
      </c>
      <c r="BB195" s="201">
        <f>IF(AZ195=2,G195,0)</f>
        <v>0</v>
      </c>
      <c r="BC195" s="201">
        <f>IF(AZ195=3,G195,0)</f>
        <v>0</v>
      </c>
      <c r="BD195" s="201">
        <f>IF(AZ195=4,G195,0)</f>
        <v>0</v>
      </c>
      <c r="BE195" s="201">
        <f>IF(AZ195=5,G195,0)</f>
        <v>0</v>
      </c>
      <c r="CA195" s="228">
        <v>1</v>
      </c>
      <c r="CB195" s="228">
        <v>1</v>
      </c>
    </row>
    <row r="196" spans="1:15" ht="12.75">
      <c r="A196" s="237"/>
      <c r="B196" s="240"/>
      <c r="C196" s="658" t="s">
        <v>183</v>
      </c>
      <c r="D196" s="659"/>
      <c r="E196" s="241">
        <v>4</v>
      </c>
      <c r="F196" s="242"/>
      <c r="G196" s="243"/>
      <c r="H196" s="244"/>
      <c r="I196" s="238"/>
      <c r="J196" s="245"/>
      <c r="K196" s="238"/>
      <c r="M196" s="239">
        <v>4</v>
      </c>
      <c r="O196" s="228"/>
    </row>
    <row r="197" spans="1:80" ht="12.75">
      <c r="A197" s="229">
        <v>41</v>
      </c>
      <c r="B197" s="230" t="s">
        <v>320</v>
      </c>
      <c r="C197" s="231" t="s">
        <v>321</v>
      </c>
      <c r="D197" s="232" t="s">
        <v>155</v>
      </c>
      <c r="E197" s="233">
        <v>4.5</v>
      </c>
      <c r="F197" s="233">
        <v>0</v>
      </c>
      <c r="G197" s="234">
        <f>E197*F197</f>
        <v>0</v>
      </c>
      <c r="H197" s="235">
        <v>0.04957</v>
      </c>
      <c r="I197" s="236">
        <f>E197*H197</f>
        <v>0.223065</v>
      </c>
      <c r="J197" s="235">
        <v>0</v>
      </c>
      <c r="K197" s="236">
        <f>E197*J197</f>
        <v>0</v>
      </c>
      <c r="O197" s="228">
        <v>2</v>
      </c>
      <c r="AA197" s="201">
        <v>1</v>
      </c>
      <c r="AB197" s="201">
        <v>0</v>
      </c>
      <c r="AC197" s="201">
        <v>0</v>
      </c>
      <c r="AZ197" s="201">
        <v>1</v>
      </c>
      <c r="BA197" s="201">
        <f>IF(AZ197=1,G197,0)</f>
        <v>0</v>
      </c>
      <c r="BB197" s="201">
        <f>IF(AZ197=2,G197,0)</f>
        <v>0</v>
      </c>
      <c r="BC197" s="201">
        <f>IF(AZ197=3,G197,0)</f>
        <v>0</v>
      </c>
      <c r="BD197" s="201">
        <f>IF(AZ197=4,G197,0)</f>
        <v>0</v>
      </c>
      <c r="BE197" s="201">
        <f>IF(AZ197=5,G197,0)</f>
        <v>0</v>
      </c>
      <c r="CA197" s="228">
        <v>1</v>
      </c>
      <c r="CB197" s="228">
        <v>0</v>
      </c>
    </row>
    <row r="198" spans="1:15" ht="12.75">
      <c r="A198" s="237"/>
      <c r="B198" s="240"/>
      <c r="C198" s="658" t="s">
        <v>322</v>
      </c>
      <c r="D198" s="659"/>
      <c r="E198" s="241">
        <v>4.5</v>
      </c>
      <c r="F198" s="242"/>
      <c r="G198" s="243"/>
      <c r="H198" s="244"/>
      <c r="I198" s="238"/>
      <c r="J198" s="245"/>
      <c r="K198" s="238"/>
      <c r="M198" s="239" t="s">
        <v>322</v>
      </c>
      <c r="O198" s="228"/>
    </row>
    <row r="199" spans="1:80" ht="12.75">
      <c r="A199" s="229">
        <v>42</v>
      </c>
      <c r="B199" s="230" t="s">
        <v>323</v>
      </c>
      <c r="C199" s="231" t="s">
        <v>324</v>
      </c>
      <c r="D199" s="232" t="s">
        <v>145</v>
      </c>
      <c r="E199" s="233">
        <v>7</v>
      </c>
      <c r="F199" s="233">
        <v>0</v>
      </c>
      <c r="G199" s="234">
        <f>E199*F199</f>
        <v>0</v>
      </c>
      <c r="H199" s="235">
        <v>0</v>
      </c>
      <c r="I199" s="236">
        <f>E199*H199</f>
        <v>0</v>
      </c>
      <c r="J199" s="235">
        <v>-0.004</v>
      </c>
      <c r="K199" s="236">
        <f>E199*J199</f>
        <v>-0.028</v>
      </c>
      <c r="O199" s="228">
        <v>2</v>
      </c>
      <c r="AA199" s="201">
        <v>1</v>
      </c>
      <c r="AB199" s="201">
        <v>1</v>
      </c>
      <c r="AC199" s="201">
        <v>1</v>
      </c>
      <c r="AZ199" s="201">
        <v>1</v>
      </c>
      <c r="BA199" s="201">
        <f>IF(AZ199=1,G199,0)</f>
        <v>0</v>
      </c>
      <c r="BB199" s="201">
        <f>IF(AZ199=2,G199,0)</f>
        <v>0</v>
      </c>
      <c r="BC199" s="201">
        <f>IF(AZ199=3,G199,0)</f>
        <v>0</v>
      </c>
      <c r="BD199" s="201">
        <f>IF(AZ199=4,G199,0)</f>
        <v>0</v>
      </c>
      <c r="BE199" s="201">
        <f>IF(AZ199=5,G199,0)</f>
        <v>0</v>
      </c>
      <c r="CA199" s="228">
        <v>1</v>
      </c>
      <c r="CB199" s="228">
        <v>1</v>
      </c>
    </row>
    <row r="200" spans="1:15" ht="12.75">
      <c r="A200" s="237"/>
      <c r="B200" s="240"/>
      <c r="C200" s="658" t="s">
        <v>204</v>
      </c>
      <c r="D200" s="659"/>
      <c r="E200" s="241">
        <v>7</v>
      </c>
      <c r="F200" s="242"/>
      <c r="G200" s="243"/>
      <c r="H200" s="244"/>
      <c r="I200" s="238"/>
      <c r="J200" s="245"/>
      <c r="K200" s="238"/>
      <c r="M200" s="239" t="s">
        <v>204</v>
      </c>
      <c r="O200" s="228"/>
    </row>
    <row r="201" spans="1:80" ht="12.75">
      <c r="A201" s="229">
        <v>43</v>
      </c>
      <c r="B201" s="230" t="s">
        <v>325</v>
      </c>
      <c r="C201" s="231" t="s">
        <v>326</v>
      </c>
      <c r="D201" s="232" t="s">
        <v>145</v>
      </c>
      <c r="E201" s="233">
        <v>87.6333</v>
      </c>
      <c r="F201" s="233">
        <v>0</v>
      </c>
      <c r="G201" s="234">
        <f>E201*F201</f>
        <v>0</v>
      </c>
      <c r="H201" s="235">
        <v>0</v>
      </c>
      <c r="I201" s="236">
        <f>E201*H201</f>
        <v>0</v>
      </c>
      <c r="J201" s="235">
        <v>-0.046</v>
      </c>
      <c r="K201" s="236">
        <f>E201*J201</f>
        <v>-4.0311318</v>
      </c>
      <c r="O201" s="228">
        <v>2</v>
      </c>
      <c r="AA201" s="201">
        <v>1</v>
      </c>
      <c r="AB201" s="201">
        <v>1</v>
      </c>
      <c r="AC201" s="201">
        <v>1</v>
      </c>
      <c r="AZ201" s="201">
        <v>1</v>
      </c>
      <c r="BA201" s="201">
        <f>IF(AZ201=1,G201,0)</f>
        <v>0</v>
      </c>
      <c r="BB201" s="201">
        <f>IF(AZ201=2,G201,0)</f>
        <v>0</v>
      </c>
      <c r="BC201" s="201">
        <f>IF(AZ201=3,G201,0)</f>
        <v>0</v>
      </c>
      <c r="BD201" s="201">
        <f>IF(AZ201=4,G201,0)</f>
        <v>0</v>
      </c>
      <c r="BE201" s="201">
        <f>IF(AZ201=5,G201,0)</f>
        <v>0</v>
      </c>
      <c r="CA201" s="228">
        <v>1</v>
      </c>
      <c r="CB201" s="228">
        <v>1</v>
      </c>
    </row>
    <row r="202" spans="1:15" ht="12.75">
      <c r="A202" s="237"/>
      <c r="B202" s="240"/>
      <c r="C202" s="658" t="s">
        <v>142</v>
      </c>
      <c r="D202" s="659"/>
      <c r="E202" s="241">
        <v>0</v>
      </c>
      <c r="F202" s="242"/>
      <c r="G202" s="243"/>
      <c r="H202" s="244"/>
      <c r="I202" s="238"/>
      <c r="J202" s="245"/>
      <c r="K202" s="238"/>
      <c r="M202" s="239" t="s">
        <v>142</v>
      </c>
      <c r="O202" s="228"/>
    </row>
    <row r="203" spans="1:15" ht="22.5">
      <c r="A203" s="237"/>
      <c r="B203" s="240"/>
      <c r="C203" s="658" t="s">
        <v>327</v>
      </c>
      <c r="D203" s="659"/>
      <c r="E203" s="241">
        <v>102.5863</v>
      </c>
      <c r="F203" s="242"/>
      <c r="G203" s="243"/>
      <c r="H203" s="244"/>
      <c r="I203" s="238"/>
      <c r="J203" s="245"/>
      <c r="K203" s="238"/>
      <c r="M203" s="239" t="s">
        <v>327</v>
      </c>
      <c r="O203" s="228"/>
    </row>
    <row r="204" spans="1:15" ht="12.75">
      <c r="A204" s="237"/>
      <c r="B204" s="240"/>
      <c r="C204" s="658" t="s">
        <v>328</v>
      </c>
      <c r="D204" s="659"/>
      <c r="E204" s="241">
        <v>-14.953</v>
      </c>
      <c r="F204" s="242"/>
      <c r="G204" s="243"/>
      <c r="H204" s="244"/>
      <c r="I204" s="238"/>
      <c r="J204" s="245"/>
      <c r="K204" s="238"/>
      <c r="M204" s="239" t="s">
        <v>328</v>
      </c>
      <c r="O204" s="228"/>
    </row>
    <row r="205" spans="1:80" ht="12.75">
      <c r="A205" s="229">
        <v>44</v>
      </c>
      <c r="B205" s="230" t="s">
        <v>329</v>
      </c>
      <c r="C205" s="231" t="s">
        <v>330</v>
      </c>
      <c r="D205" s="232" t="s">
        <v>145</v>
      </c>
      <c r="E205" s="233">
        <v>33</v>
      </c>
      <c r="F205" s="233">
        <v>0</v>
      </c>
      <c r="G205" s="234">
        <f>E205*F205</f>
        <v>0</v>
      </c>
      <c r="H205" s="235">
        <v>0</v>
      </c>
      <c r="I205" s="236">
        <f>E205*H205</f>
        <v>0</v>
      </c>
      <c r="J205" s="235">
        <v>-0.068</v>
      </c>
      <c r="K205" s="236">
        <f>E205*J205</f>
        <v>-2.244</v>
      </c>
      <c r="O205" s="228">
        <v>2</v>
      </c>
      <c r="AA205" s="201">
        <v>1</v>
      </c>
      <c r="AB205" s="201">
        <v>1</v>
      </c>
      <c r="AC205" s="201">
        <v>1</v>
      </c>
      <c r="AZ205" s="201">
        <v>1</v>
      </c>
      <c r="BA205" s="201">
        <f>IF(AZ205=1,G205,0)</f>
        <v>0</v>
      </c>
      <c r="BB205" s="201">
        <f>IF(AZ205=2,G205,0)</f>
        <v>0</v>
      </c>
      <c r="BC205" s="201">
        <f>IF(AZ205=3,G205,0)</f>
        <v>0</v>
      </c>
      <c r="BD205" s="201">
        <f>IF(AZ205=4,G205,0)</f>
        <v>0</v>
      </c>
      <c r="BE205" s="201">
        <f>IF(AZ205=5,G205,0)</f>
        <v>0</v>
      </c>
      <c r="CA205" s="228">
        <v>1</v>
      </c>
      <c r="CB205" s="228">
        <v>1</v>
      </c>
    </row>
    <row r="206" spans="1:15" ht="12.75">
      <c r="A206" s="237"/>
      <c r="B206" s="240"/>
      <c r="C206" s="658" t="s">
        <v>331</v>
      </c>
      <c r="D206" s="659"/>
      <c r="E206" s="241">
        <v>0</v>
      </c>
      <c r="F206" s="242"/>
      <c r="G206" s="243"/>
      <c r="H206" s="244"/>
      <c r="I206" s="238"/>
      <c r="J206" s="245"/>
      <c r="K206" s="238"/>
      <c r="M206" s="239" t="s">
        <v>331</v>
      </c>
      <c r="O206" s="228"/>
    </row>
    <row r="207" spans="1:15" ht="12.75">
      <c r="A207" s="237"/>
      <c r="B207" s="240"/>
      <c r="C207" s="658" t="s">
        <v>142</v>
      </c>
      <c r="D207" s="659"/>
      <c r="E207" s="241">
        <v>0</v>
      </c>
      <c r="F207" s="242"/>
      <c r="G207" s="243"/>
      <c r="H207" s="244"/>
      <c r="I207" s="238"/>
      <c r="J207" s="245"/>
      <c r="K207" s="238"/>
      <c r="M207" s="239" t="s">
        <v>142</v>
      </c>
      <c r="O207" s="228"/>
    </row>
    <row r="208" spans="1:15" ht="12.75">
      <c r="A208" s="237"/>
      <c r="B208" s="240"/>
      <c r="C208" s="658" t="s">
        <v>332</v>
      </c>
      <c r="D208" s="659"/>
      <c r="E208" s="241">
        <v>33</v>
      </c>
      <c r="F208" s="242"/>
      <c r="G208" s="243"/>
      <c r="H208" s="244"/>
      <c r="I208" s="238"/>
      <c r="J208" s="245"/>
      <c r="K208" s="238"/>
      <c r="M208" s="239" t="s">
        <v>332</v>
      </c>
      <c r="O208" s="228"/>
    </row>
    <row r="209" spans="1:57" ht="12.75">
      <c r="A209" s="246"/>
      <c r="B209" s="247" t="s">
        <v>94</v>
      </c>
      <c r="C209" s="248" t="s">
        <v>312</v>
      </c>
      <c r="D209" s="249"/>
      <c r="E209" s="250"/>
      <c r="F209" s="251"/>
      <c r="G209" s="252">
        <f>SUM(G191:G208)</f>
        <v>0</v>
      </c>
      <c r="H209" s="253"/>
      <c r="I209" s="254">
        <f>SUM(I191:I208)</f>
        <v>0.22692900000000002</v>
      </c>
      <c r="J209" s="253"/>
      <c r="K209" s="254">
        <f>SUM(K191:K208)</f>
        <v>-6.669691800000001</v>
      </c>
      <c r="O209" s="228">
        <v>4</v>
      </c>
      <c r="BA209" s="255">
        <f>SUM(BA191:BA208)</f>
        <v>0</v>
      </c>
      <c r="BB209" s="255">
        <f>SUM(BB191:BB208)</f>
        <v>0</v>
      </c>
      <c r="BC209" s="255">
        <f>SUM(BC191:BC208)</f>
        <v>0</v>
      </c>
      <c r="BD209" s="255">
        <f>SUM(BD191:BD208)</f>
        <v>0</v>
      </c>
      <c r="BE209" s="255">
        <f>SUM(BE191:BE208)</f>
        <v>0</v>
      </c>
    </row>
    <row r="210" spans="1:15" ht="12.75">
      <c r="A210" s="218" t="s">
        <v>92</v>
      </c>
      <c r="B210" s="219" t="s">
        <v>333</v>
      </c>
      <c r="C210" s="220" t="s">
        <v>334</v>
      </c>
      <c r="D210" s="221"/>
      <c r="E210" s="222"/>
      <c r="F210" s="222"/>
      <c r="G210" s="223"/>
      <c r="H210" s="224"/>
      <c r="I210" s="225"/>
      <c r="J210" s="226"/>
      <c r="K210" s="227"/>
      <c r="O210" s="228">
        <v>1</v>
      </c>
    </row>
    <row r="211" spans="1:80" ht="12.75">
      <c r="A211" s="229">
        <v>45</v>
      </c>
      <c r="B211" s="230" t="s">
        <v>336</v>
      </c>
      <c r="C211" s="231" t="s">
        <v>337</v>
      </c>
      <c r="D211" s="232" t="s">
        <v>138</v>
      </c>
      <c r="E211" s="233">
        <v>13.638646778</v>
      </c>
      <c r="F211" s="233">
        <v>0</v>
      </c>
      <c r="G211" s="234">
        <f>E211*F211</f>
        <v>0</v>
      </c>
      <c r="H211" s="235">
        <v>0</v>
      </c>
      <c r="I211" s="236">
        <f>E211*H211</f>
        <v>0</v>
      </c>
      <c r="J211" s="235"/>
      <c r="K211" s="236">
        <f>E211*J211</f>
        <v>0</v>
      </c>
      <c r="O211" s="228">
        <v>2</v>
      </c>
      <c r="AA211" s="201">
        <v>7</v>
      </c>
      <c r="AB211" s="201">
        <v>1</v>
      </c>
      <c r="AC211" s="201">
        <v>2</v>
      </c>
      <c r="AZ211" s="201">
        <v>1</v>
      </c>
      <c r="BA211" s="201">
        <f>IF(AZ211=1,G211,0)</f>
        <v>0</v>
      </c>
      <c r="BB211" s="201">
        <f>IF(AZ211=2,G211,0)</f>
        <v>0</v>
      </c>
      <c r="BC211" s="201">
        <f>IF(AZ211=3,G211,0)</f>
        <v>0</v>
      </c>
      <c r="BD211" s="201">
        <f>IF(AZ211=4,G211,0)</f>
        <v>0</v>
      </c>
      <c r="BE211" s="201">
        <f>IF(AZ211=5,G211,0)</f>
        <v>0</v>
      </c>
      <c r="CA211" s="228">
        <v>7</v>
      </c>
      <c r="CB211" s="228">
        <v>1</v>
      </c>
    </row>
    <row r="212" spans="1:57" ht="12.75">
      <c r="A212" s="246"/>
      <c r="B212" s="247" t="s">
        <v>94</v>
      </c>
      <c r="C212" s="248" t="s">
        <v>335</v>
      </c>
      <c r="D212" s="249"/>
      <c r="E212" s="250"/>
      <c r="F212" s="251"/>
      <c r="G212" s="252">
        <f>SUM(G210:G211)</f>
        <v>0</v>
      </c>
      <c r="H212" s="253"/>
      <c r="I212" s="254">
        <f>SUM(I210:I211)</f>
        <v>0</v>
      </c>
      <c r="J212" s="253"/>
      <c r="K212" s="254">
        <f>SUM(K210:K211)</f>
        <v>0</v>
      </c>
      <c r="O212" s="228">
        <v>4</v>
      </c>
      <c r="BA212" s="255">
        <f>SUM(BA210:BA211)</f>
        <v>0</v>
      </c>
      <c r="BB212" s="255">
        <f>SUM(BB210:BB211)</f>
        <v>0</v>
      </c>
      <c r="BC212" s="255">
        <f>SUM(BC210:BC211)</f>
        <v>0</v>
      </c>
      <c r="BD212" s="255">
        <f>SUM(BD210:BD211)</f>
        <v>0</v>
      </c>
      <c r="BE212" s="255">
        <f>SUM(BE210:BE211)</f>
        <v>0</v>
      </c>
    </row>
    <row r="213" spans="1:15" ht="12.75">
      <c r="A213" s="218" t="s">
        <v>92</v>
      </c>
      <c r="B213" s="219" t="s">
        <v>338</v>
      </c>
      <c r="C213" s="220" t="s">
        <v>339</v>
      </c>
      <c r="D213" s="221"/>
      <c r="E213" s="222"/>
      <c r="F213" s="222"/>
      <c r="G213" s="223"/>
      <c r="H213" s="224"/>
      <c r="I213" s="225"/>
      <c r="J213" s="226"/>
      <c r="K213" s="227"/>
      <c r="O213" s="228">
        <v>1</v>
      </c>
    </row>
    <row r="214" spans="1:80" ht="22.5">
      <c r="A214" s="229">
        <v>46</v>
      </c>
      <c r="B214" s="230" t="s">
        <v>341</v>
      </c>
      <c r="C214" s="231" t="s">
        <v>823</v>
      </c>
      <c r="D214" s="232" t="s">
        <v>145</v>
      </c>
      <c r="E214" s="233">
        <v>44.88</v>
      </c>
      <c r="F214" s="233">
        <v>0</v>
      </c>
      <c r="G214" s="234">
        <f>E214*F214</f>
        <v>0</v>
      </c>
      <c r="H214" s="235">
        <v>0.0034</v>
      </c>
      <c r="I214" s="236">
        <f>E214*H214</f>
        <v>0.152592</v>
      </c>
      <c r="J214" s="235">
        <v>0</v>
      </c>
      <c r="K214" s="236">
        <f>E214*J214</f>
        <v>0</v>
      </c>
      <c r="O214" s="228">
        <v>2</v>
      </c>
      <c r="AA214" s="201">
        <v>1</v>
      </c>
      <c r="AB214" s="201">
        <v>7</v>
      </c>
      <c r="AC214" s="201">
        <v>7</v>
      </c>
      <c r="AZ214" s="201">
        <v>2</v>
      </c>
      <c r="BA214" s="201">
        <f>IF(AZ214=1,G214,0)</f>
        <v>0</v>
      </c>
      <c r="BB214" s="201">
        <f>IF(AZ214=2,G214,0)</f>
        <v>0</v>
      </c>
      <c r="BC214" s="201">
        <f>IF(AZ214=3,G214,0)</f>
        <v>0</v>
      </c>
      <c r="BD214" s="201">
        <f>IF(AZ214=4,G214,0)</f>
        <v>0</v>
      </c>
      <c r="BE214" s="201">
        <f>IF(AZ214=5,G214,0)</f>
        <v>0</v>
      </c>
      <c r="CA214" s="228">
        <v>1</v>
      </c>
      <c r="CB214" s="228">
        <v>7</v>
      </c>
    </row>
    <row r="215" spans="1:15" ht="12.75">
      <c r="A215" s="237"/>
      <c r="B215" s="240"/>
      <c r="C215" s="658" t="s">
        <v>342</v>
      </c>
      <c r="D215" s="659"/>
      <c r="E215" s="241">
        <v>0</v>
      </c>
      <c r="F215" s="242"/>
      <c r="G215" s="243"/>
      <c r="H215" s="244"/>
      <c r="I215" s="238"/>
      <c r="J215" s="245"/>
      <c r="K215" s="238"/>
      <c r="M215" s="239" t="s">
        <v>342</v>
      </c>
      <c r="O215" s="228"/>
    </row>
    <row r="216" spans="1:15" ht="12.75">
      <c r="A216" s="237"/>
      <c r="B216" s="240"/>
      <c r="C216" s="658" t="s">
        <v>142</v>
      </c>
      <c r="D216" s="659"/>
      <c r="E216" s="241">
        <v>0</v>
      </c>
      <c r="F216" s="242"/>
      <c r="G216" s="243"/>
      <c r="H216" s="244"/>
      <c r="I216" s="238"/>
      <c r="J216" s="245"/>
      <c r="K216" s="238"/>
      <c r="M216" s="239" t="s">
        <v>142</v>
      </c>
      <c r="O216" s="228"/>
    </row>
    <row r="217" spans="1:15" ht="12.75">
      <c r="A217" s="237"/>
      <c r="B217" s="240"/>
      <c r="C217" s="658" t="s">
        <v>267</v>
      </c>
      <c r="D217" s="659"/>
      <c r="E217" s="241">
        <v>24.7</v>
      </c>
      <c r="F217" s="242"/>
      <c r="G217" s="243"/>
      <c r="H217" s="244"/>
      <c r="I217" s="238"/>
      <c r="J217" s="245"/>
      <c r="K217" s="238"/>
      <c r="M217" s="239" t="s">
        <v>267</v>
      </c>
      <c r="O217" s="228"/>
    </row>
    <row r="218" spans="1:15" ht="12.75">
      <c r="A218" s="237"/>
      <c r="B218" s="240"/>
      <c r="C218" s="658" t="s">
        <v>343</v>
      </c>
      <c r="D218" s="659"/>
      <c r="E218" s="241">
        <v>4.94</v>
      </c>
      <c r="F218" s="242"/>
      <c r="G218" s="243"/>
      <c r="H218" s="244"/>
      <c r="I218" s="238"/>
      <c r="J218" s="245"/>
      <c r="K218" s="238"/>
      <c r="M218" s="239" t="s">
        <v>343</v>
      </c>
      <c r="O218" s="228"/>
    </row>
    <row r="219" spans="1:15" ht="12.75">
      <c r="A219" s="237"/>
      <c r="B219" s="240"/>
      <c r="C219" s="658" t="s">
        <v>344</v>
      </c>
      <c r="D219" s="659"/>
      <c r="E219" s="241">
        <v>0</v>
      </c>
      <c r="F219" s="242"/>
      <c r="G219" s="243"/>
      <c r="H219" s="244"/>
      <c r="I219" s="238"/>
      <c r="J219" s="245"/>
      <c r="K219" s="238"/>
      <c r="M219" s="239" t="s">
        <v>344</v>
      </c>
      <c r="O219" s="228"/>
    </row>
    <row r="220" spans="1:15" ht="12.75">
      <c r="A220" s="237"/>
      <c r="B220" s="240"/>
      <c r="C220" s="658" t="s">
        <v>142</v>
      </c>
      <c r="D220" s="659"/>
      <c r="E220" s="241">
        <v>0</v>
      </c>
      <c r="F220" s="242"/>
      <c r="G220" s="243"/>
      <c r="H220" s="244"/>
      <c r="I220" s="238"/>
      <c r="J220" s="245"/>
      <c r="K220" s="238"/>
      <c r="M220" s="239" t="s">
        <v>142</v>
      </c>
      <c r="O220" s="228"/>
    </row>
    <row r="221" spans="1:15" ht="22.5">
      <c r="A221" s="237"/>
      <c r="B221" s="240"/>
      <c r="C221" s="658" t="s">
        <v>345</v>
      </c>
      <c r="D221" s="659"/>
      <c r="E221" s="241">
        <v>15.24</v>
      </c>
      <c r="F221" s="242"/>
      <c r="G221" s="243"/>
      <c r="H221" s="244"/>
      <c r="I221" s="238"/>
      <c r="J221" s="245"/>
      <c r="K221" s="238"/>
      <c r="M221" s="239" t="s">
        <v>345</v>
      </c>
      <c r="O221" s="228"/>
    </row>
    <row r="222" spans="1:80" ht="12.75">
      <c r="A222" s="229">
        <v>47</v>
      </c>
      <c r="B222" s="230" t="s">
        <v>346</v>
      </c>
      <c r="C222" s="231" t="s">
        <v>347</v>
      </c>
      <c r="D222" s="232" t="s">
        <v>12</v>
      </c>
      <c r="E222" s="233"/>
      <c r="F222" s="233">
        <v>0</v>
      </c>
      <c r="G222" s="234">
        <f>E222*F222</f>
        <v>0</v>
      </c>
      <c r="H222" s="235">
        <v>0</v>
      </c>
      <c r="I222" s="236">
        <f>E222*H222</f>
        <v>0</v>
      </c>
      <c r="J222" s="235"/>
      <c r="K222" s="236">
        <f>E222*J222</f>
        <v>0</v>
      </c>
      <c r="O222" s="228">
        <v>2</v>
      </c>
      <c r="AA222" s="201">
        <v>7</v>
      </c>
      <c r="AB222" s="201">
        <v>1002</v>
      </c>
      <c r="AC222" s="201">
        <v>5</v>
      </c>
      <c r="AZ222" s="201">
        <v>2</v>
      </c>
      <c r="BA222" s="201">
        <f>IF(AZ222=1,G222,0)</f>
        <v>0</v>
      </c>
      <c r="BB222" s="201">
        <f>IF(AZ222=2,G222,0)</f>
        <v>0</v>
      </c>
      <c r="BC222" s="201">
        <f>IF(AZ222=3,G222,0)</f>
        <v>0</v>
      </c>
      <c r="BD222" s="201">
        <f>IF(AZ222=4,G222,0)</f>
        <v>0</v>
      </c>
      <c r="BE222" s="201">
        <f>IF(AZ222=5,G222,0)</f>
        <v>0</v>
      </c>
      <c r="CA222" s="228">
        <v>7</v>
      </c>
      <c r="CB222" s="228">
        <v>1002</v>
      </c>
    </row>
    <row r="223" spans="1:57" ht="12.75">
      <c r="A223" s="246"/>
      <c r="B223" s="247" t="s">
        <v>94</v>
      </c>
      <c r="C223" s="248" t="s">
        <v>340</v>
      </c>
      <c r="D223" s="249"/>
      <c r="E223" s="250"/>
      <c r="F223" s="251"/>
      <c r="G223" s="252">
        <f>SUM(G213:G222)</f>
        <v>0</v>
      </c>
      <c r="H223" s="253"/>
      <c r="I223" s="254">
        <f>SUM(I213:I222)</f>
        <v>0.152592</v>
      </c>
      <c r="J223" s="253"/>
      <c r="K223" s="254">
        <f>SUM(K213:K222)</f>
        <v>0</v>
      </c>
      <c r="O223" s="228">
        <v>4</v>
      </c>
      <c r="BA223" s="255">
        <f>SUM(BA213:BA222)</f>
        <v>0</v>
      </c>
      <c r="BB223" s="255">
        <f>SUM(BB213:BB222)</f>
        <v>0</v>
      </c>
      <c r="BC223" s="255">
        <f>SUM(BC213:BC222)</f>
        <v>0</v>
      </c>
      <c r="BD223" s="255">
        <f>SUM(BD213:BD222)</f>
        <v>0</v>
      </c>
      <c r="BE223" s="255">
        <f>SUM(BE213:BE222)</f>
        <v>0</v>
      </c>
    </row>
    <row r="224" spans="1:15" ht="12.75">
      <c r="A224" s="218" t="s">
        <v>92</v>
      </c>
      <c r="B224" s="219" t="s">
        <v>348</v>
      </c>
      <c r="C224" s="220" t="s">
        <v>349</v>
      </c>
      <c r="D224" s="221"/>
      <c r="E224" s="222"/>
      <c r="F224" s="222"/>
      <c r="G224" s="223"/>
      <c r="H224" s="224"/>
      <c r="I224" s="225"/>
      <c r="J224" s="226"/>
      <c r="K224" s="227"/>
      <c r="O224" s="228">
        <v>1</v>
      </c>
    </row>
    <row r="225" spans="1:80" ht="33.75">
      <c r="A225" s="229">
        <v>48</v>
      </c>
      <c r="B225" s="230" t="s">
        <v>351</v>
      </c>
      <c r="C225" s="231" t="s">
        <v>839</v>
      </c>
      <c r="D225" s="232" t="s">
        <v>135</v>
      </c>
      <c r="E225" s="233">
        <v>5</v>
      </c>
      <c r="F225" s="233">
        <v>0</v>
      </c>
      <c r="G225" s="234">
        <f>E225*F225</f>
        <v>0</v>
      </c>
      <c r="H225" s="235">
        <v>0</v>
      </c>
      <c r="I225" s="236">
        <f>E225*H225</f>
        <v>0</v>
      </c>
      <c r="J225" s="235"/>
      <c r="K225" s="236">
        <f>E225*J225</f>
        <v>0</v>
      </c>
      <c r="O225" s="228">
        <v>2</v>
      </c>
      <c r="AA225" s="201">
        <v>12</v>
      </c>
      <c r="AB225" s="201">
        <v>0</v>
      </c>
      <c r="AC225" s="201">
        <v>103</v>
      </c>
      <c r="AZ225" s="201">
        <v>2</v>
      </c>
      <c r="BA225" s="201">
        <f>IF(AZ225=1,G225,0)</f>
        <v>0</v>
      </c>
      <c r="BB225" s="201">
        <f>IF(AZ225=2,G225,0)</f>
        <v>0</v>
      </c>
      <c r="BC225" s="201">
        <f>IF(AZ225=3,G225,0)</f>
        <v>0</v>
      </c>
      <c r="BD225" s="201">
        <f>IF(AZ225=4,G225,0)</f>
        <v>0</v>
      </c>
      <c r="BE225" s="201">
        <f>IF(AZ225=5,G225,0)</f>
        <v>0</v>
      </c>
      <c r="CA225" s="228">
        <v>12</v>
      </c>
      <c r="CB225" s="228">
        <v>0</v>
      </c>
    </row>
    <row r="226" spans="1:80" ht="33.75">
      <c r="A226" s="229">
        <v>49</v>
      </c>
      <c r="B226" s="230" t="s">
        <v>352</v>
      </c>
      <c r="C226" s="231" t="s">
        <v>840</v>
      </c>
      <c r="D226" s="232" t="s">
        <v>135</v>
      </c>
      <c r="E226" s="233">
        <v>1</v>
      </c>
      <c r="F226" s="233">
        <v>0</v>
      </c>
      <c r="G226" s="234">
        <f>E226*F226</f>
        <v>0</v>
      </c>
      <c r="H226" s="235">
        <v>0</v>
      </c>
      <c r="I226" s="236">
        <f>E226*H226</f>
        <v>0</v>
      </c>
      <c r="J226" s="235"/>
      <c r="K226" s="236">
        <f>E226*J226</f>
        <v>0</v>
      </c>
      <c r="O226" s="228">
        <v>2</v>
      </c>
      <c r="AA226" s="201">
        <v>12</v>
      </c>
      <c r="AB226" s="201">
        <v>0</v>
      </c>
      <c r="AC226" s="201">
        <v>105</v>
      </c>
      <c r="AZ226" s="201">
        <v>2</v>
      </c>
      <c r="BA226" s="201">
        <f>IF(AZ226=1,G226,0)</f>
        <v>0</v>
      </c>
      <c r="BB226" s="201">
        <f>IF(AZ226=2,G226,0)</f>
        <v>0</v>
      </c>
      <c r="BC226" s="201">
        <f>IF(AZ226=3,G226,0)</f>
        <v>0</v>
      </c>
      <c r="BD226" s="201">
        <f>IF(AZ226=4,G226,0)</f>
        <v>0</v>
      </c>
      <c r="BE226" s="201">
        <f>IF(AZ226=5,G226,0)</f>
        <v>0</v>
      </c>
      <c r="CA226" s="228">
        <v>12</v>
      </c>
      <c r="CB226" s="228">
        <v>0</v>
      </c>
    </row>
    <row r="227" spans="1:80" ht="33.75">
      <c r="A227" s="229">
        <v>50</v>
      </c>
      <c r="B227" s="230" t="s">
        <v>353</v>
      </c>
      <c r="C227" s="231" t="s">
        <v>841</v>
      </c>
      <c r="D227" s="232" t="s">
        <v>135</v>
      </c>
      <c r="E227" s="233">
        <v>2</v>
      </c>
      <c r="F227" s="233">
        <v>0</v>
      </c>
      <c r="G227" s="234">
        <f>E227*F227</f>
        <v>0</v>
      </c>
      <c r="H227" s="235">
        <v>0</v>
      </c>
      <c r="I227" s="236">
        <f>E227*H227</f>
        <v>0</v>
      </c>
      <c r="J227" s="235"/>
      <c r="K227" s="236">
        <f>E227*J227</f>
        <v>0</v>
      </c>
      <c r="O227" s="228">
        <v>2</v>
      </c>
      <c r="AA227" s="201">
        <v>12</v>
      </c>
      <c r="AB227" s="201">
        <v>0</v>
      </c>
      <c r="AC227" s="201">
        <v>58</v>
      </c>
      <c r="AZ227" s="201">
        <v>2</v>
      </c>
      <c r="BA227" s="201">
        <f>IF(AZ227=1,G227,0)</f>
        <v>0</v>
      </c>
      <c r="BB227" s="201">
        <f>IF(AZ227=2,G227,0)</f>
        <v>0</v>
      </c>
      <c r="BC227" s="201">
        <f>IF(AZ227=3,G227,0)</f>
        <v>0</v>
      </c>
      <c r="BD227" s="201">
        <f>IF(AZ227=4,G227,0)</f>
        <v>0</v>
      </c>
      <c r="BE227" s="201">
        <f>IF(AZ227=5,G227,0)</f>
        <v>0</v>
      </c>
      <c r="CA227" s="228">
        <v>12</v>
      </c>
      <c r="CB227" s="228">
        <v>0</v>
      </c>
    </row>
    <row r="228" spans="1:15" ht="12.75">
      <c r="A228" s="237"/>
      <c r="B228" s="240"/>
      <c r="C228" s="658" t="s">
        <v>142</v>
      </c>
      <c r="D228" s="659"/>
      <c r="E228" s="241">
        <v>0</v>
      </c>
      <c r="F228" s="242"/>
      <c r="G228" s="243"/>
      <c r="H228" s="244"/>
      <c r="I228" s="238"/>
      <c r="J228" s="245"/>
      <c r="K228" s="238"/>
      <c r="M228" s="239" t="s">
        <v>142</v>
      </c>
      <c r="O228" s="228"/>
    </row>
    <row r="229" spans="1:15" ht="12.75">
      <c r="A229" s="237"/>
      <c r="B229" s="240"/>
      <c r="C229" s="658" t="s">
        <v>276</v>
      </c>
      <c r="D229" s="659"/>
      <c r="E229" s="241">
        <v>2</v>
      </c>
      <c r="F229" s="242"/>
      <c r="G229" s="243"/>
      <c r="H229" s="244"/>
      <c r="I229" s="238"/>
      <c r="J229" s="245"/>
      <c r="K229" s="238"/>
      <c r="M229" s="239">
        <v>2</v>
      </c>
      <c r="O229" s="228"/>
    </row>
    <row r="230" spans="1:80" ht="33.75">
      <c r="A230" s="229">
        <v>51</v>
      </c>
      <c r="B230" s="230" t="s">
        <v>354</v>
      </c>
      <c r="C230" s="231" t="s">
        <v>842</v>
      </c>
      <c r="D230" s="232" t="s">
        <v>135</v>
      </c>
      <c r="E230" s="233">
        <v>3</v>
      </c>
      <c r="F230" s="233">
        <v>0</v>
      </c>
      <c r="G230" s="234">
        <f>E230*F230</f>
        <v>0</v>
      </c>
      <c r="H230" s="235">
        <v>0</v>
      </c>
      <c r="I230" s="236">
        <f>E230*H230</f>
        <v>0</v>
      </c>
      <c r="J230" s="235"/>
      <c r="K230" s="236">
        <f>E230*J230</f>
        <v>0</v>
      </c>
      <c r="O230" s="228">
        <v>2</v>
      </c>
      <c r="AA230" s="201">
        <v>12</v>
      </c>
      <c r="AB230" s="201">
        <v>0</v>
      </c>
      <c r="AC230" s="201">
        <v>104</v>
      </c>
      <c r="AZ230" s="201">
        <v>2</v>
      </c>
      <c r="BA230" s="201">
        <f>IF(AZ230=1,G230,0)</f>
        <v>0</v>
      </c>
      <c r="BB230" s="201">
        <f>IF(AZ230=2,G230,0)</f>
        <v>0</v>
      </c>
      <c r="BC230" s="201">
        <f>IF(AZ230=3,G230,0)</f>
        <v>0</v>
      </c>
      <c r="BD230" s="201">
        <f>IF(AZ230=4,G230,0)</f>
        <v>0</v>
      </c>
      <c r="BE230" s="201">
        <f>IF(AZ230=5,G230,0)</f>
        <v>0</v>
      </c>
      <c r="CA230" s="228">
        <v>12</v>
      </c>
      <c r="CB230" s="228">
        <v>0</v>
      </c>
    </row>
    <row r="231" spans="1:80" ht="12.75">
      <c r="A231" s="229">
        <v>52</v>
      </c>
      <c r="B231" s="230" t="s">
        <v>355</v>
      </c>
      <c r="C231" s="231" t="s">
        <v>356</v>
      </c>
      <c r="D231" s="232" t="s">
        <v>12</v>
      </c>
      <c r="E231" s="233"/>
      <c r="F231" s="233">
        <v>0</v>
      </c>
      <c r="G231" s="234">
        <f>E231*F231</f>
        <v>0</v>
      </c>
      <c r="H231" s="235">
        <v>0</v>
      </c>
      <c r="I231" s="236">
        <f>E231*H231</f>
        <v>0</v>
      </c>
      <c r="J231" s="235"/>
      <c r="K231" s="236">
        <f>E231*J231</f>
        <v>0</v>
      </c>
      <c r="O231" s="228">
        <v>2</v>
      </c>
      <c r="AA231" s="201">
        <v>7</v>
      </c>
      <c r="AB231" s="201">
        <v>1002</v>
      </c>
      <c r="AC231" s="201">
        <v>5</v>
      </c>
      <c r="AZ231" s="201">
        <v>2</v>
      </c>
      <c r="BA231" s="201">
        <f>IF(AZ231=1,G231,0)</f>
        <v>0</v>
      </c>
      <c r="BB231" s="201">
        <f>IF(AZ231=2,G231,0)</f>
        <v>0</v>
      </c>
      <c r="BC231" s="201">
        <f>IF(AZ231=3,G231,0)</f>
        <v>0</v>
      </c>
      <c r="BD231" s="201">
        <f>IF(AZ231=4,G231,0)</f>
        <v>0</v>
      </c>
      <c r="BE231" s="201">
        <f>IF(AZ231=5,G231,0)</f>
        <v>0</v>
      </c>
      <c r="CA231" s="228">
        <v>7</v>
      </c>
      <c r="CB231" s="228">
        <v>1002</v>
      </c>
    </row>
    <row r="232" spans="1:57" ht="12.75">
      <c r="A232" s="246"/>
      <c r="B232" s="247" t="s">
        <v>94</v>
      </c>
      <c r="C232" s="248" t="s">
        <v>350</v>
      </c>
      <c r="D232" s="249"/>
      <c r="E232" s="250"/>
      <c r="F232" s="251"/>
      <c r="G232" s="252">
        <f>SUM(G224:G231)</f>
        <v>0</v>
      </c>
      <c r="H232" s="253"/>
      <c r="I232" s="254">
        <f>SUM(I224:I231)</f>
        <v>0</v>
      </c>
      <c r="J232" s="253"/>
      <c r="K232" s="254">
        <f>SUM(K224:K231)</f>
        <v>0</v>
      </c>
      <c r="O232" s="228">
        <v>4</v>
      </c>
      <c r="BA232" s="255">
        <f>SUM(BA224:BA231)</f>
        <v>0</v>
      </c>
      <c r="BB232" s="255">
        <f>SUM(BB224:BB231)</f>
        <v>0</v>
      </c>
      <c r="BC232" s="255">
        <f>SUM(BC224:BC231)</f>
        <v>0</v>
      </c>
      <c r="BD232" s="255">
        <f>SUM(BD224:BD231)</f>
        <v>0</v>
      </c>
      <c r="BE232" s="255">
        <f>SUM(BE224:BE231)</f>
        <v>0</v>
      </c>
    </row>
    <row r="233" spans="1:15" ht="12.75">
      <c r="A233" s="218" t="s">
        <v>92</v>
      </c>
      <c r="B233" s="219" t="s">
        <v>357</v>
      </c>
      <c r="C233" s="220" t="s">
        <v>358</v>
      </c>
      <c r="D233" s="221"/>
      <c r="E233" s="222"/>
      <c r="F233" s="222"/>
      <c r="G233" s="223"/>
      <c r="H233" s="224"/>
      <c r="I233" s="225"/>
      <c r="J233" s="226"/>
      <c r="K233" s="227"/>
      <c r="O233" s="228">
        <v>1</v>
      </c>
    </row>
    <row r="234" spans="1:80" ht="12.75">
      <c r="A234" s="229">
        <v>53</v>
      </c>
      <c r="B234" s="230" t="s">
        <v>360</v>
      </c>
      <c r="C234" s="231" t="s">
        <v>361</v>
      </c>
      <c r="D234" s="232" t="s">
        <v>145</v>
      </c>
      <c r="E234" s="233">
        <v>25.58</v>
      </c>
      <c r="F234" s="233">
        <v>0</v>
      </c>
      <c r="G234" s="234">
        <f>E234*F234</f>
        <v>0</v>
      </c>
      <c r="H234" s="235">
        <v>0</v>
      </c>
      <c r="I234" s="236">
        <f>E234*H234</f>
        <v>0</v>
      </c>
      <c r="J234" s="235">
        <v>0</v>
      </c>
      <c r="K234" s="236">
        <f>E234*J234</f>
        <v>0</v>
      </c>
      <c r="O234" s="228">
        <v>2</v>
      </c>
      <c r="AA234" s="201">
        <v>1</v>
      </c>
      <c r="AB234" s="201">
        <v>7</v>
      </c>
      <c r="AC234" s="201">
        <v>7</v>
      </c>
      <c r="AZ234" s="201">
        <v>2</v>
      </c>
      <c r="BA234" s="201">
        <f>IF(AZ234=1,G234,0)</f>
        <v>0</v>
      </c>
      <c r="BB234" s="201">
        <f>IF(AZ234=2,G234,0)</f>
        <v>0</v>
      </c>
      <c r="BC234" s="201">
        <f>IF(AZ234=3,G234,0)</f>
        <v>0</v>
      </c>
      <c r="BD234" s="201">
        <f>IF(AZ234=4,G234,0)</f>
        <v>0</v>
      </c>
      <c r="BE234" s="201">
        <f>IF(AZ234=5,G234,0)</f>
        <v>0</v>
      </c>
      <c r="CA234" s="228">
        <v>1</v>
      </c>
      <c r="CB234" s="228">
        <v>7</v>
      </c>
    </row>
    <row r="235" spans="1:15" ht="12.75">
      <c r="A235" s="237"/>
      <c r="B235" s="240"/>
      <c r="C235" s="658" t="s">
        <v>142</v>
      </c>
      <c r="D235" s="659"/>
      <c r="E235" s="241">
        <v>0</v>
      </c>
      <c r="F235" s="242"/>
      <c r="G235" s="243"/>
      <c r="H235" s="244"/>
      <c r="I235" s="238"/>
      <c r="J235" s="245"/>
      <c r="K235" s="238"/>
      <c r="M235" s="239" t="s">
        <v>142</v>
      </c>
      <c r="O235" s="228"/>
    </row>
    <row r="236" spans="1:15" ht="12.75">
      <c r="A236" s="237"/>
      <c r="B236" s="240"/>
      <c r="C236" s="658" t="s">
        <v>267</v>
      </c>
      <c r="D236" s="659"/>
      <c r="E236" s="241">
        <v>24.7</v>
      </c>
      <c r="F236" s="242"/>
      <c r="G236" s="243"/>
      <c r="H236" s="244"/>
      <c r="I236" s="238"/>
      <c r="J236" s="245"/>
      <c r="K236" s="238"/>
      <c r="M236" s="239" t="s">
        <v>267</v>
      </c>
      <c r="O236" s="228"/>
    </row>
    <row r="237" spans="1:15" ht="12.75">
      <c r="A237" s="237"/>
      <c r="B237" s="240"/>
      <c r="C237" s="658" t="s">
        <v>362</v>
      </c>
      <c r="D237" s="659"/>
      <c r="E237" s="241">
        <v>0</v>
      </c>
      <c r="F237" s="242"/>
      <c r="G237" s="243"/>
      <c r="H237" s="244"/>
      <c r="I237" s="238"/>
      <c r="J237" s="245"/>
      <c r="K237" s="238"/>
      <c r="M237" s="239" t="s">
        <v>362</v>
      </c>
      <c r="O237" s="228"/>
    </row>
    <row r="238" spans="1:15" ht="12.75">
      <c r="A238" s="237"/>
      <c r="B238" s="240"/>
      <c r="C238" s="658" t="s">
        <v>363</v>
      </c>
      <c r="D238" s="659"/>
      <c r="E238" s="241">
        <v>0.88</v>
      </c>
      <c r="F238" s="242"/>
      <c r="G238" s="243"/>
      <c r="H238" s="244"/>
      <c r="I238" s="238"/>
      <c r="J238" s="245"/>
      <c r="K238" s="238"/>
      <c r="M238" s="239" t="s">
        <v>363</v>
      </c>
      <c r="O238" s="228"/>
    </row>
    <row r="239" spans="1:80" ht="12.75">
      <c r="A239" s="229">
        <v>54</v>
      </c>
      <c r="B239" s="230" t="s">
        <v>364</v>
      </c>
      <c r="C239" s="231" t="s">
        <v>822</v>
      </c>
      <c r="D239" s="232" t="s">
        <v>155</v>
      </c>
      <c r="E239" s="233">
        <v>8.8</v>
      </c>
      <c r="F239" s="233">
        <v>0</v>
      </c>
      <c r="G239" s="234">
        <f>E239*F239</f>
        <v>0</v>
      </c>
      <c r="H239" s="235">
        <v>0.00049</v>
      </c>
      <c r="I239" s="236">
        <f>E239*H239</f>
        <v>0.004312</v>
      </c>
      <c r="J239" s="235">
        <v>0</v>
      </c>
      <c r="K239" s="236">
        <f>E239*J239</f>
        <v>0</v>
      </c>
      <c r="O239" s="228">
        <v>2</v>
      </c>
      <c r="AA239" s="201">
        <v>1</v>
      </c>
      <c r="AB239" s="201">
        <v>7</v>
      </c>
      <c r="AC239" s="201">
        <v>7</v>
      </c>
      <c r="AZ239" s="201">
        <v>2</v>
      </c>
      <c r="BA239" s="201">
        <f>IF(AZ239=1,G239,0)</f>
        <v>0</v>
      </c>
      <c r="BB239" s="201">
        <f>IF(AZ239=2,G239,0)</f>
        <v>0</v>
      </c>
      <c r="BC239" s="201">
        <f>IF(AZ239=3,G239,0)</f>
        <v>0</v>
      </c>
      <c r="BD239" s="201">
        <f>IF(AZ239=4,G239,0)</f>
        <v>0</v>
      </c>
      <c r="BE239" s="201">
        <f>IF(AZ239=5,G239,0)</f>
        <v>0</v>
      </c>
      <c r="CA239" s="228">
        <v>1</v>
      </c>
      <c r="CB239" s="228">
        <v>7</v>
      </c>
    </row>
    <row r="240" spans="1:15" ht="12.75">
      <c r="A240" s="237"/>
      <c r="B240" s="240"/>
      <c r="C240" s="658" t="s">
        <v>365</v>
      </c>
      <c r="D240" s="659"/>
      <c r="E240" s="241">
        <v>0</v>
      </c>
      <c r="F240" s="242"/>
      <c r="G240" s="243"/>
      <c r="H240" s="244"/>
      <c r="I240" s="238"/>
      <c r="J240" s="245"/>
      <c r="K240" s="238"/>
      <c r="M240" s="239" t="s">
        <v>365</v>
      </c>
      <c r="O240" s="228"/>
    </row>
    <row r="241" spans="1:15" ht="12.75">
      <c r="A241" s="237"/>
      <c r="B241" s="240"/>
      <c r="C241" s="658" t="s">
        <v>142</v>
      </c>
      <c r="D241" s="659"/>
      <c r="E241" s="241">
        <v>0</v>
      </c>
      <c r="F241" s="242"/>
      <c r="G241" s="243"/>
      <c r="H241" s="244"/>
      <c r="I241" s="238"/>
      <c r="J241" s="245"/>
      <c r="K241" s="238"/>
      <c r="M241" s="239" t="s">
        <v>142</v>
      </c>
      <c r="O241" s="228"/>
    </row>
    <row r="242" spans="1:15" ht="12.75">
      <c r="A242" s="237"/>
      <c r="B242" s="240"/>
      <c r="C242" s="658" t="s">
        <v>366</v>
      </c>
      <c r="D242" s="659"/>
      <c r="E242" s="241">
        <v>8.8</v>
      </c>
      <c r="F242" s="242"/>
      <c r="G242" s="243"/>
      <c r="H242" s="244"/>
      <c r="I242" s="238"/>
      <c r="J242" s="245"/>
      <c r="K242" s="238"/>
      <c r="M242" s="239" t="s">
        <v>366</v>
      </c>
      <c r="O242" s="228"/>
    </row>
    <row r="243" spans="1:80" ht="12.75">
      <c r="A243" s="229">
        <v>55</v>
      </c>
      <c r="B243" s="230" t="s">
        <v>367</v>
      </c>
      <c r="C243" s="231" t="s">
        <v>368</v>
      </c>
      <c r="D243" s="232" t="s">
        <v>155</v>
      </c>
      <c r="E243" s="233">
        <v>8.8</v>
      </c>
      <c r="F243" s="233">
        <v>0</v>
      </c>
      <c r="G243" s="234">
        <f>E243*F243</f>
        <v>0</v>
      </c>
      <c r="H243" s="235">
        <v>0</v>
      </c>
      <c r="I243" s="236">
        <f>E243*H243</f>
        <v>0</v>
      </c>
      <c r="J243" s="235">
        <v>0</v>
      </c>
      <c r="K243" s="236">
        <f>E243*J243</f>
        <v>0</v>
      </c>
      <c r="O243" s="228">
        <v>2</v>
      </c>
      <c r="AA243" s="201">
        <v>1</v>
      </c>
      <c r="AB243" s="201">
        <v>7</v>
      </c>
      <c r="AC243" s="201">
        <v>7</v>
      </c>
      <c r="AZ243" s="201">
        <v>2</v>
      </c>
      <c r="BA243" s="201">
        <f>IF(AZ243=1,G243,0)</f>
        <v>0</v>
      </c>
      <c r="BB243" s="201">
        <f>IF(AZ243=2,G243,0)</f>
        <v>0</v>
      </c>
      <c r="BC243" s="201">
        <f>IF(AZ243=3,G243,0)</f>
        <v>0</v>
      </c>
      <c r="BD243" s="201">
        <f>IF(AZ243=4,G243,0)</f>
        <v>0</v>
      </c>
      <c r="BE243" s="201">
        <f>IF(AZ243=5,G243,0)</f>
        <v>0</v>
      </c>
      <c r="CA243" s="228">
        <v>1</v>
      </c>
      <c r="CB243" s="228">
        <v>7</v>
      </c>
    </row>
    <row r="244" spans="1:80" ht="12.75">
      <c r="A244" s="229">
        <v>56</v>
      </c>
      <c r="B244" s="230" t="s">
        <v>369</v>
      </c>
      <c r="C244" s="231" t="s">
        <v>821</v>
      </c>
      <c r="D244" s="232" t="s">
        <v>145</v>
      </c>
      <c r="E244" s="233">
        <v>24.7</v>
      </c>
      <c r="F244" s="233">
        <v>0</v>
      </c>
      <c r="G244" s="234">
        <f>E244*F244</f>
        <v>0</v>
      </c>
      <c r="H244" s="235">
        <v>0.00243</v>
      </c>
      <c r="I244" s="236">
        <f>E244*H244</f>
        <v>0.060021</v>
      </c>
      <c r="J244" s="235">
        <v>0</v>
      </c>
      <c r="K244" s="236">
        <f>E244*J244</f>
        <v>0</v>
      </c>
      <c r="O244" s="228">
        <v>2</v>
      </c>
      <c r="AA244" s="201">
        <v>1</v>
      </c>
      <c r="AB244" s="201">
        <v>7</v>
      </c>
      <c r="AC244" s="201">
        <v>7</v>
      </c>
      <c r="AZ244" s="201">
        <v>2</v>
      </c>
      <c r="BA244" s="201">
        <f>IF(AZ244=1,G244,0)</f>
        <v>0</v>
      </c>
      <c r="BB244" s="201">
        <f>IF(AZ244=2,G244,0)</f>
        <v>0</v>
      </c>
      <c r="BC244" s="201">
        <f>IF(AZ244=3,G244,0)</f>
        <v>0</v>
      </c>
      <c r="BD244" s="201">
        <f>IF(AZ244=4,G244,0)</f>
        <v>0</v>
      </c>
      <c r="BE244" s="201">
        <f>IF(AZ244=5,G244,0)</f>
        <v>0</v>
      </c>
      <c r="CA244" s="228">
        <v>1</v>
      </c>
      <c r="CB244" s="228">
        <v>7</v>
      </c>
    </row>
    <row r="245" spans="1:15" ht="12.75">
      <c r="A245" s="237"/>
      <c r="B245" s="240"/>
      <c r="C245" s="658" t="s">
        <v>142</v>
      </c>
      <c r="D245" s="659"/>
      <c r="E245" s="241">
        <v>0</v>
      </c>
      <c r="F245" s="242"/>
      <c r="G245" s="243"/>
      <c r="H245" s="244"/>
      <c r="I245" s="238"/>
      <c r="J245" s="245"/>
      <c r="K245" s="238"/>
      <c r="M245" s="239" t="s">
        <v>142</v>
      </c>
      <c r="O245" s="228"/>
    </row>
    <row r="246" spans="1:15" ht="12.75">
      <c r="A246" s="237"/>
      <c r="B246" s="240"/>
      <c r="C246" s="658" t="s">
        <v>267</v>
      </c>
      <c r="D246" s="659"/>
      <c r="E246" s="241">
        <v>24.7</v>
      </c>
      <c r="F246" s="242"/>
      <c r="G246" s="243"/>
      <c r="H246" s="244"/>
      <c r="I246" s="238"/>
      <c r="J246" s="245"/>
      <c r="K246" s="238"/>
      <c r="M246" s="239" t="s">
        <v>267</v>
      </c>
      <c r="O246" s="228"/>
    </row>
    <row r="247" spans="1:80" ht="12.75">
      <c r="A247" s="229">
        <v>57</v>
      </c>
      <c r="B247" s="230" t="s">
        <v>370</v>
      </c>
      <c r="C247" s="231" t="s">
        <v>371</v>
      </c>
      <c r="D247" s="232" t="s">
        <v>155</v>
      </c>
      <c r="E247" s="233">
        <v>8.8</v>
      </c>
      <c r="F247" s="233">
        <v>0</v>
      </c>
      <c r="G247" s="234">
        <f>E247*F247</f>
        <v>0</v>
      </c>
      <c r="H247" s="235">
        <v>4E-05</v>
      </c>
      <c r="I247" s="236">
        <f>E247*H247</f>
        <v>0.00035200000000000005</v>
      </c>
      <c r="J247" s="235">
        <v>0</v>
      </c>
      <c r="K247" s="236">
        <f>E247*J247</f>
        <v>0</v>
      </c>
      <c r="O247" s="228">
        <v>2</v>
      </c>
      <c r="AA247" s="201">
        <v>1</v>
      </c>
      <c r="AB247" s="201">
        <v>7</v>
      </c>
      <c r="AC247" s="201">
        <v>7</v>
      </c>
      <c r="AZ247" s="201">
        <v>2</v>
      </c>
      <c r="BA247" s="201">
        <f>IF(AZ247=1,G247,0)</f>
        <v>0</v>
      </c>
      <c r="BB247" s="201">
        <f>IF(AZ247=2,G247,0)</f>
        <v>0</v>
      </c>
      <c r="BC247" s="201">
        <f>IF(AZ247=3,G247,0)</f>
        <v>0</v>
      </c>
      <c r="BD247" s="201">
        <f>IF(AZ247=4,G247,0)</f>
        <v>0</v>
      </c>
      <c r="BE247" s="201">
        <f>IF(AZ247=5,G247,0)</f>
        <v>0</v>
      </c>
      <c r="CA247" s="228">
        <v>1</v>
      </c>
      <c r="CB247" s="228">
        <v>7</v>
      </c>
    </row>
    <row r="248" spans="1:80" ht="12.75">
      <c r="A248" s="229">
        <v>58</v>
      </c>
      <c r="B248" s="230" t="s">
        <v>372</v>
      </c>
      <c r="C248" s="231" t="s">
        <v>373</v>
      </c>
      <c r="D248" s="232" t="s">
        <v>145</v>
      </c>
      <c r="E248" s="233">
        <v>24.7</v>
      </c>
      <c r="F248" s="233">
        <v>0</v>
      </c>
      <c r="G248" s="234">
        <f>E248*F248</f>
        <v>0</v>
      </c>
      <c r="H248" s="235">
        <v>0</v>
      </c>
      <c r="I248" s="236">
        <f>E248*H248</f>
        <v>0</v>
      </c>
      <c r="J248" s="235">
        <v>0</v>
      </c>
      <c r="K248" s="236">
        <f>E248*J248</f>
        <v>0</v>
      </c>
      <c r="O248" s="228">
        <v>2</v>
      </c>
      <c r="AA248" s="201">
        <v>1</v>
      </c>
      <c r="AB248" s="201">
        <v>7</v>
      </c>
      <c r="AC248" s="201">
        <v>7</v>
      </c>
      <c r="AZ248" s="201">
        <v>2</v>
      </c>
      <c r="BA248" s="201">
        <f>IF(AZ248=1,G248,0)</f>
        <v>0</v>
      </c>
      <c r="BB248" s="201">
        <f>IF(AZ248=2,G248,0)</f>
        <v>0</v>
      </c>
      <c r="BC248" s="201">
        <f>IF(AZ248=3,G248,0)</f>
        <v>0</v>
      </c>
      <c r="BD248" s="201">
        <f>IF(AZ248=4,G248,0)</f>
        <v>0</v>
      </c>
      <c r="BE248" s="201">
        <f>IF(AZ248=5,G248,0)</f>
        <v>0</v>
      </c>
      <c r="CA248" s="228">
        <v>1</v>
      </c>
      <c r="CB248" s="228">
        <v>7</v>
      </c>
    </row>
    <row r="249" spans="1:15" ht="12.75">
      <c r="A249" s="237"/>
      <c r="B249" s="240"/>
      <c r="C249" s="658" t="s">
        <v>142</v>
      </c>
      <c r="D249" s="659"/>
      <c r="E249" s="241">
        <v>0</v>
      </c>
      <c r="F249" s="242"/>
      <c r="G249" s="243"/>
      <c r="H249" s="244"/>
      <c r="I249" s="238"/>
      <c r="J249" s="245"/>
      <c r="K249" s="238"/>
      <c r="M249" s="239" t="s">
        <v>142</v>
      </c>
      <c r="O249" s="228"/>
    </row>
    <row r="250" spans="1:15" ht="12.75">
      <c r="A250" s="237"/>
      <c r="B250" s="240"/>
      <c r="C250" s="658" t="s">
        <v>267</v>
      </c>
      <c r="D250" s="659"/>
      <c r="E250" s="241">
        <v>24.7</v>
      </c>
      <c r="F250" s="242"/>
      <c r="G250" s="243"/>
      <c r="H250" s="244"/>
      <c r="I250" s="238"/>
      <c r="J250" s="245"/>
      <c r="K250" s="238"/>
      <c r="M250" s="239" t="s">
        <v>267</v>
      </c>
      <c r="O250" s="228"/>
    </row>
    <row r="251" spans="1:80" ht="22.5">
      <c r="A251" s="229">
        <v>59</v>
      </c>
      <c r="B251" s="230" t="s">
        <v>374</v>
      </c>
      <c r="C251" s="231" t="s">
        <v>838</v>
      </c>
      <c r="D251" s="232" t="s">
        <v>145</v>
      </c>
      <c r="E251" s="233">
        <v>29.417</v>
      </c>
      <c r="F251" s="233">
        <v>0</v>
      </c>
      <c r="G251" s="234">
        <f>E251*F251</f>
        <v>0</v>
      </c>
      <c r="H251" s="235">
        <v>0</v>
      </c>
      <c r="I251" s="236">
        <f>E251*H251</f>
        <v>0</v>
      </c>
      <c r="J251" s="235"/>
      <c r="K251" s="236">
        <f>E251*J251</f>
        <v>0</v>
      </c>
      <c r="O251" s="228">
        <v>2</v>
      </c>
      <c r="AA251" s="201">
        <v>12</v>
      </c>
      <c r="AB251" s="201">
        <v>0</v>
      </c>
      <c r="AC251" s="201">
        <v>38</v>
      </c>
      <c r="AZ251" s="201">
        <v>2</v>
      </c>
      <c r="BA251" s="201">
        <f>IF(AZ251=1,G251,0)</f>
        <v>0</v>
      </c>
      <c r="BB251" s="201">
        <f>IF(AZ251=2,G251,0)</f>
        <v>0</v>
      </c>
      <c r="BC251" s="201">
        <f>IF(AZ251=3,G251,0)</f>
        <v>0</v>
      </c>
      <c r="BD251" s="201">
        <f>IF(AZ251=4,G251,0)</f>
        <v>0</v>
      </c>
      <c r="BE251" s="201">
        <f>IF(AZ251=5,G251,0)</f>
        <v>0</v>
      </c>
      <c r="CA251" s="228">
        <v>12</v>
      </c>
      <c r="CB251" s="228">
        <v>0</v>
      </c>
    </row>
    <row r="252" spans="1:15" ht="12.75">
      <c r="A252" s="237"/>
      <c r="B252" s="240"/>
      <c r="C252" s="658" t="s">
        <v>142</v>
      </c>
      <c r="D252" s="659"/>
      <c r="E252" s="241">
        <v>0</v>
      </c>
      <c r="F252" s="242"/>
      <c r="G252" s="243"/>
      <c r="H252" s="244"/>
      <c r="I252" s="238"/>
      <c r="J252" s="245"/>
      <c r="K252" s="238"/>
      <c r="M252" s="239" t="s">
        <v>142</v>
      </c>
      <c r="O252" s="228"/>
    </row>
    <row r="253" spans="1:15" ht="12.75">
      <c r="A253" s="237"/>
      <c r="B253" s="240"/>
      <c r="C253" s="658" t="s">
        <v>375</v>
      </c>
      <c r="D253" s="659"/>
      <c r="E253" s="241">
        <v>28.405</v>
      </c>
      <c r="F253" s="242"/>
      <c r="G253" s="243"/>
      <c r="H253" s="244"/>
      <c r="I253" s="238"/>
      <c r="J253" s="245"/>
      <c r="K253" s="238"/>
      <c r="M253" s="239" t="s">
        <v>375</v>
      </c>
      <c r="O253" s="228"/>
    </row>
    <row r="254" spans="1:15" ht="12.75">
      <c r="A254" s="237"/>
      <c r="B254" s="240"/>
      <c r="C254" s="658" t="s">
        <v>376</v>
      </c>
      <c r="D254" s="659"/>
      <c r="E254" s="241">
        <v>0</v>
      </c>
      <c r="F254" s="242"/>
      <c r="G254" s="243"/>
      <c r="H254" s="244"/>
      <c r="I254" s="238"/>
      <c r="J254" s="245"/>
      <c r="K254" s="238"/>
      <c r="M254" s="239" t="s">
        <v>376</v>
      </c>
      <c r="O254" s="228"/>
    </row>
    <row r="255" spans="1:15" ht="12.75">
      <c r="A255" s="237"/>
      <c r="B255" s="240"/>
      <c r="C255" s="658" t="s">
        <v>377</v>
      </c>
      <c r="D255" s="659"/>
      <c r="E255" s="241">
        <v>1.012</v>
      </c>
      <c r="F255" s="242"/>
      <c r="G255" s="243"/>
      <c r="H255" s="244"/>
      <c r="I255" s="238"/>
      <c r="J255" s="245"/>
      <c r="K255" s="238"/>
      <c r="M255" s="239" t="s">
        <v>377</v>
      </c>
      <c r="O255" s="228"/>
    </row>
    <row r="256" spans="1:80" ht="12.75">
      <c r="A256" s="229">
        <v>60</v>
      </c>
      <c r="B256" s="230" t="s">
        <v>378</v>
      </c>
      <c r="C256" s="231" t="s">
        <v>379</v>
      </c>
      <c r="D256" s="232" t="s">
        <v>145</v>
      </c>
      <c r="E256" s="233">
        <v>24.7</v>
      </c>
      <c r="F256" s="233">
        <v>0</v>
      </c>
      <c r="G256" s="234">
        <f>E256*F256</f>
        <v>0</v>
      </c>
      <c r="H256" s="235">
        <v>0</v>
      </c>
      <c r="I256" s="236">
        <f>E256*H256</f>
        <v>0</v>
      </c>
      <c r="J256" s="235"/>
      <c r="K256" s="236">
        <f>E256*J256</f>
        <v>0</v>
      </c>
      <c r="O256" s="228">
        <v>2</v>
      </c>
      <c r="AA256" s="201">
        <v>12</v>
      </c>
      <c r="AB256" s="201">
        <v>0</v>
      </c>
      <c r="AC256" s="201">
        <v>95</v>
      </c>
      <c r="AZ256" s="201">
        <v>2</v>
      </c>
      <c r="BA256" s="201">
        <f>IF(AZ256=1,G256,0)</f>
        <v>0</v>
      </c>
      <c r="BB256" s="201">
        <f>IF(AZ256=2,G256,0)</f>
        <v>0</v>
      </c>
      <c r="BC256" s="201">
        <f>IF(AZ256=3,G256,0)</f>
        <v>0</v>
      </c>
      <c r="BD256" s="201">
        <f>IF(AZ256=4,G256,0)</f>
        <v>0</v>
      </c>
      <c r="BE256" s="201">
        <f>IF(AZ256=5,G256,0)</f>
        <v>0</v>
      </c>
      <c r="CA256" s="228">
        <v>12</v>
      </c>
      <c r="CB256" s="228">
        <v>0</v>
      </c>
    </row>
    <row r="257" spans="1:80" ht="12.75">
      <c r="A257" s="229">
        <v>61</v>
      </c>
      <c r="B257" s="230" t="s">
        <v>380</v>
      </c>
      <c r="C257" s="231" t="s">
        <v>381</v>
      </c>
      <c r="D257" s="232" t="s">
        <v>12</v>
      </c>
      <c r="E257" s="233"/>
      <c r="F257" s="233">
        <v>0</v>
      </c>
      <c r="G257" s="234">
        <f>E257*F257</f>
        <v>0</v>
      </c>
      <c r="H257" s="235">
        <v>0</v>
      </c>
      <c r="I257" s="236">
        <f>E257*H257</f>
        <v>0</v>
      </c>
      <c r="J257" s="235"/>
      <c r="K257" s="236">
        <f>E257*J257</f>
        <v>0</v>
      </c>
      <c r="O257" s="228">
        <v>2</v>
      </c>
      <c r="AA257" s="201">
        <v>7</v>
      </c>
      <c r="AB257" s="201">
        <v>1002</v>
      </c>
      <c r="AC257" s="201">
        <v>5</v>
      </c>
      <c r="AZ257" s="201">
        <v>2</v>
      </c>
      <c r="BA257" s="201">
        <f>IF(AZ257=1,G257,0)</f>
        <v>0</v>
      </c>
      <c r="BB257" s="201">
        <f>IF(AZ257=2,G257,0)</f>
        <v>0</v>
      </c>
      <c r="BC257" s="201">
        <f>IF(AZ257=3,G257,0)</f>
        <v>0</v>
      </c>
      <c r="BD257" s="201">
        <f>IF(AZ257=4,G257,0)</f>
        <v>0</v>
      </c>
      <c r="BE257" s="201">
        <f>IF(AZ257=5,G257,0)</f>
        <v>0</v>
      </c>
      <c r="CA257" s="228">
        <v>7</v>
      </c>
      <c r="CB257" s="228">
        <v>1002</v>
      </c>
    </row>
    <row r="258" spans="1:57" ht="12.75">
      <c r="A258" s="246"/>
      <c r="B258" s="247" t="s">
        <v>94</v>
      </c>
      <c r="C258" s="248" t="s">
        <v>359</v>
      </c>
      <c r="D258" s="249"/>
      <c r="E258" s="250"/>
      <c r="F258" s="251"/>
      <c r="G258" s="252">
        <f>SUM(G233:G257)</f>
        <v>0</v>
      </c>
      <c r="H258" s="253"/>
      <c r="I258" s="254">
        <f>SUM(I233:I257)</f>
        <v>0.064685</v>
      </c>
      <c r="J258" s="253"/>
      <c r="K258" s="254">
        <f>SUM(K233:K257)</f>
        <v>0</v>
      </c>
      <c r="O258" s="228">
        <v>4</v>
      </c>
      <c r="BA258" s="255">
        <f>SUM(BA233:BA257)</f>
        <v>0</v>
      </c>
      <c r="BB258" s="255">
        <f>SUM(BB233:BB257)</f>
        <v>0</v>
      </c>
      <c r="BC258" s="255">
        <f>SUM(BC233:BC257)</f>
        <v>0</v>
      </c>
      <c r="BD258" s="255">
        <f>SUM(BD233:BD257)</f>
        <v>0</v>
      </c>
      <c r="BE258" s="255">
        <f>SUM(BE233:BE257)</f>
        <v>0</v>
      </c>
    </row>
    <row r="259" spans="1:15" ht="12.75">
      <c r="A259" s="218" t="s">
        <v>92</v>
      </c>
      <c r="B259" s="219" t="s">
        <v>382</v>
      </c>
      <c r="C259" s="220" t="s">
        <v>383</v>
      </c>
      <c r="D259" s="221"/>
      <c r="E259" s="222"/>
      <c r="F259" s="222"/>
      <c r="G259" s="223"/>
      <c r="H259" s="224"/>
      <c r="I259" s="225"/>
      <c r="J259" s="226"/>
      <c r="K259" s="227"/>
      <c r="O259" s="228">
        <v>1</v>
      </c>
    </row>
    <row r="260" spans="1:80" ht="22.5">
      <c r="A260" s="229">
        <v>62</v>
      </c>
      <c r="B260" s="230" t="s">
        <v>385</v>
      </c>
      <c r="C260" s="231" t="s">
        <v>820</v>
      </c>
      <c r="D260" s="232" t="s">
        <v>145</v>
      </c>
      <c r="E260" s="233">
        <v>66.6935</v>
      </c>
      <c r="F260" s="233">
        <v>0</v>
      </c>
      <c r="G260" s="234">
        <f>E260*F260</f>
        <v>0</v>
      </c>
      <c r="H260" s="235">
        <v>0.00235</v>
      </c>
      <c r="I260" s="236">
        <f>E260*H260</f>
        <v>0.15672972500000001</v>
      </c>
      <c r="J260" s="235">
        <v>0</v>
      </c>
      <c r="K260" s="236">
        <f>E260*J260</f>
        <v>0</v>
      </c>
      <c r="O260" s="228">
        <v>2</v>
      </c>
      <c r="AA260" s="201">
        <v>1</v>
      </c>
      <c r="AB260" s="201">
        <v>7</v>
      </c>
      <c r="AC260" s="201">
        <v>7</v>
      </c>
      <c r="AZ260" s="201">
        <v>2</v>
      </c>
      <c r="BA260" s="201">
        <f>IF(AZ260=1,G260,0)</f>
        <v>0</v>
      </c>
      <c r="BB260" s="201">
        <f>IF(AZ260=2,G260,0)</f>
        <v>0</v>
      </c>
      <c r="BC260" s="201">
        <f>IF(AZ260=3,G260,0)</f>
        <v>0</v>
      </c>
      <c r="BD260" s="201">
        <f>IF(AZ260=4,G260,0)</f>
        <v>0</v>
      </c>
      <c r="BE260" s="201">
        <f>IF(AZ260=5,G260,0)</f>
        <v>0</v>
      </c>
      <c r="CA260" s="228">
        <v>1</v>
      </c>
      <c r="CB260" s="228">
        <v>7</v>
      </c>
    </row>
    <row r="261" spans="1:15" ht="12.75">
      <c r="A261" s="237"/>
      <c r="B261" s="240"/>
      <c r="C261" s="658" t="s">
        <v>386</v>
      </c>
      <c r="D261" s="659"/>
      <c r="E261" s="241">
        <v>0</v>
      </c>
      <c r="F261" s="242"/>
      <c r="G261" s="243"/>
      <c r="H261" s="244"/>
      <c r="I261" s="238"/>
      <c r="J261" s="245"/>
      <c r="K261" s="238"/>
      <c r="M261" s="239" t="s">
        <v>386</v>
      </c>
      <c r="O261" s="228"/>
    </row>
    <row r="262" spans="1:15" ht="12.75">
      <c r="A262" s="237"/>
      <c r="B262" s="240"/>
      <c r="C262" s="658" t="s">
        <v>213</v>
      </c>
      <c r="D262" s="659"/>
      <c r="E262" s="241">
        <v>0</v>
      </c>
      <c r="F262" s="242"/>
      <c r="G262" s="243"/>
      <c r="H262" s="244"/>
      <c r="I262" s="238"/>
      <c r="J262" s="245"/>
      <c r="K262" s="238"/>
      <c r="M262" s="239" t="s">
        <v>213</v>
      </c>
      <c r="O262" s="228"/>
    </row>
    <row r="263" spans="1:15" ht="12.75">
      <c r="A263" s="237"/>
      <c r="B263" s="240"/>
      <c r="C263" s="658" t="s">
        <v>214</v>
      </c>
      <c r="D263" s="659"/>
      <c r="E263" s="241">
        <v>1.8</v>
      </c>
      <c r="F263" s="242"/>
      <c r="G263" s="243"/>
      <c r="H263" s="244"/>
      <c r="I263" s="238"/>
      <c r="J263" s="245"/>
      <c r="K263" s="238"/>
      <c r="M263" s="239" t="s">
        <v>214</v>
      </c>
      <c r="O263" s="228"/>
    </row>
    <row r="264" spans="1:15" ht="12.75">
      <c r="A264" s="237"/>
      <c r="B264" s="240"/>
      <c r="C264" s="658" t="s">
        <v>215</v>
      </c>
      <c r="D264" s="659"/>
      <c r="E264" s="241">
        <v>0</v>
      </c>
      <c r="F264" s="242"/>
      <c r="G264" s="243"/>
      <c r="H264" s="244"/>
      <c r="I264" s="238"/>
      <c r="J264" s="245"/>
      <c r="K264" s="238"/>
      <c r="M264" s="239" t="s">
        <v>215</v>
      </c>
      <c r="O264" s="228"/>
    </row>
    <row r="265" spans="1:15" ht="12.75">
      <c r="A265" s="237"/>
      <c r="B265" s="240"/>
      <c r="C265" s="658" t="s">
        <v>216</v>
      </c>
      <c r="D265" s="659"/>
      <c r="E265" s="241">
        <v>11.448</v>
      </c>
      <c r="F265" s="242"/>
      <c r="G265" s="243"/>
      <c r="H265" s="244"/>
      <c r="I265" s="238"/>
      <c r="J265" s="245"/>
      <c r="K265" s="238"/>
      <c r="M265" s="239" t="s">
        <v>216</v>
      </c>
      <c r="O265" s="228"/>
    </row>
    <row r="266" spans="1:15" ht="12.75">
      <c r="A266" s="237"/>
      <c r="B266" s="240"/>
      <c r="C266" s="658" t="s">
        <v>217</v>
      </c>
      <c r="D266" s="659"/>
      <c r="E266" s="241">
        <v>-1.08</v>
      </c>
      <c r="F266" s="242"/>
      <c r="G266" s="243"/>
      <c r="H266" s="244"/>
      <c r="I266" s="238"/>
      <c r="J266" s="245"/>
      <c r="K266" s="238"/>
      <c r="M266" s="239" t="s">
        <v>217</v>
      </c>
      <c r="O266" s="228"/>
    </row>
    <row r="267" spans="1:15" ht="12.75">
      <c r="A267" s="237"/>
      <c r="B267" s="240"/>
      <c r="C267" s="658" t="s">
        <v>218</v>
      </c>
      <c r="D267" s="659"/>
      <c r="E267" s="241">
        <v>-3.85</v>
      </c>
      <c r="F267" s="242"/>
      <c r="G267" s="243"/>
      <c r="H267" s="244"/>
      <c r="I267" s="238"/>
      <c r="J267" s="245"/>
      <c r="K267" s="238"/>
      <c r="M267" s="239" t="s">
        <v>218</v>
      </c>
      <c r="O267" s="228"/>
    </row>
    <row r="268" spans="1:15" ht="12.75">
      <c r="A268" s="237"/>
      <c r="B268" s="240"/>
      <c r="C268" s="658" t="s">
        <v>219</v>
      </c>
      <c r="D268" s="659"/>
      <c r="E268" s="241">
        <v>0</v>
      </c>
      <c r="F268" s="242"/>
      <c r="G268" s="243"/>
      <c r="H268" s="244"/>
      <c r="I268" s="238"/>
      <c r="J268" s="245"/>
      <c r="K268" s="238"/>
      <c r="M268" s="239" t="s">
        <v>219</v>
      </c>
      <c r="O268" s="228"/>
    </row>
    <row r="269" spans="1:15" ht="12.75">
      <c r="A269" s="237"/>
      <c r="B269" s="240"/>
      <c r="C269" s="658" t="s">
        <v>220</v>
      </c>
      <c r="D269" s="659"/>
      <c r="E269" s="241">
        <v>9.252</v>
      </c>
      <c r="F269" s="242"/>
      <c r="G269" s="243"/>
      <c r="H269" s="244"/>
      <c r="I269" s="238"/>
      <c r="J269" s="245"/>
      <c r="K269" s="238"/>
      <c r="M269" s="239" t="s">
        <v>220</v>
      </c>
      <c r="O269" s="228"/>
    </row>
    <row r="270" spans="1:15" ht="12.75">
      <c r="A270" s="237"/>
      <c r="B270" s="240"/>
      <c r="C270" s="658" t="s">
        <v>221</v>
      </c>
      <c r="D270" s="659"/>
      <c r="E270" s="241">
        <v>-1.14</v>
      </c>
      <c r="F270" s="242"/>
      <c r="G270" s="243"/>
      <c r="H270" s="244"/>
      <c r="I270" s="238"/>
      <c r="J270" s="245"/>
      <c r="K270" s="238"/>
      <c r="M270" s="239" t="s">
        <v>221</v>
      </c>
      <c r="O270" s="228"/>
    </row>
    <row r="271" spans="1:15" ht="12.75">
      <c r="A271" s="237"/>
      <c r="B271" s="240"/>
      <c r="C271" s="658" t="s">
        <v>222</v>
      </c>
      <c r="D271" s="659"/>
      <c r="E271" s="241">
        <v>0</v>
      </c>
      <c r="F271" s="242"/>
      <c r="G271" s="243"/>
      <c r="H271" s="244"/>
      <c r="I271" s="238"/>
      <c r="J271" s="245"/>
      <c r="K271" s="238"/>
      <c r="M271" s="239" t="s">
        <v>222</v>
      </c>
      <c r="O271" s="228"/>
    </row>
    <row r="272" spans="1:15" ht="12.75">
      <c r="A272" s="237"/>
      <c r="B272" s="240"/>
      <c r="C272" s="658" t="s">
        <v>223</v>
      </c>
      <c r="D272" s="659"/>
      <c r="E272" s="241">
        <v>7.65</v>
      </c>
      <c r="F272" s="242"/>
      <c r="G272" s="243"/>
      <c r="H272" s="244"/>
      <c r="I272" s="238"/>
      <c r="J272" s="245"/>
      <c r="K272" s="238"/>
      <c r="M272" s="239" t="s">
        <v>223</v>
      </c>
      <c r="O272" s="228"/>
    </row>
    <row r="273" spans="1:15" ht="12.75">
      <c r="A273" s="237"/>
      <c r="B273" s="240"/>
      <c r="C273" s="658" t="s">
        <v>224</v>
      </c>
      <c r="D273" s="659"/>
      <c r="E273" s="241">
        <v>-1.05</v>
      </c>
      <c r="F273" s="242"/>
      <c r="G273" s="243"/>
      <c r="H273" s="244"/>
      <c r="I273" s="238"/>
      <c r="J273" s="245"/>
      <c r="K273" s="238"/>
      <c r="M273" s="239" t="s">
        <v>224</v>
      </c>
      <c r="O273" s="228"/>
    </row>
    <row r="274" spans="1:15" ht="12.75">
      <c r="A274" s="237"/>
      <c r="B274" s="240"/>
      <c r="C274" s="658" t="s">
        <v>225</v>
      </c>
      <c r="D274" s="659"/>
      <c r="E274" s="241">
        <v>0</v>
      </c>
      <c r="F274" s="242"/>
      <c r="G274" s="243"/>
      <c r="H274" s="244"/>
      <c r="I274" s="238"/>
      <c r="J274" s="245"/>
      <c r="K274" s="238"/>
      <c r="M274" s="239" t="s">
        <v>225</v>
      </c>
      <c r="O274" s="228"/>
    </row>
    <row r="275" spans="1:15" ht="12.75">
      <c r="A275" s="237"/>
      <c r="B275" s="240"/>
      <c r="C275" s="658" t="s">
        <v>226</v>
      </c>
      <c r="D275" s="659"/>
      <c r="E275" s="241">
        <v>2.7675</v>
      </c>
      <c r="F275" s="242"/>
      <c r="G275" s="243"/>
      <c r="H275" s="244"/>
      <c r="I275" s="238"/>
      <c r="J275" s="245"/>
      <c r="K275" s="238"/>
      <c r="M275" s="239" t="s">
        <v>226</v>
      </c>
      <c r="O275" s="228"/>
    </row>
    <row r="276" spans="1:15" ht="12.75">
      <c r="A276" s="237"/>
      <c r="B276" s="240"/>
      <c r="C276" s="658" t="s">
        <v>227</v>
      </c>
      <c r="D276" s="659"/>
      <c r="E276" s="241">
        <v>3.06</v>
      </c>
      <c r="F276" s="242"/>
      <c r="G276" s="243"/>
      <c r="H276" s="244"/>
      <c r="I276" s="238"/>
      <c r="J276" s="245"/>
      <c r="K276" s="238"/>
      <c r="M276" s="239" t="s">
        <v>227</v>
      </c>
      <c r="O276" s="228"/>
    </row>
    <row r="277" spans="1:15" ht="12.75">
      <c r="A277" s="237"/>
      <c r="B277" s="240"/>
      <c r="C277" s="658" t="s">
        <v>228</v>
      </c>
      <c r="D277" s="659"/>
      <c r="E277" s="241">
        <v>0</v>
      </c>
      <c r="F277" s="242"/>
      <c r="G277" s="243"/>
      <c r="H277" s="244"/>
      <c r="I277" s="238"/>
      <c r="J277" s="245"/>
      <c r="K277" s="238"/>
      <c r="M277" s="239" t="s">
        <v>228</v>
      </c>
      <c r="O277" s="228"/>
    </row>
    <row r="278" spans="1:15" ht="12.75">
      <c r="A278" s="237"/>
      <c r="B278" s="240"/>
      <c r="C278" s="658" t="s">
        <v>229</v>
      </c>
      <c r="D278" s="659"/>
      <c r="E278" s="241">
        <v>9.36</v>
      </c>
      <c r="F278" s="242"/>
      <c r="G278" s="243"/>
      <c r="H278" s="244"/>
      <c r="I278" s="238"/>
      <c r="J278" s="245"/>
      <c r="K278" s="238"/>
      <c r="M278" s="239" t="s">
        <v>229</v>
      </c>
      <c r="O278" s="228"/>
    </row>
    <row r="279" spans="1:15" ht="12.75">
      <c r="A279" s="237"/>
      <c r="B279" s="240"/>
      <c r="C279" s="658" t="s">
        <v>230</v>
      </c>
      <c r="D279" s="659"/>
      <c r="E279" s="241">
        <v>-1.26</v>
      </c>
      <c r="F279" s="242"/>
      <c r="G279" s="243"/>
      <c r="H279" s="244"/>
      <c r="I279" s="238"/>
      <c r="J279" s="245"/>
      <c r="K279" s="238"/>
      <c r="M279" s="239" t="s">
        <v>230</v>
      </c>
      <c r="O279" s="228"/>
    </row>
    <row r="280" spans="1:15" ht="12.75">
      <c r="A280" s="237"/>
      <c r="B280" s="240"/>
      <c r="C280" s="658" t="s">
        <v>231</v>
      </c>
      <c r="D280" s="659"/>
      <c r="E280" s="241">
        <v>0</v>
      </c>
      <c r="F280" s="242"/>
      <c r="G280" s="243"/>
      <c r="H280" s="244"/>
      <c r="I280" s="238"/>
      <c r="J280" s="245"/>
      <c r="K280" s="238"/>
      <c r="M280" s="239" t="s">
        <v>231</v>
      </c>
      <c r="O280" s="228"/>
    </row>
    <row r="281" spans="1:15" ht="12.75">
      <c r="A281" s="237"/>
      <c r="B281" s="240"/>
      <c r="C281" s="658" t="s">
        <v>214</v>
      </c>
      <c r="D281" s="659"/>
      <c r="E281" s="241">
        <v>1.8</v>
      </c>
      <c r="F281" s="242"/>
      <c r="G281" s="243"/>
      <c r="H281" s="244"/>
      <c r="I281" s="238"/>
      <c r="J281" s="245"/>
      <c r="K281" s="238"/>
      <c r="M281" s="239" t="s">
        <v>214</v>
      </c>
      <c r="O281" s="228"/>
    </row>
    <row r="282" spans="1:15" ht="12.75">
      <c r="A282" s="237"/>
      <c r="B282" s="240"/>
      <c r="C282" s="658" t="s">
        <v>232</v>
      </c>
      <c r="D282" s="659"/>
      <c r="E282" s="241">
        <v>0</v>
      </c>
      <c r="F282" s="242"/>
      <c r="G282" s="243"/>
      <c r="H282" s="244"/>
      <c r="I282" s="238"/>
      <c r="J282" s="245"/>
      <c r="K282" s="238"/>
      <c r="M282" s="239" t="s">
        <v>232</v>
      </c>
      <c r="O282" s="228"/>
    </row>
    <row r="283" spans="1:15" ht="12.75">
      <c r="A283" s="237"/>
      <c r="B283" s="240"/>
      <c r="C283" s="658" t="s">
        <v>233</v>
      </c>
      <c r="D283" s="659"/>
      <c r="E283" s="241">
        <v>17.316</v>
      </c>
      <c r="F283" s="242"/>
      <c r="G283" s="243"/>
      <c r="H283" s="244"/>
      <c r="I283" s="238"/>
      <c r="J283" s="245"/>
      <c r="K283" s="238"/>
      <c r="M283" s="239" t="s">
        <v>233</v>
      </c>
      <c r="O283" s="228"/>
    </row>
    <row r="284" spans="1:15" ht="12.75">
      <c r="A284" s="237"/>
      <c r="B284" s="240"/>
      <c r="C284" s="658" t="s">
        <v>234</v>
      </c>
      <c r="D284" s="659"/>
      <c r="E284" s="241">
        <v>-2.52</v>
      </c>
      <c r="F284" s="242"/>
      <c r="G284" s="243"/>
      <c r="H284" s="244"/>
      <c r="I284" s="238"/>
      <c r="J284" s="245"/>
      <c r="K284" s="238"/>
      <c r="M284" s="239" t="s">
        <v>234</v>
      </c>
      <c r="O284" s="228"/>
    </row>
    <row r="285" spans="1:15" ht="12.75">
      <c r="A285" s="237"/>
      <c r="B285" s="240"/>
      <c r="C285" s="658" t="s">
        <v>235</v>
      </c>
      <c r="D285" s="659"/>
      <c r="E285" s="241">
        <v>0</v>
      </c>
      <c r="F285" s="242"/>
      <c r="G285" s="243"/>
      <c r="H285" s="244"/>
      <c r="I285" s="238"/>
      <c r="J285" s="245"/>
      <c r="K285" s="238"/>
      <c r="M285" s="239" t="s">
        <v>235</v>
      </c>
      <c r="O285" s="228"/>
    </row>
    <row r="286" spans="1:15" ht="12.75">
      <c r="A286" s="237"/>
      <c r="B286" s="240"/>
      <c r="C286" s="658" t="s">
        <v>236</v>
      </c>
      <c r="D286" s="659"/>
      <c r="E286" s="241">
        <v>14.58</v>
      </c>
      <c r="F286" s="242"/>
      <c r="G286" s="243"/>
      <c r="H286" s="244"/>
      <c r="I286" s="238"/>
      <c r="J286" s="245"/>
      <c r="K286" s="238"/>
      <c r="M286" s="239" t="s">
        <v>236</v>
      </c>
      <c r="O286" s="228"/>
    </row>
    <row r="287" spans="1:15" ht="12.75">
      <c r="A287" s="237"/>
      <c r="B287" s="240"/>
      <c r="C287" s="658" t="s">
        <v>237</v>
      </c>
      <c r="D287" s="659"/>
      <c r="E287" s="241">
        <v>-1.44</v>
      </c>
      <c r="F287" s="242"/>
      <c r="G287" s="243"/>
      <c r="H287" s="244"/>
      <c r="I287" s="238"/>
      <c r="J287" s="245"/>
      <c r="K287" s="238"/>
      <c r="M287" s="239" t="s">
        <v>237</v>
      </c>
      <c r="O287" s="228"/>
    </row>
    <row r="288" spans="1:80" ht="12.75">
      <c r="A288" s="229">
        <v>63</v>
      </c>
      <c r="B288" s="230" t="s">
        <v>387</v>
      </c>
      <c r="C288" s="231" t="s">
        <v>388</v>
      </c>
      <c r="D288" s="232" t="s">
        <v>145</v>
      </c>
      <c r="E288" s="233">
        <v>76.6975</v>
      </c>
      <c r="F288" s="233">
        <v>0</v>
      </c>
      <c r="G288" s="234">
        <f>E288*F288</f>
        <v>0</v>
      </c>
      <c r="H288" s="235">
        <v>0</v>
      </c>
      <c r="I288" s="236">
        <f>E288*H288</f>
        <v>0</v>
      </c>
      <c r="J288" s="235"/>
      <c r="K288" s="236">
        <f>E288*J288</f>
        <v>0</v>
      </c>
      <c r="O288" s="228">
        <v>2</v>
      </c>
      <c r="AA288" s="201">
        <v>12</v>
      </c>
      <c r="AB288" s="201">
        <v>0</v>
      </c>
      <c r="AC288" s="201">
        <v>39</v>
      </c>
      <c r="AZ288" s="201">
        <v>2</v>
      </c>
      <c r="BA288" s="201">
        <f>IF(AZ288=1,G288,0)</f>
        <v>0</v>
      </c>
      <c r="BB288" s="201">
        <f>IF(AZ288=2,G288,0)</f>
        <v>0</v>
      </c>
      <c r="BC288" s="201">
        <f>IF(AZ288=3,G288,0)</f>
        <v>0</v>
      </c>
      <c r="BD288" s="201">
        <f>IF(AZ288=4,G288,0)</f>
        <v>0</v>
      </c>
      <c r="BE288" s="201">
        <f>IF(AZ288=5,G288,0)</f>
        <v>0</v>
      </c>
      <c r="CA288" s="228">
        <v>12</v>
      </c>
      <c r="CB288" s="228">
        <v>0</v>
      </c>
    </row>
    <row r="289" spans="1:15" ht="12.75">
      <c r="A289" s="237"/>
      <c r="B289" s="240"/>
      <c r="C289" s="658" t="s">
        <v>389</v>
      </c>
      <c r="D289" s="659"/>
      <c r="E289" s="241">
        <v>76.6975</v>
      </c>
      <c r="F289" s="242"/>
      <c r="G289" s="243"/>
      <c r="H289" s="244"/>
      <c r="I289" s="238"/>
      <c r="J289" s="245"/>
      <c r="K289" s="238"/>
      <c r="M289" s="239" t="s">
        <v>389</v>
      </c>
      <c r="O289" s="228"/>
    </row>
    <row r="290" spans="1:80" ht="12.75">
      <c r="A290" s="229">
        <v>64</v>
      </c>
      <c r="B290" s="230" t="s">
        <v>390</v>
      </c>
      <c r="C290" s="231" t="s">
        <v>391</v>
      </c>
      <c r="D290" s="232" t="s">
        <v>155</v>
      </c>
      <c r="E290" s="233">
        <v>12.6</v>
      </c>
      <c r="F290" s="233">
        <v>0</v>
      </c>
      <c r="G290" s="234">
        <f>E290*F290</f>
        <v>0</v>
      </c>
      <c r="H290" s="235">
        <v>0</v>
      </c>
      <c r="I290" s="236">
        <f>E290*H290</f>
        <v>0</v>
      </c>
      <c r="J290" s="235"/>
      <c r="K290" s="236">
        <f>E290*J290</f>
        <v>0</v>
      </c>
      <c r="O290" s="228">
        <v>2</v>
      </c>
      <c r="AA290" s="201">
        <v>12</v>
      </c>
      <c r="AB290" s="201">
        <v>0</v>
      </c>
      <c r="AC290" s="201">
        <v>40</v>
      </c>
      <c r="AZ290" s="201">
        <v>2</v>
      </c>
      <c r="BA290" s="201">
        <f>IF(AZ290=1,G290,0)</f>
        <v>0</v>
      </c>
      <c r="BB290" s="201">
        <f>IF(AZ290=2,G290,0)</f>
        <v>0</v>
      </c>
      <c r="BC290" s="201">
        <f>IF(AZ290=3,G290,0)</f>
        <v>0</v>
      </c>
      <c r="BD290" s="201">
        <f>IF(AZ290=4,G290,0)</f>
        <v>0</v>
      </c>
      <c r="BE290" s="201">
        <f>IF(AZ290=5,G290,0)</f>
        <v>0</v>
      </c>
      <c r="CA290" s="228">
        <v>12</v>
      </c>
      <c r="CB290" s="228">
        <v>0</v>
      </c>
    </row>
    <row r="291" spans="1:15" ht="12.75">
      <c r="A291" s="237"/>
      <c r="B291" s="240"/>
      <c r="C291" s="658" t="s">
        <v>142</v>
      </c>
      <c r="D291" s="659"/>
      <c r="E291" s="241">
        <v>0</v>
      </c>
      <c r="F291" s="242"/>
      <c r="G291" s="243"/>
      <c r="H291" s="244"/>
      <c r="I291" s="238"/>
      <c r="J291" s="245"/>
      <c r="K291" s="238"/>
      <c r="M291" s="239" t="s">
        <v>142</v>
      </c>
      <c r="O291" s="228"/>
    </row>
    <row r="292" spans="1:15" ht="12.75">
      <c r="A292" s="237"/>
      <c r="B292" s="240"/>
      <c r="C292" s="658" t="s">
        <v>392</v>
      </c>
      <c r="D292" s="659"/>
      <c r="E292" s="241">
        <v>12.6</v>
      </c>
      <c r="F292" s="242"/>
      <c r="G292" s="243"/>
      <c r="H292" s="244"/>
      <c r="I292" s="238"/>
      <c r="J292" s="245"/>
      <c r="K292" s="238"/>
      <c r="M292" s="239" t="s">
        <v>392</v>
      </c>
      <c r="O292" s="228"/>
    </row>
    <row r="293" spans="1:80" ht="12.75">
      <c r="A293" s="229">
        <v>65</v>
      </c>
      <c r="B293" s="230" t="s">
        <v>393</v>
      </c>
      <c r="C293" s="231" t="s">
        <v>394</v>
      </c>
      <c r="D293" s="232" t="s">
        <v>12</v>
      </c>
      <c r="E293" s="233"/>
      <c r="F293" s="233">
        <v>0</v>
      </c>
      <c r="G293" s="234">
        <f>E293*F293</f>
        <v>0</v>
      </c>
      <c r="H293" s="235">
        <v>0</v>
      </c>
      <c r="I293" s="236">
        <f>E293*H293</f>
        <v>0</v>
      </c>
      <c r="J293" s="235"/>
      <c r="K293" s="236">
        <f>E293*J293</f>
        <v>0</v>
      </c>
      <c r="O293" s="228">
        <v>2</v>
      </c>
      <c r="AA293" s="201">
        <v>7</v>
      </c>
      <c r="AB293" s="201">
        <v>1002</v>
      </c>
      <c r="AC293" s="201">
        <v>5</v>
      </c>
      <c r="AZ293" s="201">
        <v>2</v>
      </c>
      <c r="BA293" s="201">
        <f>IF(AZ293=1,G293,0)</f>
        <v>0</v>
      </c>
      <c r="BB293" s="201">
        <f>IF(AZ293=2,G293,0)</f>
        <v>0</v>
      </c>
      <c r="BC293" s="201">
        <f>IF(AZ293=3,G293,0)</f>
        <v>0</v>
      </c>
      <c r="BD293" s="201">
        <f>IF(AZ293=4,G293,0)</f>
        <v>0</v>
      </c>
      <c r="BE293" s="201">
        <f>IF(AZ293=5,G293,0)</f>
        <v>0</v>
      </c>
      <c r="CA293" s="228">
        <v>7</v>
      </c>
      <c r="CB293" s="228">
        <v>1002</v>
      </c>
    </row>
    <row r="294" spans="1:57" ht="12.75">
      <c r="A294" s="246"/>
      <c r="B294" s="247" t="s">
        <v>94</v>
      </c>
      <c r="C294" s="248" t="s">
        <v>384</v>
      </c>
      <c r="D294" s="249"/>
      <c r="E294" s="250"/>
      <c r="F294" s="251"/>
      <c r="G294" s="252">
        <f>SUM(G259:G293)</f>
        <v>0</v>
      </c>
      <c r="H294" s="253"/>
      <c r="I294" s="254">
        <f>SUM(I259:I293)</f>
        <v>0.15672972500000001</v>
      </c>
      <c r="J294" s="253"/>
      <c r="K294" s="254">
        <f>SUM(K259:K293)</f>
        <v>0</v>
      </c>
      <c r="O294" s="228">
        <v>4</v>
      </c>
      <c r="BA294" s="255">
        <f>SUM(BA259:BA293)</f>
        <v>0</v>
      </c>
      <c r="BB294" s="255">
        <f>SUM(BB259:BB293)</f>
        <v>0</v>
      </c>
      <c r="BC294" s="255">
        <f>SUM(BC259:BC293)</f>
        <v>0</v>
      </c>
      <c r="BD294" s="255">
        <f>SUM(BD259:BD293)</f>
        <v>0</v>
      </c>
      <c r="BE294" s="255">
        <f>SUM(BE259:BE293)</f>
        <v>0</v>
      </c>
    </row>
    <row r="295" spans="1:15" ht="12.75">
      <c r="A295" s="218" t="s">
        <v>92</v>
      </c>
      <c r="B295" s="219" t="s">
        <v>395</v>
      </c>
      <c r="C295" s="220" t="s">
        <v>396</v>
      </c>
      <c r="D295" s="221"/>
      <c r="E295" s="222"/>
      <c r="F295" s="222"/>
      <c r="G295" s="223"/>
      <c r="H295" s="224"/>
      <c r="I295" s="225"/>
      <c r="J295" s="226"/>
      <c r="K295" s="227"/>
      <c r="O295" s="228">
        <v>1</v>
      </c>
    </row>
    <row r="296" spans="1:80" ht="12.75">
      <c r="A296" s="229">
        <v>66</v>
      </c>
      <c r="B296" s="230" t="s">
        <v>398</v>
      </c>
      <c r="C296" s="231" t="s">
        <v>399</v>
      </c>
      <c r="D296" s="232" t="s">
        <v>135</v>
      </c>
      <c r="E296" s="233">
        <v>11</v>
      </c>
      <c r="F296" s="233">
        <v>0</v>
      </c>
      <c r="G296" s="234">
        <f>E296*F296</f>
        <v>0</v>
      </c>
      <c r="H296" s="235">
        <v>0</v>
      </c>
      <c r="I296" s="236">
        <f>E296*H296</f>
        <v>0</v>
      </c>
      <c r="J296" s="235">
        <v>0</v>
      </c>
      <c r="K296" s="236">
        <f>E296*J296</f>
        <v>0</v>
      </c>
      <c r="O296" s="228">
        <v>2</v>
      </c>
      <c r="AA296" s="201">
        <v>1</v>
      </c>
      <c r="AB296" s="201">
        <v>7</v>
      </c>
      <c r="AC296" s="201">
        <v>7</v>
      </c>
      <c r="AZ296" s="201">
        <v>2</v>
      </c>
      <c r="BA296" s="201">
        <f>IF(AZ296=1,G296,0)</f>
        <v>0</v>
      </c>
      <c r="BB296" s="201">
        <f>IF(AZ296=2,G296,0)</f>
        <v>0</v>
      </c>
      <c r="BC296" s="201">
        <f>IF(AZ296=3,G296,0)</f>
        <v>0</v>
      </c>
      <c r="BD296" s="201">
        <f>IF(AZ296=4,G296,0)</f>
        <v>0</v>
      </c>
      <c r="BE296" s="201">
        <f>IF(AZ296=5,G296,0)</f>
        <v>0</v>
      </c>
      <c r="CA296" s="228">
        <v>1</v>
      </c>
      <c r="CB296" s="228">
        <v>7</v>
      </c>
    </row>
    <row r="297" spans="1:15" ht="12.75">
      <c r="A297" s="237"/>
      <c r="B297" s="240"/>
      <c r="C297" s="658" t="s">
        <v>400</v>
      </c>
      <c r="D297" s="659"/>
      <c r="E297" s="241">
        <v>11</v>
      </c>
      <c r="F297" s="242"/>
      <c r="G297" s="243"/>
      <c r="H297" s="244"/>
      <c r="I297" s="238"/>
      <c r="J297" s="245"/>
      <c r="K297" s="238"/>
      <c r="M297" s="239">
        <v>11</v>
      </c>
      <c r="O297" s="228"/>
    </row>
    <row r="298" spans="1:57" ht="12.75">
      <c r="A298" s="246"/>
      <c r="B298" s="247" t="s">
        <v>94</v>
      </c>
      <c r="C298" s="248" t="s">
        <v>397</v>
      </c>
      <c r="D298" s="249"/>
      <c r="E298" s="250"/>
      <c r="F298" s="251"/>
      <c r="G298" s="252">
        <f>SUM(G295:G297)</f>
        <v>0</v>
      </c>
      <c r="H298" s="253"/>
      <c r="I298" s="254">
        <f>SUM(I295:I297)</f>
        <v>0</v>
      </c>
      <c r="J298" s="253"/>
      <c r="K298" s="254">
        <f>SUM(K295:K297)</f>
        <v>0</v>
      </c>
      <c r="O298" s="228">
        <v>4</v>
      </c>
      <c r="BA298" s="255">
        <f>SUM(BA295:BA297)</f>
        <v>0</v>
      </c>
      <c r="BB298" s="255">
        <f>SUM(BB295:BB297)</f>
        <v>0</v>
      </c>
      <c r="BC298" s="255">
        <f>SUM(BC295:BC297)</f>
        <v>0</v>
      </c>
      <c r="BD298" s="255">
        <f>SUM(BD295:BD297)</f>
        <v>0</v>
      </c>
      <c r="BE298" s="255">
        <f>SUM(BE295:BE297)</f>
        <v>0</v>
      </c>
    </row>
    <row r="299" spans="1:15" ht="12.75">
      <c r="A299" s="218" t="s">
        <v>92</v>
      </c>
      <c r="B299" s="219" t="s">
        <v>401</v>
      </c>
      <c r="C299" s="220" t="s">
        <v>402</v>
      </c>
      <c r="D299" s="221"/>
      <c r="E299" s="222"/>
      <c r="F299" s="222"/>
      <c r="G299" s="223"/>
      <c r="H299" s="224"/>
      <c r="I299" s="225"/>
      <c r="J299" s="226"/>
      <c r="K299" s="227"/>
      <c r="O299" s="228">
        <v>1</v>
      </c>
    </row>
    <row r="300" spans="1:80" ht="12.75">
      <c r="A300" s="229">
        <v>67</v>
      </c>
      <c r="B300" s="230" t="s">
        <v>404</v>
      </c>
      <c r="C300" s="231" t="s">
        <v>405</v>
      </c>
      <c r="D300" s="232" t="s">
        <v>145</v>
      </c>
      <c r="E300" s="233">
        <v>106.9</v>
      </c>
      <c r="F300" s="233">
        <v>0</v>
      </c>
      <c r="G300" s="234">
        <f>E300*F300</f>
        <v>0</v>
      </c>
      <c r="H300" s="235">
        <v>7E-05</v>
      </c>
      <c r="I300" s="236">
        <f>E300*H300</f>
        <v>0.007483</v>
      </c>
      <c r="J300" s="235">
        <v>0</v>
      </c>
      <c r="K300" s="236">
        <f>E300*J300</f>
        <v>0</v>
      </c>
      <c r="O300" s="228">
        <v>2</v>
      </c>
      <c r="AA300" s="201">
        <v>1</v>
      </c>
      <c r="AB300" s="201">
        <v>7</v>
      </c>
      <c r="AC300" s="201">
        <v>7</v>
      </c>
      <c r="AZ300" s="201">
        <v>2</v>
      </c>
      <c r="BA300" s="201">
        <f>IF(AZ300=1,G300,0)</f>
        <v>0</v>
      </c>
      <c r="BB300" s="201">
        <f>IF(AZ300=2,G300,0)</f>
        <v>0</v>
      </c>
      <c r="BC300" s="201">
        <f>IF(AZ300=3,G300,0)</f>
        <v>0</v>
      </c>
      <c r="BD300" s="201">
        <f>IF(AZ300=4,G300,0)</f>
        <v>0</v>
      </c>
      <c r="BE300" s="201">
        <f>IF(AZ300=5,G300,0)</f>
        <v>0</v>
      </c>
      <c r="CA300" s="228">
        <v>1</v>
      </c>
      <c r="CB300" s="228">
        <v>7</v>
      </c>
    </row>
    <row r="301" spans="1:80" ht="12.75">
      <c r="A301" s="229">
        <v>68</v>
      </c>
      <c r="B301" s="230" t="s">
        <v>406</v>
      </c>
      <c r="C301" s="231" t="s">
        <v>830</v>
      </c>
      <c r="D301" s="232" t="s">
        <v>145</v>
      </c>
      <c r="E301" s="233">
        <v>106.9032</v>
      </c>
      <c r="F301" s="233">
        <v>0</v>
      </c>
      <c r="G301" s="234">
        <f>E301*F301</f>
        <v>0</v>
      </c>
      <c r="H301" s="235">
        <v>0.00015</v>
      </c>
      <c r="I301" s="236">
        <f>E301*H301</f>
        <v>0.016035479999999998</v>
      </c>
      <c r="J301" s="235">
        <v>0</v>
      </c>
      <c r="K301" s="236">
        <f>E301*J301</f>
        <v>0</v>
      </c>
      <c r="O301" s="228">
        <v>2</v>
      </c>
      <c r="AA301" s="201">
        <v>1</v>
      </c>
      <c r="AB301" s="201">
        <v>7</v>
      </c>
      <c r="AC301" s="201">
        <v>7</v>
      </c>
      <c r="AZ301" s="201">
        <v>2</v>
      </c>
      <c r="BA301" s="201">
        <f>IF(AZ301=1,G301,0)</f>
        <v>0</v>
      </c>
      <c r="BB301" s="201">
        <f>IF(AZ301=2,G301,0)</f>
        <v>0</v>
      </c>
      <c r="BC301" s="201">
        <f>IF(AZ301=3,G301,0)</f>
        <v>0</v>
      </c>
      <c r="BD301" s="201">
        <f>IF(AZ301=4,G301,0)</f>
        <v>0</v>
      </c>
      <c r="BE301" s="201">
        <f>IF(AZ301=5,G301,0)</f>
        <v>0</v>
      </c>
      <c r="CA301" s="228">
        <v>1</v>
      </c>
      <c r="CB301" s="228">
        <v>7</v>
      </c>
    </row>
    <row r="302" spans="1:15" ht="12.75">
      <c r="A302" s="237"/>
      <c r="B302" s="240"/>
      <c r="C302" s="658" t="s">
        <v>142</v>
      </c>
      <c r="D302" s="659"/>
      <c r="E302" s="241">
        <v>0</v>
      </c>
      <c r="F302" s="242"/>
      <c r="G302" s="243"/>
      <c r="H302" s="244"/>
      <c r="I302" s="238"/>
      <c r="J302" s="245"/>
      <c r="K302" s="238"/>
      <c r="M302" s="239" t="s">
        <v>142</v>
      </c>
      <c r="O302" s="228"/>
    </row>
    <row r="303" spans="1:15" ht="12.75">
      <c r="A303" s="237"/>
      <c r="B303" s="240"/>
      <c r="C303" s="658" t="s">
        <v>240</v>
      </c>
      <c r="D303" s="659"/>
      <c r="E303" s="241">
        <v>5.291</v>
      </c>
      <c r="F303" s="242"/>
      <c r="G303" s="243"/>
      <c r="H303" s="244"/>
      <c r="I303" s="238"/>
      <c r="J303" s="245"/>
      <c r="K303" s="238"/>
      <c r="M303" s="266">
        <v>5291</v>
      </c>
      <c r="O303" s="228"/>
    </row>
    <row r="304" spans="1:15" ht="12.75">
      <c r="A304" s="237"/>
      <c r="B304" s="240"/>
      <c r="C304" s="658" t="s">
        <v>241</v>
      </c>
      <c r="D304" s="659"/>
      <c r="E304" s="241">
        <v>19.3863</v>
      </c>
      <c r="F304" s="242"/>
      <c r="G304" s="243"/>
      <c r="H304" s="244"/>
      <c r="I304" s="238"/>
      <c r="J304" s="245"/>
      <c r="K304" s="238"/>
      <c r="M304" s="239" t="s">
        <v>241</v>
      </c>
      <c r="O304" s="228"/>
    </row>
    <row r="305" spans="1:15" ht="12.75">
      <c r="A305" s="237"/>
      <c r="B305" s="240"/>
      <c r="C305" s="658" t="s">
        <v>242</v>
      </c>
      <c r="D305" s="659"/>
      <c r="E305" s="241">
        <v>-1.576</v>
      </c>
      <c r="F305" s="242"/>
      <c r="G305" s="243"/>
      <c r="H305" s="244"/>
      <c r="I305" s="238"/>
      <c r="J305" s="245"/>
      <c r="K305" s="238"/>
      <c r="M305" s="239" t="s">
        <v>242</v>
      </c>
      <c r="O305" s="228"/>
    </row>
    <row r="306" spans="1:15" ht="12.75">
      <c r="A306" s="237"/>
      <c r="B306" s="240"/>
      <c r="C306" s="658" t="s">
        <v>150</v>
      </c>
      <c r="D306" s="659"/>
      <c r="E306" s="241">
        <v>-1.379</v>
      </c>
      <c r="F306" s="242"/>
      <c r="G306" s="243"/>
      <c r="H306" s="244"/>
      <c r="I306" s="238"/>
      <c r="J306" s="245"/>
      <c r="K306" s="238"/>
      <c r="M306" s="239" t="s">
        <v>150</v>
      </c>
      <c r="O306" s="228"/>
    </row>
    <row r="307" spans="1:15" ht="12.75">
      <c r="A307" s="237"/>
      <c r="B307" s="240"/>
      <c r="C307" s="658" t="s">
        <v>243</v>
      </c>
      <c r="D307" s="659"/>
      <c r="E307" s="241">
        <v>0</v>
      </c>
      <c r="F307" s="242"/>
      <c r="G307" s="243"/>
      <c r="H307" s="244"/>
      <c r="I307" s="238"/>
      <c r="J307" s="245"/>
      <c r="K307" s="238"/>
      <c r="M307" s="239" t="s">
        <v>243</v>
      </c>
      <c r="O307" s="228"/>
    </row>
    <row r="308" spans="1:15" ht="12.75">
      <c r="A308" s="237"/>
      <c r="B308" s="240"/>
      <c r="C308" s="658" t="s">
        <v>142</v>
      </c>
      <c r="D308" s="659"/>
      <c r="E308" s="241">
        <v>0</v>
      </c>
      <c r="F308" s="242"/>
      <c r="G308" s="243"/>
      <c r="H308" s="244"/>
      <c r="I308" s="238"/>
      <c r="J308" s="245"/>
      <c r="K308" s="238"/>
      <c r="M308" s="239" t="s">
        <v>142</v>
      </c>
      <c r="O308" s="228"/>
    </row>
    <row r="309" spans="1:15" ht="12.75">
      <c r="A309" s="237"/>
      <c r="B309" s="240"/>
      <c r="C309" s="658" t="s">
        <v>244</v>
      </c>
      <c r="D309" s="659"/>
      <c r="E309" s="241">
        <v>0.8535</v>
      </c>
      <c r="F309" s="242"/>
      <c r="G309" s="243"/>
      <c r="H309" s="244"/>
      <c r="I309" s="238"/>
      <c r="J309" s="245"/>
      <c r="K309" s="238"/>
      <c r="M309" s="239" t="s">
        <v>244</v>
      </c>
      <c r="O309" s="228"/>
    </row>
    <row r="310" spans="1:15" ht="12.75">
      <c r="A310" s="237"/>
      <c r="B310" s="240"/>
      <c r="C310" s="658" t="s">
        <v>245</v>
      </c>
      <c r="D310" s="659"/>
      <c r="E310" s="241">
        <v>0</v>
      </c>
      <c r="F310" s="242"/>
      <c r="G310" s="243"/>
      <c r="H310" s="244"/>
      <c r="I310" s="238"/>
      <c r="J310" s="245"/>
      <c r="K310" s="238"/>
      <c r="M310" s="239" t="s">
        <v>245</v>
      </c>
      <c r="O310" s="228"/>
    </row>
    <row r="311" spans="1:15" ht="12.75">
      <c r="A311" s="237"/>
      <c r="B311" s="240"/>
      <c r="C311" s="658" t="s">
        <v>215</v>
      </c>
      <c r="D311" s="659"/>
      <c r="E311" s="241">
        <v>0</v>
      </c>
      <c r="F311" s="242"/>
      <c r="G311" s="243"/>
      <c r="H311" s="244"/>
      <c r="I311" s="238"/>
      <c r="J311" s="245"/>
      <c r="K311" s="238"/>
      <c r="M311" s="239" t="s">
        <v>215</v>
      </c>
      <c r="O311" s="228"/>
    </row>
    <row r="312" spans="1:15" ht="12.75">
      <c r="A312" s="237"/>
      <c r="B312" s="240"/>
      <c r="C312" s="658" t="s">
        <v>246</v>
      </c>
      <c r="D312" s="659"/>
      <c r="E312" s="241">
        <v>17.172</v>
      </c>
      <c r="F312" s="242"/>
      <c r="G312" s="243"/>
      <c r="H312" s="244"/>
      <c r="I312" s="238"/>
      <c r="J312" s="245"/>
      <c r="K312" s="238"/>
      <c r="M312" s="239" t="s">
        <v>246</v>
      </c>
      <c r="O312" s="228"/>
    </row>
    <row r="313" spans="1:15" ht="12.75">
      <c r="A313" s="237"/>
      <c r="B313" s="240"/>
      <c r="C313" s="658" t="s">
        <v>247</v>
      </c>
      <c r="D313" s="659"/>
      <c r="E313" s="241">
        <v>-0.855</v>
      </c>
      <c r="F313" s="242"/>
      <c r="G313" s="243"/>
      <c r="H313" s="244"/>
      <c r="I313" s="238"/>
      <c r="J313" s="245"/>
      <c r="K313" s="238"/>
      <c r="M313" s="239" t="s">
        <v>247</v>
      </c>
      <c r="O313" s="228"/>
    </row>
    <row r="314" spans="1:15" ht="12.75">
      <c r="A314" s="237"/>
      <c r="B314" s="240"/>
      <c r="C314" s="658" t="s">
        <v>248</v>
      </c>
      <c r="D314" s="659"/>
      <c r="E314" s="241">
        <v>-1.182</v>
      </c>
      <c r="F314" s="242"/>
      <c r="G314" s="243"/>
      <c r="H314" s="244"/>
      <c r="I314" s="238"/>
      <c r="J314" s="245"/>
      <c r="K314" s="238"/>
      <c r="M314" s="239" t="s">
        <v>248</v>
      </c>
      <c r="O314" s="228"/>
    </row>
    <row r="315" spans="1:15" ht="12.75">
      <c r="A315" s="237"/>
      <c r="B315" s="240"/>
      <c r="C315" s="658" t="s">
        <v>218</v>
      </c>
      <c r="D315" s="659"/>
      <c r="E315" s="241">
        <v>-3.85</v>
      </c>
      <c r="F315" s="242"/>
      <c r="G315" s="243"/>
      <c r="H315" s="244"/>
      <c r="I315" s="238"/>
      <c r="J315" s="245"/>
      <c r="K315" s="238"/>
      <c r="M315" s="239" t="s">
        <v>218</v>
      </c>
      <c r="O315" s="228"/>
    </row>
    <row r="316" spans="1:15" ht="12.75">
      <c r="A316" s="237"/>
      <c r="B316" s="240"/>
      <c r="C316" s="658" t="s">
        <v>219</v>
      </c>
      <c r="D316" s="659"/>
      <c r="E316" s="241">
        <v>0</v>
      </c>
      <c r="F316" s="242"/>
      <c r="G316" s="243"/>
      <c r="H316" s="244"/>
      <c r="I316" s="238"/>
      <c r="J316" s="245"/>
      <c r="K316" s="238"/>
      <c r="M316" s="239" t="s">
        <v>219</v>
      </c>
      <c r="O316" s="228"/>
    </row>
    <row r="317" spans="1:15" ht="12.75">
      <c r="A317" s="237"/>
      <c r="B317" s="240"/>
      <c r="C317" s="658" t="s">
        <v>249</v>
      </c>
      <c r="D317" s="659"/>
      <c r="E317" s="241">
        <v>13.878</v>
      </c>
      <c r="F317" s="242"/>
      <c r="G317" s="243"/>
      <c r="H317" s="244"/>
      <c r="I317" s="238"/>
      <c r="J317" s="245"/>
      <c r="K317" s="238"/>
      <c r="M317" s="239" t="s">
        <v>249</v>
      </c>
      <c r="O317" s="228"/>
    </row>
    <row r="318" spans="1:15" ht="12.75">
      <c r="A318" s="237"/>
      <c r="B318" s="240"/>
      <c r="C318" s="658" t="s">
        <v>250</v>
      </c>
      <c r="D318" s="659"/>
      <c r="E318" s="241">
        <v>-1.0665</v>
      </c>
      <c r="F318" s="242"/>
      <c r="G318" s="243"/>
      <c r="H318" s="244"/>
      <c r="I318" s="238"/>
      <c r="J318" s="245"/>
      <c r="K318" s="238"/>
      <c r="M318" s="239" t="s">
        <v>250</v>
      </c>
      <c r="O318" s="228"/>
    </row>
    <row r="319" spans="1:15" ht="12.75">
      <c r="A319" s="237"/>
      <c r="B319" s="240"/>
      <c r="C319" s="658" t="s">
        <v>221</v>
      </c>
      <c r="D319" s="659"/>
      <c r="E319" s="241">
        <v>-1.14</v>
      </c>
      <c r="F319" s="242"/>
      <c r="G319" s="243"/>
      <c r="H319" s="244"/>
      <c r="I319" s="238"/>
      <c r="J319" s="245"/>
      <c r="K319" s="238"/>
      <c r="M319" s="239" t="s">
        <v>221</v>
      </c>
      <c r="O319" s="228"/>
    </row>
    <row r="320" spans="1:15" ht="12.75">
      <c r="A320" s="237"/>
      <c r="B320" s="240"/>
      <c r="C320" s="658" t="s">
        <v>222</v>
      </c>
      <c r="D320" s="659"/>
      <c r="E320" s="241">
        <v>0</v>
      </c>
      <c r="F320" s="242"/>
      <c r="G320" s="243"/>
      <c r="H320" s="244"/>
      <c r="I320" s="238"/>
      <c r="J320" s="245"/>
      <c r="K320" s="238"/>
      <c r="M320" s="239" t="s">
        <v>222</v>
      </c>
      <c r="O320" s="228"/>
    </row>
    <row r="321" spans="1:15" ht="12.75">
      <c r="A321" s="237"/>
      <c r="B321" s="240"/>
      <c r="C321" s="658" t="s">
        <v>251</v>
      </c>
      <c r="D321" s="659"/>
      <c r="E321" s="241">
        <v>13.77</v>
      </c>
      <c r="F321" s="242"/>
      <c r="G321" s="243"/>
      <c r="H321" s="244"/>
      <c r="I321" s="238"/>
      <c r="J321" s="245"/>
      <c r="K321" s="238"/>
      <c r="M321" s="239" t="s">
        <v>251</v>
      </c>
      <c r="O321" s="228"/>
    </row>
    <row r="322" spans="1:15" ht="12.75">
      <c r="A322" s="237"/>
      <c r="B322" s="240"/>
      <c r="C322" s="658" t="s">
        <v>150</v>
      </c>
      <c r="D322" s="659"/>
      <c r="E322" s="241">
        <v>-1.379</v>
      </c>
      <c r="F322" s="242"/>
      <c r="G322" s="243"/>
      <c r="H322" s="244"/>
      <c r="I322" s="238"/>
      <c r="J322" s="245"/>
      <c r="K322" s="238"/>
      <c r="M322" s="239" t="s">
        <v>150</v>
      </c>
      <c r="O322" s="228"/>
    </row>
    <row r="323" spans="1:15" ht="12.75">
      <c r="A323" s="237"/>
      <c r="B323" s="240"/>
      <c r="C323" s="658" t="s">
        <v>225</v>
      </c>
      <c r="D323" s="659"/>
      <c r="E323" s="241">
        <v>0</v>
      </c>
      <c r="F323" s="242"/>
      <c r="G323" s="243"/>
      <c r="H323" s="244"/>
      <c r="I323" s="238"/>
      <c r="J323" s="245"/>
      <c r="K323" s="238"/>
      <c r="M323" s="239" t="s">
        <v>225</v>
      </c>
      <c r="O323" s="228"/>
    </row>
    <row r="324" spans="1:15" ht="12.75">
      <c r="A324" s="237"/>
      <c r="B324" s="240"/>
      <c r="C324" s="658" t="s">
        <v>252</v>
      </c>
      <c r="D324" s="659"/>
      <c r="E324" s="241">
        <v>23.49</v>
      </c>
      <c r="F324" s="242"/>
      <c r="G324" s="243"/>
      <c r="H324" s="244"/>
      <c r="I324" s="238"/>
      <c r="J324" s="245"/>
      <c r="K324" s="238"/>
      <c r="M324" s="239" t="s">
        <v>252</v>
      </c>
      <c r="O324" s="228"/>
    </row>
    <row r="325" spans="1:15" ht="12.75">
      <c r="A325" s="237"/>
      <c r="B325" s="240"/>
      <c r="C325" s="658" t="s">
        <v>253</v>
      </c>
      <c r="D325" s="659"/>
      <c r="E325" s="241">
        <v>-2.758</v>
      </c>
      <c r="F325" s="242"/>
      <c r="G325" s="243"/>
      <c r="H325" s="244"/>
      <c r="I325" s="238"/>
      <c r="J325" s="245"/>
      <c r="K325" s="238"/>
      <c r="M325" s="239" t="s">
        <v>253</v>
      </c>
      <c r="O325" s="228"/>
    </row>
    <row r="326" spans="1:15" ht="12.75">
      <c r="A326" s="237"/>
      <c r="B326" s="240"/>
      <c r="C326" s="658" t="s">
        <v>228</v>
      </c>
      <c r="D326" s="659"/>
      <c r="E326" s="241">
        <v>0</v>
      </c>
      <c r="F326" s="242"/>
      <c r="G326" s="243"/>
      <c r="H326" s="244"/>
      <c r="I326" s="238"/>
      <c r="J326" s="245"/>
      <c r="K326" s="238"/>
      <c r="M326" s="239" t="s">
        <v>228</v>
      </c>
      <c r="O326" s="228"/>
    </row>
    <row r="327" spans="1:15" ht="12.75">
      <c r="A327" s="237"/>
      <c r="B327" s="240"/>
      <c r="C327" s="658" t="s">
        <v>254</v>
      </c>
      <c r="D327" s="659"/>
      <c r="E327" s="241">
        <v>14.04</v>
      </c>
      <c r="F327" s="242"/>
      <c r="G327" s="243"/>
      <c r="H327" s="244"/>
      <c r="I327" s="238"/>
      <c r="J327" s="245"/>
      <c r="K327" s="238"/>
      <c r="M327" s="239" t="s">
        <v>254</v>
      </c>
      <c r="O327" s="228"/>
    </row>
    <row r="328" spans="1:15" ht="12.75">
      <c r="A328" s="237"/>
      <c r="B328" s="240"/>
      <c r="C328" s="658" t="s">
        <v>150</v>
      </c>
      <c r="D328" s="659"/>
      <c r="E328" s="241">
        <v>-1.379</v>
      </c>
      <c r="F328" s="242"/>
      <c r="G328" s="243"/>
      <c r="H328" s="244"/>
      <c r="I328" s="238"/>
      <c r="J328" s="245"/>
      <c r="K328" s="238"/>
      <c r="M328" s="239" t="s">
        <v>150</v>
      </c>
      <c r="O328" s="228"/>
    </row>
    <row r="329" spans="1:15" ht="12.75">
      <c r="A329" s="237"/>
      <c r="B329" s="240"/>
      <c r="C329" s="658" t="s">
        <v>231</v>
      </c>
      <c r="D329" s="659"/>
      <c r="E329" s="241">
        <v>0</v>
      </c>
      <c r="F329" s="242"/>
      <c r="G329" s="243"/>
      <c r="H329" s="244"/>
      <c r="I329" s="238"/>
      <c r="J329" s="245"/>
      <c r="K329" s="238"/>
      <c r="M329" s="239" t="s">
        <v>231</v>
      </c>
      <c r="O329" s="228"/>
    </row>
    <row r="330" spans="1:15" ht="12.75">
      <c r="A330" s="237"/>
      <c r="B330" s="240"/>
      <c r="C330" s="658" t="s">
        <v>255</v>
      </c>
      <c r="D330" s="659"/>
      <c r="E330" s="241">
        <v>23.085</v>
      </c>
      <c r="F330" s="242"/>
      <c r="G330" s="243"/>
      <c r="H330" s="244"/>
      <c r="I330" s="238"/>
      <c r="J330" s="245"/>
      <c r="K330" s="238"/>
      <c r="M330" s="239" t="s">
        <v>255</v>
      </c>
      <c r="O330" s="228"/>
    </row>
    <row r="331" spans="1:15" ht="12.75">
      <c r="A331" s="237"/>
      <c r="B331" s="240"/>
      <c r="C331" s="658" t="s">
        <v>147</v>
      </c>
      <c r="D331" s="659"/>
      <c r="E331" s="241">
        <v>-4.137</v>
      </c>
      <c r="F331" s="242"/>
      <c r="G331" s="243"/>
      <c r="H331" s="244"/>
      <c r="I331" s="238"/>
      <c r="J331" s="245"/>
      <c r="K331" s="238"/>
      <c r="M331" s="239" t="s">
        <v>147</v>
      </c>
      <c r="O331" s="228"/>
    </row>
    <row r="332" spans="1:15" ht="12.75">
      <c r="A332" s="237"/>
      <c r="B332" s="240"/>
      <c r="C332" s="658" t="s">
        <v>232</v>
      </c>
      <c r="D332" s="659"/>
      <c r="E332" s="241">
        <v>0</v>
      </c>
      <c r="F332" s="242"/>
      <c r="G332" s="243"/>
      <c r="H332" s="244"/>
      <c r="I332" s="238"/>
      <c r="J332" s="245"/>
      <c r="K332" s="238"/>
      <c r="M332" s="239" t="s">
        <v>232</v>
      </c>
      <c r="O332" s="228"/>
    </row>
    <row r="333" spans="1:15" ht="12.75">
      <c r="A333" s="237"/>
      <c r="B333" s="240"/>
      <c r="C333" s="658" t="s">
        <v>256</v>
      </c>
      <c r="D333" s="659"/>
      <c r="E333" s="241">
        <v>25.974</v>
      </c>
      <c r="F333" s="242"/>
      <c r="G333" s="243"/>
      <c r="H333" s="244"/>
      <c r="I333" s="238"/>
      <c r="J333" s="245"/>
      <c r="K333" s="238"/>
      <c r="M333" s="239" t="s">
        <v>256</v>
      </c>
      <c r="O333" s="228"/>
    </row>
    <row r="334" spans="1:15" ht="12.75">
      <c r="A334" s="237"/>
      <c r="B334" s="240"/>
      <c r="C334" s="658" t="s">
        <v>257</v>
      </c>
      <c r="D334" s="659"/>
      <c r="E334" s="241">
        <v>-2.187</v>
      </c>
      <c r="F334" s="242"/>
      <c r="G334" s="243"/>
      <c r="H334" s="244"/>
      <c r="I334" s="238"/>
      <c r="J334" s="245"/>
      <c r="K334" s="238"/>
      <c r="M334" s="239" t="s">
        <v>257</v>
      </c>
      <c r="O334" s="228"/>
    </row>
    <row r="335" spans="1:15" ht="12.75">
      <c r="A335" s="237"/>
      <c r="B335" s="240"/>
      <c r="C335" s="658" t="s">
        <v>253</v>
      </c>
      <c r="D335" s="659"/>
      <c r="E335" s="241">
        <v>-2.758</v>
      </c>
      <c r="F335" s="242"/>
      <c r="G335" s="243"/>
      <c r="H335" s="244"/>
      <c r="I335" s="238"/>
      <c r="J335" s="245"/>
      <c r="K335" s="238"/>
      <c r="M335" s="239" t="s">
        <v>253</v>
      </c>
      <c r="O335" s="228"/>
    </row>
    <row r="336" spans="1:15" ht="12.75">
      <c r="A336" s="237"/>
      <c r="B336" s="240"/>
      <c r="C336" s="658" t="s">
        <v>258</v>
      </c>
      <c r="D336" s="659"/>
      <c r="E336" s="241">
        <v>-53.55</v>
      </c>
      <c r="F336" s="242"/>
      <c r="G336" s="243"/>
      <c r="H336" s="244"/>
      <c r="I336" s="238"/>
      <c r="J336" s="245"/>
      <c r="K336" s="238"/>
      <c r="M336" s="239" t="s">
        <v>258</v>
      </c>
      <c r="O336" s="228"/>
    </row>
    <row r="337" spans="1:15" ht="12.75">
      <c r="A337" s="237"/>
      <c r="B337" s="240"/>
      <c r="C337" s="658" t="s">
        <v>235</v>
      </c>
      <c r="D337" s="659"/>
      <c r="E337" s="241">
        <v>0</v>
      </c>
      <c r="F337" s="242"/>
      <c r="G337" s="243"/>
      <c r="H337" s="244"/>
      <c r="I337" s="238"/>
      <c r="J337" s="245"/>
      <c r="K337" s="238"/>
      <c r="M337" s="239" t="s">
        <v>235</v>
      </c>
      <c r="O337" s="228"/>
    </row>
    <row r="338" spans="1:15" ht="12.75">
      <c r="A338" s="237"/>
      <c r="B338" s="240"/>
      <c r="C338" s="658" t="s">
        <v>259</v>
      </c>
      <c r="D338" s="659"/>
      <c r="E338" s="241">
        <v>21.87</v>
      </c>
      <c r="F338" s="242"/>
      <c r="G338" s="243"/>
      <c r="H338" s="244"/>
      <c r="I338" s="238"/>
      <c r="J338" s="245"/>
      <c r="K338" s="238"/>
      <c r="M338" s="239" t="s">
        <v>259</v>
      </c>
      <c r="O338" s="228"/>
    </row>
    <row r="339" spans="1:15" ht="12.75">
      <c r="A339" s="237"/>
      <c r="B339" s="240"/>
      <c r="C339" s="658" t="s">
        <v>260</v>
      </c>
      <c r="D339" s="659"/>
      <c r="E339" s="241">
        <v>7.29</v>
      </c>
      <c r="F339" s="242"/>
      <c r="G339" s="243"/>
      <c r="H339" s="244"/>
      <c r="I339" s="238"/>
      <c r="J339" s="245"/>
      <c r="K339" s="238"/>
      <c r="M339" s="239" t="s">
        <v>260</v>
      </c>
      <c r="O339" s="228"/>
    </row>
    <row r="340" spans="1:80" ht="22.5">
      <c r="A340" s="229">
        <v>69</v>
      </c>
      <c r="B340" s="230" t="s">
        <v>407</v>
      </c>
      <c r="C340" s="231" t="s">
        <v>831</v>
      </c>
      <c r="D340" s="232" t="s">
        <v>145</v>
      </c>
      <c r="E340" s="233">
        <v>21.1</v>
      </c>
      <c r="F340" s="233">
        <v>0</v>
      </c>
      <c r="G340" s="234">
        <f>E340*F340</f>
        <v>0</v>
      </c>
      <c r="H340" s="235">
        <v>0.00032</v>
      </c>
      <c r="I340" s="236">
        <f>E340*H340</f>
        <v>0.006752000000000001</v>
      </c>
      <c r="J340" s="235">
        <v>0</v>
      </c>
      <c r="K340" s="236">
        <f>E340*J340</f>
        <v>0</v>
      </c>
      <c r="O340" s="228">
        <v>2</v>
      </c>
      <c r="AA340" s="201">
        <v>1</v>
      </c>
      <c r="AB340" s="201">
        <v>7</v>
      </c>
      <c r="AC340" s="201">
        <v>7</v>
      </c>
      <c r="AZ340" s="201">
        <v>2</v>
      </c>
      <c r="BA340" s="201">
        <f>IF(AZ340=1,G340,0)</f>
        <v>0</v>
      </c>
      <c r="BB340" s="201">
        <f>IF(AZ340=2,G340,0)</f>
        <v>0</v>
      </c>
      <c r="BC340" s="201">
        <f>IF(AZ340=3,G340,0)</f>
        <v>0</v>
      </c>
      <c r="BD340" s="201">
        <f>IF(AZ340=4,G340,0)</f>
        <v>0</v>
      </c>
      <c r="BE340" s="201">
        <f>IF(AZ340=5,G340,0)</f>
        <v>0</v>
      </c>
      <c r="CA340" s="228">
        <v>1</v>
      </c>
      <c r="CB340" s="228">
        <v>7</v>
      </c>
    </row>
    <row r="341" spans="1:15" ht="12.75">
      <c r="A341" s="237"/>
      <c r="B341" s="240"/>
      <c r="C341" s="658" t="s">
        <v>408</v>
      </c>
      <c r="D341" s="659"/>
      <c r="E341" s="241">
        <v>0</v>
      </c>
      <c r="F341" s="242"/>
      <c r="G341" s="243"/>
      <c r="H341" s="244"/>
      <c r="I341" s="238"/>
      <c r="J341" s="245"/>
      <c r="K341" s="238"/>
      <c r="M341" s="239" t="s">
        <v>408</v>
      </c>
      <c r="O341" s="228"/>
    </row>
    <row r="342" spans="1:15" ht="12.75">
      <c r="A342" s="237"/>
      <c r="B342" s="240"/>
      <c r="C342" s="658" t="s">
        <v>165</v>
      </c>
      <c r="D342" s="659"/>
      <c r="E342" s="241">
        <v>0.78</v>
      </c>
      <c r="F342" s="242"/>
      <c r="G342" s="243"/>
      <c r="H342" s="244"/>
      <c r="I342" s="238"/>
      <c r="J342" s="245"/>
      <c r="K342" s="238"/>
      <c r="M342" s="239" t="s">
        <v>165</v>
      </c>
      <c r="O342" s="228"/>
    </row>
    <row r="343" spans="1:15" ht="12.75">
      <c r="A343" s="237"/>
      <c r="B343" s="240"/>
      <c r="C343" s="658" t="s">
        <v>409</v>
      </c>
      <c r="D343" s="659"/>
      <c r="E343" s="241">
        <v>0</v>
      </c>
      <c r="F343" s="242"/>
      <c r="G343" s="243"/>
      <c r="H343" s="244"/>
      <c r="I343" s="238"/>
      <c r="J343" s="245"/>
      <c r="K343" s="238"/>
      <c r="M343" s="239" t="s">
        <v>409</v>
      </c>
      <c r="O343" s="228"/>
    </row>
    <row r="344" spans="1:15" ht="12.75">
      <c r="A344" s="237"/>
      <c r="B344" s="240"/>
      <c r="C344" s="658" t="s">
        <v>142</v>
      </c>
      <c r="D344" s="659"/>
      <c r="E344" s="241">
        <v>0</v>
      </c>
      <c r="F344" s="242"/>
      <c r="G344" s="243"/>
      <c r="H344" s="244"/>
      <c r="I344" s="238"/>
      <c r="J344" s="245"/>
      <c r="K344" s="238"/>
      <c r="M344" s="239" t="s">
        <v>142</v>
      </c>
      <c r="O344" s="228"/>
    </row>
    <row r="345" spans="1:15" ht="12.75">
      <c r="A345" s="237"/>
      <c r="B345" s="240"/>
      <c r="C345" s="658" t="s">
        <v>171</v>
      </c>
      <c r="D345" s="659"/>
      <c r="E345" s="241">
        <v>17.7</v>
      </c>
      <c r="F345" s="242"/>
      <c r="G345" s="243"/>
      <c r="H345" s="244"/>
      <c r="I345" s="238"/>
      <c r="J345" s="245"/>
      <c r="K345" s="238"/>
      <c r="M345" s="239" t="s">
        <v>171</v>
      </c>
      <c r="O345" s="228"/>
    </row>
    <row r="346" spans="1:15" ht="12.75">
      <c r="A346" s="237"/>
      <c r="B346" s="240"/>
      <c r="C346" s="658" t="s">
        <v>142</v>
      </c>
      <c r="D346" s="659"/>
      <c r="E346" s="241">
        <v>0</v>
      </c>
      <c r="F346" s="242"/>
      <c r="G346" s="243"/>
      <c r="H346" s="244"/>
      <c r="I346" s="238"/>
      <c r="J346" s="245"/>
      <c r="K346" s="238"/>
      <c r="M346" s="239" t="s">
        <v>142</v>
      </c>
      <c r="O346" s="228"/>
    </row>
    <row r="347" spans="1:15" ht="12.75">
      <c r="A347" s="237"/>
      <c r="B347" s="240"/>
      <c r="C347" s="658" t="s">
        <v>182</v>
      </c>
      <c r="D347" s="659"/>
      <c r="E347" s="241">
        <v>2.6235</v>
      </c>
      <c r="F347" s="242"/>
      <c r="G347" s="243"/>
      <c r="H347" s="244"/>
      <c r="I347" s="238"/>
      <c r="J347" s="245"/>
      <c r="K347" s="238"/>
      <c r="M347" s="239" t="s">
        <v>182</v>
      </c>
      <c r="O347" s="228"/>
    </row>
    <row r="348" spans="1:57" ht="12.75">
      <c r="A348" s="246"/>
      <c r="B348" s="247" t="s">
        <v>94</v>
      </c>
      <c r="C348" s="248" t="s">
        <v>403</v>
      </c>
      <c r="D348" s="249"/>
      <c r="E348" s="250"/>
      <c r="F348" s="251"/>
      <c r="G348" s="252">
        <f>SUM(G299:G347)</f>
        <v>0</v>
      </c>
      <c r="H348" s="253"/>
      <c r="I348" s="254">
        <f>SUM(I299:I347)</f>
        <v>0.03027048</v>
      </c>
      <c r="J348" s="253"/>
      <c r="K348" s="254">
        <f>SUM(K299:K347)</f>
        <v>0</v>
      </c>
      <c r="O348" s="228">
        <v>4</v>
      </c>
      <c r="BA348" s="255">
        <f>SUM(BA299:BA347)</f>
        <v>0</v>
      </c>
      <c r="BB348" s="255">
        <f>SUM(BB299:BB347)</f>
        <v>0</v>
      </c>
      <c r="BC348" s="255">
        <f>SUM(BC299:BC347)</f>
        <v>0</v>
      </c>
      <c r="BD348" s="255">
        <f>SUM(BD299:BD347)</f>
        <v>0</v>
      </c>
      <c r="BE348" s="255">
        <f>SUM(BE299:BE347)</f>
        <v>0</v>
      </c>
    </row>
    <row r="349" spans="1:15" ht="12.75">
      <c r="A349" s="218" t="s">
        <v>92</v>
      </c>
      <c r="B349" s="219" t="s">
        <v>413</v>
      </c>
      <c r="C349" s="220" t="s">
        <v>414</v>
      </c>
      <c r="D349" s="221"/>
      <c r="E349" s="222"/>
      <c r="F349" s="222"/>
      <c r="G349" s="223"/>
      <c r="H349" s="224"/>
      <c r="I349" s="225"/>
      <c r="J349" s="226"/>
      <c r="K349" s="227"/>
      <c r="O349" s="228">
        <v>1</v>
      </c>
    </row>
    <row r="350" spans="1:80" ht="12.75">
      <c r="A350" s="229">
        <v>70</v>
      </c>
      <c r="B350" s="230" t="s">
        <v>416</v>
      </c>
      <c r="C350" s="231" t="s">
        <v>417</v>
      </c>
      <c r="D350" s="232" t="s">
        <v>107</v>
      </c>
      <c r="E350" s="233">
        <v>1</v>
      </c>
      <c r="F350" s="233">
        <v>0</v>
      </c>
      <c r="G350" s="234">
        <f>E350*F350</f>
        <v>0</v>
      </c>
      <c r="H350" s="235">
        <v>0</v>
      </c>
      <c r="I350" s="236">
        <f>E350*H350</f>
        <v>0</v>
      </c>
      <c r="J350" s="235">
        <v>0</v>
      </c>
      <c r="K350" s="236">
        <f>E350*J350</f>
        <v>0</v>
      </c>
      <c r="O350" s="228">
        <v>2</v>
      </c>
      <c r="AA350" s="201">
        <v>1</v>
      </c>
      <c r="AB350" s="201">
        <v>7</v>
      </c>
      <c r="AC350" s="201">
        <v>7</v>
      </c>
      <c r="AZ350" s="201">
        <v>2</v>
      </c>
      <c r="BA350" s="201">
        <f>IF(AZ350=1,G350,0)</f>
        <v>0</v>
      </c>
      <c r="BB350" s="201">
        <f>IF(AZ350=2,G350,0)</f>
        <v>0</v>
      </c>
      <c r="BC350" s="201">
        <f>IF(AZ350=3,G350,0)</f>
        <v>0</v>
      </c>
      <c r="BD350" s="201">
        <f>IF(AZ350=4,G350,0)</f>
        <v>0</v>
      </c>
      <c r="BE350" s="201">
        <f>IF(AZ350=5,G350,0)</f>
        <v>0</v>
      </c>
      <c r="CA350" s="228">
        <v>1</v>
      </c>
      <c r="CB350" s="228">
        <v>7</v>
      </c>
    </row>
    <row r="351" spans="1:57" ht="12.75">
      <c r="A351" s="246"/>
      <c r="B351" s="247" t="s">
        <v>94</v>
      </c>
      <c r="C351" s="248" t="s">
        <v>415</v>
      </c>
      <c r="D351" s="249"/>
      <c r="E351" s="250"/>
      <c r="F351" s="251"/>
      <c r="G351" s="252">
        <f>SUM(G349:G350)</f>
        <v>0</v>
      </c>
      <c r="H351" s="253"/>
      <c r="I351" s="254">
        <f>SUM(I349:I350)</f>
        <v>0</v>
      </c>
      <c r="J351" s="253"/>
      <c r="K351" s="254">
        <f>SUM(K349:K350)</f>
        <v>0</v>
      </c>
      <c r="O351" s="228">
        <v>4</v>
      </c>
      <c r="BA351" s="255">
        <f>SUM(BA349:BA350)</f>
        <v>0</v>
      </c>
      <c r="BB351" s="255">
        <f>SUM(BB349:BB350)</f>
        <v>0</v>
      </c>
      <c r="BC351" s="255">
        <f>SUM(BC349:BC350)</f>
        <v>0</v>
      </c>
      <c r="BD351" s="255">
        <f>SUM(BD349:BD350)</f>
        <v>0</v>
      </c>
      <c r="BE351" s="255">
        <f>SUM(BE349:BE350)</f>
        <v>0</v>
      </c>
    </row>
    <row r="352" spans="1:15" ht="12.75">
      <c r="A352" s="218" t="s">
        <v>92</v>
      </c>
      <c r="B352" s="219" t="s">
        <v>418</v>
      </c>
      <c r="C352" s="220" t="s">
        <v>419</v>
      </c>
      <c r="D352" s="221"/>
      <c r="E352" s="222"/>
      <c r="F352" s="222"/>
      <c r="G352" s="223"/>
      <c r="H352" s="224"/>
      <c r="I352" s="225"/>
      <c r="J352" s="226"/>
      <c r="K352" s="227"/>
      <c r="O352" s="228">
        <v>1</v>
      </c>
    </row>
    <row r="353" spans="1:80" ht="12.75">
      <c r="A353" s="229">
        <v>71</v>
      </c>
      <c r="B353" s="230" t="s">
        <v>421</v>
      </c>
      <c r="C353" s="231" t="s">
        <v>422</v>
      </c>
      <c r="D353" s="232" t="s">
        <v>138</v>
      </c>
      <c r="E353" s="233">
        <v>19.2370141</v>
      </c>
      <c r="F353" s="233">
        <v>0</v>
      </c>
      <c r="G353" s="234">
        <f aca="true" t="shared" si="0" ref="G353:G359">E353*F353</f>
        <v>0</v>
      </c>
      <c r="H353" s="235">
        <v>0</v>
      </c>
      <c r="I353" s="236">
        <f aca="true" t="shared" si="1" ref="I353:I359">E353*H353</f>
        <v>0</v>
      </c>
      <c r="J353" s="235"/>
      <c r="K353" s="236">
        <f aca="true" t="shared" si="2" ref="K353:K359">E353*J353</f>
        <v>0</v>
      </c>
      <c r="O353" s="228">
        <v>2</v>
      </c>
      <c r="AA353" s="201">
        <v>8</v>
      </c>
      <c r="AB353" s="201">
        <v>0</v>
      </c>
      <c r="AC353" s="201">
        <v>3</v>
      </c>
      <c r="AZ353" s="201">
        <v>1</v>
      </c>
      <c r="BA353" s="201">
        <f aca="true" t="shared" si="3" ref="BA353:BA359">IF(AZ353=1,G353,0)</f>
        <v>0</v>
      </c>
      <c r="BB353" s="201">
        <f aca="true" t="shared" si="4" ref="BB353:BB359">IF(AZ353=2,G353,0)</f>
        <v>0</v>
      </c>
      <c r="BC353" s="201">
        <f aca="true" t="shared" si="5" ref="BC353:BC359">IF(AZ353=3,G353,0)</f>
        <v>0</v>
      </c>
      <c r="BD353" s="201">
        <f aca="true" t="shared" si="6" ref="BD353:BD359">IF(AZ353=4,G353,0)</f>
        <v>0</v>
      </c>
      <c r="BE353" s="201">
        <f aca="true" t="shared" si="7" ref="BE353:BE359">IF(AZ353=5,G353,0)</f>
        <v>0</v>
      </c>
      <c r="CA353" s="228">
        <v>8</v>
      </c>
      <c r="CB353" s="228">
        <v>0</v>
      </c>
    </row>
    <row r="354" spans="1:80" ht="12.75">
      <c r="A354" s="229">
        <v>72</v>
      </c>
      <c r="B354" s="230" t="s">
        <v>423</v>
      </c>
      <c r="C354" s="231" t="s">
        <v>424</v>
      </c>
      <c r="D354" s="232" t="s">
        <v>138</v>
      </c>
      <c r="E354" s="233">
        <v>57.7110423</v>
      </c>
      <c r="F354" s="233">
        <v>0</v>
      </c>
      <c r="G354" s="234">
        <f t="shared" si="0"/>
        <v>0</v>
      </c>
      <c r="H354" s="235">
        <v>0</v>
      </c>
      <c r="I354" s="236">
        <f t="shared" si="1"/>
        <v>0</v>
      </c>
      <c r="J354" s="235"/>
      <c r="K354" s="236">
        <f t="shared" si="2"/>
        <v>0</v>
      </c>
      <c r="O354" s="228">
        <v>2</v>
      </c>
      <c r="AA354" s="201">
        <v>8</v>
      </c>
      <c r="AB354" s="201">
        <v>0</v>
      </c>
      <c r="AC354" s="201">
        <v>3</v>
      </c>
      <c r="AZ354" s="201">
        <v>1</v>
      </c>
      <c r="BA354" s="201">
        <f t="shared" si="3"/>
        <v>0</v>
      </c>
      <c r="BB354" s="201">
        <f t="shared" si="4"/>
        <v>0</v>
      </c>
      <c r="BC354" s="201">
        <f t="shared" si="5"/>
        <v>0</v>
      </c>
      <c r="BD354" s="201">
        <f t="shared" si="6"/>
        <v>0</v>
      </c>
      <c r="BE354" s="201">
        <f t="shared" si="7"/>
        <v>0</v>
      </c>
      <c r="CA354" s="228">
        <v>8</v>
      </c>
      <c r="CB354" s="228">
        <v>0</v>
      </c>
    </row>
    <row r="355" spans="1:80" ht="12.75">
      <c r="A355" s="229">
        <v>73</v>
      </c>
      <c r="B355" s="230" t="s">
        <v>425</v>
      </c>
      <c r="C355" s="231" t="s">
        <v>426</v>
      </c>
      <c r="D355" s="232" t="s">
        <v>138</v>
      </c>
      <c r="E355" s="233">
        <v>19.2370141</v>
      </c>
      <c r="F355" s="233">
        <v>0</v>
      </c>
      <c r="G355" s="234">
        <f t="shared" si="0"/>
        <v>0</v>
      </c>
      <c r="H355" s="235">
        <v>0</v>
      </c>
      <c r="I355" s="236">
        <f t="shared" si="1"/>
        <v>0</v>
      </c>
      <c r="J355" s="235"/>
      <c r="K355" s="236">
        <f t="shared" si="2"/>
        <v>0</v>
      </c>
      <c r="O355" s="228">
        <v>2</v>
      </c>
      <c r="AA355" s="201">
        <v>8</v>
      </c>
      <c r="AB355" s="201">
        <v>0</v>
      </c>
      <c r="AC355" s="201">
        <v>3</v>
      </c>
      <c r="AZ355" s="201">
        <v>1</v>
      </c>
      <c r="BA355" s="201">
        <f t="shared" si="3"/>
        <v>0</v>
      </c>
      <c r="BB355" s="201">
        <f t="shared" si="4"/>
        <v>0</v>
      </c>
      <c r="BC355" s="201">
        <f t="shared" si="5"/>
        <v>0</v>
      </c>
      <c r="BD355" s="201">
        <f t="shared" si="6"/>
        <v>0</v>
      </c>
      <c r="BE355" s="201">
        <f t="shared" si="7"/>
        <v>0</v>
      </c>
      <c r="CA355" s="228">
        <v>8</v>
      </c>
      <c r="CB355" s="228">
        <v>0</v>
      </c>
    </row>
    <row r="356" spans="1:80" ht="12.75">
      <c r="A356" s="229">
        <v>74</v>
      </c>
      <c r="B356" s="230" t="s">
        <v>427</v>
      </c>
      <c r="C356" s="231" t="s">
        <v>428</v>
      </c>
      <c r="D356" s="232" t="s">
        <v>138</v>
      </c>
      <c r="E356" s="233">
        <v>288.5552115</v>
      </c>
      <c r="F356" s="233">
        <v>0</v>
      </c>
      <c r="G356" s="234">
        <f t="shared" si="0"/>
        <v>0</v>
      </c>
      <c r="H356" s="235">
        <v>0</v>
      </c>
      <c r="I356" s="236">
        <f t="shared" si="1"/>
        <v>0</v>
      </c>
      <c r="J356" s="235"/>
      <c r="K356" s="236">
        <f t="shared" si="2"/>
        <v>0</v>
      </c>
      <c r="O356" s="228">
        <v>2</v>
      </c>
      <c r="AA356" s="201">
        <v>8</v>
      </c>
      <c r="AB356" s="201">
        <v>0</v>
      </c>
      <c r="AC356" s="201">
        <v>3</v>
      </c>
      <c r="AZ356" s="201">
        <v>1</v>
      </c>
      <c r="BA356" s="201">
        <f t="shared" si="3"/>
        <v>0</v>
      </c>
      <c r="BB356" s="201">
        <f t="shared" si="4"/>
        <v>0</v>
      </c>
      <c r="BC356" s="201">
        <f t="shared" si="5"/>
        <v>0</v>
      </c>
      <c r="BD356" s="201">
        <f t="shared" si="6"/>
        <v>0</v>
      </c>
      <c r="BE356" s="201">
        <f t="shared" si="7"/>
        <v>0</v>
      </c>
      <c r="CA356" s="228">
        <v>8</v>
      </c>
      <c r="CB356" s="228">
        <v>0</v>
      </c>
    </row>
    <row r="357" spans="1:80" ht="12.75">
      <c r="A357" s="229">
        <v>75</v>
      </c>
      <c r="B357" s="230" t="s">
        <v>429</v>
      </c>
      <c r="C357" s="231" t="s">
        <v>430</v>
      </c>
      <c r="D357" s="232" t="s">
        <v>138</v>
      </c>
      <c r="E357" s="233">
        <v>19.2370141</v>
      </c>
      <c r="F357" s="233">
        <v>0</v>
      </c>
      <c r="G357" s="234">
        <f t="shared" si="0"/>
        <v>0</v>
      </c>
      <c r="H357" s="235">
        <v>0</v>
      </c>
      <c r="I357" s="236">
        <f t="shared" si="1"/>
        <v>0</v>
      </c>
      <c r="J357" s="235"/>
      <c r="K357" s="236">
        <f t="shared" si="2"/>
        <v>0</v>
      </c>
      <c r="O357" s="228">
        <v>2</v>
      </c>
      <c r="AA357" s="201">
        <v>8</v>
      </c>
      <c r="AB357" s="201">
        <v>0</v>
      </c>
      <c r="AC357" s="201">
        <v>3</v>
      </c>
      <c r="AZ357" s="201">
        <v>1</v>
      </c>
      <c r="BA357" s="201">
        <f t="shared" si="3"/>
        <v>0</v>
      </c>
      <c r="BB357" s="201">
        <f t="shared" si="4"/>
        <v>0</v>
      </c>
      <c r="BC357" s="201">
        <f t="shared" si="5"/>
        <v>0</v>
      </c>
      <c r="BD357" s="201">
        <f t="shared" si="6"/>
        <v>0</v>
      </c>
      <c r="BE357" s="201">
        <f t="shared" si="7"/>
        <v>0</v>
      </c>
      <c r="CA357" s="228">
        <v>8</v>
      </c>
      <c r="CB357" s="228">
        <v>0</v>
      </c>
    </row>
    <row r="358" spans="1:80" ht="12.75">
      <c r="A358" s="229">
        <v>76</v>
      </c>
      <c r="B358" s="230" t="s">
        <v>431</v>
      </c>
      <c r="C358" s="231" t="s">
        <v>432</v>
      </c>
      <c r="D358" s="232" t="s">
        <v>138</v>
      </c>
      <c r="E358" s="233">
        <v>192.370141</v>
      </c>
      <c r="F358" s="233">
        <v>0</v>
      </c>
      <c r="G358" s="234">
        <f t="shared" si="0"/>
        <v>0</v>
      </c>
      <c r="H358" s="235">
        <v>0</v>
      </c>
      <c r="I358" s="236">
        <f t="shared" si="1"/>
        <v>0</v>
      </c>
      <c r="J358" s="235"/>
      <c r="K358" s="236">
        <f t="shared" si="2"/>
        <v>0</v>
      </c>
      <c r="O358" s="228">
        <v>2</v>
      </c>
      <c r="AA358" s="201">
        <v>8</v>
      </c>
      <c r="AB358" s="201">
        <v>0</v>
      </c>
      <c r="AC358" s="201">
        <v>3</v>
      </c>
      <c r="AZ358" s="201">
        <v>1</v>
      </c>
      <c r="BA358" s="201">
        <f t="shared" si="3"/>
        <v>0</v>
      </c>
      <c r="BB358" s="201">
        <f t="shared" si="4"/>
        <v>0</v>
      </c>
      <c r="BC358" s="201">
        <f t="shared" si="5"/>
        <v>0</v>
      </c>
      <c r="BD358" s="201">
        <f t="shared" si="6"/>
        <v>0</v>
      </c>
      <c r="BE358" s="201">
        <f t="shared" si="7"/>
        <v>0</v>
      </c>
      <c r="CA358" s="228">
        <v>8</v>
      </c>
      <c r="CB358" s="228">
        <v>0</v>
      </c>
    </row>
    <row r="359" spans="1:80" ht="12.75">
      <c r="A359" s="229">
        <v>77</v>
      </c>
      <c r="B359" s="230" t="s">
        <v>433</v>
      </c>
      <c r="C359" s="231" t="s">
        <v>434</v>
      </c>
      <c r="D359" s="232" t="s">
        <v>138</v>
      </c>
      <c r="E359" s="233">
        <v>19.2370141</v>
      </c>
      <c r="F359" s="233">
        <v>0</v>
      </c>
      <c r="G359" s="234">
        <f t="shared" si="0"/>
        <v>0</v>
      </c>
      <c r="H359" s="235">
        <v>0</v>
      </c>
      <c r="I359" s="236">
        <f t="shared" si="1"/>
        <v>0</v>
      </c>
      <c r="J359" s="235"/>
      <c r="K359" s="236">
        <f t="shared" si="2"/>
        <v>0</v>
      </c>
      <c r="O359" s="228">
        <v>2</v>
      </c>
      <c r="AA359" s="201">
        <v>8</v>
      </c>
      <c r="AB359" s="201">
        <v>0</v>
      </c>
      <c r="AC359" s="201">
        <v>3</v>
      </c>
      <c r="AZ359" s="201">
        <v>1</v>
      </c>
      <c r="BA359" s="201">
        <f t="shared" si="3"/>
        <v>0</v>
      </c>
      <c r="BB359" s="201">
        <f t="shared" si="4"/>
        <v>0</v>
      </c>
      <c r="BC359" s="201">
        <f t="shared" si="5"/>
        <v>0</v>
      </c>
      <c r="BD359" s="201">
        <f t="shared" si="6"/>
        <v>0</v>
      </c>
      <c r="BE359" s="201">
        <f t="shared" si="7"/>
        <v>0</v>
      </c>
      <c r="CA359" s="228">
        <v>8</v>
      </c>
      <c r="CB359" s="228">
        <v>0</v>
      </c>
    </row>
    <row r="360" spans="1:57" ht="12.75">
      <c r="A360" s="246"/>
      <c r="B360" s="247" t="s">
        <v>94</v>
      </c>
      <c r="C360" s="248" t="s">
        <v>420</v>
      </c>
      <c r="D360" s="249"/>
      <c r="E360" s="250"/>
      <c r="F360" s="251"/>
      <c r="G360" s="252">
        <f>SUM(G352:G359)</f>
        <v>0</v>
      </c>
      <c r="H360" s="253"/>
      <c r="I360" s="254">
        <f>SUM(I352:I359)</f>
        <v>0</v>
      </c>
      <c r="J360" s="253"/>
      <c r="K360" s="254">
        <f>SUM(K352:K359)</f>
        <v>0</v>
      </c>
      <c r="O360" s="228">
        <v>4</v>
      </c>
      <c r="BA360" s="255">
        <f>SUM(BA352:BA359)</f>
        <v>0</v>
      </c>
      <c r="BB360" s="255">
        <f>SUM(BB352:BB359)</f>
        <v>0</v>
      </c>
      <c r="BC360" s="255">
        <f>SUM(BC352:BC359)</f>
        <v>0</v>
      </c>
      <c r="BD360" s="255">
        <f>SUM(BD352:BD359)</f>
        <v>0</v>
      </c>
      <c r="BE360" s="255">
        <f>SUM(BE352:BE359)</f>
        <v>0</v>
      </c>
    </row>
    <row r="361" ht="12.75">
      <c r="E361" s="201"/>
    </row>
    <row r="362" ht="12.75">
      <c r="E362" s="201"/>
    </row>
    <row r="363" ht="12.75">
      <c r="E363" s="201"/>
    </row>
    <row r="364" ht="12.75">
      <c r="E364" s="201"/>
    </row>
    <row r="365" ht="12.75">
      <c r="E365" s="201"/>
    </row>
    <row r="366" ht="12.75">
      <c r="E366" s="201"/>
    </row>
    <row r="367" ht="12.75">
      <c r="E367" s="201"/>
    </row>
    <row r="368" ht="12.75">
      <c r="E368" s="201"/>
    </row>
    <row r="369" ht="12.75">
      <c r="E369" s="201"/>
    </row>
    <row r="370" ht="12.75">
      <c r="E370" s="201"/>
    </row>
    <row r="371" ht="12.75">
      <c r="E371" s="201"/>
    </row>
    <row r="372" ht="12.75">
      <c r="E372" s="201"/>
    </row>
    <row r="373" ht="12.75">
      <c r="E373" s="201"/>
    </row>
    <row r="374" ht="12.75">
      <c r="E374" s="201"/>
    </row>
    <row r="375" ht="12.75">
      <c r="E375" s="201"/>
    </row>
    <row r="376" ht="12.75">
      <c r="E376" s="201"/>
    </row>
    <row r="377" ht="12.75">
      <c r="E377" s="201"/>
    </row>
    <row r="378" ht="12.75">
      <c r="E378" s="201"/>
    </row>
    <row r="379" ht="12.75">
      <c r="E379" s="201"/>
    </row>
    <row r="380" ht="12.75">
      <c r="E380" s="201"/>
    </row>
    <row r="381" ht="12.75">
      <c r="E381" s="201"/>
    </row>
    <row r="382" ht="12.75">
      <c r="E382" s="201"/>
    </row>
    <row r="383" ht="12.75">
      <c r="E383" s="201"/>
    </row>
    <row r="384" spans="1:7" ht="12.75">
      <c r="A384" s="245"/>
      <c r="B384" s="245"/>
      <c r="C384" s="245"/>
      <c r="D384" s="245"/>
      <c r="E384" s="245"/>
      <c r="F384" s="245"/>
      <c r="G384" s="245"/>
    </row>
    <row r="385" spans="1:7" ht="12.75">
      <c r="A385" s="245"/>
      <c r="B385" s="245"/>
      <c r="C385" s="245"/>
      <c r="D385" s="245"/>
      <c r="E385" s="245"/>
      <c r="F385" s="245"/>
      <c r="G385" s="245"/>
    </row>
    <row r="386" spans="1:7" ht="12.75">
      <c r="A386" s="245"/>
      <c r="B386" s="245"/>
      <c r="C386" s="245"/>
      <c r="D386" s="245"/>
      <c r="E386" s="245"/>
      <c r="F386" s="245"/>
      <c r="G386" s="245"/>
    </row>
    <row r="387" spans="1:7" ht="12.75">
      <c r="A387" s="245"/>
      <c r="B387" s="245"/>
      <c r="C387" s="245"/>
      <c r="D387" s="245"/>
      <c r="E387" s="245"/>
      <c r="F387" s="245"/>
      <c r="G387" s="245"/>
    </row>
    <row r="388" ht="12.75">
      <c r="E388" s="201"/>
    </row>
    <row r="389" ht="12.75">
      <c r="E389" s="201"/>
    </row>
    <row r="390" ht="12.75">
      <c r="E390" s="201"/>
    </row>
    <row r="391" ht="12.75">
      <c r="E391" s="201"/>
    </row>
    <row r="392" ht="12.75">
      <c r="E392" s="201"/>
    </row>
    <row r="393" ht="12.75">
      <c r="E393" s="201"/>
    </row>
    <row r="394" ht="12.75">
      <c r="E394" s="201"/>
    </row>
    <row r="395" ht="12.75">
      <c r="E395" s="201"/>
    </row>
    <row r="396" ht="12.75">
      <c r="E396" s="201"/>
    </row>
    <row r="397" ht="12.75">
      <c r="E397" s="201"/>
    </row>
    <row r="398" ht="12.75">
      <c r="E398" s="201"/>
    </row>
    <row r="399" ht="12.75">
      <c r="E399" s="201"/>
    </row>
    <row r="400" ht="12.75">
      <c r="E400" s="201"/>
    </row>
    <row r="401" ht="12.75">
      <c r="E401" s="201"/>
    </row>
    <row r="402" ht="12.75">
      <c r="E402" s="201"/>
    </row>
    <row r="403" ht="12.75">
      <c r="E403" s="201"/>
    </row>
    <row r="404" ht="12.75">
      <c r="E404" s="201"/>
    </row>
    <row r="405" ht="12.75">
      <c r="E405" s="201"/>
    </row>
    <row r="406" ht="12.75">
      <c r="E406" s="201"/>
    </row>
    <row r="407" ht="12.75">
      <c r="E407" s="201"/>
    </row>
    <row r="408" ht="12.75">
      <c r="E408" s="201"/>
    </row>
    <row r="409" ht="12.75">
      <c r="E409" s="201"/>
    </row>
    <row r="410" ht="12.75">
      <c r="E410" s="201"/>
    </row>
    <row r="411" ht="12.75">
      <c r="E411" s="201"/>
    </row>
    <row r="412" ht="12.75">
      <c r="E412" s="201"/>
    </row>
    <row r="413" ht="12.75">
      <c r="E413" s="201"/>
    </row>
    <row r="414" ht="12.75">
      <c r="E414" s="201"/>
    </row>
    <row r="415" ht="12.75">
      <c r="E415" s="201"/>
    </row>
    <row r="416" ht="12.75">
      <c r="E416" s="201"/>
    </row>
    <row r="417" ht="12.75">
      <c r="E417" s="201"/>
    </row>
    <row r="418" ht="12.75">
      <c r="E418" s="201"/>
    </row>
    <row r="419" spans="1:2" ht="12.75">
      <c r="A419" s="256"/>
      <c r="B419" s="256"/>
    </row>
    <row r="420" spans="1:7" ht="12.75">
      <c r="A420" s="245"/>
      <c r="B420" s="245"/>
      <c r="C420" s="257"/>
      <c r="D420" s="257"/>
      <c r="E420" s="258"/>
      <c r="F420" s="257"/>
      <c r="G420" s="259"/>
    </row>
    <row r="421" spans="1:7" ht="12.75">
      <c r="A421" s="260"/>
      <c r="B421" s="260"/>
      <c r="C421" s="245"/>
      <c r="D421" s="245"/>
      <c r="E421" s="261"/>
      <c r="F421" s="245"/>
      <c r="G421" s="245"/>
    </row>
    <row r="422" spans="1:7" ht="12.75">
      <c r="A422" s="245"/>
      <c r="B422" s="245"/>
      <c r="C422" s="245"/>
      <c r="D422" s="245"/>
      <c r="E422" s="261"/>
      <c r="F422" s="245"/>
      <c r="G422" s="245"/>
    </row>
    <row r="423" spans="1:7" ht="12.75">
      <c r="A423" s="245"/>
      <c r="B423" s="245"/>
      <c r="C423" s="245"/>
      <c r="D423" s="245"/>
      <c r="E423" s="261"/>
      <c r="F423" s="245"/>
      <c r="G423" s="245"/>
    </row>
    <row r="424" spans="1:7" ht="12.75">
      <c r="A424" s="245"/>
      <c r="B424" s="245"/>
      <c r="C424" s="245"/>
      <c r="D424" s="245"/>
      <c r="E424" s="261"/>
      <c r="F424" s="245"/>
      <c r="G424" s="245"/>
    </row>
    <row r="425" spans="1:7" ht="12.75">
      <c r="A425" s="245"/>
      <c r="B425" s="245"/>
      <c r="C425" s="245"/>
      <c r="D425" s="245"/>
      <c r="E425" s="261"/>
      <c r="F425" s="245"/>
      <c r="G425" s="245"/>
    </row>
    <row r="426" spans="1:7" ht="12.75">
      <c r="A426" s="245"/>
      <c r="B426" s="245"/>
      <c r="C426" s="245"/>
      <c r="D426" s="245"/>
      <c r="E426" s="261"/>
      <c r="F426" s="245"/>
      <c r="G426" s="245"/>
    </row>
    <row r="427" spans="1:7" ht="12.75">
      <c r="A427" s="245"/>
      <c r="B427" s="245"/>
      <c r="C427" s="245"/>
      <c r="D427" s="245"/>
      <c r="E427" s="261"/>
      <c r="F427" s="245"/>
      <c r="G427" s="245"/>
    </row>
    <row r="428" spans="1:7" ht="12.75">
      <c r="A428" s="245"/>
      <c r="B428" s="245"/>
      <c r="C428" s="245"/>
      <c r="D428" s="245"/>
      <c r="E428" s="261"/>
      <c r="F428" s="245"/>
      <c r="G428" s="245"/>
    </row>
    <row r="429" spans="1:7" ht="12.75">
      <c r="A429" s="245"/>
      <c r="B429" s="245"/>
      <c r="C429" s="245"/>
      <c r="D429" s="245"/>
      <c r="E429" s="261"/>
      <c r="F429" s="245"/>
      <c r="G429" s="245"/>
    </row>
    <row r="430" spans="1:7" ht="12.75">
      <c r="A430" s="245"/>
      <c r="B430" s="245"/>
      <c r="C430" s="245"/>
      <c r="D430" s="245"/>
      <c r="E430" s="261"/>
      <c r="F430" s="245"/>
      <c r="G430" s="245"/>
    </row>
    <row r="431" spans="1:7" ht="12.75">
      <c r="A431" s="245"/>
      <c r="B431" s="245"/>
      <c r="C431" s="245"/>
      <c r="D431" s="245"/>
      <c r="E431" s="261"/>
      <c r="F431" s="245"/>
      <c r="G431" s="245"/>
    </row>
    <row r="432" spans="1:7" ht="12.75">
      <c r="A432" s="245"/>
      <c r="B432" s="245"/>
      <c r="C432" s="245"/>
      <c r="D432" s="245"/>
      <c r="E432" s="261"/>
      <c r="F432" s="245"/>
      <c r="G432" s="245"/>
    </row>
    <row r="433" spans="1:7" ht="12.75">
      <c r="A433" s="245"/>
      <c r="B433" s="245"/>
      <c r="C433" s="245"/>
      <c r="D433" s="245"/>
      <c r="E433" s="261"/>
      <c r="F433" s="245"/>
      <c r="G433" s="245"/>
    </row>
  </sheetData>
  <sheetProtection/>
  <mergeCells count="243">
    <mergeCell ref="C346:D346"/>
    <mergeCell ref="C347:D347"/>
    <mergeCell ref="C344:D344"/>
    <mergeCell ref="C345:D345"/>
    <mergeCell ref="C343:D343"/>
    <mergeCell ref="C332:D332"/>
    <mergeCell ref="C333:D333"/>
    <mergeCell ref="C334:D334"/>
    <mergeCell ref="C335:D335"/>
    <mergeCell ref="C338:D338"/>
    <mergeCell ref="C339:D339"/>
    <mergeCell ref="C341:D341"/>
    <mergeCell ref="C342:D342"/>
    <mergeCell ref="C322:D322"/>
    <mergeCell ref="C323:D323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24:D324"/>
    <mergeCell ref="C325:D325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13:D313"/>
    <mergeCell ref="C297:D297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287:D287"/>
    <mergeCell ref="C289:D289"/>
    <mergeCell ref="C291:D291"/>
    <mergeCell ref="C312:D312"/>
    <mergeCell ref="C310:D310"/>
    <mergeCell ref="C311:D311"/>
    <mergeCell ref="C276:D276"/>
    <mergeCell ref="C277:D277"/>
    <mergeCell ref="C292:D292"/>
    <mergeCell ref="C280:D280"/>
    <mergeCell ref="C281:D281"/>
    <mergeCell ref="C282:D282"/>
    <mergeCell ref="C283:D283"/>
    <mergeCell ref="C284:D284"/>
    <mergeCell ref="C285:D285"/>
    <mergeCell ref="C286:D286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52:D252"/>
    <mergeCell ref="C264:D264"/>
    <mergeCell ref="C265:D265"/>
    <mergeCell ref="C266:D266"/>
    <mergeCell ref="C267:D267"/>
    <mergeCell ref="C255:D255"/>
    <mergeCell ref="C261:D261"/>
    <mergeCell ref="C262:D262"/>
    <mergeCell ref="C263:D263"/>
    <mergeCell ref="C241:D241"/>
    <mergeCell ref="C242:D242"/>
    <mergeCell ref="C245:D245"/>
    <mergeCell ref="C246:D246"/>
    <mergeCell ref="C249:D249"/>
    <mergeCell ref="C250:D250"/>
    <mergeCell ref="C219:D219"/>
    <mergeCell ref="C220:D220"/>
    <mergeCell ref="C221:D221"/>
    <mergeCell ref="C253:D253"/>
    <mergeCell ref="C254:D254"/>
    <mergeCell ref="C235:D235"/>
    <mergeCell ref="C236:D236"/>
    <mergeCell ref="C237:D237"/>
    <mergeCell ref="C238:D238"/>
    <mergeCell ref="C240:D240"/>
    <mergeCell ref="C204:D204"/>
    <mergeCell ref="C206:D206"/>
    <mergeCell ref="C207:D207"/>
    <mergeCell ref="C228:D228"/>
    <mergeCell ref="C208:D208"/>
    <mergeCell ref="C229:D229"/>
    <mergeCell ref="C215:D215"/>
    <mergeCell ref="C216:D216"/>
    <mergeCell ref="C217:D217"/>
    <mergeCell ref="C218:D218"/>
    <mergeCell ref="C198:D198"/>
    <mergeCell ref="C200:D200"/>
    <mergeCell ref="C202:D202"/>
    <mergeCell ref="C187:D187"/>
    <mergeCell ref="C188:D188"/>
    <mergeCell ref="C189:D189"/>
    <mergeCell ref="C193:D193"/>
    <mergeCell ref="C203:D203"/>
    <mergeCell ref="C175:D175"/>
    <mergeCell ref="C176:D176"/>
    <mergeCell ref="C177:D177"/>
    <mergeCell ref="C178:D178"/>
    <mergeCell ref="C180:D180"/>
    <mergeCell ref="C182:D182"/>
    <mergeCell ref="C183:D183"/>
    <mergeCell ref="C185:D185"/>
    <mergeCell ref="C196:D196"/>
    <mergeCell ref="C166:D166"/>
    <mergeCell ref="C167:D167"/>
    <mergeCell ref="C171:D171"/>
    <mergeCell ref="C151:D151"/>
    <mergeCell ref="C155:D155"/>
    <mergeCell ref="C156:D156"/>
    <mergeCell ref="C158:D158"/>
    <mergeCell ref="C159:D159"/>
    <mergeCell ref="C161:D161"/>
    <mergeCell ref="C162:D162"/>
    <mergeCell ref="C145:D145"/>
    <mergeCell ref="C147:D147"/>
    <mergeCell ref="C148:D148"/>
    <mergeCell ref="C150:D150"/>
    <mergeCell ref="C137:D137"/>
    <mergeCell ref="C138:D138"/>
    <mergeCell ref="C139:D139"/>
    <mergeCell ref="C144:D144"/>
    <mergeCell ref="C129:D129"/>
    <mergeCell ref="C130:D130"/>
    <mergeCell ref="C131:D131"/>
    <mergeCell ref="C132:D132"/>
    <mergeCell ref="C133:D133"/>
    <mergeCell ref="C134:D134"/>
    <mergeCell ref="C119:D119"/>
    <mergeCell ref="C120:D120"/>
    <mergeCell ref="C121:D121"/>
    <mergeCell ref="C122:D122"/>
    <mergeCell ref="C135:D135"/>
    <mergeCell ref="C136:D136"/>
    <mergeCell ref="C125:D125"/>
    <mergeCell ref="C126:D126"/>
    <mergeCell ref="C127:D127"/>
    <mergeCell ref="C128:D128"/>
    <mergeCell ref="C109:D109"/>
    <mergeCell ref="C110:D110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11:D111"/>
    <mergeCell ref="C112:D112"/>
    <mergeCell ref="C100:D100"/>
    <mergeCell ref="C102:D102"/>
    <mergeCell ref="C103:D103"/>
    <mergeCell ref="C104:D104"/>
    <mergeCell ref="C105:D105"/>
    <mergeCell ref="C106:D106"/>
    <mergeCell ref="C107:D107"/>
    <mergeCell ref="C108:D108"/>
    <mergeCell ref="C92:D92"/>
    <mergeCell ref="C93:D93"/>
    <mergeCell ref="C94:D94"/>
    <mergeCell ref="C95:D95"/>
    <mergeCell ref="C96:D96"/>
    <mergeCell ref="C97:D97"/>
    <mergeCell ref="C82:D82"/>
    <mergeCell ref="C83:D83"/>
    <mergeCell ref="C84:D84"/>
    <mergeCell ref="C85:D85"/>
    <mergeCell ref="C98:D98"/>
    <mergeCell ref="C99:D99"/>
    <mergeCell ref="C88:D88"/>
    <mergeCell ref="C89:D89"/>
    <mergeCell ref="C90:D90"/>
    <mergeCell ref="C91:D91"/>
    <mergeCell ref="C71:D71"/>
    <mergeCell ref="C72:D72"/>
    <mergeCell ref="C86:D86"/>
    <mergeCell ref="C87:D87"/>
    <mergeCell ref="C76:D76"/>
    <mergeCell ref="C77:D77"/>
    <mergeCell ref="C78:D78"/>
    <mergeCell ref="C79:D79"/>
    <mergeCell ref="C80:D80"/>
    <mergeCell ref="C81:D81"/>
    <mergeCell ref="C74:D74"/>
    <mergeCell ref="C75:D75"/>
    <mergeCell ref="C56:D56"/>
    <mergeCell ref="C58:D58"/>
    <mergeCell ref="C62:D62"/>
    <mergeCell ref="C63:D63"/>
    <mergeCell ref="C64:D64"/>
    <mergeCell ref="C66:D66"/>
    <mergeCell ref="C68:D68"/>
    <mergeCell ref="C70:D70"/>
    <mergeCell ref="C51:D51"/>
    <mergeCell ref="C52:D52"/>
    <mergeCell ref="C41:D41"/>
    <mergeCell ref="C42:D42"/>
    <mergeCell ref="C44:D44"/>
    <mergeCell ref="C45:D45"/>
    <mergeCell ref="C33:D33"/>
    <mergeCell ref="C34:D34"/>
    <mergeCell ref="C47:D47"/>
    <mergeCell ref="C48:D48"/>
    <mergeCell ref="C36:D36"/>
    <mergeCell ref="C37:D37"/>
    <mergeCell ref="C27:D27"/>
    <mergeCell ref="C28:D28"/>
    <mergeCell ref="C30:D30"/>
    <mergeCell ref="C31:D31"/>
    <mergeCell ref="C21:D21"/>
    <mergeCell ref="C22:D22"/>
    <mergeCell ref="C24:D24"/>
    <mergeCell ref="C25:D25"/>
    <mergeCell ref="C18:D18"/>
    <mergeCell ref="C20:D20"/>
    <mergeCell ref="C9:D9"/>
    <mergeCell ref="C11:D11"/>
    <mergeCell ref="C13:D13"/>
    <mergeCell ref="C14:D14"/>
    <mergeCell ref="A1:G1"/>
    <mergeCell ref="A3:B3"/>
    <mergeCell ref="A4:B4"/>
    <mergeCell ref="E4:G4"/>
    <mergeCell ref="C16:D16"/>
    <mergeCell ref="C17:D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showGridLines="0" zoomScaleSheetLayoutView="75" zoomScalePageLayoutView="0" workbookViewId="0" topLeftCell="B19">
      <selection activeCell="H39" sqref="H39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436</v>
      </c>
      <c r="E2" s="5"/>
      <c r="F2" s="4"/>
      <c r="G2" s="6"/>
      <c r="H2" s="7" t="s">
        <v>0</v>
      </c>
      <c r="I2" s="8">
        <f ca="1">TODAY()</f>
        <v>42331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97</v>
      </c>
      <c r="E5" s="13" t="s">
        <v>98</v>
      </c>
      <c r="F5" s="14"/>
      <c r="G5" s="15"/>
      <c r="H5" s="14"/>
      <c r="I5" s="15"/>
      <c r="O5" s="8"/>
    </row>
    <row r="6" ht="15.75">
      <c r="E6" s="153" t="s">
        <v>440</v>
      </c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631">
        <f>ROUND(G31,0)</f>
        <v>0</v>
      </c>
      <c r="J19" s="632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633">
        <f>ROUND(I19*D20/100,0)</f>
        <v>0</v>
      </c>
      <c r="J20" s="634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633">
        <f>ROUND(H31,0)</f>
        <v>0</v>
      </c>
      <c r="J21" s="634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635">
        <f>ROUND(I21*D21/100,0)</f>
        <v>0</v>
      </c>
      <c r="J22" s="636"/>
      <c r="K22" s="34"/>
    </row>
    <row r="23" spans="2:11" ht="16.5" thickBot="1">
      <c r="B23" s="531" t="s">
        <v>14</v>
      </c>
      <c r="C23" s="43"/>
      <c r="D23" s="43"/>
      <c r="E23" s="532"/>
      <c r="F23" s="533"/>
      <c r="G23" s="534"/>
      <c r="H23" s="534"/>
      <c r="I23" s="629">
        <f>SUM(I19:I22)</f>
        <v>0</v>
      </c>
      <c r="J23" s="630"/>
      <c r="K23" s="39"/>
    </row>
    <row r="26" ht="1.5" customHeight="1"/>
    <row r="27" spans="2:12" ht="15.75" customHeight="1">
      <c r="B27" s="13" t="s">
        <v>15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</row>
    <row r="28" ht="5.25" customHeight="1">
      <c r="L28" s="41"/>
    </row>
    <row r="29" spans="2:10" ht="24" customHeight="1">
      <c r="B29" s="42" t="s">
        <v>16</v>
      </c>
      <c r="C29" s="43"/>
      <c r="D29" s="43"/>
      <c r="E29" s="44"/>
      <c r="F29" s="45" t="s">
        <v>17</v>
      </c>
      <c r="G29" s="46" t="str">
        <f>CONCATENATE("Základ DPH ",SazbaDPH1," %")</f>
        <v>Základ DPH 15 %</v>
      </c>
      <c r="H29" s="45" t="str">
        <f>CONCATENATE("Základ DPH ",SazbaDPH2," %")</f>
        <v>Základ DPH 21 %</v>
      </c>
      <c r="I29" s="45" t="s">
        <v>18</v>
      </c>
      <c r="J29" s="45" t="s">
        <v>12</v>
      </c>
    </row>
    <row r="30" spans="2:10" ht="12.75">
      <c r="B30" s="47" t="s">
        <v>108</v>
      </c>
      <c r="C30" s="48" t="str">
        <f>E6</f>
        <v>5NP Stavební část 5NP</v>
      </c>
      <c r="D30" s="49"/>
      <c r="E30" s="50"/>
      <c r="F30" s="51">
        <f>G30+H30+I30</f>
        <v>0</v>
      </c>
      <c r="G30" s="52">
        <f>G40</f>
        <v>0</v>
      </c>
      <c r="H30" s="53">
        <f>H40</f>
        <v>0</v>
      </c>
      <c r="I30" s="53">
        <f>(G30*SazbaDPH1)/100+(H30*SazbaDPH2)/100</f>
        <v>0</v>
      </c>
      <c r="J30" s="54">
        <f>IF(CelkemObjekty=0,"",F30/CelkemObjekty*100)</f>
      </c>
    </row>
    <row r="31" spans="2:10" ht="17.25" customHeight="1">
      <c r="B31" s="42" t="s">
        <v>19</v>
      </c>
      <c r="C31" s="536"/>
      <c r="D31" s="537"/>
      <c r="E31" s="538"/>
      <c r="F31" s="539">
        <f>SUM(F30:F30)</f>
        <v>0</v>
      </c>
      <c r="G31" s="539">
        <f>SUM(G30:G30)</f>
        <v>0</v>
      </c>
      <c r="H31" s="539">
        <f>SUM(H30:H30)</f>
        <v>0</v>
      </c>
      <c r="I31" s="539">
        <f>SUM(I30:I30)</f>
        <v>0</v>
      </c>
      <c r="J31" s="540">
        <f>IF(CelkemObjekty=0,"",F31/CelkemObjekty*100)</f>
      </c>
    </row>
    <row r="32" spans="2:11" ht="12.75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2:11" ht="9.7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2:11" ht="7.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2:11" ht="18">
      <c r="B35" s="13" t="s">
        <v>20</v>
      </c>
      <c r="C35" s="40"/>
      <c r="D35" s="40"/>
      <c r="E35" s="40"/>
      <c r="F35" s="40"/>
      <c r="G35" s="40"/>
      <c r="H35" s="40"/>
      <c r="I35" s="40"/>
      <c r="J35" s="40"/>
      <c r="K35" s="57"/>
    </row>
    <row r="36" ht="12.75">
      <c r="K36" s="57"/>
    </row>
    <row r="37" spans="2:10" ht="25.5">
      <c r="B37" s="58" t="s">
        <v>21</v>
      </c>
      <c r="C37" s="59" t="s">
        <v>22</v>
      </c>
      <c r="D37" s="43"/>
      <c r="E37" s="44"/>
      <c r="F37" s="45" t="s">
        <v>17</v>
      </c>
      <c r="G37" s="46" t="str">
        <f>CONCATENATE("Základ DPH ",SazbaDPH1," %")</f>
        <v>Základ DPH 15 %</v>
      </c>
      <c r="H37" s="45" t="str">
        <f>CONCATENATE("Základ DPH ",SazbaDPH2," %")</f>
        <v>Základ DPH 21 %</v>
      </c>
      <c r="I37" s="46" t="s">
        <v>18</v>
      </c>
      <c r="J37" s="45" t="s">
        <v>12</v>
      </c>
    </row>
    <row r="38" spans="2:10" ht="12.75">
      <c r="B38" s="60" t="s">
        <v>108</v>
      </c>
      <c r="C38" s="61" t="s">
        <v>470</v>
      </c>
      <c r="D38" s="49"/>
      <c r="E38" s="50"/>
      <c r="F38" s="51">
        <f>G38+H38+I38</f>
        <v>0</v>
      </c>
      <c r="G38" s="52">
        <f>'VRN 5NP KL'!F32</f>
        <v>0</v>
      </c>
      <c r="H38" s="53">
        <f>'VRN 5NP KL'!F30</f>
        <v>0</v>
      </c>
      <c r="I38" s="56">
        <f>(G38*SazbaDPH1)/100+(H38*SazbaDPH2)/100</f>
        <v>0</v>
      </c>
      <c r="J38" s="54">
        <f>IF(CelkemObjekty=0,"",F38/CelkemObjekty*100)</f>
      </c>
    </row>
    <row r="39" spans="2:10" ht="12.75">
      <c r="B39" s="550" t="s">
        <v>108</v>
      </c>
      <c r="C39" s="551" t="s">
        <v>440</v>
      </c>
      <c r="D39" s="552"/>
      <c r="E39" s="553"/>
      <c r="F39" s="554">
        <f>G39+H39+I39</f>
        <v>0</v>
      </c>
      <c r="G39" s="555">
        <v>0</v>
      </c>
      <c r="H39" s="556">
        <v>0</v>
      </c>
      <c r="I39" s="555">
        <f>(G39*SazbaDPH1)/100+(H39*SazbaDPH2)/100</f>
        <v>0</v>
      </c>
      <c r="J39" s="535">
        <f>IF(CelkemObjekty=0,"",F39/CelkemObjekty*100)</f>
      </c>
    </row>
    <row r="40" spans="2:10" ht="12.75">
      <c r="B40" s="42" t="s">
        <v>19</v>
      </c>
      <c r="C40" s="536"/>
      <c r="D40" s="537"/>
      <c r="E40" s="538"/>
      <c r="F40" s="539">
        <f>SUM(F38:F39)</f>
        <v>0</v>
      </c>
      <c r="G40" s="557">
        <f>SUM(G38:G39)</f>
        <v>0</v>
      </c>
      <c r="H40" s="539">
        <f>SUM(H38:H39)</f>
        <v>0</v>
      </c>
      <c r="I40" s="557">
        <f>SUM(I38:I39)</f>
        <v>0</v>
      </c>
      <c r="J40" s="540">
        <f>IF(CelkemObjekty=0,"",F40/CelkemObjekty*100)</f>
      </c>
    </row>
    <row r="41" ht="9" customHeight="1"/>
    <row r="42" ht="6" customHeight="1"/>
    <row r="43" ht="3" customHeight="1"/>
    <row r="44" ht="6.75" customHeight="1"/>
    <row r="45" spans="2:10" ht="20.25" customHeight="1">
      <c r="B45" s="13"/>
      <c r="C45" s="40"/>
      <c r="D45" s="40"/>
      <c r="E45" s="40"/>
      <c r="F45" s="40"/>
      <c r="G45" s="40"/>
      <c r="H45" s="40"/>
      <c r="I45" s="40"/>
      <c r="J45" s="40"/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 Pavlun</cp:lastModifiedBy>
  <cp:lastPrinted>2015-11-06T07:17:31Z</cp:lastPrinted>
  <dcterms:created xsi:type="dcterms:W3CDTF">2015-08-26T12:03:42Z</dcterms:created>
  <dcterms:modified xsi:type="dcterms:W3CDTF">2015-11-23T09:47:45Z</dcterms:modified>
  <cp:category/>
  <cp:version/>
  <cp:contentType/>
  <cp:contentStatus/>
</cp:coreProperties>
</file>