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8795" windowHeight="12015" activeTab="1"/>
  </bookViews>
  <sheets>
    <sheet name="Krycí list" sheetId="1" r:id="rId1"/>
    <sheet name="Položky" sheetId="3" r:id="rId2"/>
  </sheets>
  <definedNames>
    <definedName name="cisloobjektu">'Krycí list'!$A$4</definedName>
    <definedName name="cislostavby">'Krycí list'!$A$6</definedName>
    <definedName name="Datum">'Krycí list'!$B$26</definedName>
    <definedName name="Dil">#REF!</definedName>
    <definedName name="Dodavka">#REF!</definedName>
    <definedName name="Dodavka0">Položky!#REF!</definedName>
    <definedName name="HSV">#REF!</definedName>
    <definedName name="HSV0">Položky!#REF!</definedName>
    <definedName name="HZS">#REF!</definedName>
    <definedName name="HZS0">Položky!#REF!</definedName>
    <definedName name="JKSO">'Krycí list'!$F$4</definedName>
    <definedName name="MJ">'Krycí list'!$G$4</definedName>
    <definedName name="Mont">#REF!</definedName>
    <definedName name="Montaz0">Položky!#REF!</definedName>
    <definedName name="NazevDilu">#REF!</definedName>
    <definedName name="nazevobjektu">'Krycí list'!$C$4</definedName>
    <definedName name="nazevstavby">'Krycí list'!$C$6</definedName>
    <definedName name="_xlnm.Print_Titles" localSheetId="1">Položky!$1:$6</definedName>
    <definedName name="Objednatel">'Krycí list'!$C$8</definedName>
    <definedName name="_xlnm.Print_Area" localSheetId="0">'Krycí list'!$A$1:$G$44</definedName>
    <definedName name="_xlnm.Print_Area" localSheetId="1">Položky!$A$1:$G$144</definedName>
    <definedName name="PocetMJ">'Krycí list'!$G$7</definedName>
    <definedName name="Poznamka">'Krycí list'!$B$36</definedName>
    <definedName name="Projektant">'Krycí list'!$C$7</definedName>
    <definedName name="PSV">#REF!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1" hidden="1">0</definedName>
    <definedName name="solver_num" localSheetId="1" hidden="1">0</definedName>
    <definedName name="solver_opt" localSheetId="1" hidden="1">Položky!#REF!</definedName>
    <definedName name="solver_typ" localSheetId="1" hidden="1">1</definedName>
    <definedName name="solver_val" localSheetId="1" hidden="1">0</definedName>
    <definedName name="Typ">Položky!#REF!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</definedNames>
  <calcPr calcId="125725"/>
</workbook>
</file>

<file path=xl/calcChain.xml><?xml version="1.0" encoding="utf-8"?>
<calcChain xmlns="http://schemas.openxmlformats.org/spreadsheetml/2006/main">
  <c r="G142" i="3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BE55"/>
  <c r="BD55"/>
  <c r="BC55"/>
  <c r="BA55"/>
  <c r="BB55"/>
  <c r="G16" l="1"/>
  <c r="G15"/>
  <c r="G14"/>
  <c r="G13"/>
  <c r="G12"/>
  <c r="G11"/>
  <c r="G10"/>
  <c r="G8"/>
  <c r="BE131" l="1"/>
  <c r="BD131"/>
  <c r="BC131"/>
  <c r="BA131"/>
  <c r="BB131"/>
  <c r="BE128"/>
  <c r="BD128"/>
  <c r="BC128"/>
  <c r="BA128"/>
  <c r="BB128"/>
  <c r="BE121"/>
  <c r="BD121"/>
  <c r="BC121"/>
  <c r="BA121"/>
  <c r="BB121"/>
  <c r="BD106"/>
  <c r="BC106"/>
  <c r="BB106"/>
  <c r="AZ106"/>
  <c r="BA106"/>
  <c r="BE43"/>
  <c r="BD43"/>
  <c r="BC43"/>
  <c r="BA43"/>
  <c r="BB43"/>
  <c r="BE35"/>
  <c r="BD35"/>
  <c r="BC35"/>
  <c r="BA35"/>
  <c r="G35"/>
  <c r="G57" s="1"/>
  <c r="C33"/>
  <c r="BE32"/>
  <c r="BE33" s="1"/>
  <c r="BD32"/>
  <c r="BD33" s="1"/>
  <c r="BC32"/>
  <c r="BC33" s="1"/>
  <c r="BB32"/>
  <c r="BB33" s="1"/>
  <c r="G32"/>
  <c r="BA32" s="1"/>
  <c r="BA33" s="1"/>
  <c r="C30"/>
  <c r="BE29"/>
  <c r="BD29"/>
  <c r="BC29"/>
  <c r="BB29"/>
  <c r="G29"/>
  <c r="BA29" s="1"/>
  <c r="BE28"/>
  <c r="BD28"/>
  <c r="BC28"/>
  <c r="BB28"/>
  <c r="G28"/>
  <c r="BA28" s="1"/>
  <c r="C26"/>
  <c r="BE25"/>
  <c r="BE26" s="1"/>
  <c r="BD25"/>
  <c r="BD26" s="1"/>
  <c r="BC25"/>
  <c r="BC26" s="1"/>
  <c r="BB25"/>
  <c r="BB26" s="1"/>
  <c r="G25"/>
  <c r="BA25" s="1"/>
  <c r="BA26" s="1"/>
  <c r="C23"/>
  <c r="BE22"/>
  <c r="BE23" s="1"/>
  <c r="BD22"/>
  <c r="BD23" s="1"/>
  <c r="BC22"/>
  <c r="BC23" s="1"/>
  <c r="BB22"/>
  <c r="BB23" s="1"/>
  <c r="G22"/>
  <c r="BA22" s="1"/>
  <c r="BA23" s="1"/>
  <c r="C20"/>
  <c r="BE19"/>
  <c r="BE20" s="1"/>
  <c r="BD19"/>
  <c r="BD20" s="1"/>
  <c r="BC19"/>
  <c r="BC20" s="1"/>
  <c r="BB19"/>
  <c r="BB20" s="1"/>
  <c r="G19"/>
  <c r="BA19" s="1"/>
  <c r="BA20" s="1"/>
  <c r="BB35" l="1"/>
  <c r="BE30"/>
  <c r="G20"/>
  <c r="G26"/>
  <c r="BC30"/>
  <c r="G23"/>
  <c r="BB30"/>
  <c r="G33"/>
  <c r="BD30"/>
  <c r="G30"/>
  <c r="BA30"/>
  <c r="G59" l="1"/>
  <c r="G9" l="1"/>
  <c r="G17" s="1"/>
  <c r="C15" i="1" s="1"/>
  <c r="C16" s="1"/>
  <c r="BE130" i="3" l="1"/>
  <c r="BD130"/>
  <c r="BC130"/>
  <c r="BA130"/>
  <c r="BB130"/>
  <c r="BE132"/>
  <c r="BD132"/>
  <c r="BC132"/>
  <c r="BA132"/>
  <c r="BB132"/>
  <c r="BE129"/>
  <c r="BD129"/>
  <c r="BC129"/>
  <c r="BA129"/>
  <c r="BB129"/>
  <c r="BE126"/>
  <c r="BD126"/>
  <c r="BC126"/>
  <c r="BA126"/>
  <c r="BB126"/>
  <c r="BE125"/>
  <c r="BD125"/>
  <c r="BC125"/>
  <c r="BA125"/>
  <c r="BB125"/>
  <c r="C144"/>
  <c r="BE143"/>
  <c r="BD143"/>
  <c r="BC143"/>
  <c r="BA143"/>
  <c r="BE142"/>
  <c r="BD142"/>
  <c r="BC142"/>
  <c r="BA142"/>
  <c r="BE141"/>
  <c r="BD141"/>
  <c r="BC141"/>
  <c r="BA141"/>
  <c r="BB141"/>
  <c r="BE140"/>
  <c r="BD140"/>
  <c r="BC140"/>
  <c r="BA140"/>
  <c r="BB140"/>
  <c r="BE139"/>
  <c r="BD139"/>
  <c r="BC139"/>
  <c r="BA139"/>
  <c r="BB139"/>
  <c r="BE138"/>
  <c r="BD138"/>
  <c r="BC138"/>
  <c r="BA138"/>
  <c r="BB138"/>
  <c r="BE137"/>
  <c r="BD137"/>
  <c r="BC137"/>
  <c r="BA137"/>
  <c r="BB137"/>
  <c r="BE136"/>
  <c r="BD136"/>
  <c r="BC136"/>
  <c r="BA136"/>
  <c r="BB136"/>
  <c r="BE135"/>
  <c r="BD135"/>
  <c r="BC135"/>
  <c r="BA135"/>
  <c r="BB135"/>
  <c r="BE134"/>
  <c r="BD134"/>
  <c r="BC134"/>
  <c r="BA134"/>
  <c r="BB134"/>
  <c r="BE133"/>
  <c r="BD133"/>
  <c r="BC133"/>
  <c r="BA133"/>
  <c r="BB133"/>
  <c r="BE127"/>
  <c r="BD127"/>
  <c r="BC127"/>
  <c r="BA127"/>
  <c r="BB127"/>
  <c r="BE124"/>
  <c r="BD124"/>
  <c r="BC124"/>
  <c r="BA124"/>
  <c r="BB124"/>
  <c r="BE123"/>
  <c r="BD123"/>
  <c r="BC123"/>
  <c r="BA123"/>
  <c r="BB123"/>
  <c r="BE122"/>
  <c r="BD122"/>
  <c r="BC122"/>
  <c r="BA122"/>
  <c r="BB122"/>
  <c r="BE120"/>
  <c r="BD120"/>
  <c r="BC120"/>
  <c r="BA120"/>
  <c r="BB120"/>
  <c r="BE119"/>
  <c r="BD119"/>
  <c r="BC119"/>
  <c r="BA119"/>
  <c r="BB119"/>
  <c r="BE118"/>
  <c r="BD118"/>
  <c r="BC118"/>
  <c r="BA118"/>
  <c r="G118"/>
  <c r="BA144" l="1"/>
  <c r="BD144"/>
  <c r="BE144"/>
  <c r="BC144"/>
  <c r="BB118"/>
  <c r="E143" l="1"/>
  <c r="G143" l="1"/>
  <c r="G144" s="1"/>
  <c r="BB142"/>
  <c r="BB143" l="1"/>
  <c r="BB144" s="1"/>
  <c r="BE111"/>
  <c r="BD111"/>
  <c r="BC111"/>
  <c r="BA111"/>
  <c r="BB111"/>
  <c r="BE110"/>
  <c r="BD110"/>
  <c r="BC110"/>
  <c r="BA110"/>
  <c r="BB110"/>
  <c r="BE108"/>
  <c r="BD108"/>
  <c r="BC108"/>
  <c r="BA108"/>
  <c r="BB108"/>
  <c r="BE107"/>
  <c r="BD107"/>
  <c r="BC107"/>
  <c r="BA107"/>
  <c r="BB107"/>
  <c r="BD105"/>
  <c r="BC105"/>
  <c r="BB105"/>
  <c r="AZ105"/>
  <c r="BA105"/>
  <c r="BD104"/>
  <c r="BC104"/>
  <c r="BB104"/>
  <c r="AZ104"/>
  <c r="BA104"/>
  <c r="BD103"/>
  <c r="BC103"/>
  <c r="BB103"/>
  <c r="AZ103"/>
  <c r="BA103"/>
  <c r="BD102"/>
  <c r="BC102"/>
  <c r="BB102"/>
  <c r="AZ102"/>
  <c r="BA102"/>
  <c r="BD101"/>
  <c r="BC101"/>
  <c r="BB101"/>
  <c r="AZ101"/>
  <c r="BA101"/>
  <c r="BD100"/>
  <c r="BC100"/>
  <c r="BB100"/>
  <c r="AZ100"/>
  <c r="BA100"/>
  <c r="BD99"/>
  <c r="BC99"/>
  <c r="BB99"/>
  <c r="AZ99"/>
  <c r="BA99"/>
  <c r="BD98"/>
  <c r="BC98"/>
  <c r="BB98"/>
  <c r="AZ98"/>
  <c r="BA98"/>
  <c r="BD97"/>
  <c r="BC97"/>
  <c r="BB97"/>
  <c r="AZ97"/>
  <c r="BA97"/>
  <c r="BD96"/>
  <c r="BC96"/>
  <c r="BB96"/>
  <c r="AZ96"/>
  <c r="BA96"/>
  <c r="BE90"/>
  <c r="BD90"/>
  <c r="BC90"/>
  <c r="BA90"/>
  <c r="BB90"/>
  <c r="BE69"/>
  <c r="BD69"/>
  <c r="BC69"/>
  <c r="BA69"/>
  <c r="BB69"/>
  <c r="BE68"/>
  <c r="BD68"/>
  <c r="BC68"/>
  <c r="BA68"/>
  <c r="BB68"/>
  <c r="BE67"/>
  <c r="BD67"/>
  <c r="BC67"/>
  <c r="BA67"/>
  <c r="BB67"/>
  <c r="BE48"/>
  <c r="BD48"/>
  <c r="BC48"/>
  <c r="BA48"/>
  <c r="BB48"/>
  <c r="BE15"/>
  <c r="BD15"/>
  <c r="BC15"/>
  <c r="BB15"/>
  <c r="BA15"/>
  <c r="BE14"/>
  <c r="BD14"/>
  <c r="BC14"/>
  <c r="BB14"/>
  <c r="BA14"/>
  <c r="BE12"/>
  <c r="BD12"/>
  <c r="BC12"/>
  <c r="BB12"/>
  <c r="BA12"/>
  <c r="BB88" l="1"/>
  <c r="BA88"/>
  <c r="BC88"/>
  <c r="BD88"/>
  <c r="BE88"/>
  <c r="BB89"/>
  <c r="BA89"/>
  <c r="BC89"/>
  <c r="BD89"/>
  <c r="BE89"/>
  <c r="BB91"/>
  <c r="BA91"/>
  <c r="BC91"/>
  <c r="BD91"/>
  <c r="BE91"/>
  <c r="BB92"/>
  <c r="BA92"/>
  <c r="BC92"/>
  <c r="BD92"/>
  <c r="BE92"/>
  <c r="BB93"/>
  <c r="BA93"/>
  <c r="BC93"/>
  <c r="BD93"/>
  <c r="BE93"/>
  <c r="BB94"/>
  <c r="BA94"/>
  <c r="BC94"/>
  <c r="BD94"/>
  <c r="BE94"/>
  <c r="BB95"/>
  <c r="BA95"/>
  <c r="BC95"/>
  <c r="BD95"/>
  <c r="BE95"/>
  <c r="BB112"/>
  <c r="BA112"/>
  <c r="BC112"/>
  <c r="BD112"/>
  <c r="BE112"/>
  <c r="BB113"/>
  <c r="BA113"/>
  <c r="BC113"/>
  <c r="BD113"/>
  <c r="BE113"/>
  <c r="BE115" l="1"/>
  <c r="BD115"/>
  <c r="BC115"/>
  <c r="BA115"/>
  <c r="BE114"/>
  <c r="BD114"/>
  <c r="BC114"/>
  <c r="BA114"/>
  <c r="BE76"/>
  <c r="BD76"/>
  <c r="BC76"/>
  <c r="BA76"/>
  <c r="BB76"/>
  <c r="BE75"/>
  <c r="BD75"/>
  <c r="BC75"/>
  <c r="BA75"/>
  <c r="BB75"/>
  <c r="BE74"/>
  <c r="BD74"/>
  <c r="BC74"/>
  <c r="BA74"/>
  <c r="BB74"/>
  <c r="BE73"/>
  <c r="BD73"/>
  <c r="BC73"/>
  <c r="BA73"/>
  <c r="BB73"/>
  <c r="BE72"/>
  <c r="BD72"/>
  <c r="BC72"/>
  <c r="BA72"/>
  <c r="BB72"/>
  <c r="BE71"/>
  <c r="BD71"/>
  <c r="BC71"/>
  <c r="BA71"/>
  <c r="BB71"/>
  <c r="BE70"/>
  <c r="BD70"/>
  <c r="BC70"/>
  <c r="BA70"/>
  <c r="BB70"/>
  <c r="BE66"/>
  <c r="BD66"/>
  <c r="BC66"/>
  <c r="BA66"/>
  <c r="BB66"/>
  <c r="BE65"/>
  <c r="BD65"/>
  <c r="BC65"/>
  <c r="BA65"/>
  <c r="BB65"/>
  <c r="BE64"/>
  <c r="BD64"/>
  <c r="BC64"/>
  <c r="BA64"/>
  <c r="BB64"/>
  <c r="BE63"/>
  <c r="BD63"/>
  <c r="BC63"/>
  <c r="BA63"/>
  <c r="BB63"/>
  <c r="BE62"/>
  <c r="BD62"/>
  <c r="BC62"/>
  <c r="BA62"/>
  <c r="BB62"/>
  <c r="BE61"/>
  <c r="BD61"/>
  <c r="BC61"/>
  <c r="BA61"/>
  <c r="BB61"/>
  <c r="BE60"/>
  <c r="BD60"/>
  <c r="BC60"/>
  <c r="BA60"/>
  <c r="C116"/>
  <c r="BE54"/>
  <c r="BD54"/>
  <c r="BC54"/>
  <c r="BA54"/>
  <c r="BB54"/>
  <c r="BE53"/>
  <c r="BD53"/>
  <c r="BC53"/>
  <c r="BA53"/>
  <c r="BB53"/>
  <c r="BE52"/>
  <c r="BD52"/>
  <c r="BC52"/>
  <c r="BA52"/>
  <c r="BB52"/>
  <c r="BE56"/>
  <c r="BD56"/>
  <c r="BC56"/>
  <c r="BA56"/>
  <c r="BE51"/>
  <c r="BD51"/>
  <c r="BC51"/>
  <c r="BA51"/>
  <c r="BB51"/>
  <c r="BE47"/>
  <c r="BD47"/>
  <c r="BC47"/>
  <c r="BA47"/>
  <c r="BB47"/>
  <c r="BE46"/>
  <c r="BD46"/>
  <c r="BC46"/>
  <c r="BA46"/>
  <c r="BB46"/>
  <c r="BE45"/>
  <c r="BD45"/>
  <c r="BC45"/>
  <c r="BA45"/>
  <c r="BB45"/>
  <c r="BE44"/>
  <c r="BD44"/>
  <c r="BC44"/>
  <c r="BA44"/>
  <c r="BB44"/>
  <c r="BE42"/>
  <c r="BD42"/>
  <c r="BC42"/>
  <c r="BA42"/>
  <c r="BB42"/>
  <c r="BE41"/>
  <c r="BD41"/>
  <c r="BC41"/>
  <c r="BA41"/>
  <c r="BB41"/>
  <c r="BE40"/>
  <c r="BD40"/>
  <c r="BC40"/>
  <c r="BA40"/>
  <c r="BB40"/>
  <c r="BE39"/>
  <c r="BD39"/>
  <c r="BC39"/>
  <c r="BA39"/>
  <c r="BB39"/>
  <c r="BE38"/>
  <c r="BD38"/>
  <c r="BC38"/>
  <c r="BA38"/>
  <c r="BB38"/>
  <c r="BE37"/>
  <c r="BD37"/>
  <c r="BC37"/>
  <c r="BA37"/>
  <c r="BB37"/>
  <c r="BE36"/>
  <c r="BD36"/>
  <c r="BC36"/>
  <c r="BA36"/>
  <c r="C57"/>
  <c r="BE11"/>
  <c r="BD11"/>
  <c r="BC11"/>
  <c r="BB11"/>
  <c r="BA11"/>
  <c r="BE10"/>
  <c r="BD10"/>
  <c r="BC10"/>
  <c r="BB10"/>
  <c r="BA10"/>
  <c r="BE9"/>
  <c r="BD9"/>
  <c r="BC9"/>
  <c r="BB9"/>
  <c r="BA9"/>
  <c r="BE8"/>
  <c r="BD8"/>
  <c r="BC8"/>
  <c r="BB8"/>
  <c r="C17"/>
  <c r="C4"/>
  <c r="C3"/>
  <c r="F30" i="1"/>
  <c r="G8"/>
  <c r="BA8" i="3" l="1"/>
  <c r="BA17" s="1"/>
  <c r="BE57"/>
  <c r="BA57"/>
  <c r="BE17"/>
  <c r="BE116"/>
  <c r="BC116"/>
  <c r="BD57"/>
  <c r="BC57"/>
  <c r="BA116"/>
  <c r="BB17"/>
  <c r="BD17"/>
  <c r="BC17"/>
  <c r="BB56"/>
  <c r="BD116"/>
  <c r="BB36"/>
  <c r="BB57" s="1"/>
  <c r="BB60"/>
  <c r="E115" l="1"/>
  <c r="G115" s="1"/>
  <c r="G116" s="1"/>
  <c r="G148" l="1"/>
  <c r="C17" i="1"/>
  <c r="C18" s="1"/>
  <c r="C21" s="1"/>
  <c r="C22" s="1"/>
  <c r="F31" s="1"/>
  <c r="BB114" i="3"/>
  <c r="F32" i="1" l="1"/>
  <c r="F33" s="1"/>
  <c r="BB115" i="3"/>
  <c r="BB116" s="1"/>
</calcChain>
</file>

<file path=xl/sharedStrings.xml><?xml version="1.0" encoding="utf-8"?>
<sst xmlns="http://schemas.openxmlformats.org/spreadsheetml/2006/main" count="362" uniqueCount="203">
  <si>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</si>
  <si>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</si>
  <si>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</si>
  <si>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</si>
  <si>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</si>
  <si>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</si>
  <si>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</si>
  <si>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</si>
  <si>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</si>
  <si>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</si>
  <si>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</si>
  <si>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</si>
  <si>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</si>
  <si>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</si>
  <si>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</si>
  <si>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</si>
  <si>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</si>
  <si>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</si>
  <si>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</si>
  <si>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</si>
  <si>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</si>
  <si>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</si>
  <si>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</si>
  <si>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</si>
  <si>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</si>
  <si>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</si>
  <si>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</si>
  <si>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</si>
  <si>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</si>
  <si>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</si>
  <si>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</si>
  <si>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</si>
  <si>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</si>
  <si>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</si>
  <si>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</si>
  <si>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</si>
  <si>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</si>
  <si>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</si>
  <si>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</si>
  <si>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</si>
  <si>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</si>
  <si>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</si>
  <si>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</si>
  <si>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</si>
  <si>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</si>
  <si>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</si>
  <si>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</si>
  <si>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</si>
  <si>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</si>
  <si>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</si>
  <si>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</si>
  <si>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</si>
  <si>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</si>
  <si>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</si>
  <si>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</si>
  <si>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</si>
  <si>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m3</t>
  </si>
  <si>
    <t xml:space="preserve">Vodorovné přemístění výkopku z hor.1-4 do 50 m </t>
  </si>
  <si>
    <t xml:space="preserve">Svislé přemístění výkopku z hor.1-4 do 2,5 m </t>
  </si>
  <si>
    <t xml:space="preserve">Vytažení výkopku z pod základů, hor 1-4, hl.do 2 m </t>
  </si>
  <si>
    <t>kus</t>
  </si>
  <si>
    <t>96</t>
  </si>
  <si>
    <t>Bourání konstrukcí</t>
  </si>
  <si>
    <t xml:space="preserve">Bourání podkladů bet., potěr tl. 15 cm, nad 4 m2 </t>
  </si>
  <si>
    <t>m</t>
  </si>
  <si>
    <t>99</t>
  </si>
  <si>
    <t>Staveništní přesun hmot</t>
  </si>
  <si>
    <t xml:space="preserve">Přesun hmot pro opravy a údržbu do výšky 25 m </t>
  </si>
  <si>
    <t>t</t>
  </si>
  <si>
    <t>721</t>
  </si>
  <si>
    <t>Vnitřní kanalizace</t>
  </si>
  <si>
    <t xml:space="preserve">Potrubí HT připojovací DN 50 x 1,8 mm </t>
  </si>
  <si>
    <t xml:space="preserve">Potrubí HT připojovací DN 70 x 1,9 mm </t>
  </si>
  <si>
    <t xml:space="preserve">Potrubí HT připojovací DN 100 x 2,7 mm </t>
  </si>
  <si>
    <t xml:space="preserve">Potrubí HT odpadní svislé DN 70 x 1,9 mm </t>
  </si>
  <si>
    <t xml:space="preserve">Potrubí HT odpadní svislé DN 100 x 2,7 mm </t>
  </si>
  <si>
    <t xml:space="preserve">Potrubí KG svodné (ležaté) v zemi DN 100 x 3,2 mm </t>
  </si>
  <si>
    <t xml:space="preserve">Potrubí KG svodné (ležaté) v zemi DN 125 x 3,2 mm </t>
  </si>
  <si>
    <t xml:space="preserve">Potrubí HT svodné (ležaté) zavěšené DN 100 x 2,7mm </t>
  </si>
  <si>
    <t xml:space="preserve">Vyvedení odpadních výpustek D 50 x 1,8 </t>
  </si>
  <si>
    <t xml:space="preserve">Vyvedení odpadních výpustek D 110 x 2,3 </t>
  </si>
  <si>
    <t xml:space="preserve">Zkouška těsnosti kanalizace vodou DN 125 </t>
  </si>
  <si>
    <t xml:space="preserve">Přesun hmot pro vnitřní kanalizaci, výšky do 24 m </t>
  </si>
  <si>
    <t xml:space="preserve">Příplatek zvětš. přesun, vnitřní kanaliz. do 100 m </t>
  </si>
  <si>
    <t xml:space="preserve">Přesun vybouraných hmot - kanalizace, H do 6 m </t>
  </si>
  <si>
    <t>722</t>
  </si>
  <si>
    <t>Vnitřní vodovod</t>
  </si>
  <si>
    <t xml:space="preserve">Montáž rozvodu z plastu  DN 20 </t>
  </si>
  <si>
    <t xml:space="preserve">Montáž rozvodu z plastu  DN 25 </t>
  </si>
  <si>
    <t xml:space="preserve">Montáž rozvodu z plastu  DN 32 </t>
  </si>
  <si>
    <t xml:space="preserve">Montáž rozvodu z plastu  DN 40 </t>
  </si>
  <si>
    <t xml:space="preserve">Montáž rozvodu z plastu  DN 50 </t>
  </si>
  <si>
    <t>Montáž izolačních skruží na potrubí přímé DN 25 samolepící spoj, rychlouzávěr</t>
  </si>
  <si>
    <t>Montáž izolačních skruží na potrubí přímé DN 40 samolepící spoj, rychlouzávěr</t>
  </si>
  <si>
    <t xml:space="preserve">Kohouty plnicí a vypouštěcí DN 15 </t>
  </si>
  <si>
    <t xml:space="preserve">Montáž vodovodních armatur 2závity, G 1/2 </t>
  </si>
  <si>
    <t xml:space="preserve">Montáž vodovodních armatur 2závity, G 1 </t>
  </si>
  <si>
    <t xml:space="preserve">Montáž vodovodních armatur 2závity, G 6/4 </t>
  </si>
  <si>
    <t xml:space="preserve">Zkouška tlaku potrubí závitového DN 50 </t>
  </si>
  <si>
    <t xml:space="preserve">Proplach a dezinfekce vodovod.potrubí DN 80 </t>
  </si>
  <si>
    <t xml:space="preserve">Demontáž potrubí ocelových závitových DN 25 </t>
  </si>
  <si>
    <t xml:space="preserve">Přesun vybouraných hmot - vodovody, H do 6 m </t>
  </si>
  <si>
    <t xml:space="preserve">Přesun hmot pro vnitřní vodovod, výšky do 24 m </t>
  </si>
  <si>
    <t xml:space="preserve">Příplatek zvětš. přesun, vnitřní vodovod do 100 m </t>
  </si>
  <si>
    <t>Lože pod potrubí, otevřený výkop z kameniva drobného, těženého</t>
  </si>
  <si>
    <t>Ruční výkop jam, rýh a šachet v hornině tř.3</t>
  </si>
  <si>
    <t xml:space="preserve">Nakládání výkopku z hor.1-4 v množství do 100 m3 </t>
  </si>
  <si>
    <t xml:space="preserve">Zásyp jam, rýh, šachet se zhutněním </t>
  </si>
  <si>
    <t>Obsyp potrubí bez prohození sypaniny s dodáním štěrkopísku frakce 0 - 22 mm</t>
  </si>
  <si>
    <t>Odvoz výkopku do 15 km, uložení na skládku</t>
  </si>
  <si>
    <t>Vyvedení odpadních výpustek D 50 x 1,8 včetně podomítkové zápachové uzávěrky s přivzdušňovacím ventilem</t>
  </si>
  <si>
    <t xml:space="preserve">Vyvedení odpadních výpustek D 75 x 1,9 </t>
  </si>
  <si>
    <t>Podlahová vpust DN40/50 s ležatým odtokem DN50, s pevnou izolační přírubou, se zápachovou uzávěrkou pro suchý stav, s litinovou mříží 137x137 mm, třída zatížení L15 (1500kg)</t>
  </si>
  <si>
    <t xml:space="preserve">Potrubí z PPR-3, PN16, studená, D 20/2,8 mm </t>
  </si>
  <si>
    <t xml:space="preserve">Potrubí z PPR-3, PN16, studená, D 25/3,5 mm </t>
  </si>
  <si>
    <t xml:space="preserve">Potrubí z PPR-3, PN16, studená, D 32/4,4 mm </t>
  </si>
  <si>
    <t xml:space="preserve">Potrubí z PPR-3, PN16, studená, D 40/5,5 mm </t>
  </si>
  <si>
    <t xml:space="preserve">Potrubí z PPR-3, PN16, studená, D 50/6,9 mm </t>
  </si>
  <si>
    <t xml:space="preserve">Potrubí z PPR-3/Al/PPr-3, teplá, D 20/2,8 mm </t>
  </si>
  <si>
    <t xml:space="preserve">Potrubí z PPR-3/Al/PPr-3, teplá, D 25/3,5 mm </t>
  </si>
  <si>
    <t xml:space="preserve">Potrubí z PPR-3/Al/PPr-3, teplá, D 32/4,4 mm </t>
  </si>
  <si>
    <t xml:space="preserve">Potrubí z PPR-3/Al/PPr-3, teplá, D 40/5,5 mm </t>
  </si>
  <si>
    <t xml:space="preserve">Potrubí z PPR-3/Al/PPr-3, teplá, D 50/6,9 mm </t>
  </si>
  <si>
    <t>Potrubí,ocelové, pozink vně i uvnitř, 28x1,5, vč. mtž. lisováním</t>
  </si>
  <si>
    <r>
      <t>návleková tepelná izolace vn. průměr 20mm, tl.9</t>
    </r>
    <r>
      <rPr>
        <sz val="8"/>
        <rFont val="Arial CE"/>
        <family val="2"/>
        <charset val="238"/>
      </rPr>
      <t>, trubice z pěnového polyetylénu, samolepící proužek</t>
    </r>
  </si>
  <si>
    <r>
      <t>návleková tepelná izolace vn. průměr 25mm, tl.9</t>
    </r>
    <r>
      <rPr>
        <sz val="8"/>
        <rFont val="Arial CE"/>
        <charset val="238"/>
      </rPr>
      <t>,  trubice z pěnového polyetylénu, samolepící proužek</t>
    </r>
  </si>
  <si>
    <r>
      <t>návleková tepelná izolace vn. průměr 32mm, tl.9</t>
    </r>
    <r>
      <rPr>
        <sz val="8"/>
        <rFont val="Arial CE"/>
        <charset val="238"/>
      </rPr>
      <t>,  trubice z pěnového polyetylénu, samolepící proužek</t>
    </r>
  </si>
  <si>
    <r>
      <t>návleková tepelná izolace vn. průměr 42mm, tl.13</t>
    </r>
    <r>
      <rPr>
        <sz val="8"/>
        <rFont val="Arial CE"/>
        <charset val="238"/>
      </rPr>
      <t>,  trubice z pěnového polyetylénu, samolepící proužek</t>
    </r>
  </si>
  <si>
    <r>
      <t>návleková tepelná izolace vn. průměr 52mm, tl.13</t>
    </r>
    <r>
      <rPr>
        <sz val="8"/>
        <rFont val="Arial CE"/>
        <charset val="238"/>
      </rPr>
      <t>,  trubice z pěnového polyetylénu, samolepící proužek</t>
    </r>
  </si>
  <si>
    <r>
      <t>návleková tepelná izolace vn. průměr 20mm, tl.20</t>
    </r>
    <r>
      <rPr>
        <sz val="8"/>
        <rFont val="Arial CE"/>
        <family val="2"/>
        <charset val="238"/>
      </rPr>
      <t>,  trubice z pěnového polyetylénu, samolepící proužek</t>
    </r>
  </si>
  <si>
    <r>
      <t>návleková tepelná izolace vn. průměr 25mm, tl.20</t>
    </r>
    <r>
      <rPr>
        <sz val="8"/>
        <rFont val="Arial CE"/>
        <charset val="238"/>
      </rPr>
      <t>,  trubice z pěnového polyetylénu, samolepící proužek</t>
    </r>
  </si>
  <si>
    <r>
      <t>návleková tepelná izolace vn. průměr 32mm, tl.25</t>
    </r>
    <r>
      <rPr>
        <sz val="8"/>
        <rFont val="Arial CE"/>
        <charset val="238"/>
      </rPr>
      <t>,  trubice z pěnového polyetylénu, samolepící proužek</t>
    </r>
  </si>
  <si>
    <r>
      <t>návleková tepelná izolace vn. průměr 42mm, tl.30</t>
    </r>
    <r>
      <rPr>
        <sz val="8"/>
        <rFont val="Arial CE"/>
        <charset val="238"/>
      </rPr>
      <t>,  trubice z pěnového polyetylénu, samolepící proužek</t>
    </r>
  </si>
  <si>
    <r>
      <t>návleková tepelná izolace vn. průměr 52mm, tl.30</t>
    </r>
    <r>
      <rPr>
        <sz val="8"/>
        <rFont val="Arial CE"/>
        <charset val="238"/>
      </rPr>
      <t>,  trubice z pěnového polyetylénu, samolepící proužek</t>
    </r>
  </si>
  <si>
    <t>Montáž vodovodních armatur 2závity, G 3/4</t>
  </si>
  <si>
    <t>Kulový kohout; DN 15; závit</t>
  </si>
  <si>
    <t>Kulový kohout; DN 20; závit</t>
  </si>
  <si>
    <t>Kulový kohout; DN 25; závit</t>
  </si>
  <si>
    <t>manometr, 0-10 bar</t>
  </si>
  <si>
    <t>pojistný ventil pro pitnou vodu, otevírací přetlak 6 bar</t>
  </si>
  <si>
    <t>Filtr; DN 20; závit</t>
  </si>
  <si>
    <t>zpětný ventil; DN 20; závit</t>
  </si>
  <si>
    <t>teploměr</t>
  </si>
  <si>
    <t>Hydrantový systém D25, box s plnými dveřmi + HP průměr 19/20, stálotvará hadice</t>
  </si>
  <si>
    <t>zpětný ventil; DN 25; závit, s kontrolovatelnými výtoky</t>
  </si>
  <si>
    <t>zpětný ventil; DN 40</t>
  </si>
  <si>
    <t>cirkulační oběhové čerpadlo s konstantními otáčkami, max. čerp. výkon 1,7 m3/hod, max. čerp. Výška 1,0m, připojení závit Rp 3/4, 1x230V</t>
  </si>
  <si>
    <t>Jemný proplachovatelný filtr se zpětným proplachem, DN40, sítko 100um, Kvs=22,4 m3/hod</t>
  </si>
  <si>
    <t>Kulový kohout; DN 40; závit</t>
  </si>
  <si>
    <t>Větrací hlavice na potrubí DN110</t>
  </si>
  <si>
    <t>725</t>
  </si>
  <si>
    <t>Zařizovací předměty</t>
  </si>
  <si>
    <t>Montáž splachovací nádrže pro WC - předstěnový systém</t>
  </si>
  <si>
    <t>Montáž klozet mís závěsných</t>
  </si>
  <si>
    <t>Montáž umyvadel na šrouby do zdiva</t>
  </si>
  <si>
    <t>Montáž baterie umyv.a dřezové stojánkové</t>
  </si>
  <si>
    <t>Montáž baterie umyv.a dřezové nástěnné</t>
  </si>
  <si>
    <t>Montáž baterií sprchových, nastavitelná výška</t>
  </si>
  <si>
    <t>Výtokový ventil s připojením na hadici DN15</t>
  </si>
  <si>
    <t xml:space="preserve">Příplatek zvětš. přesun, zařiz. předměty do 100 m </t>
  </si>
  <si>
    <t xml:space="preserve">Přesun hmot pro zařizovací předměty, výšky do 24 m </t>
  </si>
  <si>
    <t>Usazení vaničky sprchového koutu</t>
  </si>
  <si>
    <t>Mtž sprchové zástěny</t>
  </si>
  <si>
    <t>4</t>
  </si>
  <si>
    <t>Vodorovné konstrukce</t>
  </si>
  <si>
    <t xml:space="preserve">Zabetonování otvorů 0,25 m2 ve stropech a klenbách </t>
  </si>
  <si>
    <t>63</t>
  </si>
  <si>
    <t>Podlahy a podlahové konstrukce</t>
  </si>
  <si>
    <t xml:space="preserve">Doplnění rýh betonem v dosavadních mazaninách </t>
  </si>
  <si>
    <t>97</t>
  </si>
  <si>
    <t>Prorážení otvorů</t>
  </si>
  <si>
    <t xml:space="preserve">Vysekání rýh ve zdi cihelné 7 x 10 cm </t>
  </si>
  <si>
    <t>1.4.A - Zdravotně technické instalace</t>
  </si>
  <si>
    <t>Rekonstrukce RD s ubytováním</t>
  </si>
  <si>
    <t>Ostrov u Macochy č.p. 34</t>
  </si>
  <si>
    <t xml:space="preserve">Vysekání prostupů ve zdivu z cihel (hl. 650)  , 15 x 15 cm </t>
  </si>
  <si>
    <t xml:space="preserve">Potrubí HT připojovací DN 32 x 1,8 mm </t>
  </si>
  <si>
    <t xml:space="preserve">Potrubí HT svodné (ležaté) zavěšené DN 70 x 1,9mm </t>
  </si>
  <si>
    <t xml:space="preserve">Demontáž potrubí kanalizačního do DN 100 </t>
  </si>
  <si>
    <t>Demontáž svislého potrubi do DN 200, s vysekáním ze zdi</t>
  </si>
  <si>
    <r>
      <t>návleková tepelná izolace vn. průměr 28mm, tl.9</t>
    </r>
    <r>
      <rPr>
        <sz val="8"/>
        <rFont val="Arial CE"/>
        <charset val="238"/>
      </rPr>
      <t>,  trubice z pěnového polyetylénu, samolepící proužek</t>
    </r>
  </si>
  <si>
    <t xml:space="preserve">Zpětná montáž vodoměru závitového jednovt. suchob. G3/4'' </t>
  </si>
  <si>
    <t>zpětný ventil; DN 40; závit, s kontrolovatelnými výtoky</t>
  </si>
  <si>
    <t>expanzní nádoba pitné vody, objem 12 litrů, max. provozní přetlak 10 bar, vč. průtočné armatury</t>
  </si>
  <si>
    <t>Liniový žlab pro odvodnění sprchového koutu, dl. 1200mm, vč. krycí nerezové mřížky</t>
  </si>
  <si>
    <t>Lawstav, s.r.o.</t>
  </si>
  <si>
    <t>Bc. Kamil Soukal</t>
  </si>
  <si>
    <t>Datum : 12.6.2015</t>
  </si>
  <si>
    <t>Marek Látal</t>
  </si>
  <si>
    <r>
      <t xml:space="preserve">Klozet závěsný + sedátko, bílý; </t>
    </r>
    <r>
      <rPr>
        <b/>
        <sz val="8"/>
        <rFont val="Arial CE"/>
        <charset val="238"/>
      </rPr>
      <t>LAUFEN CZ s.r.o. - Jika Lyra plus; sedátko Lyra plus duroplast bílé</t>
    </r>
  </si>
  <si>
    <r>
      <t xml:space="preserve">Umyvadlo na šrouby  60 cm, bílé; </t>
    </r>
    <r>
      <rPr>
        <b/>
        <sz val="8"/>
        <rFont val="Arial CE"/>
        <charset val="238"/>
      </rPr>
      <t>Sanitec s.r.o. - Rekord umyvadlo 60 x 45,5 cm</t>
    </r>
  </si>
  <si>
    <r>
      <t xml:space="preserve">Kryt sifonu umyvadel, bílý; </t>
    </r>
    <r>
      <rPr>
        <b/>
        <sz val="8"/>
        <rFont val="Arial CE"/>
        <charset val="238"/>
      </rPr>
      <t>Sanitec s.r.o. - Rekord kryt sifonu</t>
    </r>
  </si>
  <si>
    <r>
      <t xml:space="preserve">Umyvátko diturvitové, bílé; </t>
    </r>
    <r>
      <rPr>
        <b/>
        <sz val="8"/>
        <rFont val="Arial CE"/>
        <charset val="238"/>
      </rPr>
      <t>LAUFEN CZ s.r.o. - Jika Lyra plus umývátko 40x31 cm</t>
    </r>
  </si>
  <si>
    <r>
      <t xml:space="preserve">Vanička sprchového koutu plechová, čvrtkruhová, 800x800; </t>
    </r>
    <r>
      <rPr>
        <b/>
        <sz val="8"/>
        <rFont val="Arial CE"/>
        <charset val="238"/>
      </rPr>
      <t>ROLTECHNIK a.s. - Smaltovaná sprchová čtvrtkruhová vanička 800x800 mm, rádius R500</t>
    </r>
  </si>
  <si>
    <r>
      <t xml:space="preserve">Zástěna sprchová, čvrtkruh; </t>
    </r>
    <r>
      <rPr>
        <b/>
        <sz val="8"/>
        <rFont val="Arial CE"/>
        <charset val="238"/>
      </rPr>
      <t>ROLTECHNIK a.s. - zástěna SPCR2</t>
    </r>
  </si>
  <si>
    <r>
      <t xml:space="preserve">Zástěna sprchová, stěna dl.1300; </t>
    </r>
    <r>
      <rPr>
        <b/>
        <sz val="8"/>
        <rFont val="Arial CE"/>
        <charset val="238"/>
      </rPr>
      <t>Olsen Spa - Sprchová zástěna Skipper Maestro Ex 130 x 185 cm</t>
    </r>
  </si>
  <si>
    <r>
      <t xml:space="preserve">Zápachová uzávěrna DN40/50 pro dřezy s kulovým kloubem na odtoku; </t>
    </r>
    <r>
      <rPr>
        <b/>
        <sz val="8"/>
        <rFont val="Arial CE"/>
        <charset val="238"/>
      </rPr>
      <t>HL Hutterer a Lechner GmbH - HL 100G/50</t>
    </r>
  </si>
  <si>
    <r>
      <t xml:space="preserve">Zápachová uzávěrna pro vany sprchových koutů DN40/50, s vodorovným odtokem, krytkou z ušlechtilé oceli a kulovým kloubem na odtoku; </t>
    </r>
    <r>
      <rPr>
        <b/>
        <sz val="8"/>
        <rFont val="Arial CE"/>
        <charset val="238"/>
      </rPr>
      <t>HL Hutterer a Lechner GmbH - HL 522</t>
    </r>
  </si>
  <si>
    <r>
      <t xml:space="preserve">Baterie stojan. páka, umyvadlová; </t>
    </r>
    <r>
      <rPr>
        <b/>
        <sz val="8"/>
        <rFont val="Arial CE"/>
        <charset val="238"/>
      </rPr>
      <t>RAF ARMATURY s.r.o. - umyvadlová baterie Polar chrom PL26</t>
    </r>
  </si>
  <si>
    <r>
      <t xml:space="preserve">Baterie  páka dřez, nástěnná; </t>
    </r>
    <r>
      <rPr>
        <b/>
        <sz val="8"/>
        <rFont val="Arial CE"/>
        <charset val="238"/>
      </rPr>
      <t>RAF ARMATURY s.r.o. - dřezová baterie Polar PL01B</t>
    </r>
  </si>
  <si>
    <r>
      <t>Baterie páková nástěnná pro sprchu, s ruční sprchou;</t>
    </r>
    <r>
      <rPr>
        <b/>
        <sz val="8"/>
        <rFont val="Arial CE"/>
        <charset val="238"/>
      </rPr>
      <t xml:space="preserve"> LAUFEN CZ s.r.o. - Jika Lyra sprchová baterie chrom</t>
    </r>
  </si>
  <si>
    <r>
      <t xml:space="preserve">Držák sprchy-nastavitelná výška; </t>
    </r>
    <r>
      <rPr>
        <b/>
        <sz val="8"/>
        <rFont val="Arial CE"/>
        <charset val="238"/>
      </rPr>
      <t>LAUFEN CZ s.r.o. - Jika tyč sprchová chrom 60 cm</t>
    </r>
  </si>
  <si>
    <r>
      <t xml:space="preserve">Předstěnové systémy modul pro WC, dvě množství splachovací vody, ovládací tlačítko; </t>
    </r>
    <r>
      <rPr>
        <b/>
        <sz val="8"/>
        <rFont val="Arial CE"/>
        <charset val="238"/>
      </rPr>
      <t>LAUFEN CZ s.r.o. - Jika modul WC Systém pro závěsné WC do lehkých příček; tlačítko JIKA PL3 dual flush bílé</t>
    </r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</si>
</sst>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#,##0\ &quot;Kč&quot;"/>
  </numFmts>
  <fonts count="20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  <font>
      <b/>
      <sz val="8"/>
      <name val="Arial CE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5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6" fillId="0" borderId="36" xfId="0" applyFont="1" applyFill="1" applyBorder="1"/>
    <xf numFmtId="0" fontId="6" fillId="0" borderId="37" xfId="0" applyFont="1" applyFill="1" applyBorder="1"/>
    <xf numFmtId="0" fontId="6" fillId="0" borderId="40" xfId="0" applyFont="1" applyFill="1" applyBorder="1"/>
    <xf numFmtId="165" fontId="6" fillId="0" borderId="37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9" fillId="0" borderId="0" xfId="1"/>
    <xf numFmtId="0" fontId="9" fillId="0" borderId="0" xfId="1" applyFill="1"/>
    <xf numFmtId="0" fontId="12" fillId="0" borderId="0" xfId="1" applyFont="1" applyFill="1" applyAlignment="1">
      <alignment horizontal="centerContinuous"/>
    </xf>
    <xf numFmtId="0" fontId="13" fillId="0" borderId="0" xfId="1" applyFont="1" applyFill="1" applyAlignment="1">
      <alignment horizontal="centerContinuous"/>
    </xf>
    <xf numFmtId="0" fontId="13" fillId="0" borderId="0" xfId="1" applyFont="1" applyFill="1" applyAlignment="1">
      <alignment horizontal="right"/>
    </xf>
    <xf numFmtId="0" fontId="3" fillId="0" borderId="44" xfId="1" applyFont="1" applyFill="1" applyBorder="1"/>
    <xf numFmtId="0" fontId="9" fillId="0" borderId="44" xfId="1" applyFill="1" applyBorder="1"/>
    <xf numFmtId="0" fontId="10" fillId="0" borderId="44" xfId="1" applyFont="1" applyFill="1" applyBorder="1" applyAlignment="1">
      <alignment horizontal="right"/>
    </xf>
    <xf numFmtId="0" fontId="9" fillId="0" borderId="44" xfId="1" applyFill="1" applyBorder="1" applyAlignment="1">
      <alignment horizontal="left"/>
    </xf>
    <xf numFmtId="0" fontId="9" fillId="0" borderId="45" xfId="1" applyFill="1" applyBorder="1"/>
    <xf numFmtId="0" fontId="3" fillId="0" borderId="48" xfId="1" applyFont="1" applyFill="1" applyBorder="1"/>
    <xf numFmtId="0" fontId="9" fillId="0" borderId="48" xfId="1" applyFill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1" xfId="1" applyNumberFormat="1" applyFont="1" applyFill="1" applyBorder="1"/>
    <xf numFmtId="0" fontId="4" fillId="0" borderId="15" xfId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51" xfId="1" applyFont="1" applyFill="1" applyBorder="1" applyAlignment="1">
      <alignment horizontal="center"/>
    </xf>
    <xf numFmtId="0" fontId="5" fillId="0" borderId="50" xfId="1" applyFont="1" applyFill="1" applyBorder="1" applyAlignment="1">
      <alignment horizontal="center"/>
    </xf>
    <xf numFmtId="49" fontId="5" fillId="0" borderId="50" xfId="1" applyNumberFormat="1" applyFont="1" applyFill="1" applyBorder="1" applyAlignment="1">
      <alignment horizontal="left"/>
    </xf>
    <xf numFmtId="0" fontId="5" fillId="0" borderId="50" xfId="1" applyFont="1" applyFill="1" applyBorder="1"/>
    <xf numFmtId="0" fontId="9" fillId="0" borderId="50" xfId="1" applyFill="1" applyBorder="1" applyAlignment="1">
      <alignment horizontal="center"/>
    </xf>
    <xf numFmtId="0" fontId="9" fillId="0" borderId="50" xfId="1" applyNumberFormat="1" applyFill="1" applyBorder="1" applyAlignment="1">
      <alignment horizontal="right"/>
    </xf>
    <xf numFmtId="0" fontId="9" fillId="0" borderId="50" xfId="1" applyNumberFormat="1" applyFill="1" applyBorder="1"/>
    <xf numFmtId="0" fontId="9" fillId="0" borderId="0" xfId="1" applyNumberFormat="1"/>
    <xf numFmtId="0" fontId="14" fillId="0" borderId="0" xfId="1" applyFont="1"/>
    <xf numFmtId="0" fontId="7" fillId="0" borderId="50" xfId="1" applyFont="1" applyFill="1" applyBorder="1" applyAlignment="1">
      <alignment horizontal="center"/>
    </xf>
    <xf numFmtId="49" fontId="8" fillId="0" borderId="50" xfId="1" applyNumberFormat="1" applyFont="1" applyFill="1" applyBorder="1" applyAlignment="1">
      <alignment horizontal="left"/>
    </xf>
    <xf numFmtId="0" fontId="8" fillId="0" borderId="50" xfId="1" applyFont="1" applyFill="1" applyBorder="1" applyAlignment="1">
      <alignment wrapText="1"/>
    </xf>
    <xf numFmtId="49" fontId="15" fillId="0" borderId="50" xfId="1" applyNumberFormat="1" applyFont="1" applyFill="1" applyBorder="1" applyAlignment="1">
      <alignment horizontal="center" shrinkToFit="1"/>
    </xf>
    <xf numFmtId="4" fontId="15" fillId="0" borderId="50" xfId="1" applyNumberFormat="1" applyFont="1" applyFill="1" applyBorder="1" applyAlignment="1">
      <alignment horizontal="right"/>
    </xf>
    <xf numFmtId="4" fontId="15" fillId="0" borderId="50" xfId="1" applyNumberFormat="1" applyFont="1" applyFill="1" applyBorder="1"/>
    <xf numFmtId="0" fontId="9" fillId="0" borderId="52" xfId="1" applyFill="1" applyBorder="1" applyAlignment="1">
      <alignment horizontal="center"/>
    </xf>
    <xf numFmtId="49" fontId="3" fillId="0" borderId="52" xfId="1" applyNumberFormat="1" applyFont="1" applyFill="1" applyBorder="1" applyAlignment="1">
      <alignment horizontal="left"/>
    </xf>
    <xf numFmtId="0" fontId="3" fillId="0" borderId="52" xfId="1" applyFont="1" applyFill="1" applyBorder="1"/>
    <xf numFmtId="4" fontId="9" fillId="0" borderId="52" xfId="1" applyNumberFormat="1" applyFill="1" applyBorder="1" applyAlignment="1">
      <alignment horizontal="right"/>
    </xf>
    <xf numFmtId="4" fontId="5" fillId="0" borderId="52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16" fillId="0" borderId="0" xfId="1" applyFont="1" applyAlignment="1"/>
    <xf numFmtId="0" fontId="9" fillId="0" borderId="0" xfId="1" applyAlignment="1">
      <alignment horizontal="right"/>
    </xf>
    <xf numFmtId="0" fontId="17" fillId="0" borderId="0" xfId="1" applyFont="1" applyBorder="1"/>
    <xf numFmtId="3" fontId="17" fillId="0" borderId="0" xfId="1" applyNumberFormat="1" applyFont="1" applyBorder="1" applyAlignment="1">
      <alignment horizontal="right"/>
    </xf>
    <xf numFmtId="4" fontId="17" fillId="0" borderId="0" xfId="1" applyNumberFormat="1" applyFont="1" applyBorder="1"/>
    <xf numFmtId="0" fontId="16" fillId="0" borderId="0" xfId="1" applyFont="1" applyBorder="1" applyAlignment="1"/>
    <xf numFmtId="0" fontId="9" fillId="0" borderId="0" xfId="1" applyBorder="1" applyAlignment="1">
      <alignment horizontal="right"/>
    </xf>
    <xf numFmtId="49" fontId="8" fillId="0" borderId="50" xfId="1" applyNumberFormat="1" applyFont="1" applyBorder="1" applyAlignment="1">
      <alignment horizontal="left" vertical="top"/>
    </xf>
    <xf numFmtId="0" fontId="18" fillId="0" borderId="50" xfId="1" applyFont="1" applyBorder="1" applyAlignment="1">
      <alignment wrapText="1"/>
    </xf>
    <xf numFmtId="49" fontId="15" fillId="0" borderId="50" xfId="1" applyNumberFormat="1" applyFont="1" applyBorder="1" applyAlignment="1">
      <alignment horizontal="center" shrinkToFit="1"/>
    </xf>
    <xf numFmtId="4" fontId="15" fillId="0" borderId="50" xfId="1" applyNumberFormat="1" applyFont="1" applyBorder="1" applyAlignment="1">
      <alignment horizontal="right"/>
    </xf>
    <xf numFmtId="4" fontId="15" fillId="0" borderId="50" xfId="1" applyNumberFormat="1" applyFont="1" applyBorder="1"/>
    <xf numFmtId="4" fontId="9" fillId="0" borderId="0" xfId="1" applyNumberFormat="1"/>
    <xf numFmtId="0" fontId="8" fillId="0" borderId="50" xfId="1" applyFont="1" applyBorder="1" applyAlignment="1">
      <alignment wrapText="1"/>
    </xf>
    <xf numFmtId="0" fontId="5" fillId="0" borderId="50" xfId="1" applyFont="1" applyBorder="1" applyAlignment="1">
      <alignment horizontal="center"/>
    </xf>
    <xf numFmtId="49" fontId="5" fillId="0" borderId="50" xfId="1" applyNumberFormat="1" applyFont="1" applyBorder="1" applyAlignment="1">
      <alignment horizontal="left"/>
    </xf>
    <xf numFmtId="0" fontId="5" fillId="0" borderId="50" xfId="1" applyFont="1" applyBorder="1"/>
    <xf numFmtId="0" fontId="9" fillId="0" borderId="50" xfId="1" applyBorder="1" applyAlignment="1">
      <alignment horizontal="center"/>
    </xf>
    <xf numFmtId="0" fontId="9" fillId="0" borderId="50" xfId="1" applyNumberFormat="1" applyBorder="1" applyAlignment="1">
      <alignment horizontal="right"/>
    </xf>
    <xf numFmtId="0" fontId="9" fillId="0" borderId="50" xfId="1" applyNumberFormat="1" applyBorder="1"/>
    <xf numFmtId="0" fontId="7" fillId="0" borderId="50" xfId="1" applyFont="1" applyBorder="1" applyAlignment="1">
      <alignment horizontal="center" vertical="top"/>
    </xf>
    <xf numFmtId="0" fontId="9" fillId="2" borderId="52" xfId="1" applyFill="1" applyBorder="1" applyAlignment="1">
      <alignment horizontal="center"/>
    </xf>
    <xf numFmtId="49" fontId="3" fillId="2" borderId="52" xfId="1" applyNumberFormat="1" applyFont="1" applyFill="1" applyBorder="1" applyAlignment="1">
      <alignment horizontal="left"/>
    </xf>
    <xf numFmtId="0" fontId="3" fillId="2" borderId="52" xfId="1" applyFont="1" applyFill="1" applyBorder="1"/>
    <xf numFmtId="4" fontId="9" fillId="2" borderId="52" xfId="1" applyNumberFormat="1" applyFill="1" applyBorder="1" applyAlignment="1">
      <alignment horizontal="right"/>
    </xf>
    <xf numFmtId="4" fontId="5" fillId="2" borderId="52" xfId="1" applyNumberFormat="1" applyFont="1" applyFill="1" applyBorder="1"/>
    <xf numFmtId="0" fontId="8" fillId="3" borderId="50" xfId="1" applyFont="1" applyFill="1" applyBorder="1" applyAlignment="1">
      <alignment wrapText="1"/>
    </xf>
    <xf numFmtId="14" fontId="0" fillId="0" borderId="0" xfId="0" applyNumberFormat="1" applyBorder="1"/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11" fillId="0" borderId="0" xfId="1" applyFont="1" applyAlignment="1">
      <alignment horizontal="center"/>
    </xf>
    <xf numFmtId="0" fontId="9" fillId="0" borderId="42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49" fontId="9" fillId="0" borderId="46" xfId="1" applyNumberFormat="1" applyFont="1" applyFill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9" fillId="0" borderId="48" xfId="1" applyFill="1" applyBorder="1" applyAlignment="1">
      <alignment horizontal="center" shrinkToFit="1"/>
    </xf>
    <xf numFmtId="0" fontId="9" fillId="0" borderId="49" xfId="1" applyFill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4"/>
  <sheetViews>
    <sheetView workbookViewId="0">
      <selection activeCell="D26" sqref="D26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1.75" customHeight="1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/>
    <row r="3" spans="1:5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5" customHeight="1">
      <c r="A4" s="7"/>
      <c r="B4" s="8"/>
      <c r="C4" s="9" t="s">
        <v>174</v>
      </c>
      <c r="D4" s="10"/>
      <c r="E4" s="10"/>
      <c r="F4" s="11"/>
      <c r="G4" s="12"/>
    </row>
    <row r="5" spans="1:5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57" ht="12.95" customHeight="1">
      <c r="A6" s="7"/>
      <c r="B6" s="8"/>
      <c r="C6" s="9" t="s">
        <v>173</v>
      </c>
      <c r="D6" s="10"/>
      <c r="E6" s="10"/>
      <c r="F6" s="18"/>
      <c r="G6" s="12"/>
    </row>
    <row r="7" spans="1:57">
      <c r="A7" s="13" t="s">
        <v>8</v>
      </c>
      <c r="B7" s="15"/>
      <c r="C7" s="139"/>
      <c r="D7" s="140"/>
      <c r="E7" s="19" t="s">
        <v>9</v>
      </c>
      <c r="F7" s="20"/>
      <c r="G7" s="21">
        <v>0</v>
      </c>
      <c r="H7" s="22"/>
      <c r="I7" s="22"/>
    </row>
    <row r="8" spans="1:57">
      <c r="A8" s="13" t="s">
        <v>10</v>
      </c>
      <c r="B8" s="15"/>
      <c r="C8" s="139"/>
      <c r="D8" s="140"/>
      <c r="E8" s="16" t="s">
        <v>11</v>
      </c>
      <c r="F8" s="15"/>
      <c r="G8" s="23">
        <f>IF(PocetMJ=0,,ROUND((F29+F31)/PocetMJ,1))</f>
        <v>0</v>
      </c>
    </row>
    <row r="9" spans="1:57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57">
      <c r="A11" s="28"/>
      <c r="B11" s="11"/>
      <c r="C11" s="11"/>
      <c r="D11" s="11"/>
      <c r="E11" s="141" t="s">
        <v>185</v>
      </c>
      <c r="F11" s="142"/>
      <c r="G11" s="143"/>
    </row>
    <row r="12" spans="1:5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5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57" ht="15.95" customHeight="1">
      <c r="A14" s="40"/>
      <c r="B14" s="41" t="s">
        <v>19</v>
      </c>
      <c r="C14" s="42">
        <v>0</v>
      </c>
      <c r="D14" s="43"/>
      <c r="E14" s="44"/>
      <c r="F14" s="45"/>
      <c r="G14" s="42"/>
    </row>
    <row r="15" spans="1:57" ht="15.95" customHeight="1">
      <c r="A15" s="40" t="s">
        <v>20</v>
      </c>
      <c r="B15" s="41" t="s">
        <v>21</v>
      </c>
      <c r="C15" s="42">
        <f>Položky!G17+Položky!G20+Položky!G23+Položky!G26+Položky!G30+Položky!G33</f>
        <v>53623.7</v>
      </c>
      <c r="D15" s="24"/>
      <c r="E15" s="46"/>
      <c r="F15" s="47"/>
      <c r="G15" s="42"/>
    </row>
    <row r="16" spans="1:57" ht="15.95" customHeight="1">
      <c r="A16" s="40" t="s">
        <v>22</v>
      </c>
      <c r="B16" s="41" t="s">
        <v>23</v>
      </c>
      <c r="C16" s="42">
        <f>SUM(C14:C15)</f>
        <v>53623.7</v>
      </c>
      <c r="D16" s="24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Položky!G57+Položky!G116+Položky!G144</f>
        <v>280376.3</v>
      </c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>
        <f>SUM(C16:C17)</f>
        <v>334000</v>
      </c>
      <c r="D18" s="50"/>
      <c r="E18" s="46"/>
      <c r="F18" s="47"/>
      <c r="G18" s="42"/>
    </row>
    <row r="19" spans="1:7" ht="15.95" customHeight="1">
      <c r="A19" s="49"/>
      <c r="B19" s="41"/>
      <c r="C19" s="42" t="s">
        <v>4</v>
      </c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>
        <f>C18</f>
        <v>334000</v>
      </c>
      <c r="D21" s="24" t="s">
        <v>29</v>
      </c>
      <c r="E21" s="46"/>
      <c r="F21" s="47"/>
      <c r="G21" s="42" t="s">
        <v>4</v>
      </c>
    </row>
    <row r="22" spans="1:7" ht="15.95" customHeight="1" thickBot="1">
      <c r="A22" s="24" t="s">
        <v>30</v>
      </c>
      <c r="B22" s="25"/>
      <c r="C22" s="51">
        <f>C21</f>
        <v>334000</v>
      </c>
      <c r="D22" s="52" t="s">
        <v>31</v>
      </c>
      <c r="E22" s="53"/>
      <c r="F22" s="54"/>
      <c r="G22" s="42" t="s">
        <v>4</v>
      </c>
    </row>
    <row r="23" spans="1:7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>
      <c r="A24" s="13"/>
      <c r="B24" s="15" t="s">
        <v>186</v>
      </c>
      <c r="C24" s="16" t="s">
        <v>35</v>
      </c>
      <c r="D24" s="15" t="s">
        <v>188</v>
      </c>
      <c r="E24" s="16" t="s">
        <v>35</v>
      </c>
      <c r="F24" s="15"/>
      <c r="G24" s="17"/>
    </row>
    <row r="25" spans="1:7">
      <c r="A25" s="28" t="s">
        <v>187</v>
      </c>
      <c r="B25" s="56"/>
      <c r="C25" s="29" t="s">
        <v>36</v>
      </c>
      <c r="D25" s="137">
        <v>42167</v>
      </c>
      <c r="E25" s="29" t="s">
        <v>36</v>
      </c>
      <c r="F25" s="11"/>
      <c r="G25" s="12"/>
    </row>
    <row r="26" spans="1:7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>
      <c r="A29" s="13" t="s">
        <v>39</v>
      </c>
      <c r="B29" s="15"/>
      <c r="C29" s="58">
        <v>15</v>
      </c>
      <c r="D29" s="15" t="s">
        <v>40</v>
      </c>
      <c r="E29" s="16"/>
      <c r="F29" s="59">
        <v>0</v>
      </c>
      <c r="G29" s="17"/>
    </row>
    <row r="30" spans="1:7">
      <c r="A30" s="13" t="s">
        <v>41</v>
      </c>
      <c r="B30" s="15"/>
      <c r="C30" s="58">
        <v>15</v>
      </c>
      <c r="D30" s="15" t="s">
        <v>40</v>
      </c>
      <c r="E30" s="16"/>
      <c r="F30" s="60">
        <f>ROUND(PRODUCT(F29,C30/100),1)</f>
        <v>0</v>
      </c>
      <c r="G30" s="27"/>
    </row>
    <row r="31" spans="1:7">
      <c r="A31" s="13" t="s">
        <v>39</v>
      </c>
      <c r="B31" s="15"/>
      <c r="C31" s="58">
        <v>21</v>
      </c>
      <c r="D31" s="15" t="s">
        <v>40</v>
      </c>
      <c r="E31" s="16"/>
      <c r="F31" s="59">
        <f>C22</f>
        <v>334000</v>
      </c>
      <c r="G31" s="17"/>
    </row>
    <row r="32" spans="1:7">
      <c r="A32" s="13" t="s">
        <v>41</v>
      </c>
      <c r="B32" s="15"/>
      <c r="C32" s="58">
        <v>21</v>
      </c>
      <c r="D32" s="15" t="s">
        <v>40</v>
      </c>
      <c r="E32" s="16"/>
      <c r="F32" s="60">
        <f>ROUND(PRODUCT(F31,C32/100),1)</f>
        <v>70140</v>
      </c>
      <c r="G32" s="27"/>
    </row>
    <row r="33" spans="1:8" s="66" customFormat="1" ht="19.5" customHeight="1" thickBot="1">
      <c r="A33" s="61" t="s">
        <v>42</v>
      </c>
      <c r="B33" s="62"/>
      <c r="C33" s="62"/>
      <c r="D33" s="62"/>
      <c r="E33" s="63"/>
      <c r="F33" s="64">
        <f>CEILING(SUM(F29:F32),IF(SUM(F29:F32)&gt;=0,1,-1))</f>
        <v>404140</v>
      </c>
      <c r="G33" s="65"/>
    </row>
    <row r="35" spans="1:8">
      <c r="A35" s="67" t="s">
        <v>43</v>
      </c>
      <c r="B35" s="67"/>
      <c r="C35" s="67"/>
      <c r="D35" s="67"/>
      <c r="E35" s="67"/>
      <c r="F35" s="67"/>
      <c r="G35" s="67"/>
      <c r="H35" t="s">
        <v>4</v>
      </c>
    </row>
    <row r="36" spans="1:8" ht="14.25" customHeight="1">
      <c r="A36" s="67"/>
      <c r="B36" s="144"/>
      <c r="C36" s="144"/>
      <c r="D36" s="144"/>
      <c r="E36" s="144"/>
      <c r="F36" s="144"/>
      <c r="G36" s="144"/>
      <c r="H36" t="s">
        <v>4</v>
      </c>
    </row>
    <row r="37" spans="1:8" ht="12.75" customHeight="1">
      <c r="A37" s="68"/>
      <c r="B37" s="144"/>
      <c r="C37" s="144"/>
      <c r="D37" s="144"/>
      <c r="E37" s="144"/>
      <c r="F37" s="144"/>
      <c r="G37" s="144"/>
      <c r="H37" t="s">
        <v>4</v>
      </c>
    </row>
    <row r="38" spans="1:8">
      <c r="A38" s="68"/>
      <c r="B38" s="144"/>
      <c r="C38" s="144"/>
      <c r="D38" s="144"/>
      <c r="E38" s="144"/>
      <c r="F38" s="144"/>
      <c r="G38" s="144"/>
      <c r="H38" t="s">
        <v>4</v>
      </c>
    </row>
    <row r="39" spans="1:8">
      <c r="A39" s="68"/>
      <c r="B39" s="144"/>
      <c r="C39" s="144"/>
      <c r="D39" s="144"/>
      <c r="E39" s="144"/>
      <c r="F39" s="144"/>
      <c r="G39" s="144"/>
      <c r="H39" t="s">
        <v>4</v>
      </c>
    </row>
    <row r="40" spans="1:8">
      <c r="A40" s="68"/>
      <c r="B40" s="144"/>
      <c r="C40" s="144"/>
      <c r="D40" s="144"/>
      <c r="E40" s="144"/>
      <c r="F40" s="144"/>
      <c r="G40" s="144"/>
      <c r="H40" t="s">
        <v>4</v>
      </c>
    </row>
    <row r="41" spans="1:8">
      <c r="A41" s="68"/>
      <c r="B41" s="144"/>
      <c r="C41" s="144"/>
      <c r="D41" s="144"/>
      <c r="E41" s="144"/>
      <c r="F41" s="144"/>
      <c r="G41" s="144"/>
      <c r="H41" t="s">
        <v>4</v>
      </c>
    </row>
    <row r="42" spans="1:8">
      <c r="A42" s="68"/>
      <c r="B42" s="144"/>
      <c r="C42" s="144"/>
      <c r="D42" s="144"/>
      <c r="E42" s="144"/>
      <c r="F42" s="144"/>
      <c r="G42" s="144"/>
      <c r="H42" t="s">
        <v>4</v>
      </c>
    </row>
    <row r="43" spans="1:8">
      <c r="A43" s="68"/>
      <c r="B43" s="144"/>
      <c r="C43" s="144"/>
      <c r="D43" s="144"/>
      <c r="E43" s="144"/>
      <c r="F43" s="144"/>
      <c r="G43" s="144"/>
      <c r="H43" t="s">
        <v>4</v>
      </c>
    </row>
    <row r="44" spans="1:8" ht="3" customHeight="1">
      <c r="A44" s="68"/>
      <c r="B44" s="144"/>
      <c r="C44" s="144"/>
      <c r="D44" s="144"/>
      <c r="E44" s="144"/>
      <c r="F44" s="144"/>
      <c r="G44" s="144"/>
      <c r="H44" t="s">
        <v>4</v>
      </c>
    </row>
    <row r="45" spans="1:8">
      <c r="B45" s="138"/>
      <c r="C45" s="138"/>
      <c r="D45" s="138"/>
      <c r="E45" s="138"/>
      <c r="F45" s="138"/>
      <c r="G45" s="138"/>
    </row>
    <row r="46" spans="1:8">
      <c r="B46" s="138"/>
      <c r="C46" s="138"/>
      <c r="D46" s="138"/>
      <c r="E46" s="138"/>
      <c r="F46" s="138"/>
      <c r="G46" s="138"/>
    </row>
    <row r="47" spans="1:8">
      <c r="B47" s="138"/>
      <c r="C47" s="138"/>
      <c r="D47" s="138"/>
      <c r="E47" s="138"/>
      <c r="F47" s="138"/>
      <c r="G47" s="138"/>
    </row>
    <row r="48" spans="1:8">
      <c r="B48" s="138"/>
      <c r="C48" s="138"/>
      <c r="D48" s="138"/>
      <c r="E48" s="138"/>
      <c r="F48" s="138"/>
      <c r="G48" s="138"/>
    </row>
    <row r="49" spans="2:7">
      <c r="B49" s="138"/>
      <c r="C49" s="138"/>
      <c r="D49" s="138"/>
      <c r="E49" s="138"/>
      <c r="F49" s="138"/>
      <c r="G49" s="138"/>
    </row>
    <row r="50" spans="2:7">
      <c r="B50" s="138"/>
      <c r="C50" s="138"/>
      <c r="D50" s="138"/>
      <c r="E50" s="138"/>
      <c r="F50" s="138"/>
      <c r="G50" s="138"/>
    </row>
    <row r="51" spans="2:7">
      <c r="B51" s="138"/>
      <c r="C51" s="138"/>
      <c r="D51" s="138"/>
      <c r="E51" s="138"/>
      <c r="F51" s="138"/>
      <c r="G51" s="138"/>
    </row>
    <row r="52" spans="2:7">
      <c r="B52" s="138"/>
      <c r="C52" s="138"/>
      <c r="D52" s="138"/>
      <c r="E52" s="138"/>
      <c r="F52" s="138"/>
      <c r="G52" s="138"/>
    </row>
    <row r="53" spans="2:7">
      <c r="B53" s="138"/>
      <c r="C53" s="138"/>
      <c r="D53" s="138"/>
      <c r="E53" s="138"/>
      <c r="F53" s="138"/>
      <c r="G53" s="138"/>
    </row>
    <row r="54" spans="2:7">
      <c r="B54" s="138"/>
      <c r="C54" s="138"/>
      <c r="D54" s="138"/>
      <c r="E54" s="138"/>
      <c r="F54" s="138"/>
      <c r="G54" s="138"/>
    </row>
  </sheetData>
  <mergeCells count="14">
    <mergeCell ref="B53:G53"/>
    <mergeCell ref="B54:G54"/>
    <mergeCell ref="B47:G47"/>
    <mergeCell ref="B48:G48"/>
    <mergeCell ref="B49:G49"/>
    <mergeCell ref="B50:G50"/>
    <mergeCell ref="B51:G51"/>
    <mergeCell ref="B52:G52"/>
    <mergeCell ref="B46:G46"/>
    <mergeCell ref="C7:D7"/>
    <mergeCell ref="C8:D8"/>
    <mergeCell ref="E11:G11"/>
    <mergeCell ref="B36:G44"/>
    <mergeCell ref="B45:G45"/>
  </mergeCells>
  <pageMargins left="0.59055118110236227" right="0.25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Z212"/>
  <sheetViews>
    <sheetView showGridLines="0" showZeros="0" tabSelected="1" zoomScaleNormal="100" workbookViewId="0">
      <selection activeCell="F133" sqref="F133"/>
    </sheetView>
  </sheetViews>
  <sheetFormatPr defaultRowHeight="12.75"/>
  <cols>
    <col min="1" max="1" width="3.85546875" style="69" customWidth="1"/>
    <col min="2" max="2" width="12" style="69" customWidth="1"/>
    <col min="3" max="3" width="40.42578125" style="69" customWidth="1"/>
    <col min="4" max="4" width="5.5703125" style="69" customWidth="1"/>
    <col min="5" max="5" width="8.5703125" style="111" customWidth="1"/>
    <col min="6" max="6" width="9.85546875" style="69" customWidth="1"/>
    <col min="7" max="7" width="13.85546875" style="69" customWidth="1"/>
    <col min="8" max="16384" width="9.140625" style="69"/>
  </cols>
  <sheetData>
    <row r="1" spans="1:104" ht="15.75">
      <c r="A1" s="145" t="s">
        <v>44</v>
      </c>
      <c r="B1" s="145"/>
      <c r="C1" s="145"/>
      <c r="D1" s="145"/>
      <c r="E1" s="145"/>
      <c r="F1" s="145"/>
      <c r="G1" s="145"/>
    </row>
    <row r="2" spans="1:104" ht="13.5" thickBot="1">
      <c r="A2" s="70"/>
      <c r="B2" s="71"/>
      <c r="C2" s="72"/>
      <c r="D2" s="72"/>
      <c r="E2" s="73"/>
      <c r="F2" s="72"/>
      <c r="G2" s="72"/>
    </row>
    <row r="3" spans="1:104" ht="13.5" thickTop="1">
      <c r="A3" s="146" t="s">
        <v>5</v>
      </c>
      <c r="B3" s="147"/>
      <c r="C3" s="74" t="str">
        <f>CONCATENATE(cislostavby," ",nazevstavby)</f>
        <v xml:space="preserve"> Rekonstrukce RD s ubytováním</v>
      </c>
      <c r="D3" s="75"/>
      <c r="E3" s="76"/>
      <c r="F3" s="77" t="s">
        <v>4</v>
      </c>
      <c r="G3" s="78"/>
    </row>
    <row r="4" spans="1:104" ht="13.5" thickBot="1">
      <c r="A4" s="148" t="s">
        <v>1</v>
      </c>
      <c r="B4" s="149"/>
      <c r="C4" s="79" t="str">
        <f>CONCATENATE(cisloobjektu," ",nazevobjektu)</f>
        <v xml:space="preserve"> Ostrov u Macochy č.p. 34</v>
      </c>
      <c r="D4" s="80"/>
      <c r="E4" s="150" t="s">
        <v>172</v>
      </c>
      <c r="F4" s="150"/>
      <c r="G4" s="151"/>
    </row>
    <row r="5" spans="1:104" ht="13.5" thickTop="1">
      <c r="A5" s="81"/>
      <c r="B5" s="82"/>
      <c r="C5" s="82"/>
      <c r="D5" s="70"/>
      <c r="E5" s="83"/>
      <c r="F5" s="70"/>
      <c r="G5" s="84"/>
    </row>
    <row r="6" spans="1:104">
      <c r="A6" s="85" t="s">
        <v>45</v>
      </c>
      <c r="B6" s="86" t="s">
        <v>46</v>
      </c>
      <c r="C6" s="86" t="s">
        <v>47</v>
      </c>
      <c r="D6" s="86" t="s">
        <v>48</v>
      </c>
      <c r="E6" s="87" t="s">
        <v>49</v>
      </c>
      <c r="F6" s="86" t="s">
        <v>50</v>
      </c>
      <c r="G6" s="88" t="s">
        <v>51</v>
      </c>
    </row>
    <row r="7" spans="1:104">
      <c r="A7" s="89" t="s">
        <v>52</v>
      </c>
      <c r="B7" s="90" t="s">
        <v>53</v>
      </c>
      <c r="C7" s="91" t="s">
        <v>54</v>
      </c>
      <c r="D7" s="92"/>
      <c r="E7" s="93"/>
      <c r="F7" s="93"/>
      <c r="G7" s="94"/>
      <c r="H7" s="95"/>
      <c r="I7" s="95"/>
      <c r="O7" s="96">
        <v>1</v>
      </c>
    </row>
    <row r="8" spans="1:104">
      <c r="A8" s="97">
        <v>1</v>
      </c>
      <c r="B8" s="98"/>
      <c r="C8" s="99" t="s">
        <v>105</v>
      </c>
      <c r="D8" s="100" t="s">
        <v>56</v>
      </c>
      <c r="E8" s="101">
        <v>17.87</v>
      </c>
      <c r="F8" s="101">
        <v>800</v>
      </c>
      <c r="G8" s="102">
        <f t="shared" ref="G8:G16" si="0">E8*F8</f>
        <v>14296</v>
      </c>
      <c r="O8" s="96">
        <v>2</v>
      </c>
      <c r="AA8" s="69">
        <v>12</v>
      </c>
      <c r="AB8" s="69">
        <v>0</v>
      </c>
      <c r="AC8" s="69">
        <v>1</v>
      </c>
      <c r="AZ8" s="69">
        <v>1</v>
      </c>
      <c r="BA8" s="69">
        <f>IF(AZ8=1,G8,0)</f>
        <v>14296</v>
      </c>
      <c r="BB8" s="69">
        <f>IF(AZ8=2,G8,0)</f>
        <v>0</v>
      </c>
      <c r="BC8" s="69">
        <f>IF(AZ8=3,G8,0)</f>
        <v>0</v>
      </c>
      <c r="BD8" s="69">
        <f>IF(AZ8=4,G8,0)</f>
        <v>0</v>
      </c>
      <c r="BE8" s="69">
        <f>IF(AZ8=5,G8,0)</f>
        <v>0</v>
      </c>
      <c r="CZ8" s="69">
        <v>0</v>
      </c>
    </row>
    <row r="9" spans="1:104">
      <c r="A9" s="97">
        <v>2</v>
      </c>
      <c r="B9" s="98"/>
      <c r="C9" s="99" t="s">
        <v>57</v>
      </c>
      <c r="D9" s="100" t="s">
        <v>56</v>
      </c>
      <c r="E9" s="101">
        <v>17.87</v>
      </c>
      <c r="F9" s="101">
        <v>60</v>
      </c>
      <c r="G9" s="102">
        <f t="shared" si="0"/>
        <v>1072.2</v>
      </c>
      <c r="O9" s="96">
        <v>2</v>
      </c>
      <c r="AA9" s="69">
        <v>12</v>
      </c>
      <c r="AB9" s="69">
        <v>0</v>
      </c>
      <c r="AC9" s="69">
        <v>2</v>
      </c>
      <c r="AZ9" s="69">
        <v>1</v>
      </c>
      <c r="BA9" s="69">
        <f>IF(AZ9=1,G9,0)</f>
        <v>1072.2</v>
      </c>
      <c r="BB9" s="69">
        <f>IF(AZ9=2,G9,0)</f>
        <v>0</v>
      </c>
      <c r="BC9" s="69">
        <f>IF(AZ9=3,G9,0)</f>
        <v>0</v>
      </c>
      <c r="BD9" s="69">
        <f>IF(AZ9=4,G9,0)</f>
        <v>0</v>
      </c>
      <c r="BE9" s="69">
        <f>IF(AZ9=5,G9,0)</f>
        <v>0</v>
      </c>
      <c r="CZ9" s="69">
        <v>0</v>
      </c>
    </row>
    <row r="10" spans="1:104">
      <c r="A10" s="97">
        <v>3</v>
      </c>
      <c r="B10" s="98"/>
      <c r="C10" s="99" t="s">
        <v>58</v>
      </c>
      <c r="D10" s="100" t="s">
        <v>56</v>
      </c>
      <c r="E10" s="101">
        <v>17.87</v>
      </c>
      <c r="F10" s="101">
        <v>50</v>
      </c>
      <c r="G10" s="102">
        <f t="shared" si="0"/>
        <v>893.5</v>
      </c>
      <c r="O10" s="96">
        <v>2</v>
      </c>
      <c r="AA10" s="69">
        <v>12</v>
      </c>
      <c r="AB10" s="69">
        <v>0</v>
      </c>
      <c r="AC10" s="69">
        <v>3</v>
      </c>
      <c r="AZ10" s="69">
        <v>1</v>
      </c>
      <c r="BA10" s="69">
        <f>IF(AZ10=1,G10,0)</f>
        <v>893.5</v>
      </c>
      <c r="BB10" s="69">
        <f>IF(AZ10=2,G10,0)</f>
        <v>0</v>
      </c>
      <c r="BC10" s="69">
        <f>IF(AZ10=3,G10,0)</f>
        <v>0</v>
      </c>
      <c r="BD10" s="69">
        <f>IF(AZ10=4,G10,0)</f>
        <v>0</v>
      </c>
      <c r="BE10" s="69">
        <f>IF(AZ10=5,G10,0)</f>
        <v>0</v>
      </c>
      <c r="CZ10" s="69">
        <v>0</v>
      </c>
    </row>
    <row r="11" spans="1:104">
      <c r="A11" s="97">
        <v>4</v>
      </c>
      <c r="B11" s="98"/>
      <c r="C11" s="99" t="s">
        <v>59</v>
      </c>
      <c r="D11" s="100" t="s">
        <v>56</v>
      </c>
      <c r="E11" s="101">
        <v>2.42</v>
      </c>
      <c r="F11" s="101">
        <v>300</v>
      </c>
      <c r="G11" s="102">
        <f t="shared" si="0"/>
        <v>726</v>
      </c>
      <c r="O11" s="96">
        <v>2</v>
      </c>
      <c r="AA11" s="69">
        <v>12</v>
      </c>
      <c r="AB11" s="69">
        <v>0</v>
      </c>
      <c r="AC11" s="69">
        <v>4</v>
      </c>
      <c r="AZ11" s="69">
        <v>1</v>
      </c>
      <c r="BA11" s="69">
        <f>IF(AZ11=1,G11,0)</f>
        <v>726</v>
      </c>
      <c r="BB11" s="69">
        <f>IF(AZ11=2,G11,0)</f>
        <v>0</v>
      </c>
      <c r="BC11" s="69">
        <f>IF(AZ11=3,G11,0)</f>
        <v>0</v>
      </c>
      <c r="BD11" s="69">
        <f>IF(AZ11=4,G11,0)</f>
        <v>0</v>
      </c>
      <c r="BE11" s="69">
        <f>IF(AZ11=5,G11,0)</f>
        <v>0</v>
      </c>
      <c r="CZ11" s="69">
        <v>0</v>
      </c>
    </row>
    <row r="12" spans="1:104">
      <c r="A12" s="97">
        <v>6</v>
      </c>
      <c r="B12" s="98"/>
      <c r="C12" s="99" t="s">
        <v>106</v>
      </c>
      <c r="D12" s="100" t="s">
        <v>56</v>
      </c>
      <c r="E12" s="101">
        <v>4.99</v>
      </c>
      <c r="F12" s="101">
        <v>60</v>
      </c>
      <c r="G12" s="102">
        <f t="shared" si="0"/>
        <v>299.40000000000003</v>
      </c>
      <c r="O12" s="96">
        <v>2</v>
      </c>
      <c r="AA12" s="69">
        <v>12</v>
      </c>
      <c r="AB12" s="69">
        <v>0</v>
      </c>
      <c r="AC12" s="69">
        <v>17</v>
      </c>
      <c r="AZ12" s="69">
        <v>1</v>
      </c>
      <c r="BA12" s="69">
        <f t="shared" ref="BA12:BA15" si="1">IF(AZ12=1,G12,0)</f>
        <v>299.40000000000003</v>
      </c>
      <c r="BB12" s="69">
        <f t="shared" ref="BB12:BB15" si="2">IF(AZ12=2,G12,0)</f>
        <v>0</v>
      </c>
      <c r="BC12" s="69">
        <f t="shared" ref="BC12:BC15" si="3">IF(AZ12=3,G12,0)</f>
        <v>0</v>
      </c>
      <c r="BD12" s="69">
        <f t="shared" ref="BD12:BD15" si="4">IF(AZ12=4,G12,0)</f>
        <v>0</v>
      </c>
      <c r="BE12" s="69">
        <f t="shared" ref="BE12:BE15" si="5">IF(AZ12=5,G12,0)</f>
        <v>0</v>
      </c>
      <c r="CZ12" s="69">
        <v>0</v>
      </c>
    </row>
    <row r="13" spans="1:104">
      <c r="A13" s="97">
        <v>7</v>
      </c>
      <c r="B13" s="98"/>
      <c r="C13" s="99" t="s">
        <v>109</v>
      </c>
      <c r="D13" s="100" t="s">
        <v>56</v>
      </c>
      <c r="E13" s="101">
        <v>4.99</v>
      </c>
      <c r="F13" s="101">
        <v>300</v>
      </c>
      <c r="G13" s="102">
        <f t="shared" si="0"/>
        <v>1497</v>
      </c>
      <c r="O13" s="96"/>
    </row>
    <row r="14" spans="1:104">
      <c r="A14" s="97">
        <v>8</v>
      </c>
      <c r="B14" s="98"/>
      <c r="C14" s="99" t="s">
        <v>107</v>
      </c>
      <c r="D14" s="100" t="s">
        <v>56</v>
      </c>
      <c r="E14" s="101">
        <v>4.99</v>
      </c>
      <c r="F14" s="101">
        <v>250</v>
      </c>
      <c r="G14" s="102">
        <f t="shared" si="0"/>
        <v>1247.5</v>
      </c>
      <c r="O14" s="96">
        <v>2</v>
      </c>
      <c r="AA14" s="69">
        <v>12</v>
      </c>
      <c r="AB14" s="69">
        <v>0</v>
      </c>
      <c r="AC14" s="69">
        <v>18</v>
      </c>
      <c r="AZ14" s="69">
        <v>1</v>
      </c>
      <c r="BA14" s="69">
        <f t="shared" si="1"/>
        <v>1247.5</v>
      </c>
      <c r="BB14" s="69">
        <f t="shared" si="2"/>
        <v>0</v>
      </c>
      <c r="BC14" s="69">
        <f t="shared" si="3"/>
        <v>0</v>
      </c>
      <c r="BD14" s="69">
        <f t="shared" si="4"/>
        <v>0</v>
      </c>
      <c r="BE14" s="69">
        <f t="shared" si="5"/>
        <v>0</v>
      </c>
      <c r="CZ14" s="69">
        <v>0</v>
      </c>
    </row>
    <row r="15" spans="1:104" ht="22.5">
      <c r="A15" s="97">
        <v>9</v>
      </c>
      <c r="B15" s="98"/>
      <c r="C15" s="99" t="s">
        <v>108</v>
      </c>
      <c r="D15" s="100" t="s">
        <v>56</v>
      </c>
      <c r="E15" s="101">
        <v>10.02</v>
      </c>
      <c r="F15" s="101">
        <v>680</v>
      </c>
      <c r="G15" s="102">
        <f t="shared" si="0"/>
        <v>6813.5999999999995</v>
      </c>
      <c r="O15" s="96">
        <v>2</v>
      </c>
      <c r="AA15" s="69">
        <v>12</v>
      </c>
      <c r="AB15" s="69">
        <v>0</v>
      </c>
      <c r="AC15" s="69">
        <v>20</v>
      </c>
      <c r="AZ15" s="69">
        <v>1</v>
      </c>
      <c r="BA15" s="69">
        <f t="shared" si="1"/>
        <v>6813.5999999999995</v>
      </c>
      <c r="BB15" s="69">
        <f t="shared" si="2"/>
        <v>0</v>
      </c>
      <c r="BC15" s="69">
        <f t="shared" si="3"/>
        <v>0</v>
      </c>
      <c r="BD15" s="69">
        <f t="shared" si="4"/>
        <v>0</v>
      </c>
      <c r="BE15" s="69">
        <f t="shared" si="5"/>
        <v>0</v>
      </c>
      <c r="CZ15" s="69">
        <v>1.7</v>
      </c>
    </row>
    <row r="16" spans="1:104" ht="22.5">
      <c r="A16" s="97">
        <v>10</v>
      </c>
      <c r="B16" s="98"/>
      <c r="C16" s="99" t="s">
        <v>104</v>
      </c>
      <c r="D16" s="100" t="s">
        <v>56</v>
      </c>
      <c r="E16" s="101">
        <v>2.86</v>
      </c>
      <c r="F16" s="101">
        <v>700</v>
      </c>
      <c r="G16" s="102">
        <f t="shared" si="0"/>
        <v>2002</v>
      </c>
      <c r="O16" s="96"/>
    </row>
    <row r="17" spans="1:104">
      <c r="A17" s="103"/>
      <c r="B17" s="104" t="s">
        <v>55</v>
      </c>
      <c r="C17" s="105" t="str">
        <f>CONCATENATE(B7," ",C7)</f>
        <v>1 Zemní práce</v>
      </c>
      <c r="D17" s="103"/>
      <c r="E17" s="106"/>
      <c r="F17" s="106"/>
      <c r="G17" s="107">
        <f>SUM(G8:G16)</f>
        <v>28847.200000000001</v>
      </c>
      <c r="O17" s="96">
        <v>4</v>
      </c>
      <c r="BA17" s="108">
        <f>SUM(BA7:BA11)</f>
        <v>16987.7</v>
      </c>
      <c r="BB17" s="108">
        <f>SUM(BB7:BB11)</f>
        <v>0</v>
      </c>
      <c r="BC17" s="108">
        <f>SUM(BC7:BC11)</f>
        <v>0</v>
      </c>
      <c r="BD17" s="108">
        <f>SUM(BD7:BD11)</f>
        <v>0</v>
      </c>
      <c r="BE17" s="108">
        <f>SUM(BE7:BE11)</f>
        <v>0</v>
      </c>
    </row>
    <row r="18" spans="1:104">
      <c r="A18" s="89" t="s">
        <v>52</v>
      </c>
      <c r="B18" s="90" t="s">
        <v>163</v>
      </c>
      <c r="C18" s="91" t="s">
        <v>164</v>
      </c>
      <c r="D18" s="92"/>
      <c r="E18" s="93"/>
      <c r="F18" s="93"/>
      <c r="G18" s="94"/>
      <c r="H18" s="95"/>
      <c r="I18" s="95"/>
      <c r="O18" s="96">
        <v>1</v>
      </c>
    </row>
    <row r="19" spans="1:104">
      <c r="A19" s="97">
        <v>11</v>
      </c>
      <c r="B19" s="98" t="s">
        <v>4</v>
      </c>
      <c r="C19" s="99" t="s">
        <v>165</v>
      </c>
      <c r="D19" s="100" t="s">
        <v>60</v>
      </c>
      <c r="E19" s="101">
        <v>1</v>
      </c>
      <c r="F19" s="101">
        <v>500</v>
      </c>
      <c r="G19" s="102">
        <f>E19*F19</f>
        <v>500</v>
      </c>
      <c r="O19" s="96">
        <v>2</v>
      </c>
      <c r="AA19" s="69">
        <v>12</v>
      </c>
      <c r="AB19" s="69">
        <v>0</v>
      </c>
      <c r="AC19" s="69">
        <v>5</v>
      </c>
      <c r="AZ19" s="69">
        <v>1</v>
      </c>
      <c r="BA19" s="69">
        <f>IF(AZ19=1,G19,0)</f>
        <v>500</v>
      </c>
      <c r="BB19" s="69">
        <f>IF(AZ19=2,G19,0)</f>
        <v>0</v>
      </c>
      <c r="BC19" s="69">
        <f>IF(AZ19=3,G19,0)</f>
        <v>0</v>
      </c>
      <c r="BD19" s="69">
        <f>IF(AZ19=4,G19,0)</f>
        <v>0</v>
      </c>
      <c r="BE19" s="69">
        <f>IF(AZ19=5,G19,0)</f>
        <v>0</v>
      </c>
      <c r="CZ19" s="69">
        <v>4.7300000000000002E-2</v>
      </c>
    </row>
    <row r="20" spans="1:104">
      <c r="A20" s="103"/>
      <c r="B20" s="104" t="s">
        <v>55</v>
      </c>
      <c r="C20" s="105" t="str">
        <f>CONCATENATE(B18," ",C18)</f>
        <v>4 Vodorovné konstrukce</v>
      </c>
      <c r="D20" s="103"/>
      <c r="E20" s="106"/>
      <c r="F20" s="106"/>
      <c r="G20" s="107">
        <f>SUM(G18:G19)</f>
        <v>500</v>
      </c>
      <c r="O20" s="96">
        <v>4</v>
      </c>
      <c r="BA20" s="108">
        <f>SUM(BA18:BA19)</f>
        <v>500</v>
      </c>
      <c r="BB20" s="108">
        <f>SUM(BB18:BB19)</f>
        <v>0</v>
      </c>
      <c r="BC20" s="108">
        <f>SUM(BC18:BC19)</f>
        <v>0</v>
      </c>
      <c r="BD20" s="108">
        <f>SUM(BD18:BD19)</f>
        <v>0</v>
      </c>
      <c r="BE20" s="108">
        <f>SUM(BE18:BE19)</f>
        <v>0</v>
      </c>
    </row>
    <row r="21" spans="1:104">
      <c r="A21" s="89" t="s">
        <v>52</v>
      </c>
      <c r="B21" s="90" t="s">
        <v>166</v>
      </c>
      <c r="C21" s="91" t="s">
        <v>167</v>
      </c>
      <c r="D21" s="92"/>
      <c r="E21" s="93"/>
      <c r="F21" s="93"/>
      <c r="G21" s="94"/>
      <c r="H21" s="95"/>
      <c r="I21" s="95"/>
      <c r="O21" s="96">
        <v>1</v>
      </c>
    </row>
    <row r="22" spans="1:104">
      <c r="A22" s="97">
        <v>12</v>
      </c>
      <c r="B22" s="98" t="s">
        <v>4</v>
      </c>
      <c r="C22" s="99" t="s">
        <v>168</v>
      </c>
      <c r="D22" s="100" t="s">
        <v>56</v>
      </c>
      <c r="E22" s="101">
        <v>4.3499999999999996</v>
      </c>
      <c r="F22" s="101">
        <v>3000</v>
      </c>
      <c r="G22" s="102">
        <f>E22*F22</f>
        <v>13049.999999999998</v>
      </c>
      <c r="O22" s="96">
        <v>2</v>
      </c>
      <c r="AA22" s="69">
        <v>12</v>
      </c>
      <c r="AB22" s="69">
        <v>0</v>
      </c>
      <c r="AC22" s="69">
        <v>8</v>
      </c>
      <c r="AZ22" s="69">
        <v>1</v>
      </c>
      <c r="BA22" s="69">
        <f>IF(AZ22=1,G22,0)</f>
        <v>13049.999999999998</v>
      </c>
      <c r="BB22" s="69">
        <f>IF(AZ22=2,G22,0)</f>
        <v>0</v>
      </c>
      <c r="BC22" s="69">
        <f>IF(AZ22=3,G22,0)</f>
        <v>0</v>
      </c>
      <c r="BD22" s="69">
        <f>IF(AZ22=4,G22,0)</f>
        <v>0</v>
      </c>
      <c r="BE22" s="69">
        <f>IF(AZ22=5,G22,0)</f>
        <v>0</v>
      </c>
      <c r="CZ22" s="69">
        <v>2.2610000000000001</v>
      </c>
    </row>
    <row r="23" spans="1:104">
      <c r="A23" s="103"/>
      <c r="B23" s="104" t="s">
        <v>55</v>
      </c>
      <c r="C23" s="105" t="str">
        <f>CONCATENATE(B21," ",C21)</f>
        <v>63 Podlahy a podlahové konstrukce</v>
      </c>
      <c r="D23" s="103"/>
      <c r="E23" s="106"/>
      <c r="F23" s="106"/>
      <c r="G23" s="107">
        <f>SUM(G21:G22)</f>
        <v>13049.999999999998</v>
      </c>
      <c r="O23" s="96">
        <v>4</v>
      </c>
      <c r="BA23" s="108">
        <f>SUM(BA21:BA22)</f>
        <v>13049.999999999998</v>
      </c>
      <c r="BB23" s="108">
        <f>SUM(BB21:BB22)</f>
        <v>0</v>
      </c>
      <c r="BC23" s="108">
        <f>SUM(BC21:BC22)</f>
        <v>0</v>
      </c>
      <c r="BD23" s="108">
        <f>SUM(BD21:BD22)</f>
        <v>0</v>
      </c>
      <c r="BE23" s="108">
        <f>SUM(BE21:BE22)</f>
        <v>0</v>
      </c>
    </row>
    <row r="24" spans="1:104">
      <c r="A24" s="89" t="s">
        <v>52</v>
      </c>
      <c r="B24" s="90" t="s">
        <v>61</v>
      </c>
      <c r="C24" s="91" t="s">
        <v>62</v>
      </c>
      <c r="D24" s="92"/>
      <c r="E24" s="93"/>
      <c r="F24" s="93"/>
      <c r="G24" s="94"/>
      <c r="H24" s="95"/>
      <c r="I24" s="95"/>
      <c r="O24" s="96">
        <v>1</v>
      </c>
    </row>
    <row r="25" spans="1:104">
      <c r="A25" s="97">
        <v>13</v>
      </c>
      <c r="B25" s="98" t="s">
        <v>4</v>
      </c>
      <c r="C25" s="99" t="s">
        <v>63</v>
      </c>
      <c r="D25" s="100" t="s">
        <v>56</v>
      </c>
      <c r="E25" s="101">
        <v>4.3499999999999996</v>
      </c>
      <c r="F25" s="101">
        <v>1400</v>
      </c>
      <c r="G25" s="102">
        <f>E25*F25</f>
        <v>6089.9999999999991</v>
      </c>
      <c r="O25" s="96">
        <v>2</v>
      </c>
      <c r="AA25" s="69">
        <v>12</v>
      </c>
      <c r="AB25" s="69">
        <v>0</v>
      </c>
      <c r="AC25" s="69">
        <v>9</v>
      </c>
      <c r="AZ25" s="69">
        <v>1</v>
      </c>
      <c r="BA25" s="69">
        <f>IF(AZ25=1,G25,0)</f>
        <v>6089.9999999999991</v>
      </c>
      <c r="BB25" s="69">
        <f>IF(AZ25=2,G25,0)</f>
        <v>0</v>
      </c>
      <c r="BC25" s="69">
        <f>IF(AZ25=3,G25,0)</f>
        <v>0</v>
      </c>
      <c r="BD25" s="69">
        <f>IF(AZ25=4,G25,0)</f>
        <v>0</v>
      </c>
      <c r="BE25" s="69">
        <f>IF(AZ25=5,G25,0)</f>
        <v>0</v>
      </c>
      <c r="CZ25" s="69">
        <v>0</v>
      </c>
    </row>
    <row r="26" spans="1:104">
      <c r="A26" s="103"/>
      <c r="B26" s="104" t="s">
        <v>55</v>
      </c>
      <c r="C26" s="105" t="str">
        <f>CONCATENATE(B24," ",C24)</f>
        <v>96 Bourání konstrukcí</v>
      </c>
      <c r="D26" s="103"/>
      <c r="E26" s="106"/>
      <c r="F26" s="106"/>
      <c r="G26" s="107">
        <f>SUM(G24:G25)</f>
        <v>6089.9999999999991</v>
      </c>
      <c r="O26" s="96">
        <v>4</v>
      </c>
      <c r="BA26" s="108">
        <f>SUM(BA24:BA25)</f>
        <v>6089.9999999999991</v>
      </c>
      <c r="BB26" s="108">
        <f>SUM(BB24:BB25)</f>
        <v>0</v>
      </c>
      <c r="BC26" s="108">
        <f>SUM(BC24:BC25)</f>
        <v>0</v>
      </c>
      <c r="BD26" s="108">
        <f>SUM(BD24:BD25)</f>
        <v>0</v>
      </c>
      <c r="BE26" s="108">
        <f>SUM(BE24:BE25)</f>
        <v>0</v>
      </c>
    </row>
    <row r="27" spans="1:104">
      <c r="A27" s="89" t="s">
        <v>52</v>
      </c>
      <c r="B27" s="90" t="s">
        <v>169</v>
      </c>
      <c r="C27" s="91" t="s">
        <v>170</v>
      </c>
      <c r="D27" s="92"/>
      <c r="E27" s="93"/>
      <c r="F27" s="93"/>
      <c r="G27" s="94"/>
      <c r="H27" s="95"/>
      <c r="I27" s="95"/>
      <c r="O27" s="96">
        <v>1</v>
      </c>
    </row>
    <row r="28" spans="1:104">
      <c r="A28" s="97">
        <v>14</v>
      </c>
      <c r="B28" s="98" t="s">
        <v>4</v>
      </c>
      <c r="C28" s="99" t="s">
        <v>171</v>
      </c>
      <c r="D28" s="100" t="s">
        <v>64</v>
      </c>
      <c r="E28" s="101">
        <v>44.6</v>
      </c>
      <c r="F28" s="101">
        <v>55</v>
      </c>
      <c r="G28" s="102">
        <f>E28*F28</f>
        <v>2453</v>
      </c>
      <c r="O28" s="96">
        <v>2</v>
      </c>
      <c r="AA28" s="69">
        <v>12</v>
      </c>
      <c r="AB28" s="69">
        <v>0</v>
      </c>
      <c r="AC28" s="69">
        <v>10</v>
      </c>
      <c r="AZ28" s="69">
        <v>1</v>
      </c>
      <c r="BA28" s="69">
        <f>IF(AZ28=1,G28,0)</f>
        <v>2453</v>
      </c>
      <c r="BB28" s="69">
        <f>IF(AZ28=2,G28,0)</f>
        <v>0</v>
      </c>
      <c r="BC28" s="69">
        <f>IF(AZ28=3,G28,0)</f>
        <v>0</v>
      </c>
      <c r="BD28" s="69">
        <f>IF(AZ28=4,G28,0)</f>
        <v>0</v>
      </c>
      <c r="BE28" s="69">
        <f>IF(AZ28=5,G28,0)</f>
        <v>0</v>
      </c>
      <c r="CZ28" s="69">
        <v>4.8999999999999998E-4</v>
      </c>
    </row>
    <row r="29" spans="1:104" ht="15" customHeight="1">
      <c r="A29" s="97">
        <v>15</v>
      </c>
      <c r="B29" s="98" t="s">
        <v>4</v>
      </c>
      <c r="C29" s="99" t="s">
        <v>175</v>
      </c>
      <c r="D29" s="100" t="s">
        <v>60</v>
      </c>
      <c r="E29" s="101">
        <v>1</v>
      </c>
      <c r="F29" s="101">
        <v>600</v>
      </c>
      <c r="G29" s="102">
        <f>E29*F29</f>
        <v>600</v>
      </c>
      <c r="O29" s="96">
        <v>2</v>
      </c>
      <c r="AA29" s="69">
        <v>12</v>
      </c>
      <c r="AB29" s="69">
        <v>0</v>
      </c>
      <c r="AC29" s="69">
        <v>11</v>
      </c>
      <c r="AZ29" s="69">
        <v>1</v>
      </c>
      <c r="BA29" s="69">
        <f>IF(AZ29=1,G29,0)</f>
        <v>600</v>
      </c>
      <c r="BB29" s="69">
        <f>IF(AZ29=2,G29,0)</f>
        <v>0</v>
      </c>
      <c r="BC29" s="69">
        <f>IF(AZ29=3,G29,0)</f>
        <v>0</v>
      </c>
      <c r="BD29" s="69">
        <f>IF(AZ29=4,G29,0)</f>
        <v>0</v>
      </c>
      <c r="BE29" s="69">
        <f>IF(AZ29=5,G29,0)</f>
        <v>0</v>
      </c>
      <c r="CZ29" s="69">
        <v>0</v>
      </c>
    </row>
    <row r="30" spans="1:104">
      <c r="A30" s="103"/>
      <c r="B30" s="104" t="s">
        <v>55</v>
      </c>
      <c r="C30" s="105" t="str">
        <f>CONCATENATE(B27," ",C27)</f>
        <v>97 Prorážení otvorů</v>
      </c>
      <c r="D30" s="103"/>
      <c r="E30" s="106"/>
      <c r="F30" s="106"/>
      <c r="G30" s="107">
        <f>SUM(G27:G29)</f>
        <v>3053</v>
      </c>
      <c r="O30" s="96">
        <v>4</v>
      </c>
      <c r="BA30" s="108">
        <f>SUM(BA27:BA29)</f>
        <v>3053</v>
      </c>
      <c r="BB30" s="108">
        <f>SUM(BB27:BB29)</f>
        <v>0</v>
      </c>
      <c r="BC30" s="108">
        <f>SUM(BC27:BC29)</f>
        <v>0</v>
      </c>
      <c r="BD30" s="108">
        <f>SUM(BD27:BD29)</f>
        <v>0</v>
      </c>
      <c r="BE30" s="108">
        <f>SUM(BE27:BE29)</f>
        <v>0</v>
      </c>
    </row>
    <row r="31" spans="1:104">
      <c r="A31" s="89" t="s">
        <v>52</v>
      </c>
      <c r="B31" s="90" t="s">
        <v>65</v>
      </c>
      <c r="C31" s="91" t="s">
        <v>66</v>
      </c>
      <c r="D31" s="92"/>
      <c r="E31" s="93"/>
      <c r="F31" s="93"/>
      <c r="G31" s="94"/>
      <c r="H31" s="95"/>
      <c r="I31" s="95"/>
      <c r="O31" s="96">
        <v>1</v>
      </c>
    </row>
    <row r="32" spans="1:104">
      <c r="A32" s="97">
        <v>16</v>
      </c>
      <c r="B32" s="98"/>
      <c r="C32" s="99" t="s">
        <v>67</v>
      </c>
      <c r="D32" s="100" t="s">
        <v>68</v>
      </c>
      <c r="E32" s="101">
        <v>23.15</v>
      </c>
      <c r="F32" s="101">
        <v>90</v>
      </c>
      <c r="G32" s="102">
        <f>E32*F32</f>
        <v>2083.5</v>
      </c>
      <c r="O32" s="96">
        <v>2</v>
      </c>
      <c r="AA32" s="69">
        <v>12</v>
      </c>
      <c r="AB32" s="69">
        <v>0</v>
      </c>
      <c r="AC32" s="69">
        <v>12</v>
      </c>
      <c r="AZ32" s="69">
        <v>1</v>
      </c>
      <c r="BA32" s="69">
        <f>IF(AZ32=1,G32,0)</f>
        <v>2083.5</v>
      </c>
      <c r="BB32" s="69">
        <f>IF(AZ32=2,G32,0)</f>
        <v>0</v>
      </c>
      <c r="BC32" s="69">
        <f>IF(AZ32=3,G32,0)</f>
        <v>0</v>
      </c>
      <c r="BD32" s="69">
        <f>IF(AZ32=4,G32,0)</f>
        <v>0</v>
      </c>
      <c r="BE32" s="69">
        <f>IF(AZ32=5,G32,0)</f>
        <v>0</v>
      </c>
      <c r="CZ32" s="69">
        <v>0</v>
      </c>
    </row>
    <row r="33" spans="1:104">
      <c r="A33" s="103"/>
      <c r="B33" s="104" t="s">
        <v>55</v>
      </c>
      <c r="C33" s="105" t="str">
        <f>CONCATENATE(B31," ",C31)</f>
        <v>99 Staveništní přesun hmot</v>
      </c>
      <c r="D33" s="103"/>
      <c r="E33" s="106"/>
      <c r="F33" s="106"/>
      <c r="G33" s="107">
        <f>SUM(G31:G32)</f>
        <v>2083.5</v>
      </c>
      <c r="O33" s="96">
        <v>4</v>
      </c>
      <c r="BA33" s="108">
        <f>SUM(BA31:BA32)</f>
        <v>2083.5</v>
      </c>
      <c r="BB33" s="108">
        <f>SUM(BB31:BB32)</f>
        <v>0</v>
      </c>
      <c r="BC33" s="108">
        <f>SUM(BC31:BC32)</f>
        <v>0</v>
      </c>
      <c r="BD33" s="108">
        <f>SUM(BD31:BD32)</f>
        <v>0</v>
      </c>
      <c r="BE33" s="108">
        <f>SUM(BE31:BE32)</f>
        <v>0</v>
      </c>
    </row>
    <row r="34" spans="1:104">
      <c r="A34" s="89" t="s">
        <v>52</v>
      </c>
      <c r="B34" s="90" t="s">
        <v>69</v>
      </c>
      <c r="C34" s="91" t="s">
        <v>70</v>
      </c>
      <c r="D34" s="92"/>
      <c r="E34" s="93"/>
      <c r="F34" s="93"/>
      <c r="G34" s="94"/>
      <c r="H34" s="95"/>
      <c r="I34" s="95"/>
      <c r="O34" s="96">
        <v>1</v>
      </c>
    </row>
    <row r="35" spans="1:104">
      <c r="A35" s="97">
        <v>17</v>
      </c>
      <c r="B35" s="98"/>
      <c r="C35" s="99" t="s">
        <v>176</v>
      </c>
      <c r="D35" s="100" t="s">
        <v>64</v>
      </c>
      <c r="E35" s="101">
        <v>3</v>
      </c>
      <c r="F35" s="101">
        <v>210</v>
      </c>
      <c r="G35" s="102">
        <f t="shared" ref="G35:G56" si="6">E35*F35</f>
        <v>630</v>
      </c>
      <c r="O35" s="96">
        <v>2</v>
      </c>
      <c r="AA35" s="69">
        <v>12</v>
      </c>
      <c r="AB35" s="69">
        <v>0</v>
      </c>
      <c r="AC35" s="69">
        <v>13</v>
      </c>
      <c r="AZ35" s="69">
        <v>2</v>
      </c>
      <c r="BA35" s="69">
        <f t="shared" ref="BA35" si="7">IF(AZ35=1,G35,0)</f>
        <v>0</v>
      </c>
      <c r="BB35" s="69">
        <f t="shared" ref="BB35" si="8">IF(AZ35=2,G35,0)</f>
        <v>630</v>
      </c>
      <c r="BC35" s="69">
        <f t="shared" ref="BC35" si="9">IF(AZ35=3,G35,0)</f>
        <v>0</v>
      </c>
      <c r="BD35" s="69">
        <f t="shared" ref="BD35" si="10">IF(AZ35=4,G35,0)</f>
        <v>0</v>
      </c>
      <c r="BE35" s="69">
        <f t="shared" ref="BE35" si="11">IF(AZ35=5,G35,0)</f>
        <v>0</v>
      </c>
      <c r="CZ35" s="69">
        <v>4.6999999999999999E-4</v>
      </c>
    </row>
    <row r="36" spans="1:104">
      <c r="A36" s="97">
        <v>18</v>
      </c>
      <c r="B36" s="98"/>
      <c r="C36" s="99" t="s">
        <v>71</v>
      </c>
      <c r="D36" s="100" t="s">
        <v>64</v>
      </c>
      <c r="E36" s="101">
        <v>14</v>
      </c>
      <c r="F36" s="101">
        <v>220</v>
      </c>
      <c r="G36" s="102">
        <f t="shared" si="6"/>
        <v>3080</v>
      </c>
      <c r="O36" s="96">
        <v>2</v>
      </c>
      <c r="AA36" s="69">
        <v>12</v>
      </c>
      <c r="AB36" s="69">
        <v>0</v>
      </c>
      <c r="AC36" s="69">
        <v>13</v>
      </c>
      <c r="AZ36" s="69">
        <v>2</v>
      </c>
      <c r="BA36" s="69">
        <f t="shared" ref="BA36:BA54" si="12">IF(AZ36=1,G36,0)</f>
        <v>0</v>
      </c>
      <c r="BB36" s="69">
        <f t="shared" ref="BB36:BB54" si="13">IF(AZ36=2,G36,0)</f>
        <v>3080</v>
      </c>
      <c r="BC36" s="69">
        <f t="shared" ref="BC36:BC54" si="14">IF(AZ36=3,G36,0)</f>
        <v>0</v>
      </c>
      <c r="BD36" s="69">
        <f t="shared" ref="BD36:BD54" si="15">IF(AZ36=4,G36,0)</f>
        <v>0</v>
      </c>
      <c r="BE36" s="69">
        <f t="shared" ref="BE36:BE54" si="16">IF(AZ36=5,G36,0)</f>
        <v>0</v>
      </c>
      <c r="CZ36" s="69">
        <v>4.6999999999999999E-4</v>
      </c>
    </row>
    <row r="37" spans="1:104">
      <c r="A37" s="97">
        <v>19</v>
      </c>
      <c r="B37" s="98"/>
      <c r="C37" s="99" t="s">
        <v>72</v>
      </c>
      <c r="D37" s="100" t="s">
        <v>64</v>
      </c>
      <c r="E37" s="101">
        <v>1</v>
      </c>
      <c r="F37" s="101">
        <v>310</v>
      </c>
      <c r="G37" s="102">
        <f t="shared" si="6"/>
        <v>310</v>
      </c>
      <c r="O37" s="96">
        <v>2</v>
      </c>
      <c r="AA37" s="69">
        <v>12</v>
      </c>
      <c r="AB37" s="69">
        <v>0</v>
      </c>
      <c r="AC37" s="69">
        <v>14</v>
      </c>
      <c r="AZ37" s="69">
        <v>2</v>
      </c>
      <c r="BA37" s="69">
        <f t="shared" si="12"/>
        <v>0</v>
      </c>
      <c r="BB37" s="69">
        <f t="shared" si="13"/>
        <v>310</v>
      </c>
      <c r="BC37" s="69">
        <f t="shared" si="14"/>
        <v>0</v>
      </c>
      <c r="BD37" s="69">
        <f t="shared" si="15"/>
        <v>0</v>
      </c>
      <c r="BE37" s="69">
        <f t="shared" si="16"/>
        <v>0</v>
      </c>
      <c r="CZ37" s="69">
        <v>6.9999999999999999E-4</v>
      </c>
    </row>
    <row r="38" spans="1:104">
      <c r="A38" s="97">
        <v>20</v>
      </c>
      <c r="B38" s="98"/>
      <c r="C38" s="99" t="s">
        <v>73</v>
      </c>
      <c r="D38" s="100" t="s">
        <v>64</v>
      </c>
      <c r="E38" s="101">
        <v>6</v>
      </c>
      <c r="F38" s="101">
        <v>380</v>
      </c>
      <c r="G38" s="102">
        <f t="shared" si="6"/>
        <v>2280</v>
      </c>
      <c r="O38" s="96">
        <v>2</v>
      </c>
      <c r="AA38" s="69">
        <v>12</v>
      </c>
      <c r="AB38" s="69">
        <v>0</v>
      </c>
      <c r="AC38" s="69">
        <v>15</v>
      </c>
      <c r="AZ38" s="69">
        <v>2</v>
      </c>
      <c r="BA38" s="69">
        <f t="shared" si="12"/>
        <v>0</v>
      </c>
      <c r="BB38" s="69">
        <f t="shared" si="13"/>
        <v>2280</v>
      </c>
      <c r="BC38" s="69">
        <f t="shared" si="14"/>
        <v>0</v>
      </c>
      <c r="BD38" s="69">
        <f t="shared" si="15"/>
        <v>0</v>
      </c>
      <c r="BE38" s="69">
        <f t="shared" si="16"/>
        <v>0</v>
      </c>
      <c r="CZ38" s="69">
        <v>1.5200000000000001E-3</v>
      </c>
    </row>
    <row r="39" spans="1:104">
      <c r="A39" s="97">
        <v>21</v>
      </c>
      <c r="B39" s="98"/>
      <c r="C39" s="99" t="s">
        <v>74</v>
      </c>
      <c r="D39" s="100" t="s">
        <v>64</v>
      </c>
      <c r="E39" s="101">
        <v>5</v>
      </c>
      <c r="F39" s="101">
        <v>290</v>
      </c>
      <c r="G39" s="102">
        <f t="shared" si="6"/>
        <v>1450</v>
      </c>
      <c r="O39" s="96">
        <v>2</v>
      </c>
      <c r="AA39" s="69">
        <v>12</v>
      </c>
      <c r="AB39" s="69">
        <v>0</v>
      </c>
      <c r="AC39" s="69">
        <v>16</v>
      </c>
      <c r="AZ39" s="69">
        <v>2</v>
      </c>
      <c r="BA39" s="69">
        <f t="shared" si="12"/>
        <v>0</v>
      </c>
      <c r="BB39" s="69">
        <f t="shared" si="13"/>
        <v>1450</v>
      </c>
      <c r="BC39" s="69">
        <f t="shared" si="14"/>
        <v>0</v>
      </c>
      <c r="BD39" s="69">
        <f t="shared" si="15"/>
        <v>0</v>
      </c>
      <c r="BE39" s="69">
        <f t="shared" si="16"/>
        <v>0</v>
      </c>
      <c r="CZ39" s="69">
        <v>7.7999999999999999E-4</v>
      </c>
    </row>
    <row r="40" spans="1:104">
      <c r="A40" s="97">
        <v>22</v>
      </c>
      <c r="B40" s="98"/>
      <c r="C40" s="99" t="s">
        <v>75</v>
      </c>
      <c r="D40" s="100" t="s">
        <v>64</v>
      </c>
      <c r="E40" s="101">
        <v>34</v>
      </c>
      <c r="F40" s="101">
        <v>350</v>
      </c>
      <c r="G40" s="102">
        <f t="shared" si="6"/>
        <v>11900</v>
      </c>
      <c r="O40" s="96">
        <v>2</v>
      </c>
      <c r="AA40" s="69">
        <v>12</v>
      </c>
      <c r="AB40" s="69">
        <v>0</v>
      </c>
      <c r="AC40" s="69">
        <v>17</v>
      </c>
      <c r="AZ40" s="69">
        <v>2</v>
      </c>
      <c r="BA40" s="69">
        <f t="shared" si="12"/>
        <v>0</v>
      </c>
      <c r="BB40" s="69">
        <f t="shared" si="13"/>
        <v>11900</v>
      </c>
      <c r="BC40" s="69">
        <f t="shared" si="14"/>
        <v>0</v>
      </c>
      <c r="BD40" s="69">
        <f t="shared" si="15"/>
        <v>0</v>
      </c>
      <c r="BE40" s="69">
        <f t="shared" si="16"/>
        <v>0</v>
      </c>
      <c r="CZ40" s="69">
        <v>1.31E-3</v>
      </c>
    </row>
    <row r="41" spans="1:104">
      <c r="A41" s="97">
        <v>23</v>
      </c>
      <c r="B41" s="98"/>
      <c r="C41" s="99" t="s">
        <v>76</v>
      </c>
      <c r="D41" s="100" t="s">
        <v>64</v>
      </c>
      <c r="E41" s="101">
        <v>45</v>
      </c>
      <c r="F41" s="101">
        <v>470</v>
      </c>
      <c r="G41" s="102">
        <f t="shared" si="6"/>
        <v>21150</v>
      </c>
      <c r="H41" s="122"/>
      <c r="O41" s="96">
        <v>2</v>
      </c>
      <c r="AA41" s="69">
        <v>12</v>
      </c>
      <c r="AB41" s="69">
        <v>0</v>
      </c>
      <c r="AC41" s="69">
        <v>18</v>
      </c>
      <c r="AZ41" s="69">
        <v>2</v>
      </c>
      <c r="BA41" s="69">
        <f t="shared" si="12"/>
        <v>0</v>
      </c>
      <c r="BB41" s="69">
        <f t="shared" si="13"/>
        <v>21150</v>
      </c>
      <c r="BC41" s="69">
        <f t="shared" si="14"/>
        <v>0</v>
      </c>
      <c r="BD41" s="69">
        <f t="shared" si="15"/>
        <v>0</v>
      </c>
      <c r="BE41" s="69">
        <f t="shared" si="16"/>
        <v>0</v>
      </c>
      <c r="CZ41" s="69">
        <v>2.0899999999999998E-3</v>
      </c>
    </row>
    <row r="42" spans="1:104">
      <c r="A42" s="97">
        <v>24</v>
      </c>
      <c r="B42" s="98"/>
      <c r="C42" s="99" t="s">
        <v>77</v>
      </c>
      <c r="D42" s="100" t="s">
        <v>64</v>
      </c>
      <c r="E42" s="101">
        <v>25</v>
      </c>
      <c r="F42" s="101">
        <v>550</v>
      </c>
      <c r="G42" s="102">
        <f t="shared" si="6"/>
        <v>13750</v>
      </c>
      <c r="O42" s="96">
        <v>2</v>
      </c>
      <c r="AA42" s="69">
        <v>12</v>
      </c>
      <c r="AB42" s="69">
        <v>0</v>
      </c>
      <c r="AC42" s="69">
        <v>19</v>
      </c>
      <c r="AZ42" s="69">
        <v>2</v>
      </c>
      <c r="BA42" s="69">
        <f t="shared" si="12"/>
        <v>0</v>
      </c>
      <c r="BB42" s="69">
        <f t="shared" si="13"/>
        <v>13750</v>
      </c>
      <c r="BC42" s="69">
        <f t="shared" si="14"/>
        <v>0</v>
      </c>
      <c r="BD42" s="69">
        <f t="shared" si="15"/>
        <v>0</v>
      </c>
      <c r="BE42" s="69">
        <f t="shared" si="16"/>
        <v>0</v>
      </c>
      <c r="CZ42" s="69">
        <v>2.5000000000000001E-3</v>
      </c>
    </row>
    <row r="43" spans="1:104">
      <c r="A43" s="97">
        <v>25</v>
      </c>
      <c r="B43" s="98"/>
      <c r="C43" s="99" t="s">
        <v>177</v>
      </c>
      <c r="D43" s="100" t="s">
        <v>64</v>
      </c>
      <c r="E43" s="101">
        <v>8</v>
      </c>
      <c r="F43" s="101">
        <v>310</v>
      </c>
      <c r="G43" s="102">
        <f t="shared" si="6"/>
        <v>2480</v>
      </c>
      <c r="H43" s="122"/>
      <c r="O43" s="96">
        <v>2</v>
      </c>
      <c r="AA43" s="69">
        <v>12</v>
      </c>
      <c r="AB43" s="69">
        <v>0</v>
      </c>
      <c r="AC43" s="69">
        <v>21</v>
      </c>
      <c r="AZ43" s="69">
        <v>2</v>
      </c>
      <c r="BA43" s="69">
        <f t="shared" ref="BA43" si="17">IF(AZ43=1,G43,0)</f>
        <v>0</v>
      </c>
      <c r="BB43" s="69">
        <f t="shared" ref="BB43" si="18">IF(AZ43=2,G43,0)</f>
        <v>2480</v>
      </c>
      <c r="BC43" s="69">
        <f t="shared" ref="BC43" si="19">IF(AZ43=3,G43,0)</f>
        <v>0</v>
      </c>
      <c r="BD43" s="69">
        <f t="shared" ref="BD43" si="20">IF(AZ43=4,G43,0)</f>
        <v>0</v>
      </c>
      <c r="BE43" s="69">
        <f t="shared" ref="BE43" si="21">IF(AZ43=5,G43,0)</f>
        <v>0</v>
      </c>
      <c r="CZ43" s="69">
        <v>1.3699999999999999E-3</v>
      </c>
    </row>
    <row r="44" spans="1:104">
      <c r="A44" s="97">
        <v>26</v>
      </c>
      <c r="B44" s="98"/>
      <c r="C44" s="99" t="s">
        <v>78</v>
      </c>
      <c r="D44" s="100" t="s">
        <v>64</v>
      </c>
      <c r="E44" s="101">
        <v>3</v>
      </c>
      <c r="F44" s="101">
        <v>380</v>
      </c>
      <c r="G44" s="102">
        <f t="shared" si="6"/>
        <v>1140</v>
      </c>
      <c r="H44" s="122"/>
      <c r="O44" s="96">
        <v>2</v>
      </c>
      <c r="AA44" s="69">
        <v>12</v>
      </c>
      <c r="AB44" s="69">
        <v>0</v>
      </c>
      <c r="AC44" s="69">
        <v>21</v>
      </c>
      <c r="AZ44" s="69">
        <v>2</v>
      </c>
      <c r="BA44" s="69">
        <f t="shared" si="12"/>
        <v>0</v>
      </c>
      <c r="BB44" s="69">
        <f t="shared" si="13"/>
        <v>1140</v>
      </c>
      <c r="BC44" s="69">
        <f t="shared" si="14"/>
        <v>0</v>
      </c>
      <c r="BD44" s="69">
        <f t="shared" si="15"/>
        <v>0</v>
      </c>
      <c r="BE44" s="69">
        <f t="shared" si="16"/>
        <v>0</v>
      </c>
      <c r="CZ44" s="69">
        <v>1.3699999999999999E-3</v>
      </c>
    </row>
    <row r="45" spans="1:104">
      <c r="A45" s="97">
        <v>27</v>
      </c>
      <c r="B45" s="98"/>
      <c r="C45" s="99" t="s">
        <v>79</v>
      </c>
      <c r="D45" s="100" t="s">
        <v>60</v>
      </c>
      <c r="E45" s="101">
        <v>13</v>
      </c>
      <c r="F45" s="101">
        <v>90</v>
      </c>
      <c r="G45" s="102">
        <f t="shared" si="6"/>
        <v>1170</v>
      </c>
      <c r="O45" s="96">
        <v>2</v>
      </c>
      <c r="AA45" s="69">
        <v>12</v>
      </c>
      <c r="AB45" s="69">
        <v>0</v>
      </c>
      <c r="AC45" s="69">
        <v>22</v>
      </c>
      <c r="AZ45" s="69">
        <v>2</v>
      </c>
      <c r="BA45" s="69">
        <f t="shared" si="12"/>
        <v>0</v>
      </c>
      <c r="BB45" s="69">
        <f t="shared" si="13"/>
        <v>1170</v>
      </c>
      <c r="BC45" s="69">
        <f t="shared" si="14"/>
        <v>0</v>
      </c>
      <c r="BD45" s="69">
        <f t="shared" si="15"/>
        <v>0</v>
      </c>
      <c r="BE45" s="69">
        <f t="shared" si="16"/>
        <v>0</v>
      </c>
      <c r="CZ45" s="69">
        <v>0</v>
      </c>
    </row>
    <row r="46" spans="1:104" ht="33.75">
      <c r="A46" s="97">
        <v>28</v>
      </c>
      <c r="B46" s="98"/>
      <c r="C46" s="99" t="s">
        <v>110</v>
      </c>
      <c r="D46" s="100" t="s">
        <v>60</v>
      </c>
      <c r="E46" s="101">
        <v>1</v>
      </c>
      <c r="F46" s="101">
        <v>850</v>
      </c>
      <c r="G46" s="102">
        <f t="shared" si="6"/>
        <v>850</v>
      </c>
      <c r="O46" s="96">
        <v>2</v>
      </c>
      <c r="AA46" s="69">
        <v>12</v>
      </c>
      <c r="AB46" s="69">
        <v>0</v>
      </c>
      <c r="AC46" s="69">
        <v>23</v>
      </c>
      <c r="AZ46" s="69">
        <v>2</v>
      </c>
      <c r="BA46" s="69">
        <f t="shared" si="12"/>
        <v>0</v>
      </c>
      <c r="BB46" s="69">
        <f t="shared" si="13"/>
        <v>850</v>
      </c>
      <c r="BC46" s="69">
        <f t="shared" si="14"/>
        <v>0</v>
      </c>
      <c r="BD46" s="69">
        <f t="shared" si="15"/>
        <v>0</v>
      </c>
      <c r="BE46" s="69">
        <f t="shared" si="16"/>
        <v>0</v>
      </c>
      <c r="CZ46" s="69">
        <v>5.0000000000000001E-4</v>
      </c>
    </row>
    <row r="47" spans="1:104">
      <c r="A47" s="97">
        <v>29</v>
      </c>
      <c r="B47" s="98"/>
      <c r="C47" s="99" t="s">
        <v>111</v>
      </c>
      <c r="D47" s="100" t="s">
        <v>60</v>
      </c>
      <c r="E47" s="101">
        <v>2</v>
      </c>
      <c r="F47" s="101">
        <v>110</v>
      </c>
      <c r="G47" s="102">
        <f t="shared" si="6"/>
        <v>220</v>
      </c>
      <c r="O47" s="96">
        <v>2</v>
      </c>
      <c r="AA47" s="69">
        <v>12</v>
      </c>
      <c r="AB47" s="69">
        <v>0</v>
      </c>
      <c r="AC47" s="69">
        <v>24</v>
      </c>
      <c r="AZ47" s="69">
        <v>2</v>
      </c>
      <c r="BA47" s="69">
        <f t="shared" si="12"/>
        <v>0</v>
      </c>
      <c r="BB47" s="69">
        <f t="shared" si="13"/>
        <v>220</v>
      </c>
      <c r="BC47" s="69">
        <f t="shared" si="14"/>
        <v>0</v>
      </c>
      <c r="BD47" s="69">
        <f t="shared" si="15"/>
        <v>0</v>
      </c>
      <c r="BE47" s="69">
        <f t="shared" si="16"/>
        <v>0</v>
      </c>
      <c r="CZ47" s="69">
        <v>0</v>
      </c>
    </row>
    <row r="48" spans="1:104">
      <c r="A48" s="97">
        <v>30</v>
      </c>
      <c r="B48" s="98"/>
      <c r="C48" s="99" t="s">
        <v>80</v>
      </c>
      <c r="D48" s="100" t="s">
        <v>60</v>
      </c>
      <c r="E48" s="101">
        <v>5</v>
      </c>
      <c r="F48" s="101">
        <v>130</v>
      </c>
      <c r="G48" s="102">
        <f t="shared" si="6"/>
        <v>650</v>
      </c>
      <c r="O48" s="96">
        <v>2</v>
      </c>
      <c r="AA48" s="69">
        <v>12</v>
      </c>
      <c r="AB48" s="69">
        <v>0</v>
      </c>
      <c r="AC48" s="69">
        <v>24</v>
      </c>
      <c r="AZ48" s="69">
        <v>2</v>
      </c>
      <c r="BA48" s="69">
        <f t="shared" ref="BA48" si="22">IF(AZ48=1,G48,0)</f>
        <v>0</v>
      </c>
      <c r="BB48" s="69">
        <f t="shared" ref="BB48" si="23">IF(AZ48=2,G48,0)</f>
        <v>650</v>
      </c>
      <c r="BC48" s="69">
        <f t="shared" ref="BC48" si="24">IF(AZ48=3,G48,0)</f>
        <v>0</v>
      </c>
      <c r="BD48" s="69">
        <f t="shared" ref="BD48" si="25">IF(AZ48=4,G48,0)</f>
        <v>0</v>
      </c>
      <c r="BE48" s="69">
        <f t="shared" ref="BE48" si="26">IF(AZ48=5,G48,0)</f>
        <v>0</v>
      </c>
      <c r="CZ48" s="69">
        <v>0</v>
      </c>
    </row>
    <row r="49" spans="1:104" ht="45">
      <c r="A49" s="97">
        <v>31</v>
      </c>
      <c r="B49" s="98"/>
      <c r="C49" s="99" t="s">
        <v>112</v>
      </c>
      <c r="D49" s="100" t="s">
        <v>60</v>
      </c>
      <c r="E49" s="101">
        <v>1</v>
      </c>
      <c r="F49" s="101">
        <v>1900</v>
      </c>
      <c r="G49" s="102">
        <f t="shared" si="6"/>
        <v>1900</v>
      </c>
      <c r="O49" s="96"/>
    </row>
    <row r="50" spans="1:104">
      <c r="A50" s="97">
        <v>32</v>
      </c>
      <c r="B50" s="98"/>
      <c r="C50" s="99" t="s">
        <v>149</v>
      </c>
      <c r="D50" s="100" t="s">
        <v>60</v>
      </c>
      <c r="E50" s="101">
        <v>1</v>
      </c>
      <c r="F50" s="101">
        <v>660</v>
      </c>
      <c r="G50" s="102">
        <f t="shared" si="6"/>
        <v>660</v>
      </c>
      <c r="O50" s="96"/>
    </row>
    <row r="51" spans="1:104">
      <c r="A51" s="97">
        <v>33</v>
      </c>
      <c r="B51" s="98"/>
      <c r="C51" s="99" t="s">
        <v>81</v>
      </c>
      <c r="D51" s="100" t="s">
        <v>64</v>
      </c>
      <c r="E51" s="101">
        <v>70</v>
      </c>
      <c r="F51" s="101">
        <v>14</v>
      </c>
      <c r="G51" s="102">
        <f t="shared" si="6"/>
        <v>980</v>
      </c>
      <c r="O51" s="96">
        <v>2</v>
      </c>
      <c r="AA51" s="69">
        <v>12</v>
      </c>
      <c r="AB51" s="69">
        <v>0</v>
      </c>
      <c r="AC51" s="69">
        <v>25</v>
      </c>
      <c r="AZ51" s="69">
        <v>2</v>
      </c>
      <c r="BA51" s="69">
        <f t="shared" si="12"/>
        <v>0</v>
      </c>
      <c r="BB51" s="69">
        <f t="shared" si="13"/>
        <v>980</v>
      </c>
      <c r="BC51" s="69">
        <f t="shared" si="14"/>
        <v>0</v>
      </c>
      <c r="BD51" s="69">
        <f t="shared" si="15"/>
        <v>0</v>
      </c>
      <c r="BE51" s="69">
        <f t="shared" si="16"/>
        <v>0</v>
      </c>
      <c r="CZ51" s="69">
        <v>0</v>
      </c>
    </row>
    <row r="52" spans="1:104">
      <c r="A52" s="97">
        <v>34</v>
      </c>
      <c r="B52" s="98"/>
      <c r="C52" s="99" t="s">
        <v>178</v>
      </c>
      <c r="D52" s="100" t="s">
        <v>64</v>
      </c>
      <c r="E52" s="101">
        <v>21</v>
      </c>
      <c r="F52" s="101">
        <v>40</v>
      </c>
      <c r="G52" s="102">
        <f t="shared" si="6"/>
        <v>840</v>
      </c>
      <c r="O52" s="96">
        <v>2</v>
      </c>
      <c r="AA52" s="69">
        <v>12</v>
      </c>
      <c r="AB52" s="69">
        <v>0</v>
      </c>
      <c r="AC52" s="69">
        <v>29</v>
      </c>
      <c r="AZ52" s="69">
        <v>2</v>
      </c>
      <c r="BA52" s="69">
        <f t="shared" si="12"/>
        <v>0</v>
      </c>
      <c r="BB52" s="69">
        <f t="shared" si="13"/>
        <v>840</v>
      </c>
      <c r="BC52" s="69">
        <f t="shared" si="14"/>
        <v>0</v>
      </c>
      <c r="BD52" s="69">
        <f t="shared" si="15"/>
        <v>0</v>
      </c>
      <c r="BE52" s="69">
        <f t="shared" si="16"/>
        <v>0</v>
      </c>
      <c r="CZ52" s="69">
        <v>0</v>
      </c>
    </row>
    <row r="53" spans="1:104" ht="22.5">
      <c r="A53" s="97">
        <v>35</v>
      </c>
      <c r="B53" s="98"/>
      <c r="C53" s="99" t="s">
        <v>179</v>
      </c>
      <c r="D53" s="100" t="s">
        <v>64</v>
      </c>
      <c r="E53" s="101">
        <v>10</v>
      </c>
      <c r="F53" s="101">
        <v>130</v>
      </c>
      <c r="G53" s="102">
        <f t="shared" si="6"/>
        <v>1300</v>
      </c>
      <c r="O53" s="96">
        <v>2</v>
      </c>
      <c r="AA53" s="69">
        <v>12</v>
      </c>
      <c r="AB53" s="69">
        <v>0</v>
      </c>
      <c r="AC53" s="69">
        <v>30</v>
      </c>
      <c r="AZ53" s="69">
        <v>2</v>
      </c>
      <c r="BA53" s="69">
        <f t="shared" si="12"/>
        <v>0</v>
      </c>
      <c r="BB53" s="69">
        <f t="shared" si="13"/>
        <v>1300</v>
      </c>
      <c r="BC53" s="69">
        <f t="shared" si="14"/>
        <v>0</v>
      </c>
      <c r="BD53" s="69">
        <f t="shared" si="15"/>
        <v>0</v>
      </c>
      <c r="BE53" s="69">
        <f t="shared" si="16"/>
        <v>0</v>
      </c>
      <c r="CZ53" s="69">
        <v>0</v>
      </c>
    </row>
    <row r="54" spans="1:104">
      <c r="A54" s="97">
        <v>36</v>
      </c>
      <c r="B54" s="98"/>
      <c r="C54" s="99" t="s">
        <v>84</v>
      </c>
      <c r="D54" s="100" t="s">
        <v>68</v>
      </c>
      <c r="E54" s="101">
        <v>0.37</v>
      </c>
      <c r="F54" s="101">
        <v>900</v>
      </c>
      <c r="G54" s="102">
        <f t="shared" si="6"/>
        <v>333</v>
      </c>
      <c r="O54" s="96">
        <v>2</v>
      </c>
      <c r="AA54" s="69">
        <v>12</v>
      </c>
      <c r="AB54" s="69">
        <v>0</v>
      </c>
      <c r="AC54" s="69">
        <v>31</v>
      </c>
      <c r="AZ54" s="69">
        <v>2</v>
      </c>
      <c r="BA54" s="69">
        <f t="shared" si="12"/>
        <v>0</v>
      </c>
      <c r="BB54" s="69">
        <f t="shared" si="13"/>
        <v>333</v>
      </c>
      <c r="BC54" s="69">
        <f t="shared" si="14"/>
        <v>0</v>
      </c>
      <c r="BD54" s="69">
        <f t="shared" si="15"/>
        <v>0</v>
      </c>
      <c r="BE54" s="69">
        <f t="shared" si="16"/>
        <v>0</v>
      </c>
      <c r="CZ54" s="69">
        <v>0</v>
      </c>
    </row>
    <row r="55" spans="1:104">
      <c r="A55" s="97">
        <v>37</v>
      </c>
      <c r="B55" s="98"/>
      <c r="C55" s="99" t="s">
        <v>82</v>
      </c>
      <c r="D55" s="100" t="s">
        <v>68</v>
      </c>
      <c r="E55" s="101">
        <v>0.41</v>
      </c>
      <c r="F55" s="101">
        <v>1000</v>
      </c>
      <c r="G55" s="102">
        <f t="shared" si="6"/>
        <v>410</v>
      </c>
      <c r="O55" s="96">
        <v>2</v>
      </c>
      <c r="AA55" s="69">
        <v>12</v>
      </c>
      <c r="AB55" s="69">
        <v>0</v>
      </c>
      <c r="AC55" s="69">
        <v>27</v>
      </c>
      <c r="AZ55" s="69">
        <v>2</v>
      </c>
      <c r="BA55" s="69">
        <f>IF(AZ55=1,G55,0)</f>
        <v>0</v>
      </c>
      <c r="BB55" s="69">
        <f>IF(AZ55=2,G55,0)</f>
        <v>410</v>
      </c>
      <c r="BC55" s="69">
        <f>IF(AZ55=3,G55,0)</f>
        <v>0</v>
      </c>
      <c r="BD55" s="69">
        <f>IF(AZ55=4,G55,0)</f>
        <v>0</v>
      </c>
      <c r="BE55" s="69">
        <f>IF(AZ55=5,G55,0)</f>
        <v>0</v>
      </c>
      <c r="CZ55" s="69">
        <v>0</v>
      </c>
    </row>
    <row r="56" spans="1:104">
      <c r="A56" s="97">
        <v>38</v>
      </c>
      <c r="B56" s="98"/>
      <c r="C56" s="99" t="s">
        <v>83</v>
      </c>
      <c r="D56" s="100" t="s">
        <v>68</v>
      </c>
      <c r="E56" s="101">
        <v>0.41</v>
      </c>
      <c r="F56" s="101">
        <v>300</v>
      </c>
      <c r="G56" s="102">
        <f t="shared" si="6"/>
        <v>122.99999999999999</v>
      </c>
      <c r="O56" s="96">
        <v>2</v>
      </c>
      <c r="AA56" s="69">
        <v>12</v>
      </c>
      <c r="AB56" s="69">
        <v>0</v>
      </c>
      <c r="AC56" s="69">
        <v>28</v>
      </c>
      <c r="AZ56" s="69">
        <v>2</v>
      </c>
      <c r="BA56" s="69">
        <f>IF(AZ56=1,G56,0)</f>
        <v>0</v>
      </c>
      <c r="BB56" s="69">
        <f>IF(AZ56=2,G56,0)</f>
        <v>122.99999999999999</v>
      </c>
      <c r="BC56" s="69">
        <f>IF(AZ56=3,G56,0)</f>
        <v>0</v>
      </c>
      <c r="BD56" s="69">
        <f>IF(AZ56=4,G56,0)</f>
        <v>0</v>
      </c>
      <c r="BE56" s="69">
        <f>IF(AZ56=5,G56,0)</f>
        <v>0</v>
      </c>
      <c r="CZ56" s="69">
        <v>0</v>
      </c>
    </row>
    <row r="57" spans="1:104">
      <c r="A57" s="103"/>
      <c r="B57" s="104" t="s">
        <v>55</v>
      </c>
      <c r="C57" s="105" t="str">
        <f>CONCATENATE(B34," ",C34)</f>
        <v>721 Vnitřní kanalizace</v>
      </c>
      <c r="D57" s="103"/>
      <c r="E57" s="106"/>
      <c r="F57" s="106"/>
      <c r="G57" s="107">
        <f>SUM(G35:G56)</f>
        <v>67606</v>
      </c>
      <c r="O57" s="96">
        <v>4</v>
      </c>
      <c r="BA57" s="108">
        <f>SUM(BA34:BA54)</f>
        <v>0</v>
      </c>
      <c r="BB57" s="108">
        <f>SUM(BB34:BB54)</f>
        <v>64513</v>
      </c>
      <c r="BC57" s="108">
        <f>SUM(BC34:BC54)</f>
        <v>0</v>
      </c>
      <c r="BD57" s="108">
        <f>SUM(BD34:BD54)</f>
        <v>0</v>
      </c>
      <c r="BE57" s="108">
        <f>SUM(BE34:BE54)</f>
        <v>0</v>
      </c>
    </row>
    <row r="58" spans="1:104">
      <c r="A58" s="89" t="s">
        <v>52</v>
      </c>
      <c r="B58" s="90" t="s">
        <v>85</v>
      </c>
      <c r="C58" s="91" t="s">
        <v>86</v>
      </c>
      <c r="D58" s="92"/>
      <c r="E58" s="93"/>
      <c r="F58" s="93"/>
      <c r="G58" s="94"/>
      <c r="H58" s="95"/>
      <c r="I58" s="95"/>
      <c r="O58" s="96">
        <v>1</v>
      </c>
    </row>
    <row r="59" spans="1:104" ht="22.5">
      <c r="A59" s="97">
        <v>39</v>
      </c>
      <c r="B59" s="98"/>
      <c r="C59" s="99" t="s">
        <v>123</v>
      </c>
      <c r="D59" s="100" t="s">
        <v>64</v>
      </c>
      <c r="E59" s="101">
        <v>15</v>
      </c>
      <c r="F59" s="101">
        <v>300</v>
      </c>
      <c r="G59" s="102">
        <f t="shared" ref="G59:G115" si="27">E59*F59</f>
        <v>4500</v>
      </c>
      <c r="O59" s="96"/>
    </row>
    <row r="60" spans="1:104">
      <c r="A60" s="97">
        <v>40</v>
      </c>
      <c r="B60" s="98"/>
      <c r="C60" s="99" t="s">
        <v>113</v>
      </c>
      <c r="D60" s="100" t="s">
        <v>64</v>
      </c>
      <c r="E60" s="101">
        <v>38</v>
      </c>
      <c r="F60" s="101">
        <v>165</v>
      </c>
      <c r="G60" s="102">
        <f t="shared" si="27"/>
        <v>6270</v>
      </c>
      <c r="O60" s="96">
        <v>2</v>
      </c>
      <c r="AA60" s="69">
        <v>12</v>
      </c>
      <c r="AB60" s="69">
        <v>0</v>
      </c>
      <c r="AC60" s="69">
        <v>34</v>
      </c>
      <c r="AZ60" s="69">
        <v>2</v>
      </c>
      <c r="BA60" s="69">
        <f t="shared" ref="BA60:BA76" si="28">IF(AZ60=1,G60,0)</f>
        <v>0</v>
      </c>
      <c r="BB60" s="69">
        <f t="shared" ref="BB60:BB76" si="29">IF(AZ60=2,G60,0)</f>
        <v>6270</v>
      </c>
      <c r="BC60" s="69">
        <f t="shared" ref="BC60:BC76" si="30">IF(AZ60=3,G60,0)</f>
        <v>0</v>
      </c>
      <c r="BD60" s="69">
        <f t="shared" ref="BD60:BD76" si="31">IF(AZ60=4,G60,0)</f>
        <v>0</v>
      </c>
      <c r="BE60" s="69">
        <f t="shared" ref="BE60:BE76" si="32">IF(AZ60=5,G60,0)</f>
        <v>0</v>
      </c>
      <c r="CZ60" s="69">
        <v>4.0000000000000001E-3</v>
      </c>
    </row>
    <row r="61" spans="1:104">
      <c r="A61" s="97">
        <v>41</v>
      </c>
      <c r="B61" s="98"/>
      <c r="C61" s="99" t="s">
        <v>114</v>
      </c>
      <c r="D61" s="100" t="s">
        <v>64</v>
      </c>
      <c r="E61" s="101">
        <v>24</v>
      </c>
      <c r="F61" s="101">
        <v>200</v>
      </c>
      <c r="G61" s="102">
        <f t="shared" si="27"/>
        <v>4800</v>
      </c>
      <c r="O61" s="96">
        <v>2</v>
      </c>
      <c r="AA61" s="69">
        <v>12</v>
      </c>
      <c r="AB61" s="69">
        <v>0</v>
      </c>
      <c r="AC61" s="69">
        <v>36</v>
      </c>
      <c r="AZ61" s="69">
        <v>2</v>
      </c>
      <c r="BA61" s="69">
        <f t="shared" si="28"/>
        <v>0</v>
      </c>
      <c r="BB61" s="69">
        <f t="shared" si="29"/>
        <v>4800</v>
      </c>
      <c r="BC61" s="69">
        <f t="shared" si="30"/>
        <v>0</v>
      </c>
      <c r="BD61" s="69">
        <f t="shared" si="31"/>
        <v>0</v>
      </c>
      <c r="BE61" s="69">
        <f t="shared" si="32"/>
        <v>0</v>
      </c>
      <c r="CZ61" s="69">
        <v>5.1799999999999997E-3</v>
      </c>
    </row>
    <row r="62" spans="1:104">
      <c r="A62" s="97">
        <v>42</v>
      </c>
      <c r="B62" s="98"/>
      <c r="C62" s="99" t="s">
        <v>115</v>
      </c>
      <c r="D62" s="100" t="s">
        <v>64</v>
      </c>
      <c r="E62" s="101">
        <v>20</v>
      </c>
      <c r="F62" s="101">
        <v>240</v>
      </c>
      <c r="G62" s="102">
        <f t="shared" si="27"/>
        <v>4800</v>
      </c>
      <c r="O62" s="96">
        <v>2</v>
      </c>
      <c r="AA62" s="69">
        <v>12</v>
      </c>
      <c r="AB62" s="69">
        <v>0</v>
      </c>
      <c r="AC62" s="69">
        <v>37</v>
      </c>
      <c r="AZ62" s="69">
        <v>2</v>
      </c>
      <c r="BA62" s="69">
        <f t="shared" si="28"/>
        <v>0</v>
      </c>
      <c r="BB62" s="69">
        <f t="shared" si="29"/>
        <v>4800</v>
      </c>
      <c r="BC62" s="69">
        <f t="shared" si="30"/>
        <v>0</v>
      </c>
      <c r="BD62" s="69">
        <f t="shared" si="31"/>
        <v>0</v>
      </c>
      <c r="BE62" s="69">
        <f t="shared" si="32"/>
        <v>0</v>
      </c>
      <c r="CZ62" s="69">
        <v>5.3499999999999997E-3</v>
      </c>
    </row>
    <row r="63" spans="1:104">
      <c r="A63" s="97">
        <v>43</v>
      </c>
      <c r="B63" s="98"/>
      <c r="C63" s="99" t="s">
        <v>116</v>
      </c>
      <c r="D63" s="100" t="s">
        <v>64</v>
      </c>
      <c r="E63" s="101">
        <v>12</v>
      </c>
      <c r="F63" s="101">
        <v>310</v>
      </c>
      <c r="G63" s="102">
        <f t="shared" si="27"/>
        <v>3720</v>
      </c>
      <c r="O63" s="96">
        <v>2</v>
      </c>
      <c r="AA63" s="69">
        <v>12</v>
      </c>
      <c r="AB63" s="69">
        <v>0</v>
      </c>
      <c r="AC63" s="69">
        <v>38</v>
      </c>
      <c r="AZ63" s="69">
        <v>2</v>
      </c>
      <c r="BA63" s="69">
        <f t="shared" si="28"/>
        <v>0</v>
      </c>
      <c r="BB63" s="69">
        <f t="shared" si="29"/>
        <v>3720</v>
      </c>
      <c r="BC63" s="69">
        <f t="shared" si="30"/>
        <v>0</v>
      </c>
      <c r="BD63" s="69">
        <f t="shared" si="31"/>
        <v>0</v>
      </c>
      <c r="BE63" s="69">
        <f t="shared" si="32"/>
        <v>0</v>
      </c>
      <c r="CZ63" s="69">
        <v>5.6299999999999996E-3</v>
      </c>
    </row>
    <row r="64" spans="1:104">
      <c r="A64" s="97">
        <v>44</v>
      </c>
      <c r="B64" s="98"/>
      <c r="C64" s="99" t="s">
        <v>117</v>
      </c>
      <c r="D64" s="100" t="s">
        <v>64</v>
      </c>
      <c r="E64" s="101">
        <v>17</v>
      </c>
      <c r="F64" s="101">
        <v>370</v>
      </c>
      <c r="G64" s="102">
        <f t="shared" si="27"/>
        <v>6290</v>
      </c>
      <c r="O64" s="96">
        <v>2</v>
      </c>
      <c r="AA64" s="69">
        <v>12</v>
      </c>
      <c r="AB64" s="69">
        <v>0</v>
      </c>
      <c r="AC64" s="69">
        <v>39</v>
      </c>
      <c r="AZ64" s="69">
        <v>2</v>
      </c>
      <c r="BA64" s="69">
        <f t="shared" si="28"/>
        <v>0</v>
      </c>
      <c r="BB64" s="69">
        <f t="shared" si="29"/>
        <v>6290</v>
      </c>
      <c r="BC64" s="69">
        <f t="shared" si="30"/>
        <v>0</v>
      </c>
      <c r="BD64" s="69">
        <f t="shared" si="31"/>
        <v>0</v>
      </c>
      <c r="BE64" s="69">
        <f t="shared" si="32"/>
        <v>0</v>
      </c>
      <c r="CZ64" s="69">
        <v>5.9699999999999996E-3</v>
      </c>
    </row>
    <row r="65" spans="1:104">
      <c r="A65" s="97">
        <v>45</v>
      </c>
      <c r="B65" s="98"/>
      <c r="C65" s="99" t="s">
        <v>118</v>
      </c>
      <c r="D65" s="100" t="s">
        <v>64</v>
      </c>
      <c r="E65" s="101">
        <v>40</v>
      </c>
      <c r="F65" s="101">
        <v>165</v>
      </c>
      <c r="G65" s="102">
        <f t="shared" si="27"/>
        <v>6600</v>
      </c>
      <c r="O65" s="96">
        <v>2</v>
      </c>
      <c r="AA65" s="69">
        <v>12</v>
      </c>
      <c r="AB65" s="69">
        <v>0</v>
      </c>
      <c r="AC65" s="69">
        <v>42</v>
      </c>
      <c r="AZ65" s="69">
        <v>2</v>
      </c>
      <c r="BA65" s="69">
        <f t="shared" si="28"/>
        <v>0</v>
      </c>
      <c r="BB65" s="69">
        <f t="shared" si="29"/>
        <v>6600</v>
      </c>
      <c r="BC65" s="69">
        <f t="shared" si="30"/>
        <v>0</v>
      </c>
      <c r="BD65" s="69">
        <f t="shared" si="31"/>
        <v>0</v>
      </c>
      <c r="BE65" s="69">
        <f t="shared" si="32"/>
        <v>0</v>
      </c>
      <c r="CZ65" s="69">
        <v>4.0200000000000001E-3</v>
      </c>
    </row>
    <row r="66" spans="1:104">
      <c r="A66" s="97">
        <v>46</v>
      </c>
      <c r="B66" s="98"/>
      <c r="C66" s="99" t="s">
        <v>119</v>
      </c>
      <c r="D66" s="100" t="s">
        <v>64</v>
      </c>
      <c r="E66" s="101">
        <v>37</v>
      </c>
      <c r="F66" s="101">
        <v>200</v>
      </c>
      <c r="G66" s="102">
        <f t="shared" si="27"/>
        <v>7400</v>
      </c>
      <c r="O66" s="96">
        <v>2</v>
      </c>
      <c r="AA66" s="69">
        <v>12</v>
      </c>
      <c r="AB66" s="69">
        <v>0</v>
      </c>
      <c r="AC66" s="69">
        <v>43</v>
      </c>
      <c r="AZ66" s="69">
        <v>2</v>
      </c>
      <c r="BA66" s="69">
        <f t="shared" si="28"/>
        <v>0</v>
      </c>
      <c r="BB66" s="69">
        <f t="shared" si="29"/>
        <v>7400</v>
      </c>
      <c r="BC66" s="69">
        <f t="shared" si="30"/>
        <v>0</v>
      </c>
      <c r="BD66" s="69">
        <f t="shared" si="31"/>
        <v>0</v>
      </c>
      <c r="BE66" s="69">
        <f t="shared" si="32"/>
        <v>0</v>
      </c>
      <c r="CZ66" s="69">
        <v>5.2199999999999998E-3</v>
      </c>
    </row>
    <row r="67" spans="1:104">
      <c r="A67" s="97">
        <v>47</v>
      </c>
      <c r="B67" s="98"/>
      <c r="C67" s="99" t="s">
        <v>120</v>
      </c>
      <c r="D67" s="100" t="s">
        <v>64</v>
      </c>
      <c r="E67" s="101">
        <v>24</v>
      </c>
      <c r="F67" s="101">
        <v>240</v>
      </c>
      <c r="G67" s="102">
        <f t="shared" si="27"/>
        <v>5760</v>
      </c>
      <c r="O67" s="96">
        <v>2</v>
      </c>
      <c r="AA67" s="69">
        <v>12</v>
      </c>
      <c r="AB67" s="69">
        <v>0</v>
      </c>
      <c r="AC67" s="69">
        <v>43</v>
      </c>
      <c r="AZ67" s="69">
        <v>2</v>
      </c>
      <c r="BA67" s="69">
        <f t="shared" ref="BA67:BA68" si="33">IF(AZ67=1,G67,0)</f>
        <v>0</v>
      </c>
      <c r="BB67" s="69">
        <f t="shared" ref="BB67:BB68" si="34">IF(AZ67=2,G67,0)</f>
        <v>5760</v>
      </c>
      <c r="BC67" s="69">
        <f t="shared" ref="BC67:BC68" si="35">IF(AZ67=3,G67,0)</f>
        <v>0</v>
      </c>
      <c r="BD67" s="69">
        <f t="shared" ref="BD67:BD68" si="36">IF(AZ67=4,G67,0)</f>
        <v>0</v>
      </c>
      <c r="BE67" s="69">
        <f t="shared" ref="BE67:BE68" si="37">IF(AZ67=5,G67,0)</f>
        <v>0</v>
      </c>
      <c r="CZ67" s="69">
        <v>5.2199999999999998E-3</v>
      </c>
    </row>
    <row r="68" spans="1:104">
      <c r="A68" s="97">
        <v>48</v>
      </c>
      <c r="B68" s="98"/>
      <c r="C68" s="99" t="s">
        <v>121</v>
      </c>
      <c r="D68" s="100" t="s">
        <v>64</v>
      </c>
      <c r="E68" s="101">
        <v>14</v>
      </c>
      <c r="F68" s="101">
        <v>310</v>
      </c>
      <c r="G68" s="102">
        <f t="shared" si="27"/>
        <v>4340</v>
      </c>
      <c r="O68" s="96">
        <v>2</v>
      </c>
      <c r="AA68" s="69">
        <v>12</v>
      </c>
      <c r="AB68" s="69">
        <v>0</v>
      </c>
      <c r="AC68" s="69">
        <v>43</v>
      </c>
      <c r="AZ68" s="69">
        <v>2</v>
      </c>
      <c r="BA68" s="69">
        <f t="shared" si="33"/>
        <v>0</v>
      </c>
      <c r="BB68" s="69">
        <f t="shared" si="34"/>
        <v>4340</v>
      </c>
      <c r="BC68" s="69">
        <f t="shared" si="35"/>
        <v>0</v>
      </c>
      <c r="BD68" s="69">
        <f t="shared" si="36"/>
        <v>0</v>
      </c>
      <c r="BE68" s="69">
        <f t="shared" si="37"/>
        <v>0</v>
      </c>
      <c r="CZ68" s="69">
        <v>5.2199999999999998E-3</v>
      </c>
    </row>
    <row r="69" spans="1:104">
      <c r="A69" s="97">
        <v>49</v>
      </c>
      <c r="B69" s="98"/>
      <c r="C69" s="99" t="s">
        <v>122</v>
      </c>
      <c r="D69" s="100" t="s">
        <v>64</v>
      </c>
      <c r="E69" s="101">
        <v>7</v>
      </c>
      <c r="F69" s="101">
        <v>370</v>
      </c>
      <c r="G69" s="102">
        <f t="shared" si="27"/>
        <v>2590</v>
      </c>
      <c r="O69" s="96">
        <v>2</v>
      </c>
      <c r="AA69" s="69">
        <v>12</v>
      </c>
      <c r="AB69" s="69">
        <v>0</v>
      </c>
      <c r="AC69" s="69">
        <v>43</v>
      </c>
      <c r="AZ69" s="69">
        <v>2</v>
      </c>
      <c r="BA69" s="69">
        <f t="shared" ref="BA69" si="38">IF(AZ69=1,G69,0)</f>
        <v>0</v>
      </c>
      <c r="BB69" s="69">
        <f t="shared" ref="BB69" si="39">IF(AZ69=2,G69,0)</f>
        <v>2590</v>
      </c>
      <c r="BC69" s="69">
        <f t="shared" ref="BC69" si="40">IF(AZ69=3,G69,0)</f>
        <v>0</v>
      </c>
      <c r="BD69" s="69">
        <f t="shared" ref="BD69" si="41">IF(AZ69=4,G69,0)</f>
        <v>0</v>
      </c>
      <c r="BE69" s="69">
        <f t="shared" ref="BE69" si="42">IF(AZ69=5,G69,0)</f>
        <v>0</v>
      </c>
      <c r="CZ69" s="69">
        <v>5.2199999999999998E-3</v>
      </c>
    </row>
    <row r="70" spans="1:104">
      <c r="A70" s="97">
        <v>50</v>
      </c>
      <c r="B70" s="98"/>
      <c r="C70" s="99" t="s">
        <v>87</v>
      </c>
      <c r="D70" s="100" t="s">
        <v>64</v>
      </c>
      <c r="E70" s="101">
        <v>78</v>
      </c>
      <c r="F70" s="101">
        <v>60</v>
      </c>
      <c r="G70" s="102">
        <f t="shared" si="27"/>
        <v>4680</v>
      </c>
      <c r="O70" s="96">
        <v>2</v>
      </c>
      <c r="AA70" s="69">
        <v>12</v>
      </c>
      <c r="AB70" s="69">
        <v>0</v>
      </c>
      <c r="AC70" s="69">
        <v>44</v>
      </c>
      <c r="AZ70" s="69">
        <v>2</v>
      </c>
      <c r="BA70" s="69">
        <f t="shared" si="28"/>
        <v>0</v>
      </c>
      <c r="BB70" s="69">
        <f t="shared" si="29"/>
        <v>4680</v>
      </c>
      <c r="BC70" s="69">
        <f t="shared" si="30"/>
        <v>0</v>
      </c>
      <c r="BD70" s="69">
        <f t="shared" si="31"/>
        <v>0</v>
      </c>
      <c r="BE70" s="69">
        <f t="shared" si="32"/>
        <v>0</v>
      </c>
      <c r="CZ70" s="69">
        <v>2.7999999999999998E-4</v>
      </c>
    </row>
    <row r="71" spans="1:104">
      <c r="A71" s="97">
        <v>51</v>
      </c>
      <c r="B71" s="98"/>
      <c r="C71" s="99" t="s">
        <v>88</v>
      </c>
      <c r="D71" s="100" t="s">
        <v>64</v>
      </c>
      <c r="E71" s="101">
        <v>61</v>
      </c>
      <c r="F71" s="101">
        <v>65</v>
      </c>
      <c r="G71" s="102">
        <f t="shared" si="27"/>
        <v>3965</v>
      </c>
      <c r="O71" s="96">
        <v>2</v>
      </c>
      <c r="AA71" s="69">
        <v>12</v>
      </c>
      <c r="AB71" s="69">
        <v>0</v>
      </c>
      <c r="AC71" s="69">
        <v>45</v>
      </c>
      <c r="AZ71" s="69">
        <v>2</v>
      </c>
      <c r="BA71" s="69">
        <f t="shared" si="28"/>
        <v>0</v>
      </c>
      <c r="BB71" s="69">
        <f t="shared" si="29"/>
        <v>3965</v>
      </c>
      <c r="BC71" s="69">
        <f t="shared" si="30"/>
        <v>0</v>
      </c>
      <c r="BD71" s="69">
        <f t="shared" si="31"/>
        <v>0</v>
      </c>
      <c r="BE71" s="69">
        <f t="shared" si="32"/>
        <v>0</v>
      </c>
      <c r="CZ71" s="69">
        <v>2.7999999999999998E-4</v>
      </c>
    </row>
    <row r="72" spans="1:104">
      <c r="A72" s="97">
        <v>52</v>
      </c>
      <c r="B72" s="98"/>
      <c r="C72" s="99" t="s">
        <v>89</v>
      </c>
      <c r="D72" s="100" t="s">
        <v>64</v>
      </c>
      <c r="E72" s="101">
        <v>44</v>
      </c>
      <c r="F72" s="101">
        <v>70</v>
      </c>
      <c r="G72" s="102">
        <f t="shared" si="27"/>
        <v>3080</v>
      </c>
      <c r="O72" s="96">
        <v>2</v>
      </c>
      <c r="AA72" s="69">
        <v>12</v>
      </c>
      <c r="AB72" s="69">
        <v>0</v>
      </c>
      <c r="AC72" s="69">
        <v>46</v>
      </c>
      <c r="AZ72" s="69">
        <v>2</v>
      </c>
      <c r="BA72" s="69">
        <f t="shared" si="28"/>
        <v>0</v>
      </c>
      <c r="BB72" s="69">
        <f t="shared" si="29"/>
        <v>3080</v>
      </c>
      <c r="BC72" s="69">
        <f t="shared" si="30"/>
        <v>0</v>
      </c>
      <c r="BD72" s="69">
        <f t="shared" si="31"/>
        <v>0</v>
      </c>
      <c r="BE72" s="69">
        <f t="shared" si="32"/>
        <v>0</v>
      </c>
      <c r="CZ72" s="69">
        <v>2.7999999999999998E-4</v>
      </c>
    </row>
    <row r="73" spans="1:104">
      <c r="A73" s="97">
        <v>53</v>
      </c>
      <c r="B73" s="98"/>
      <c r="C73" s="99" t="s">
        <v>90</v>
      </c>
      <c r="D73" s="100" t="s">
        <v>64</v>
      </c>
      <c r="E73" s="101">
        <v>26</v>
      </c>
      <c r="F73" s="101">
        <v>75</v>
      </c>
      <c r="G73" s="102">
        <f t="shared" si="27"/>
        <v>1950</v>
      </c>
      <c r="I73" s="122"/>
      <c r="O73" s="96">
        <v>2</v>
      </c>
      <c r="AA73" s="69">
        <v>12</v>
      </c>
      <c r="AB73" s="69">
        <v>0</v>
      </c>
      <c r="AC73" s="69">
        <v>47</v>
      </c>
      <c r="AZ73" s="69">
        <v>2</v>
      </c>
      <c r="BA73" s="69">
        <f t="shared" si="28"/>
        <v>0</v>
      </c>
      <c r="BB73" s="69">
        <f t="shared" si="29"/>
        <v>1950</v>
      </c>
      <c r="BC73" s="69">
        <f t="shared" si="30"/>
        <v>0</v>
      </c>
      <c r="BD73" s="69">
        <f t="shared" si="31"/>
        <v>0</v>
      </c>
      <c r="BE73" s="69">
        <f t="shared" si="32"/>
        <v>0</v>
      </c>
      <c r="CZ73" s="69">
        <v>2.9999999999999997E-4</v>
      </c>
    </row>
    <row r="74" spans="1:104">
      <c r="A74" s="97">
        <v>54</v>
      </c>
      <c r="B74" s="98"/>
      <c r="C74" s="99" t="s">
        <v>91</v>
      </c>
      <c r="D74" s="100" t="s">
        <v>64</v>
      </c>
      <c r="E74" s="101">
        <v>24</v>
      </c>
      <c r="F74" s="101">
        <v>80</v>
      </c>
      <c r="G74" s="102">
        <f t="shared" si="27"/>
        <v>1920</v>
      </c>
      <c r="I74" s="122"/>
      <c r="O74" s="96">
        <v>2</v>
      </c>
      <c r="AA74" s="69">
        <v>12</v>
      </c>
      <c r="AB74" s="69">
        <v>0</v>
      </c>
      <c r="AC74" s="69">
        <v>48</v>
      </c>
      <c r="AZ74" s="69">
        <v>2</v>
      </c>
      <c r="BA74" s="69">
        <f t="shared" si="28"/>
        <v>0</v>
      </c>
      <c r="BB74" s="69">
        <f t="shared" si="29"/>
        <v>1920</v>
      </c>
      <c r="BC74" s="69">
        <f t="shared" si="30"/>
        <v>0</v>
      </c>
      <c r="BD74" s="69">
        <f t="shared" si="31"/>
        <v>0</v>
      </c>
      <c r="BE74" s="69">
        <f t="shared" si="32"/>
        <v>0</v>
      </c>
      <c r="CZ74" s="69">
        <v>2.9999999999999997E-4</v>
      </c>
    </row>
    <row r="75" spans="1:104" ht="22.5">
      <c r="A75" s="97">
        <v>55</v>
      </c>
      <c r="B75" s="98"/>
      <c r="C75" s="99" t="s">
        <v>92</v>
      </c>
      <c r="D75" s="100" t="s">
        <v>64</v>
      </c>
      <c r="E75" s="101">
        <v>173</v>
      </c>
      <c r="F75" s="101">
        <v>19</v>
      </c>
      <c r="G75" s="102">
        <f t="shared" si="27"/>
        <v>3287</v>
      </c>
      <c r="O75" s="96">
        <v>2</v>
      </c>
      <c r="AA75" s="69">
        <v>12</v>
      </c>
      <c r="AB75" s="69">
        <v>0</v>
      </c>
      <c r="AC75" s="69">
        <v>51</v>
      </c>
      <c r="AZ75" s="69">
        <v>2</v>
      </c>
      <c r="BA75" s="69">
        <f t="shared" si="28"/>
        <v>0</v>
      </c>
      <c r="BB75" s="69">
        <f t="shared" si="29"/>
        <v>3287</v>
      </c>
      <c r="BC75" s="69">
        <f t="shared" si="30"/>
        <v>0</v>
      </c>
      <c r="BD75" s="69">
        <f t="shared" si="31"/>
        <v>0</v>
      </c>
      <c r="BE75" s="69">
        <f t="shared" si="32"/>
        <v>0</v>
      </c>
      <c r="CZ75" s="69">
        <v>0</v>
      </c>
    </row>
    <row r="76" spans="1:104" ht="22.5">
      <c r="A76" s="97">
        <v>56</v>
      </c>
      <c r="B76" s="98"/>
      <c r="C76" s="99" t="s">
        <v>93</v>
      </c>
      <c r="D76" s="100" t="s">
        <v>64</v>
      </c>
      <c r="E76" s="101">
        <v>50</v>
      </c>
      <c r="F76" s="101">
        <v>21</v>
      </c>
      <c r="G76" s="102">
        <f t="shared" si="27"/>
        <v>1050</v>
      </c>
      <c r="O76" s="96">
        <v>2</v>
      </c>
      <c r="AA76" s="69">
        <v>12</v>
      </c>
      <c r="AB76" s="69">
        <v>0</v>
      </c>
      <c r="AC76" s="69">
        <v>52</v>
      </c>
      <c r="AZ76" s="69">
        <v>2</v>
      </c>
      <c r="BA76" s="69">
        <f t="shared" si="28"/>
        <v>0</v>
      </c>
      <c r="BB76" s="69">
        <f t="shared" si="29"/>
        <v>1050</v>
      </c>
      <c r="BC76" s="69">
        <f t="shared" si="30"/>
        <v>0</v>
      </c>
      <c r="BD76" s="69">
        <f t="shared" si="31"/>
        <v>0</v>
      </c>
      <c r="BE76" s="69">
        <f t="shared" si="32"/>
        <v>0</v>
      </c>
      <c r="CZ76" s="69">
        <v>0</v>
      </c>
    </row>
    <row r="77" spans="1:104" ht="22.5">
      <c r="A77" s="97">
        <v>57</v>
      </c>
      <c r="B77" s="117"/>
      <c r="C77" s="118" t="s">
        <v>124</v>
      </c>
      <c r="D77" s="119" t="s">
        <v>64</v>
      </c>
      <c r="E77" s="120">
        <v>38</v>
      </c>
      <c r="F77" s="120">
        <v>12</v>
      </c>
      <c r="G77" s="102">
        <f t="shared" si="27"/>
        <v>456</v>
      </c>
      <c r="O77" s="96"/>
    </row>
    <row r="78" spans="1:104" ht="22.5">
      <c r="A78" s="97">
        <v>58</v>
      </c>
      <c r="B78" s="117"/>
      <c r="C78" s="118" t="s">
        <v>125</v>
      </c>
      <c r="D78" s="119" t="s">
        <v>64</v>
      </c>
      <c r="E78" s="120">
        <v>24</v>
      </c>
      <c r="F78" s="120">
        <v>14</v>
      </c>
      <c r="G78" s="102">
        <f t="shared" si="27"/>
        <v>336</v>
      </c>
      <c r="H78" s="122"/>
      <c r="O78" s="96"/>
    </row>
    <row r="79" spans="1:104" ht="22.5">
      <c r="A79" s="97">
        <v>59</v>
      </c>
      <c r="B79" s="117"/>
      <c r="C79" s="118" t="s">
        <v>180</v>
      </c>
      <c r="D79" s="119" t="s">
        <v>64</v>
      </c>
      <c r="E79" s="120">
        <v>15</v>
      </c>
      <c r="F79" s="120">
        <v>16</v>
      </c>
      <c r="G79" s="102">
        <f t="shared" si="27"/>
        <v>240</v>
      </c>
      <c r="H79" s="122"/>
      <c r="O79" s="96"/>
    </row>
    <row r="80" spans="1:104" ht="22.5">
      <c r="A80" s="97">
        <v>60</v>
      </c>
      <c r="B80" s="117"/>
      <c r="C80" s="118" t="s">
        <v>126</v>
      </c>
      <c r="D80" s="119" t="s">
        <v>64</v>
      </c>
      <c r="E80" s="120">
        <v>20</v>
      </c>
      <c r="F80" s="120">
        <v>20</v>
      </c>
      <c r="G80" s="102">
        <f t="shared" si="27"/>
        <v>400</v>
      </c>
      <c r="O80" s="96"/>
    </row>
    <row r="81" spans="1:104" ht="33.75">
      <c r="A81" s="97">
        <v>61</v>
      </c>
      <c r="B81" s="117"/>
      <c r="C81" s="118" t="s">
        <v>127</v>
      </c>
      <c r="D81" s="119" t="s">
        <v>64</v>
      </c>
      <c r="E81" s="120">
        <v>12</v>
      </c>
      <c r="F81" s="120">
        <v>35</v>
      </c>
      <c r="G81" s="102">
        <f t="shared" si="27"/>
        <v>420</v>
      </c>
      <c r="H81" s="122"/>
      <c r="O81" s="96"/>
    </row>
    <row r="82" spans="1:104" ht="33.75">
      <c r="A82" s="97">
        <v>62</v>
      </c>
      <c r="B82" s="117"/>
      <c r="C82" s="118" t="s">
        <v>128</v>
      </c>
      <c r="D82" s="119" t="s">
        <v>64</v>
      </c>
      <c r="E82" s="120">
        <v>17</v>
      </c>
      <c r="F82" s="120">
        <v>40</v>
      </c>
      <c r="G82" s="102">
        <f t="shared" si="27"/>
        <v>680</v>
      </c>
      <c r="O82" s="96"/>
    </row>
    <row r="83" spans="1:104" ht="33.75">
      <c r="A83" s="97">
        <v>63</v>
      </c>
      <c r="B83" s="117"/>
      <c r="C83" s="118" t="s">
        <v>129</v>
      </c>
      <c r="D83" s="119" t="s">
        <v>64</v>
      </c>
      <c r="E83" s="120">
        <v>40</v>
      </c>
      <c r="F83" s="120">
        <v>22</v>
      </c>
      <c r="G83" s="102">
        <f t="shared" si="27"/>
        <v>880</v>
      </c>
      <c r="O83" s="96"/>
    </row>
    <row r="84" spans="1:104" ht="33.75">
      <c r="A84" s="97">
        <v>64</v>
      </c>
      <c r="B84" s="117"/>
      <c r="C84" s="118" t="s">
        <v>130</v>
      </c>
      <c r="D84" s="119" t="s">
        <v>64</v>
      </c>
      <c r="E84" s="120">
        <v>37</v>
      </c>
      <c r="F84" s="120">
        <v>25</v>
      </c>
      <c r="G84" s="102">
        <f t="shared" si="27"/>
        <v>925</v>
      </c>
      <c r="I84" s="122"/>
      <c r="O84" s="96"/>
    </row>
    <row r="85" spans="1:104" ht="33.75">
      <c r="A85" s="97">
        <v>65</v>
      </c>
      <c r="B85" s="117"/>
      <c r="C85" s="118" t="s">
        <v>131</v>
      </c>
      <c r="D85" s="119" t="s">
        <v>64</v>
      </c>
      <c r="E85" s="120">
        <v>24</v>
      </c>
      <c r="F85" s="120">
        <v>28</v>
      </c>
      <c r="G85" s="102">
        <f t="shared" si="27"/>
        <v>672</v>
      </c>
      <c r="O85" s="96"/>
    </row>
    <row r="86" spans="1:104" ht="33.75">
      <c r="A86" s="97">
        <v>66</v>
      </c>
      <c r="B86" s="117"/>
      <c r="C86" s="118" t="s">
        <v>132</v>
      </c>
      <c r="D86" s="119" t="s">
        <v>64</v>
      </c>
      <c r="E86" s="120">
        <v>14</v>
      </c>
      <c r="F86" s="120">
        <v>50</v>
      </c>
      <c r="G86" s="102">
        <f t="shared" si="27"/>
        <v>700</v>
      </c>
      <c r="H86" s="122"/>
      <c r="O86" s="96"/>
    </row>
    <row r="87" spans="1:104" ht="33.75">
      <c r="A87" s="97">
        <v>67</v>
      </c>
      <c r="B87" s="117"/>
      <c r="C87" s="118" t="s">
        <v>133</v>
      </c>
      <c r="D87" s="119" t="s">
        <v>64</v>
      </c>
      <c r="E87" s="120">
        <v>7</v>
      </c>
      <c r="F87" s="120">
        <v>55</v>
      </c>
      <c r="G87" s="102">
        <f t="shared" si="27"/>
        <v>385</v>
      </c>
      <c r="O87" s="96"/>
    </row>
    <row r="88" spans="1:104">
      <c r="A88" s="97">
        <v>68</v>
      </c>
      <c r="B88" s="98"/>
      <c r="C88" s="99" t="s">
        <v>94</v>
      </c>
      <c r="D88" s="100" t="s">
        <v>60</v>
      </c>
      <c r="E88" s="101">
        <v>3</v>
      </c>
      <c r="F88" s="101">
        <v>140</v>
      </c>
      <c r="G88" s="102">
        <f t="shared" si="27"/>
        <v>420</v>
      </c>
      <c r="O88" s="96">
        <v>2</v>
      </c>
      <c r="AA88" s="69">
        <v>12</v>
      </c>
      <c r="AB88" s="69">
        <v>0</v>
      </c>
      <c r="AC88" s="69">
        <v>54</v>
      </c>
      <c r="AZ88" s="69">
        <v>2</v>
      </c>
      <c r="BA88" s="69">
        <f t="shared" ref="BA88:BA115" si="43">IF(AZ88=1,G88,0)</f>
        <v>0</v>
      </c>
      <c r="BB88" s="69">
        <f t="shared" ref="BB88:BB115" si="44">IF(AZ88=2,G88,0)</f>
        <v>420</v>
      </c>
      <c r="BC88" s="69">
        <f t="shared" ref="BC88:BC115" si="45">IF(AZ88=3,G88,0)</f>
        <v>0</v>
      </c>
      <c r="BD88" s="69">
        <f t="shared" ref="BD88:BD115" si="46">IF(AZ88=4,G88,0)</f>
        <v>0</v>
      </c>
      <c r="BE88" s="69">
        <f t="shared" ref="BE88:BE115" si="47">IF(AZ88=5,G88,0)</f>
        <v>0</v>
      </c>
      <c r="CZ88" s="69">
        <v>4.0999999999999999E-4</v>
      </c>
    </row>
    <row r="89" spans="1:104">
      <c r="A89" s="97">
        <v>69</v>
      </c>
      <c r="B89" s="98"/>
      <c r="C89" s="99" t="s">
        <v>95</v>
      </c>
      <c r="D89" s="100" t="s">
        <v>60</v>
      </c>
      <c r="E89" s="101">
        <v>2</v>
      </c>
      <c r="F89" s="101">
        <v>50</v>
      </c>
      <c r="G89" s="102">
        <f t="shared" si="27"/>
        <v>100</v>
      </c>
      <c r="O89" s="96">
        <v>2</v>
      </c>
      <c r="AA89" s="69">
        <v>12</v>
      </c>
      <c r="AB89" s="69">
        <v>0</v>
      </c>
      <c r="AC89" s="69">
        <v>55</v>
      </c>
      <c r="AZ89" s="69">
        <v>2</v>
      </c>
      <c r="BA89" s="69">
        <f t="shared" si="43"/>
        <v>0</v>
      </c>
      <c r="BB89" s="69">
        <f t="shared" si="44"/>
        <v>100</v>
      </c>
      <c r="BC89" s="69">
        <f t="shared" si="45"/>
        <v>0</v>
      </c>
      <c r="BD89" s="69">
        <f t="shared" si="46"/>
        <v>0</v>
      </c>
      <c r="BE89" s="69">
        <f t="shared" si="47"/>
        <v>0</v>
      </c>
      <c r="CZ89" s="69">
        <v>2.0000000000000002E-5</v>
      </c>
    </row>
    <row r="90" spans="1:104">
      <c r="A90" s="97">
        <v>70</v>
      </c>
      <c r="B90" s="98"/>
      <c r="C90" s="99" t="s">
        <v>134</v>
      </c>
      <c r="D90" s="100" t="s">
        <v>60</v>
      </c>
      <c r="E90" s="101">
        <v>15</v>
      </c>
      <c r="F90" s="101">
        <v>55</v>
      </c>
      <c r="G90" s="102">
        <f t="shared" si="27"/>
        <v>825</v>
      </c>
      <c r="O90" s="96">
        <v>2</v>
      </c>
      <c r="AA90" s="69">
        <v>12</v>
      </c>
      <c r="AB90" s="69">
        <v>0</v>
      </c>
      <c r="AC90" s="69">
        <v>56</v>
      </c>
      <c r="AZ90" s="69">
        <v>2</v>
      </c>
      <c r="BA90" s="69">
        <f t="shared" ref="BA90" si="48">IF(AZ90=1,G90,0)</f>
        <v>0</v>
      </c>
      <c r="BB90" s="69">
        <f t="shared" ref="BB90" si="49">IF(AZ90=2,G90,0)</f>
        <v>825</v>
      </c>
      <c r="BC90" s="69">
        <f t="shared" ref="BC90" si="50">IF(AZ90=3,G90,0)</f>
        <v>0</v>
      </c>
      <c r="BD90" s="69">
        <f t="shared" ref="BD90" si="51">IF(AZ90=4,G90,0)</f>
        <v>0</v>
      </c>
      <c r="BE90" s="69">
        <f t="shared" ref="BE90" si="52">IF(AZ90=5,G90,0)</f>
        <v>0</v>
      </c>
      <c r="CZ90" s="69">
        <v>2.0000000000000002E-5</v>
      </c>
    </row>
    <row r="91" spans="1:104">
      <c r="A91" s="97">
        <v>71</v>
      </c>
      <c r="B91" s="98"/>
      <c r="C91" s="99" t="s">
        <v>96</v>
      </c>
      <c r="D91" s="100" t="s">
        <v>60</v>
      </c>
      <c r="E91" s="101">
        <v>8</v>
      </c>
      <c r="F91" s="101">
        <v>60</v>
      </c>
      <c r="G91" s="102">
        <f t="shared" si="27"/>
        <v>480</v>
      </c>
      <c r="O91" s="96">
        <v>2</v>
      </c>
      <c r="AA91" s="69">
        <v>12</v>
      </c>
      <c r="AB91" s="69">
        <v>0</v>
      </c>
      <c r="AC91" s="69">
        <v>56</v>
      </c>
      <c r="AZ91" s="69">
        <v>2</v>
      </c>
      <c r="BA91" s="69">
        <f t="shared" si="43"/>
        <v>0</v>
      </c>
      <c r="BB91" s="69">
        <f t="shared" si="44"/>
        <v>480</v>
      </c>
      <c r="BC91" s="69">
        <f t="shared" si="45"/>
        <v>0</v>
      </c>
      <c r="BD91" s="69">
        <f t="shared" si="46"/>
        <v>0</v>
      </c>
      <c r="BE91" s="69">
        <f t="shared" si="47"/>
        <v>0</v>
      </c>
      <c r="CZ91" s="69">
        <v>2.0000000000000002E-5</v>
      </c>
    </row>
    <row r="92" spans="1:104">
      <c r="A92" s="97">
        <v>72</v>
      </c>
      <c r="B92" s="98"/>
      <c r="C92" s="99" t="s">
        <v>97</v>
      </c>
      <c r="D92" s="100" t="s">
        <v>60</v>
      </c>
      <c r="E92" s="101">
        <v>7</v>
      </c>
      <c r="F92" s="101">
        <v>70</v>
      </c>
      <c r="G92" s="102">
        <f t="shared" si="27"/>
        <v>490</v>
      </c>
      <c r="O92" s="96">
        <v>2</v>
      </c>
      <c r="AA92" s="69">
        <v>12</v>
      </c>
      <c r="AB92" s="69">
        <v>0</v>
      </c>
      <c r="AC92" s="69">
        <v>58</v>
      </c>
      <c r="AZ92" s="69">
        <v>2</v>
      </c>
      <c r="BA92" s="69">
        <f t="shared" si="43"/>
        <v>0</v>
      </c>
      <c r="BB92" s="69">
        <f t="shared" si="44"/>
        <v>490</v>
      </c>
      <c r="BC92" s="69">
        <f t="shared" si="45"/>
        <v>0</v>
      </c>
      <c r="BD92" s="69">
        <f t="shared" si="46"/>
        <v>0</v>
      </c>
      <c r="BE92" s="69">
        <f t="shared" si="47"/>
        <v>0</v>
      </c>
      <c r="CZ92" s="69">
        <v>2.0000000000000002E-5</v>
      </c>
    </row>
    <row r="93" spans="1:104" ht="22.5">
      <c r="A93" s="97">
        <v>73</v>
      </c>
      <c r="B93" s="98"/>
      <c r="C93" s="99" t="s">
        <v>181</v>
      </c>
      <c r="D93" s="100" t="s">
        <v>60</v>
      </c>
      <c r="E93" s="101">
        <v>1</v>
      </c>
      <c r="F93" s="101">
        <v>360</v>
      </c>
      <c r="G93" s="102">
        <f t="shared" si="27"/>
        <v>360</v>
      </c>
      <c r="O93" s="96">
        <v>2</v>
      </c>
      <c r="AA93" s="69">
        <v>12</v>
      </c>
      <c r="AB93" s="69">
        <v>0</v>
      </c>
      <c r="AC93" s="69">
        <v>60</v>
      </c>
      <c r="AZ93" s="69">
        <v>2</v>
      </c>
      <c r="BA93" s="69">
        <f t="shared" si="43"/>
        <v>0</v>
      </c>
      <c r="BB93" s="69">
        <f t="shared" si="44"/>
        <v>360</v>
      </c>
      <c r="BC93" s="69">
        <f t="shared" si="45"/>
        <v>0</v>
      </c>
      <c r="BD93" s="69">
        <f t="shared" si="46"/>
        <v>0</v>
      </c>
      <c r="BE93" s="69">
        <f t="shared" si="47"/>
        <v>0</v>
      </c>
      <c r="CZ93" s="69">
        <v>1.64E-3</v>
      </c>
    </row>
    <row r="94" spans="1:104">
      <c r="A94" s="97">
        <v>74</v>
      </c>
      <c r="B94" s="98"/>
      <c r="C94" s="99" t="s">
        <v>98</v>
      </c>
      <c r="D94" s="100" t="s">
        <v>64</v>
      </c>
      <c r="E94" s="101">
        <v>238</v>
      </c>
      <c r="F94" s="101">
        <v>13</v>
      </c>
      <c r="G94" s="102">
        <f t="shared" si="27"/>
        <v>3094</v>
      </c>
      <c r="O94" s="96">
        <v>2</v>
      </c>
      <c r="AA94" s="69">
        <v>12</v>
      </c>
      <c r="AB94" s="69">
        <v>0</v>
      </c>
      <c r="AC94" s="69">
        <v>62</v>
      </c>
      <c r="AZ94" s="69">
        <v>2</v>
      </c>
      <c r="BA94" s="69">
        <f t="shared" si="43"/>
        <v>0</v>
      </c>
      <c r="BB94" s="69">
        <f t="shared" si="44"/>
        <v>3094</v>
      </c>
      <c r="BC94" s="69">
        <f t="shared" si="45"/>
        <v>0</v>
      </c>
      <c r="BD94" s="69">
        <f t="shared" si="46"/>
        <v>0</v>
      </c>
      <c r="BE94" s="69">
        <f t="shared" si="47"/>
        <v>0</v>
      </c>
      <c r="CZ94" s="69">
        <v>1.8000000000000001E-4</v>
      </c>
    </row>
    <row r="95" spans="1:104">
      <c r="A95" s="97">
        <v>75</v>
      </c>
      <c r="B95" s="98"/>
      <c r="C95" s="99" t="s">
        <v>99</v>
      </c>
      <c r="D95" s="100" t="s">
        <v>64</v>
      </c>
      <c r="E95" s="101">
        <v>238</v>
      </c>
      <c r="F95" s="101">
        <v>15</v>
      </c>
      <c r="G95" s="102">
        <f t="shared" si="27"/>
        <v>3570</v>
      </c>
      <c r="O95" s="96">
        <v>2</v>
      </c>
      <c r="AA95" s="69">
        <v>12</v>
      </c>
      <c r="AB95" s="69">
        <v>0</v>
      </c>
      <c r="AC95" s="69">
        <v>64</v>
      </c>
      <c r="AZ95" s="69">
        <v>2</v>
      </c>
      <c r="BA95" s="69">
        <f t="shared" si="43"/>
        <v>0</v>
      </c>
      <c r="BB95" s="69">
        <f t="shared" si="44"/>
        <v>3570</v>
      </c>
      <c r="BC95" s="69">
        <f t="shared" si="45"/>
        <v>0</v>
      </c>
      <c r="BD95" s="69">
        <f t="shared" si="46"/>
        <v>0</v>
      </c>
      <c r="BE95" s="69">
        <f t="shared" si="47"/>
        <v>0</v>
      </c>
      <c r="CZ95" s="69">
        <v>1.0000000000000001E-5</v>
      </c>
    </row>
    <row r="96" spans="1:104">
      <c r="A96" s="97">
        <v>76</v>
      </c>
      <c r="B96" s="117"/>
      <c r="C96" s="123" t="s">
        <v>135</v>
      </c>
      <c r="D96" s="119" t="s">
        <v>60</v>
      </c>
      <c r="E96" s="120">
        <v>2</v>
      </c>
      <c r="F96" s="120">
        <v>85</v>
      </c>
      <c r="G96" s="102">
        <f t="shared" si="27"/>
        <v>170</v>
      </c>
      <c r="N96" s="96">
        <v>2</v>
      </c>
      <c r="Z96" s="69">
        <v>3</v>
      </c>
      <c r="AA96" s="69">
        <v>7</v>
      </c>
      <c r="AB96" s="69">
        <v>5510000002</v>
      </c>
      <c r="AY96" s="69">
        <v>2</v>
      </c>
      <c r="AZ96" s="69">
        <f t="shared" ref="AZ96:AZ105" si="53">IF(AY96=1,G96,0)</f>
        <v>0</v>
      </c>
      <c r="BA96" s="69">
        <f t="shared" ref="BA96:BA105" si="54">IF(AY96=2,G96,0)</f>
        <v>170</v>
      </c>
      <c r="BB96" s="69">
        <f t="shared" ref="BB96:BB105" si="55">IF(AY96=3,G96,0)</f>
        <v>0</v>
      </c>
      <c r="BC96" s="69">
        <f t="shared" ref="BC96:BC105" si="56">IF(AY96=4,G96,0)</f>
        <v>0</v>
      </c>
      <c r="BD96" s="69">
        <f t="shared" ref="BD96:BD105" si="57">IF(AY96=5,G96,0)</f>
        <v>0</v>
      </c>
      <c r="CY96" s="69">
        <v>1E-3</v>
      </c>
    </row>
    <row r="97" spans="1:104">
      <c r="A97" s="97">
        <v>77</v>
      </c>
      <c r="B97" s="117"/>
      <c r="C97" s="123" t="s">
        <v>136</v>
      </c>
      <c r="D97" s="119" t="s">
        <v>60</v>
      </c>
      <c r="E97" s="120">
        <v>12</v>
      </c>
      <c r="F97" s="120">
        <v>90</v>
      </c>
      <c r="G97" s="102">
        <f t="shared" si="27"/>
        <v>1080</v>
      </c>
      <c r="N97" s="96">
        <v>2</v>
      </c>
      <c r="Z97" s="69">
        <v>3</v>
      </c>
      <c r="AA97" s="69">
        <v>7</v>
      </c>
      <c r="AB97" s="69">
        <v>5510000002</v>
      </c>
      <c r="AY97" s="69">
        <v>2</v>
      </c>
      <c r="AZ97" s="69">
        <f t="shared" si="53"/>
        <v>0</v>
      </c>
      <c r="BA97" s="69">
        <f t="shared" si="54"/>
        <v>1080</v>
      </c>
      <c r="BB97" s="69">
        <f t="shared" si="55"/>
        <v>0</v>
      </c>
      <c r="BC97" s="69">
        <f t="shared" si="56"/>
        <v>0</v>
      </c>
      <c r="BD97" s="69">
        <f t="shared" si="57"/>
        <v>0</v>
      </c>
      <c r="CY97" s="69">
        <v>1E-3</v>
      </c>
    </row>
    <row r="98" spans="1:104">
      <c r="A98" s="97">
        <v>78</v>
      </c>
      <c r="B98" s="117"/>
      <c r="C98" s="123" t="s">
        <v>137</v>
      </c>
      <c r="D98" s="119" t="s">
        <v>60</v>
      </c>
      <c r="E98" s="120">
        <v>7</v>
      </c>
      <c r="F98" s="120">
        <v>115</v>
      </c>
      <c r="G98" s="102">
        <f t="shared" si="27"/>
        <v>805</v>
      </c>
      <c r="N98" s="96">
        <v>2</v>
      </c>
      <c r="Z98" s="69">
        <v>3</v>
      </c>
      <c r="AA98" s="69">
        <v>7</v>
      </c>
      <c r="AB98" s="69">
        <v>5510000002</v>
      </c>
      <c r="AY98" s="69">
        <v>2</v>
      </c>
      <c r="AZ98" s="69">
        <f t="shared" si="53"/>
        <v>0</v>
      </c>
      <c r="BA98" s="69">
        <f t="shared" si="54"/>
        <v>805</v>
      </c>
      <c r="BB98" s="69">
        <f t="shared" si="55"/>
        <v>0</v>
      </c>
      <c r="BC98" s="69">
        <f t="shared" si="56"/>
        <v>0</v>
      </c>
      <c r="BD98" s="69">
        <f t="shared" si="57"/>
        <v>0</v>
      </c>
      <c r="CY98" s="69">
        <v>1E-3</v>
      </c>
    </row>
    <row r="99" spans="1:104">
      <c r="A99" s="97">
        <v>79</v>
      </c>
      <c r="B99" s="117"/>
      <c r="C99" s="123" t="s">
        <v>148</v>
      </c>
      <c r="D99" s="119" t="s">
        <v>60</v>
      </c>
      <c r="E99" s="120">
        <v>5</v>
      </c>
      <c r="F99" s="120">
        <v>210</v>
      </c>
      <c r="G99" s="102">
        <f t="shared" si="27"/>
        <v>1050</v>
      </c>
      <c r="N99" s="96">
        <v>2</v>
      </c>
      <c r="Z99" s="69">
        <v>3</v>
      </c>
      <c r="AA99" s="69">
        <v>7</v>
      </c>
      <c r="AB99" s="69">
        <v>5510000005</v>
      </c>
      <c r="AY99" s="69">
        <v>2</v>
      </c>
      <c r="AZ99" s="69">
        <f t="shared" si="53"/>
        <v>0</v>
      </c>
      <c r="BA99" s="69">
        <f t="shared" si="54"/>
        <v>1050</v>
      </c>
      <c r="BB99" s="69">
        <f t="shared" si="55"/>
        <v>0</v>
      </c>
      <c r="BC99" s="69">
        <f t="shared" si="56"/>
        <v>0</v>
      </c>
      <c r="BD99" s="69">
        <f t="shared" si="57"/>
        <v>0</v>
      </c>
      <c r="CY99" s="69">
        <v>1E-3</v>
      </c>
    </row>
    <row r="100" spans="1:104">
      <c r="A100" s="97">
        <v>80</v>
      </c>
      <c r="B100" s="117"/>
      <c r="C100" s="123" t="s">
        <v>138</v>
      </c>
      <c r="D100" s="119" t="s">
        <v>60</v>
      </c>
      <c r="E100" s="120">
        <v>1</v>
      </c>
      <c r="F100" s="101">
        <v>380</v>
      </c>
      <c r="G100" s="102">
        <f t="shared" si="27"/>
        <v>380</v>
      </c>
      <c r="N100" s="96">
        <v>2</v>
      </c>
      <c r="Z100" s="69">
        <v>3</v>
      </c>
      <c r="AA100" s="69">
        <v>7</v>
      </c>
      <c r="AB100" s="69">
        <v>5510000005</v>
      </c>
      <c r="AY100" s="69">
        <v>2</v>
      </c>
      <c r="AZ100" s="69">
        <f t="shared" si="53"/>
        <v>0</v>
      </c>
      <c r="BA100" s="69">
        <f t="shared" si="54"/>
        <v>380</v>
      </c>
      <c r="BB100" s="69">
        <f t="shared" si="55"/>
        <v>0</v>
      </c>
      <c r="BC100" s="69">
        <f t="shared" si="56"/>
        <v>0</v>
      </c>
      <c r="BD100" s="69">
        <f t="shared" si="57"/>
        <v>0</v>
      </c>
      <c r="CY100" s="69">
        <v>1E-3</v>
      </c>
    </row>
    <row r="101" spans="1:104">
      <c r="A101" s="97">
        <v>81</v>
      </c>
      <c r="B101" s="117"/>
      <c r="C101" s="123" t="s">
        <v>139</v>
      </c>
      <c r="D101" s="119" t="s">
        <v>60</v>
      </c>
      <c r="E101" s="120">
        <v>1</v>
      </c>
      <c r="F101" s="101">
        <v>356</v>
      </c>
      <c r="G101" s="102">
        <f t="shared" si="27"/>
        <v>356</v>
      </c>
      <c r="N101" s="96">
        <v>2</v>
      </c>
      <c r="Z101" s="69">
        <v>3</v>
      </c>
      <c r="AA101" s="69">
        <v>7</v>
      </c>
      <c r="AB101" s="69">
        <v>5510000005</v>
      </c>
      <c r="AY101" s="69">
        <v>2</v>
      </c>
      <c r="AZ101" s="69">
        <f t="shared" si="53"/>
        <v>0</v>
      </c>
      <c r="BA101" s="69">
        <f t="shared" si="54"/>
        <v>356</v>
      </c>
      <c r="BB101" s="69">
        <f t="shared" si="55"/>
        <v>0</v>
      </c>
      <c r="BC101" s="69">
        <f t="shared" si="56"/>
        <v>0</v>
      </c>
      <c r="BD101" s="69">
        <f t="shared" si="57"/>
        <v>0</v>
      </c>
      <c r="CY101" s="69">
        <v>1E-3</v>
      </c>
    </row>
    <row r="102" spans="1:104">
      <c r="A102" s="97">
        <v>82</v>
      </c>
      <c r="B102" s="117"/>
      <c r="C102" s="123" t="s">
        <v>140</v>
      </c>
      <c r="D102" s="119" t="s">
        <v>60</v>
      </c>
      <c r="E102" s="120">
        <v>1</v>
      </c>
      <c r="F102" s="101">
        <v>220</v>
      </c>
      <c r="G102" s="102">
        <f t="shared" si="27"/>
        <v>220</v>
      </c>
      <c r="N102" s="96">
        <v>2</v>
      </c>
      <c r="Z102" s="69">
        <v>3</v>
      </c>
      <c r="AA102" s="69">
        <v>7</v>
      </c>
      <c r="AB102" s="69">
        <v>5510000105</v>
      </c>
      <c r="AY102" s="69">
        <v>2</v>
      </c>
      <c r="AZ102" s="69">
        <f t="shared" si="53"/>
        <v>0</v>
      </c>
      <c r="BA102" s="69">
        <f t="shared" si="54"/>
        <v>220</v>
      </c>
      <c r="BB102" s="69">
        <f t="shared" si="55"/>
        <v>0</v>
      </c>
      <c r="BC102" s="69">
        <f t="shared" si="56"/>
        <v>0</v>
      </c>
      <c r="BD102" s="69">
        <f t="shared" si="57"/>
        <v>0</v>
      </c>
      <c r="CY102" s="69">
        <v>4.2000000000000002E-4</v>
      </c>
    </row>
    <row r="103" spans="1:104">
      <c r="A103" s="97">
        <v>83</v>
      </c>
      <c r="B103" s="117"/>
      <c r="C103" s="123" t="s">
        <v>141</v>
      </c>
      <c r="D103" s="119" t="s">
        <v>60</v>
      </c>
      <c r="E103" s="120">
        <v>1</v>
      </c>
      <c r="F103" s="101">
        <v>160</v>
      </c>
      <c r="G103" s="102">
        <f t="shared" si="27"/>
        <v>160</v>
      </c>
      <c r="N103" s="96">
        <v>2</v>
      </c>
      <c r="Z103" s="69">
        <v>3</v>
      </c>
      <c r="AA103" s="69">
        <v>7</v>
      </c>
      <c r="AB103" s="69">
        <v>5510000125</v>
      </c>
      <c r="AY103" s="69">
        <v>2</v>
      </c>
      <c r="AZ103" s="69">
        <f t="shared" si="53"/>
        <v>0</v>
      </c>
      <c r="BA103" s="69">
        <f t="shared" si="54"/>
        <v>160</v>
      </c>
      <c r="BB103" s="69">
        <f t="shared" si="55"/>
        <v>0</v>
      </c>
      <c r="BC103" s="69">
        <f t="shared" si="56"/>
        <v>0</v>
      </c>
      <c r="BD103" s="69">
        <f t="shared" si="57"/>
        <v>0</v>
      </c>
      <c r="CY103" s="69">
        <v>2.0000000000000001E-4</v>
      </c>
    </row>
    <row r="104" spans="1:104">
      <c r="A104" s="97">
        <v>84</v>
      </c>
      <c r="B104" s="117"/>
      <c r="C104" s="123" t="s">
        <v>144</v>
      </c>
      <c r="D104" s="119" t="s">
        <v>60</v>
      </c>
      <c r="E104" s="120">
        <v>1</v>
      </c>
      <c r="F104" s="101">
        <v>400</v>
      </c>
      <c r="G104" s="102">
        <f t="shared" si="27"/>
        <v>400</v>
      </c>
      <c r="N104" s="96">
        <v>2</v>
      </c>
      <c r="Z104" s="69">
        <v>3</v>
      </c>
      <c r="AA104" s="69">
        <v>7</v>
      </c>
      <c r="AB104" s="69">
        <v>5510000125</v>
      </c>
      <c r="AY104" s="69">
        <v>2</v>
      </c>
      <c r="AZ104" s="69">
        <f t="shared" si="53"/>
        <v>0</v>
      </c>
      <c r="BA104" s="69">
        <f t="shared" si="54"/>
        <v>400</v>
      </c>
      <c r="BB104" s="69">
        <f t="shared" si="55"/>
        <v>0</v>
      </c>
      <c r="BC104" s="69">
        <f t="shared" si="56"/>
        <v>0</v>
      </c>
      <c r="BD104" s="69">
        <f t="shared" si="57"/>
        <v>0</v>
      </c>
      <c r="CY104" s="69">
        <v>2.0000000000000001E-4</v>
      </c>
    </row>
    <row r="105" spans="1:104">
      <c r="A105" s="97">
        <v>85</v>
      </c>
      <c r="B105" s="117"/>
      <c r="C105" s="123" t="s">
        <v>145</v>
      </c>
      <c r="D105" s="119" t="s">
        <v>60</v>
      </c>
      <c r="E105" s="120">
        <v>1</v>
      </c>
      <c r="F105" s="101">
        <v>300</v>
      </c>
      <c r="G105" s="102">
        <f t="shared" si="27"/>
        <v>300</v>
      </c>
      <c r="N105" s="96">
        <v>2</v>
      </c>
      <c r="Z105" s="69">
        <v>3</v>
      </c>
      <c r="AA105" s="69">
        <v>7</v>
      </c>
      <c r="AB105" s="69">
        <v>5510000125</v>
      </c>
      <c r="AY105" s="69">
        <v>2</v>
      </c>
      <c r="AZ105" s="69">
        <f t="shared" si="53"/>
        <v>0</v>
      </c>
      <c r="BA105" s="69">
        <f t="shared" si="54"/>
        <v>300</v>
      </c>
      <c r="BB105" s="69">
        <f t="shared" si="55"/>
        <v>0</v>
      </c>
      <c r="BC105" s="69">
        <f t="shared" si="56"/>
        <v>0</v>
      </c>
      <c r="BD105" s="69">
        <f t="shared" si="57"/>
        <v>0</v>
      </c>
      <c r="CY105" s="69">
        <v>2.0000000000000001E-4</v>
      </c>
    </row>
    <row r="106" spans="1:104">
      <c r="A106" s="97">
        <v>86</v>
      </c>
      <c r="B106" s="117"/>
      <c r="C106" s="123" t="s">
        <v>182</v>
      </c>
      <c r="D106" s="119" t="s">
        <v>60</v>
      </c>
      <c r="E106" s="120">
        <v>1</v>
      </c>
      <c r="F106" s="101">
        <v>600</v>
      </c>
      <c r="G106" s="102">
        <f t="shared" si="27"/>
        <v>600</v>
      </c>
      <c r="N106" s="96">
        <v>2</v>
      </c>
      <c r="Z106" s="69">
        <v>3</v>
      </c>
      <c r="AA106" s="69">
        <v>7</v>
      </c>
      <c r="AB106" s="69">
        <v>5510000125</v>
      </c>
      <c r="AY106" s="69">
        <v>2</v>
      </c>
      <c r="AZ106" s="69">
        <f t="shared" ref="AZ106" si="58">IF(AY106=1,G106,0)</f>
        <v>0</v>
      </c>
      <c r="BA106" s="69">
        <f t="shared" ref="BA106" si="59">IF(AY106=2,G106,0)</f>
        <v>600</v>
      </c>
      <c r="BB106" s="69">
        <f t="shared" ref="BB106" si="60">IF(AY106=3,G106,0)</f>
        <v>0</v>
      </c>
      <c r="BC106" s="69">
        <f t="shared" ref="BC106" si="61">IF(AY106=4,G106,0)</f>
        <v>0</v>
      </c>
      <c r="BD106" s="69">
        <f t="shared" ref="BD106" si="62">IF(AY106=5,G106,0)</f>
        <v>0</v>
      </c>
      <c r="CY106" s="69">
        <v>2.0000000000000001E-4</v>
      </c>
    </row>
    <row r="107" spans="1:104">
      <c r="A107" s="97">
        <v>87</v>
      </c>
      <c r="B107" s="98"/>
      <c r="C107" s="99" t="s">
        <v>142</v>
      </c>
      <c r="D107" s="100" t="s">
        <v>60</v>
      </c>
      <c r="E107" s="101">
        <v>1</v>
      </c>
      <c r="F107" s="101">
        <v>420</v>
      </c>
      <c r="G107" s="102">
        <f t="shared" si="27"/>
        <v>420</v>
      </c>
      <c r="O107" s="96">
        <v>2</v>
      </c>
      <c r="AA107" s="69">
        <v>12</v>
      </c>
      <c r="AB107" s="69">
        <v>0</v>
      </c>
      <c r="AC107" s="69">
        <v>62</v>
      </c>
      <c r="AZ107" s="69">
        <v>2</v>
      </c>
      <c r="BA107" s="69">
        <f t="shared" ref="BA107:BA108" si="63">IF(AZ107=1,G107,0)</f>
        <v>0</v>
      </c>
      <c r="BB107" s="69">
        <f t="shared" ref="BB107:BB108" si="64">IF(AZ107=2,G107,0)</f>
        <v>420</v>
      </c>
      <c r="BC107" s="69">
        <f t="shared" ref="BC107:BC108" si="65">IF(AZ107=3,G107,0)</f>
        <v>0</v>
      </c>
      <c r="BD107" s="69">
        <f t="shared" ref="BD107:BD108" si="66">IF(AZ107=4,G107,0)</f>
        <v>0</v>
      </c>
      <c r="BE107" s="69">
        <f t="shared" ref="BE107:BE108" si="67">IF(AZ107=5,G107,0)</f>
        <v>0</v>
      </c>
      <c r="CZ107" s="69">
        <v>1.8000000000000001E-4</v>
      </c>
    </row>
    <row r="108" spans="1:104" ht="22.5">
      <c r="A108" s="97">
        <v>88</v>
      </c>
      <c r="B108" s="98"/>
      <c r="C108" s="99" t="s">
        <v>183</v>
      </c>
      <c r="D108" s="100" t="s">
        <v>60</v>
      </c>
      <c r="E108" s="101">
        <v>1</v>
      </c>
      <c r="F108" s="101">
        <v>1100</v>
      </c>
      <c r="G108" s="102">
        <f t="shared" si="27"/>
        <v>1100</v>
      </c>
      <c r="O108" s="96">
        <v>2</v>
      </c>
      <c r="AA108" s="69">
        <v>12</v>
      </c>
      <c r="AB108" s="69">
        <v>0</v>
      </c>
      <c r="AC108" s="69">
        <v>62</v>
      </c>
      <c r="AZ108" s="69">
        <v>2</v>
      </c>
      <c r="BA108" s="69">
        <f t="shared" si="63"/>
        <v>0</v>
      </c>
      <c r="BB108" s="69">
        <f t="shared" si="64"/>
        <v>1100</v>
      </c>
      <c r="BC108" s="69">
        <f t="shared" si="65"/>
        <v>0</v>
      </c>
      <c r="BD108" s="69">
        <f t="shared" si="66"/>
        <v>0</v>
      </c>
      <c r="BE108" s="69">
        <f t="shared" si="67"/>
        <v>0</v>
      </c>
      <c r="CZ108" s="69">
        <v>1.8000000000000001E-4</v>
      </c>
    </row>
    <row r="109" spans="1:104" ht="33.75">
      <c r="A109" s="97">
        <v>89</v>
      </c>
      <c r="B109" s="117"/>
      <c r="C109" s="123" t="s">
        <v>146</v>
      </c>
      <c r="D109" s="119" t="s">
        <v>60</v>
      </c>
      <c r="E109" s="120">
        <v>1</v>
      </c>
      <c r="F109" s="101">
        <v>2850</v>
      </c>
      <c r="G109" s="102">
        <f t="shared" si="27"/>
        <v>2850</v>
      </c>
      <c r="N109" s="96"/>
    </row>
    <row r="110" spans="1:104" ht="22.5">
      <c r="A110" s="97">
        <v>90</v>
      </c>
      <c r="B110" s="117"/>
      <c r="C110" s="123" t="s">
        <v>147</v>
      </c>
      <c r="D110" s="119" t="s">
        <v>60</v>
      </c>
      <c r="E110" s="120">
        <v>1</v>
      </c>
      <c r="F110" s="101">
        <v>1600</v>
      </c>
      <c r="G110" s="102">
        <f t="shared" si="27"/>
        <v>1600</v>
      </c>
      <c r="O110" s="96">
        <v>2</v>
      </c>
      <c r="AA110" s="69">
        <v>7</v>
      </c>
      <c r="AB110" s="69">
        <v>1002</v>
      </c>
      <c r="AC110" s="69">
        <v>5</v>
      </c>
      <c r="AZ110" s="69">
        <v>2</v>
      </c>
      <c r="BA110" s="69">
        <f t="shared" ref="BA110" si="68">IF(AZ110=1,G110,0)</f>
        <v>0</v>
      </c>
      <c r="BB110" s="69">
        <f t="shared" ref="BB110" si="69">IF(AZ110=2,G110,0)</f>
        <v>1600</v>
      </c>
      <c r="BC110" s="69">
        <f t="shared" ref="BC110" si="70">IF(AZ110=3,G110,0)</f>
        <v>0</v>
      </c>
      <c r="BD110" s="69">
        <f t="shared" ref="BD110" si="71">IF(AZ110=4,G110,0)</f>
        <v>0</v>
      </c>
      <c r="BE110" s="69">
        <f t="shared" ref="BE110" si="72">IF(AZ110=5,G110,0)</f>
        <v>0</v>
      </c>
      <c r="CZ110" s="69">
        <v>0</v>
      </c>
    </row>
    <row r="111" spans="1:104" ht="22.5">
      <c r="A111" s="97">
        <v>91</v>
      </c>
      <c r="B111" s="117"/>
      <c r="C111" s="123" t="s">
        <v>143</v>
      </c>
      <c r="D111" s="119" t="s">
        <v>60</v>
      </c>
      <c r="E111" s="120">
        <v>1</v>
      </c>
      <c r="F111" s="101">
        <v>6900</v>
      </c>
      <c r="G111" s="102">
        <f t="shared" si="27"/>
        <v>6900</v>
      </c>
      <c r="O111" s="96">
        <v>2</v>
      </c>
      <c r="AA111" s="69">
        <v>1</v>
      </c>
      <c r="AB111" s="69">
        <v>7</v>
      </c>
      <c r="AC111" s="69">
        <v>7</v>
      </c>
      <c r="AZ111" s="69">
        <v>2</v>
      </c>
      <c r="BA111" s="69">
        <f>IF(AZ111=1,G111,0)</f>
        <v>0</v>
      </c>
      <c r="BB111" s="69">
        <f>IF(AZ111=2,G111,0)</f>
        <v>6900</v>
      </c>
      <c r="BC111" s="69">
        <f>IF(AZ111=3,G111,0)</f>
        <v>0</v>
      </c>
      <c r="BD111" s="69">
        <f>IF(AZ111=4,G111,0)</f>
        <v>0</v>
      </c>
      <c r="BE111" s="69">
        <f>IF(AZ111=5,G111,0)</f>
        <v>0</v>
      </c>
      <c r="CZ111" s="69">
        <v>1.4999999999999999E-2</v>
      </c>
    </row>
    <row r="112" spans="1:104">
      <c r="A112" s="97">
        <v>92</v>
      </c>
      <c r="B112" s="98"/>
      <c r="C112" s="99" t="s">
        <v>100</v>
      </c>
      <c r="D112" s="100" t="s">
        <v>64</v>
      </c>
      <c r="E112" s="101">
        <v>30</v>
      </c>
      <c r="F112" s="101">
        <v>32</v>
      </c>
      <c r="G112" s="102">
        <f t="shared" si="27"/>
        <v>960</v>
      </c>
      <c r="O112" s="96">
        <v>2</v>
      </c>
      <c r="AA112" s="69">
        <v>12</v>
      </c>
      <c r="AB112" s="69">
        <v>0</v>
      </c>
      <c r="AC112" s="69">
        <v>65</v>
      </c>
      <c r="AZ112" s="69">
        <v>2</v>
      </c>
      <c r="BA112" s="69">
        <f t="shared" si="43"/>
        <v>0</v>
      </c>
      <c r="BB112" s="69">
        <f t="shared" si="44"/>
        <v>960</v>
      </c>
      <c r="BC112" s="69">
        <f t="shared" si="45"/>
        <v>0</v>
      </c>
      <c r="BD112" s="69">
        <f t="shared" si="46"/>
        <v>0</v>
      </c>
      <c r="BE112" s="69">
        <f t="shared" si="47"/>
        <v>0</v>
      </c>
      <c r="CZ112" s="69">
        <v>0</v>
      </c>
    </row>
    <row r="113" spans="1:104">
      <c r="A113" s="97">
        <v>93</v>
      </c>
      <c r="B113" s="98"/>
      <c r="C113" s="99" t="s">
        <v>101</v>
      </c>
      <c r="D113" s="100" t="s">
        <v>68</v>
      </c>
      <c r="E113" s="101">
        <v>0.24</v>
      </c>
      <c r="F113" s="101">
        <v>900</v>
      </c>
      <c r="G113" s="102">
        <f t="shared" si="27"/>
        <v>216</v>
      </c>
      <c r="O113" s="96">
        <v>2</v>
      </c>
      <c r="AA113" s="69">
        <v>12</v>
      </c>
      <c r="AB113" s="69">
        <v>0</v>
      </c>
      <c r="AC113" s="69">
        <v>67</v>
      </c>
      <c r="AZ113" s="69">
        <v>2</v>
      </c>
      <c r="BA113" s="69">
        <f t="shared" si="43"/>
        <v>0</v>
      </c>
      <c r="BB113" s="69">
        <f t="shared" si="44"/>
        <v>216</v>
      </c>
      <c r="BC113" s="69">
        <f t="shared" si="45"/>
        <v>0</v>
      </c>
      <c r="BD113" s="69">
        <f t="shared" si="46"/>
        <v>0</v>
      </c>
      <c r="BE113" s="69">
        <f t="shared" si="47"/>
        <v>0</v>
      </c>
      <c r="CZ113" s="69">
        <v>0</v>
      </c>
    </row>
    <row r="114" spans="1:104">
      <c r="A114" s="97">
        <v>94</v>
      </c>
      <c r="B114" s="98"/>
      <c r="C114" s="99" t="s">
        <v>102</v>
      </c>
      <c r="D114" s="100" t="s">
        <v>68</v>
      </c>
      <c r="E114" s="101">
        <v>0.26</v>
      </c>
      <c r="F114" s="101">
        <v>1000</v>
      </c>
      <c r="G114" s="102">
        <f t="shared" si="27"/>
        <v>260</v>
      </c>
      <c r="O114" s="96">
        <v>2</v>
      </c>
      <c r="AA114" s="69">
        <v>12</v>
      </c>
      <c r="AB114" s="69">
        <v>0</v>
      </c>
      <c r="AC114" s="69">
        <v>70</v>
      </c>
      <c r="AZ114" s="69">
        <v>2</v>
      </c>
      <c r="BA114" s="69">
        <f t="shared" si="43"/>
        <v>0</v>
      </c>
      <c r="BB114" s="69">
        <f t="shared" si="44"/>
        <v>260</v>
      </c>
      <c r="BC114" s="69">
        <f t="shared" si="45"/>
        <v>0</v>
      </c>
      <c r="BD114" s="69">
        <f t="shared" si="46"/>
        <v>0</v>
      </c>
      <c r="BE114" s="69">
        <f t="shared" si="47"/>
        <v>0</v>
      </c>
      <c r="CZ114" s="69">
        <v>0</v>
      </c>
    </row>
    <row r="115" spans="1:104">
      <c r="A115" s="97">
        <v>95</v>
      </c>
      <c r="B115" s="98"/>
      <c r="C115" s="99" t="s">
        <v>103</v>
      </c>
      <c r="D115" s="100" t="s">
        <v>68</v>
      </c>
      <c r="E115" s="101">
        <f>E114</f>
        <v>0.26</v>
      </c>
      <c r="F115" s="101">
        <v>300</v>
      </c>
      <c r="G115" s="102">
        <f t="shared" si="27"/>
        <v>78</v>
      </c>
      <c r="O115" s="96">
        <v>2</v>
      </c>
      <c r="AA115" s="69">
        <v>12</v>
      </c>
      <c r="AB115" s="69">
        <v>0</v>
      </c>
      <c r="AC115" s="69">
        <v>71</v>
      </c>
      <c r="AZ115" s="69">
        <v>2</v>
      </c>
      <c r="BA115" s="69">
        <f t="shared" si="43"/>
        <v>0</v>
      </c>
      <c r="BB115" s="69">
        <f t="shared" si="44"/>
        <v>78</v>
      </c>
      <c r="BC115" s="69">
        <f t="shared" si="45"/>
        <v>0</v>
      </c>
      <c r="BD115" s="69">
        <f t="shared" si="46"/>
        <v>0</v>
      </c>
      <c r="BE115" s="69">
        <f t="shared" si="47"/>
        <v>0</v>
      </c>
      <c r="CZ115" s="69">
        <v>0</v>
      </c>
    </row>
    <row r="116" spans="1:104">
      <c r="A116" s="103"/>
      <c r="B116" s="104" t="s">
        <v>55</v>
      </c>
      <c r="C116" s="105" t="str">
        <f>CONCATENATE(B58," ",C58)</f>
        <v>722 Vnitřní vodovod</v>
      </c>
      <c r="D116" s="103"/>
      <c r="E116" s="106"/>
      <c r="F116" s="106"/>
      <c r="G116" s="107">
        <f>SUM(G59:G115)</f>
        <v>112340</v>
      </c>
      <c r="O116" s="96">
        <v>4</v>
      </c>
      <c r="BA116" s="108">
        <f>SUM(BA58:BA115)</f>
        <v>5521</v>
      </c>
      <c r="BB116" s="108">
        <f>SUM(BB58:BB115)</f>
        <v>93375</v>
      </c>
      <c r="BC116" s="108">
        <f>SUM(BC58:BC115)</f>
        <v>0</v>
      </c>
      <c r="BD116" s="108">
        <f>SUM(BD58:BD115)</f>
        <v>0</v>
      </c>
      <c r="BE116" s="108">
        <f>SUM(BE58:BE115)</f>
        <v>0</v>
      </c>
    </row>
    <row r="117" spans="1:104">
      <c r="A117" s="124" t="s">
        <v>52</v>
      </c>
      <c r="B117" s="125" t="s">
        <v>150</v>
      </c>
      <c r="C117" s="126" t="s">
        <v>151</v>
      </c>
      <c r="D117" s="127"/>
      <c r="E117" s="128"/>
      <c r="F117" s="128"/>
      <c r="G117" s="129"/>
      <c r="H117" s="95"/>
      <c r="I117" s="95"/>
      <c r="O117" s="96">
        <v>1</v>
      </c>
    </row>
    <row r="118" spans="1:104" ht="22.5">
      <c r="A118" s="130">
        <v>96</v>
      </c>
      <c r="B118" s="117"/>
      <c r="C118" s="136" t="s">
        <v>189</v>
      </c>
      <c r="D118" s="119" t="s">
        <v>60</v>
      </c>
      <c r="E118" s="120">
        <v>6</v>
      </c>
      <c r="F118" s="120">
        <v>1800</v>
      </c>
      <c r="G118" s="121">
        <f t="shared" ref="G118:G143" si="73">E118*F118</f>
        <v>10800</v>
      </c>
      <c r="O118" s="96">
        <v>2</v>
      </c>
      <c r="AA118" s="69">
        <v>1</v>
      </c>
      <c r="AB118" s="69">
        <v>7</v>
      </c>
      <c r="AC118" s="69">
        <v>7</v>
      </c>
      <c r="AZ118" s="69">
        <v>2</v>
      </c>
      <c r="BA118" s="69">
        <f t="shared" ref="BA118:BA143" si="74">IF(AZ118=1,G118,0)</f>
        <v>0</v>
      </c>
      <c r="BB118" s="69">
        <f t="shared" ref="BB118:BB143" si="75">IF(AZ118=2,G118,0)</f>
        <v>10800</v>
      </c>
      <c r="BC118" s="69">
        <f t="shared" ref="BC118:BC143" si="76">IF(AZ118=3,G118,0)</f>
        <v>0</v>
      </c>
      <c r="BD118" s="69">
        <f t="shared" ref="BD118:BD143" si="77">IF(AZ118=4,G118,0)</f>
        <v>0</v>
      </c>
      <c r="BE118" s="69">
        <f t="shared" ref="BE118:BE143" si="78">IF(AZ118=5,G118,0)</f>
        <v>0</v>
      </c>
      <c r="CZ118" s="69">
        <v>1.6268976000000001E-2</v>
      </c>
    </row>
    <row r="119" spans="1:104" ht="22.5">
      <c r="A119" s="130">
        <v>97</v>
      </c>
      <c r="B119" s="117"/>
      <c r="C119" s="136" t="s">
        <v>190</v>
      </c>
      <c r="D119" s="119" t="s">
        <v>60</v>
      </c>
      <c r="E119" s="120">
        <v>4</v>
      </c>
      <c r="F119" s="120">
        <v>790</v>
      </c>
      <c r="G119" s="121">
        <f t="shared" si="73"/>
        <v>3160</v>
      </c>
      <c r="O119" s="96">
        <v>2</v>
      </c>
      <c r="AA119" s="69">
        <v>1</v>
      </c>
      <c r="AB119" s="69">
        <v>7</v>
      </c>
      <c r="AC119" s="69">
        <v>7</v>
      </c>
      <c r="AZ119" s="69">
        <v>2</v>
      </c>
      <c r="BA119" s="69">
        <f t="shared" si="74"/>
        <v>0</v>
      </c>
      <c r="BB119" s="69">
        <f t="shared" si="75"/>
        <v>3160</v>
      </c>
      <c r="BC119" s="69">
        <f t="shared" si="76"/>
        <v>0</v>
      </c>
      <c r="BD119" s="69">
        <f t="shared" si="77"/>
        <v>0</v>
      </c>
      <c r="BE119" s="69">
        <f t="shared" si="78"/>
        <v>0</v>
      </c>
      <c r="CZ119" s="69">
        <v>1.5033176000000001E-2</v>
      </c>
    </row>
    <row r="120" spans="1:104" ht="22.5">
      <c r="A120" s="130">
        <v>98</v>
      </c>
      <c r="B120" s="117"/>
      <c r="C120" s="136" t="s">
        <v>191</v>
      </c>
      <c r="D120" s="119" t="s">
        <v>60</v>
      </c>
      <c r="E120" s="120">
        <v>4</v>
      </c>
      <c r="F120" s="120">
        <v>700</v>
      </c>
      <c r="G120" s="121">
        <f t="shared" si="73"/>
        <v>2800</v>
      </c>
      <c r="O120" s="96">
        <v>2</v>
      </c>
      <c r="AA120" s="69">
        <v>1</v>
      </c>
      <c r="AB120" s="69">
        <v>7</v>
      </c>
      <c r="AC120" s="69">
        <v>7</v>
      </c>
      <c r="AZ120" s="69">
        <v>2</v>
      </c>
      <c r="BA120" s="69">
        <f t="shared" si="74"/>
        <v>0</v>
      </c>
      <c r="BB120" s="69">
        <f t="shared" si="75"/>
        <v>2800</v>
      </c>
      <c r="BC120" s="69">
        <f t="shared" si="76"/>
        <v>0</v>
      </c>
      <c r="BD120" s="69">
        <f t="shared" si="77"/>
        <v>0</v>
      </c>
      <c r="BE120" s="69">
        <f t="shared" si="78"/>
        <v>0</v>
      </c>
      <c r="CZ120" s="69">
        <v>7.0679999999999996E-3</v>
      </c>
    </row>
    <row r="121" spans="1:104" ht="22.5">
      <c r="A121" s="130">
        <v>99</v>
      </c>
      <c r="B121" s="117"/>
      <c r="C121" s="136" t="s">
        <v>192</v>
      </c>
      <c r="D121" s="119" t="s">
        <v>60</v>
      </c>
      <c r="E121" s="120">
        <v>2</v>
      </c>
      <c r="F121" s="120">
        <v>650</v>
      </c>
      <c r="G121" s="121">
        <f t="shared" si="73"/>
        <v>1300</v>
      </c>
      <c r="O121" s="96">
        <v>2</v>
      </c>
      <c r="AA121" s="69">
        <v>1</v>
      </c>
      <c r="AB121" s="69">
        <v>7</v>
      </c>
      <c r="AC121" s="69">
        <v>7</v>
      </c>
      <c r="AZ121" s="69">
        <v>2</v>
      </c>
      <c r="BA121" s="69">
        <f t="shared" ref="BA121" si="79">IF(AZ121=1,G121,0)</f>
        <v>0</v>
      </c>
      <c r="BB121" s="69">
        <f t="shared" ref="BB121" si="80">IF(AZ121=2,G121,0)</f>
        <v>1300</v>
      </c>
      <c r="BC121" s="69">
        <f t="shared" ref="BC121" si="81">IF(AZ121=3,G121,0)</f>
        <v>0</v>
      </c>
      <c r="BD121" s="69">
        <f t="shared" ref="BD121" si="82">IF(AZ121=4,G121,0)</f>
        <v>0</v>
      </c>
      <c r="BE121" s="69">
        <f t="shared" ref="BE121" si="83">IF(AZ121=5,G121,0)</f>
        <v>0</v>
      </c>
      <c r="CZ121" s="69">
        <v>1.5033176000000001E-2</v>
      </c>
    </row>
    <row r="122" spans="1:104" ht="22.5">
      <c r="A122" s="130">
        <v>100</v>
      </c>
      <c r="B122" s="117"/>
      <c r="C122" s="123" t="s">
        <v>152</v>
      </c>
      <c r="D122" s="119" t="s">
        <v>60</v>
      </c>
      <c r="E122" s="120">
        <v>6</v>
      </c>
      <c r="F122" s="120">
        <v>800</v>
      </c>
      <c r="G122" s="121">
        <f t="shared" si="73"/>
        <v>4800</v>
      </c>
      <c r="O122" s="96">
        <v>2</v>
      </c>
      <c r="AA122" s="69">
        <v>1</v>
      </c>
      <c r="AB122" s="69">
        <v>7</v>
      </c>
      <c r="AC122" s="69">
        <v>7</v>
      </c>
      <c r="AZ122" s="69">
        <v>2</v>
      </c>
      <c r="BA122" s="69">
        <f t="shared" si="74"/>
        <v>0</v>
      </c>
      <c r="BB122" s="69">
        <f t="shared" si="75"/>
        <v>4800</v>
      </c>
      <c r="BC122" s="69">
        <f t="shared" si="76"/>
        <v>0</v>
      </c>
      <c r="BD122" s="69">
        <f t="shared" si="77"/>
        <v>0</v>
      </c>
      <c r="BE122" s="69">
        <f t="shared" si="78"/>
        <v>0</v>
      </c>
      <c r="CZ122" s="69">
        <v>0</v>
      </c>
    </row>
    <row r="123" spans="1:104">
      <c r="A123" s="130">
        <v>101</v>
      </c>
      <c r="B123" s="117"/>
      <c r="C123" s="123" t="s">
        <v>153</v>
      </c>
      <c r="D123" s="119" t="s">
        <v>60</v>
      </c>
      <c r="E123" s="120">
        <v>6</v>
      </c>
      <c r="F123" s="120">
        <v>420</v>
      </c>
      <c r="G123" s="121">
        <f t="shared" si="73"/>
        <v>2520</v>
      </c>
      <c r="O123" s="96">
        <v>2</v>
      </c>
      <c r="AA123" s="69">
        <v>1</v>
      </c>
      <c r="AB123" s="69">
        <v>7</v>
      </c>
      <c r="AC123" s="69">
        <v>7</v>
      </c>
      <c r="AZ123" s="69">
        <v>2</v>
      </c>
      <c r="BA123" s="69">
        <f t="shared" si="74"/>
        <v>0</v>
      </c>
      <c r="BB123" s="69">
        <f t="shared" si="75"/>
        <v>2520</v>
      </c>
      <c r="BC123" s="69">
        <f t="shared" si="76"/>
        <v>0</v>
      </c>
      <c r="BD123" s="69">
        <f t="shared" si="77"/>
        <v>0</v>
      </c>
      <c r="BE123" s="69">
        <f t="shared" si="78"/>
        <v>0</v>
      </c>
      <c r="CZ123" s="69">
        <v>2.3900000000000002E-3</v>
      </c>
    </row>
    <row r="124" spans="1:104">
      <c r="A124" s="130">
        <v>102</v>
      </c>
      <c r="B124" s="117"/>
      <c r="C124" s="123" t="s">
        <v>154</v>
      </c>
      <c r="D124" s="119" t="s">
        <v>60</v>
      </c>
      <c r="E124" s="120">
        <v>6</v>
      </c>
      <c r="F124" s="120">
        <v>390</v>
      </c>
      <c r="G124" s="121">
        <f t="shared" si="73"/>
        <v>2340</v>
      </c>
      <c r="O124" s="96">
        <v>2</v>
      </c>
      <c r="AA124" s="69">
        <v>1</v>
      </c>
      <c r="AB124" s="69">
        <v>7</v>
      </c>
      <c r="AC124" s="69">
        <v>7</v>
      </c>
      <c r="AZ124" s="69">
        <v>2</v>
      </c>
      <c r="BA124" s="69">
        <f t="shared" si="74"/>
        <v>0</v>
      </c>
      <c r="BB124" s="69">
        <f t="shared" si="75"/>
        <v>2340</v>
      </c>
      <c r="BC124" s="69">
        <f t="shared" si="76"/>
        <v>0</v>
      </c>
      <c r="BD124" s="69">
        <f t="shared" si="77"/>
        <v>0</v>
      </c>
      <c r="BE124" s="69">
        <f t="shared" si="78"/>
        <v>0</v>
      </c>
      <c r="CZ124" s="69">
        <v>1.39E-3</v>
      </c>
    </row>
    <row r="125" spans="1:104" ht="33.75">
      <c r="A125" s="130">
        <v>103</v>
      </c>
      <c r="B125" s="117"/>
      <c r="C125" s="136" t="s">
        <v>193</v>
      </c>
      <c r="D125" s="119" t="s">
        <v>60</v>
      </c>
      <c r="E125" s="120">
        <v>1</v>
      </c>
      <c r="F125" s="120">
        <v>1200</v>
      </c>
      <c r="G125" s="121">
        <f t="shared" si="73"/>
        <v>1200</v>
      </c>
      <c r="O125" s="96">
        <v>2</v>
      </c>
      <c r="AA125" s="69">
        <v>1</v>
      </c>
      <c r="AB125" s="69">
        <v>7</v>
      </c>
      <c r="AC125" s="69">
        <v>7</v>
      </c>
      <c r="AZ125" s="69">
        <v>2</v>
      </c>
      <c r="BA125" s="69">
        <f>IF(AZ125=1,G125,0)</f>
        <v>0</v>
      </c>
      <c r="BB125" s="69">
        <f>IF(AZ125=2,G125,0)</f>
        <v>1200</v>
      </c>
      <c r="BC125" s="69">
        <f>IF(AZ125=3,G125,0)</f>
        <v>0</v>
      </c>
      <c r="BD125" s="69">
        <f>IF(AZ125=4,G125,0)</f>
        <v>0</v>
      </c>
      <c r="BE125" s="69">
        <f>IF(AZ125=5,G125,0)</f>
        <v>0</v>
      </c>
      <c r="CZ125" s="69">
        <v>8.0000000000000007E-5</v>
      </c>
    </row>
    <row r="126" spans="1:104" ht="12" customHeight="1">
      <c r="A126" s="130">
        <v>104</v>
      </c>
      <c r="B126" s="117"/>
      <c r="C126" s="123" t="s">
        <v>161</v>
      </c>
      <c r="D126" s="119" t="s">
        <v>60</v>
      </c>
      <c r="E126" s="120">
        <v>1</v>
      </c>
      <c r="F126" s="120">
        <v>700</v>
      </c>
      <c r="G126" s="121">
        <f t="shared" si="73"/>
        <v>700</v>
      </c>
      <c r="O126" s="96">
        <v>2</v>
      </c>
      <c r="AA126" s="69">
        <v>1</v>
      </c>
      <c r="AB126" s="69">
        <v>7</v>
      </c>
      <c r="AC126" s="69">
        <v>7</v>
      </c>
      <c r="AZ126" s="69">
        <v>2</v>
      </c>
      <c r="BA126" s="69">
        <f>IF(AZ126=1,G126,0)</f>
        <v>0</v>
      </c>
      <c r="BB126" s="69">
        <f>IF(AZ126=2,G126,0)</f>
        <v>700</v>
      </c>
      <c r="BC126" s="69">
        <f>IF(AZ126=3,G126,0)</f>
        <v>0</v>
      </c>
      <c r="BD126" s="69">
        <f>IF(AZ126=4,G126,0)</f>
        <v>0</v>
      </c>
      <c r="BE126" s="69">
        <f>IF(AZ126=5,G126,0)</f>
        <v>0</v>
      </c>
      <c r="CZ126" s="69">
        <v>8.0000000000000007E-5</v>
      </c>
    </row>
    <row r="127" spans="1:104" ht="22.5">
      <c r="A127" s="130">
        <v>105</v>
      </c>
      <c r="B127" s="117"/>
      <c r="C127" s="136" t="s">
        <v>194</v>
      </c>
      <c r="D127" s="119" t="s">
        <v>60</v>
      </c>
      <c r="E127" s="120">
        <v>1</v>
      </c>
      <c r="F127" s="120">
        <v>4000</v>
      </c>
      <c r="G127" s="121">
        <f t="shared" si="73"/>
        <v>4000</v>
      </c>
      <c r="O127" s="96">
        <v>2</v>
      </c>
      <c r="AA127" s="69">
        <v>3</v>
      </c>
      <c r="AB127" s="69">
        <v>7</v>
      </c>
      <c r="AC127" s="69">
        <v>901137932</v>
      </c>
      <c r="AZ127" s="69">
        <v>2</v>
      </c>
      <c r="BA127" s="69">
        <f t="shared" si="74"/>
        <v>0</v>
      </c>
      <c r="BB127" s="69">
        <f t="shared" si="75"/>
        <v>4000</v>
      </c>
      <c r="BC127" s="69">
        <f t="shared" si="76"/>
        <v>0</v>
      </c>
      <c r="BD127" s="69">
        <f t="shared" si="77"/>
        <v>0</v>
      </c>
      <c r="BE127" s="69">
        <f t="shared" si="78"/>
        <v>0</v>
      </c>
      <c r="CZ127" s="69">
        <v>0</v>
      </c>
    </row>
    <row r="128" spans="1:104" ht="33.75">
      <c r="A128" s="130">
        <v>106</v>
      </c>
      <c r="B128" s="117"/>
      <c r="C128" s="136" t="s">
        <v>195</v>
      </c>
      <c r="D128" s="119" t="s">
        <v>60</v>
      </c>
      <c r="E128" s="120">
        <v>3</v>
      </c>
      <c r="F128" s="120">
        <v>4200</v>
      </c>
      <c r="G128" s="121">
        <f t="shared" si="73"/>
        <v>12600</v>
      </c>
      <c r="O128" s="96">
        <v>2</v>
      </c>
      <c r="AA128" s="69">
        <v>3</v>
      </c>
      <c r="AB128" s="69">
        <v>7</v>
      </c>
      <c r="AC128" s="69">
        <v>901137932</v>
      </c>
      <c r="AZ128" s="69">
        <v>2</v>
      </c>
      <c r="BA128" s="69">
        <f t="shared" ref="BA128" si="84">IF(AZ128=1,G128,0)</f>
        <v>0</v>
      </c>
      <c r="BB128" s="69">
        <f t="shared" ref="BB128" si="85">IF(AZ128=2,G128,0)</f>
        <v>12600</v>
      </c>
      <c r="BC128" s="69">
        <f t="shared" ref="BC128" si="86">IF(AZ128=3,G128,0)</f>
        <v>0</v>
      </c>
      <c r="BD128" s="69">
        <f t="shared" ref="BD128" si="87">IF(AZ128=4,G128,0)</f>
        <v>0</v>
      </c>
      <c r="BE128" s="69">
        <f t="shared" ref="BE128" si="88">IF(AZ128=5,G128,0)</f>
        <v>0</v>
      </c>
      <c r="CZ128" s="69">
        <v>0</v>
      </c>
    </row>
    <row r="129" spans="1:104" ht="12" customHeight="1">
      <c r="A129" s="130">
        <v>107</v>
      </c>
      <c r="B129" s="117"/>
      <c r="C129" s="123" t="s">
        <v>162</v>
      </c>
      <c r="D129" s="119" t="s">
        <v>60</v>
      </c>
      <c r="E129" s="120">
        <v>4</v>
      </c>
      <c r="F129" s="120">
        <v>650</v>
      </c>
      <c r="G129" s="121">
        <f t="shared" si="73"/>
        <v>2600</v>
      </c>
      <c r="O129" s="96">
        <v>2</v>
      </c>
      <c r="AA129" s="69">
        <v>1</v>
      </c>
      <c r="AB129" s="69">
        <v>7</v>
      </c>
      <c r="AC129" s="69">
        <v>7</v>
      </c>
      <c r="AZ129" s="69">
        <v>2</v>
      </c>
      <c r="BA129" s="69">
        <f>IF(AZ129=1,G129,0)</f>
        <v>0</v>
      </c>
      <c r="BB129" s="69">
        <f>IF(AZ129=2,G129,0)</f>
        <v>2600</v>
      </c>
      <c r="BC129" s="69">
        <f>IF(AZ129=3,G129,0)</f>
        <v>0</v>
      </c>
      <c r="BD129" s="69">
        <f>IF(AZ129=4,G129,0)</f>
        <v>0</v>
      </c>
      <c r="BE129" s="69">
        <f>IF(AZ129=5,G129,0)</f>
        <v>0</v>
      </c>
      <c r="CZ129" s="69">
        <v>8.0000000000000007E-5</v>
      </c>
    </row>
    <row r="130" spans="1:104" ht="33.75">
      <c r="A130" s="130">
        <v>108</v>
      </c>
      <c r="B130" s="117"/>
      <c r="C130" s="136" t="s">
        <v>196</v>
      </c>
      <c r="D130" s="119" t="s">
        <v>60</v>
      </c>
      <c r="E130" s="120">
        <v>1</v>
      </c>
      <c r="F130" s="120">
        <v>400.2</v>
      </c>
      <c r="G130" s="121">
        <f t="shared" si="73"/>
        <v>400.2</v>
      </c>
      <c r="O130" s="96">
        <v>2</v>
      </c>
      <c r="AA130" s="69">
        <v>1</v>
      </c>
      <c r="AB130" s="69">
        <v>7</v>
      </c>
      <c r="AC130" s="69">
        <v>7</v>
      </c>
      <c r="AZ130" s="69">
        <v>2</v>
      </c>
      <c r="BA130" s="69">
        <f t="shared" ref="BA130" si="89">IF(AZ130=1,G130,0)</f>
        <v>0</v>
      </c>
      <c r="BB130" s="69">
        <f t="shared" ref="BB130" si="90">IF(AZ130=2,G130,0)</f>
        <v>400.2</v>
      </c>
      <c r="BC130" s="69">
        <f t="shared" ref="BC130" si="91">IF(AZ130=3,G130,0)</f>
        <v>0</v>
      </c>
      <c r="BD130" s="69">
        <f t="shared" ref="BD130" si="92">IF(AZ130=4,G130,0)</f>
        <v>0</v>
      </c>
      <c r="BE130" s="69">
        <f t="shared" ref="BE130" si="93">IF(AZ130=5,G130,0)</f>
        <v>0</v>
      </c>
      <c r="CZ130" s="69">
        <v>4.0000000000000003E-5</v>
      </c>
    </row>
    <row r="131" spans="1:104" ht="22.5">
      <c r="A131" s="130">
        <v>109</v>
      </c>
      <c r="B131" s="117"/>
      <c r="C131" s="123" t="s">
        <v>184</v>
      </c>
      <c r="D131" s="119" t="s">
        <v>60</v>
      </c>
      <c r="E131" s="120">
        <v>3</v>
      </c>
      <c r="F131" s="120">
        <v>4550</v>
      </c>
      <c r="G131" s="121">
        <f t="shared" si="73"/>
        <v>13650</v>
      </c>
      <c r="O131" s="96">
        <v>2</v>
      </c>
      <c r="AA131" s="69">
        <v>1</v>
      </c>
      <c r="AB131" s="69">
        <v>7</v>
      </c>
      <c r="AC131" s="69">
        <v>7</v>
      </c>
      <c r="AZ131" s="69">
        <v>2</v>
      </c>
      <c r="BA131" s="69">
        <f t="shared" ref="BA131" si="94">IF(AZ131=1,G131,0)</f>
        <v>0</v>
      </c>
      <c r="BB131" s="69">
        <f t="shared" ref="BB131" si="95">IF(AZ131=2,G131,0)</f>
        <v>13650</v>
      </c>
      <c r="BC131" s="69">
        <f t="shared" ref="BC131" si="96">IF(AZ131=3,G131,0)</f>
        <v>0</v>
      </c>
      <c r="BD131" s="69">
        <f t="shared" ref="BD131" si="97">IF(AZ131=4,G131,0)</f>
        <v>0</v>
      </c>
      <c r="BE131" s="69">
        <f t="shared" ref="BE131" si="98">IF(AZ131=5,G131,0)</f>
        <v>0</v>
      </c>
      <c r="CZ131" s="69">
        <v>4.0000000000000003E-5</v>
      </c>
    </row>
    <row r="132" spans="1:104" ht="45">
      <c r="A132" s="130">
        <v>110</v>
      </c>
      <c r="B132" s="117"/>
      <c r="C132" s="136" t="s">
        <v>197</v>
      </c>
      <c r="D132" s="119" t="s">
        <v>60</v>
      </c>
      <c r="E132" s="120">
        <v>1</v>
      </c>
      <c r="F132" s="120">
        <v>1253.8</v>
      </c>
      <c r="G132" s="121">
        <f t="shared" si="73"/>
        <v>1253.8</v>
      </c>
      <c r="O132" s="96">
        <v>2</v>
      </c>
      <c r="AA132" s="69">
        <v>1</v>
      </c>
      <c r="AB132" s="69">
        <v>7</v>
      </c>
      <c r="AC132" s="69">
        <v>7</v>
      </c>
      <c r="AZ132" s="69">
        <v>2</v>
      </c>
      <c r="BA132" s="69">
        <f t="shared" ref="BA132" si="99">IF(AZ132=1,G132,0)</f>
        <v>0</v>
      </c>
      <c r="BB132" s="69">
        <f t="shared" ref="BB132" si="100">IF(AZ132=2,G132,0)</f>
        <v>1253.8</v>
      </c>
      <c r="BC132" s="69">
        <f t="shared" ref="BC132" si="101">IF(AZ132=3,G132,0)</f>
        <v>0</v>
      </c>
      <c r="BD132" s="69">
        <f t="shared" ref="BD132" si="102">IF(AZ132=4,G132,0)</f>
        <v>0</v>
      </c>
      <c r="BE132" s="69">
        <f t="shared" ref="BE132" si="103">IF(AZ132=5,G132,0)</f>
        <v>0</v>
      </c>
      <c r="CZ132" s="69">
        <v>4.0000000000000003E-5</v>
      </c>
    </row>
    <row r="133" spans="1:104" ht="22.5">
      <c r="A133" s="130">
        <v>111</v>
      </c>
      <c r="B133" s="117"/>
      <c r="C133" s="136" t="s">
        <v>198</v>
      </c>
      <c r="D133" s="119" t="s">
        <v>60</v>
      </c>
      <c r="E133" s="120">
        <v>6</v>
      </c>
      <c r="F133" s="120">
        <v>720</v>
      </c>
      <c r="G133" s="121">
        <f t="shared" si="73"/>
        <v>4320</v>
      </c>
      <c r="O133" s="96">
        <v>2</v>
      </c>
      <c r="AA133" s="69">
        <v>1</v>
      </c>
      <c r="AB133" s="69">
        <v>7</v>
      </c>
      <c r="AC133" s="69">
        <v>7</v>
      </c>
      <c r="AZ133" s="69">
        <v>2</v>
      </c>
      <c r="BA133" s="69">
        <f t="shared" si="74"/>
        <v>0</v>
      </c>
      <c r="BB133" s="69">
        <f t="shared" si="75"/>
        <v>4320</v>
      </c>
      <c r="BC133" s="69">
        <f t="shared" si="76"/>
        <v>0</v>
      </c>
      <c r="BD133" s="69">
        <f t="shared" si="77"/>
        <v>0</v>
      </c>
      <c r="BE133" s="69">
        <f t="shared" si="78"/>
        <v>0</v>
      </c>
      <c r="CZ133" s="69">
        <v>1.8400000000000001E-3</v>
      </c>
    </row>
    <row r="134" spans="1:104" ht="12" customHeight="1">
      <c r="A134" s="130">
        <v>112</v>
      </c>
      <c r="B134" s="117"/>
      <c r="C134" s="136" t="s">
        <v>199</v>
      </c>
      <c r="D134" s="119" t="s">
        <v>60</v>
      </c>
      <c r="E134" s="120">
        <v>2</v>
      </c>
      <c r="F134" s="120">
        <v>950</v>
      </c>
      <c r="G134" s="121">
        <f t="shared" si="73"/>
        <v>1900</v>
      </c>
      <c r="O134" s="96">
        <v>2</v>
      </c>
      <c r="AA134" s="69">
        <v>1</v>
      </c>
      <c r="AB134" s="69">
        <v>7</v>
      </c>
      <c r="AC134" s="69">
        <v>7</v>
      </c>
      <c r="AZ134" s="69">
        <v>2</v>
      </c>
      <c r="BA134" s="69">
        <f>IF(AZ134=1,G134,0)</f>
        <v>0</v>
      </c>
      <c r="BB134" s="69">
        <f>IF(AZ134=2,G134,0)</f>
        <v>1900</v>
      </c>
      <c r="BC134" s="69">
        <f>IF(AZ134=3,G134,0)</f>
        <v>0</v>
      </c>
      <c r="BD134" s="69">
        <f>IF(AZ134=4,G134,0)</f>
        <v>0</v>
      </c>
      <c r="BE134" s="69">
        <f>IF(AZ134=5,G134,0)</f>
        <v>0</v>
      </c>
      <c r="CZ134" s="69">
        <v>1.8400000000000001E-3</v>
      </c>
    </row>
    <row r="135" spans="1:104" ht="13.5" customHeight="1">
      <c r="A135" s="130">
        <v>113</v>
      </c>
      <c r="B135" s="117"/>
      <c r="C135" s="123" t="s">
        <v>155</v>
      </c>
      <c r="D135" s="119" t="s">
        <v>60</v>
      </c>
      <c r="E135" s="120">
        <v>6</v>
      </c>
      <c r="F135" s="120">
        <v>180</v>
      </c>
      <c r="G135" s="121">
        <f t="shared" si="73"/>
        <v>1080</v>
      </c>
      <c r="O135" s="96">
        <v>2</v>
      </c>
      <c r="AA135" s="69">
        <v>1</v>
      </c>
      <c r="AB135" s="69">
        <v>7</v>
      </c>
      <c r="AC135" s="69">
        <v>7</v>
      </c>
      <c r="AZ135" s="69">
        <v>2</v>
      </c>
      <c r="BA135" s="69">
        <f t="shared" si="74"/>
        <v>0</v>
      </c>
      <c r="BB135" s="69">
        <f t="shared" si="75"/>
        <v>1080</v>
      </c>
      <c r="BC135" s="69">
        <f t="shared" si="76"/>
        <v>0</v>
      </c>
      <c r="BD135" s="69">
        <f t="shared" si="77"/>
        <v>0</v>
      </c>
      <c r="BE135" s="69">
        <f t="shared" si="78"/>
        <v>0</v>
      </c>
      <c r="CZ135" s="69">
        <v>4.0000000000000003E-5</v>
      </c>
    </row>
    <row r="136" spans="1:104" ht="13.5" customHeight="1">
      <c r="A136" s="130">
        <v>114</v>
      </c>
      <c r="B136" s="117"/>
      <c r="C136" s="123" t="s">
        <v>156</v>
      </c>
      <c r="D136" s="119" t="s">
        <v>60</v>
      </c>
      <c r="E136" s="120">
        <v>2</v>
      </c>
      <c r="F136" s="120">
        <v>190</v>
      </c>
      <c r="G136" s="121">
        <f t="shared" si="73"/>
        <v>380</v>
      </c>
      <c r="O136" s="96">
        <v>2</v>
      </c>
      <c r="AA136" s="69">
        <v>1</v>
      </c>
      <c r="AB136" s="69">
        <v>7</v>
      </c>
      <c r="AC136" s="69">
        <v>7</v>
      </c>
      <c r="AZ136" s="69">
        <v>2</v>
      </c>
      <c r="BA136" s="69">
        <f>IF(AZ136=1,G136,0)</f>
        <v>0</v>
      </c>
      <c r="BB136" s="69">
        <f>IF(AZ136=2,G136,0)</f>
        <v>380</v>
      </c>
      <c r="BC136" s="69">
        <f>IF(AZ136=3,G136,0)</f>
        <v>0</v>
      </c>
      <c r="BD136" s="69">
        <f>IF(AZ136=4,G136,0)</f>
        <v>0</v>
      </c>
      <c r="BE136" s="69">
        <f>IF(AZ136=5,G136,0)</f>
        <v>0</v>
      </c>
      <c r="CZ136" s="69">
        <v>4.0000000000000003E-5</v>
      </c>
    </row>
    <row r="137" spans="1:104" ht="33.75">
      <c r="A137" s="130">
        <v>115</v>
      </c>
      <c r="B137" s="117"/>
      <c r="C137" s="136" t="s">
        <v>200</v>
      </c>
      <c r="D137" s="119" t="s">
        <v>60</v>
      </c>
      <c r="E137" s="120">
        <v>4</v>
      </c>
      <c r="F137" s="120">
        <v>850</v>
      </c>
      <c r="G137" s="121">
        <f t="shared" si="73"/>
        <v>3400</v>
      </c>
      <c r="O137" s="96">
        <v>2</v>
      </c>
      <c r="AA137" s="69">
        <v>1</v>
      </c>
      <c r="AB137" s="69">
        <v>7</v>
      </c>
      <c r="AC137" s="69">
        <v>7</v>
      </c>
      <c r="AZ137" s="69">
        <v>2</v>
      </c>
      <c r="BA137" s="69">
        <f t="shared" si="74"/>
        <v>0</v>
      </c>
      <c r="BB137" s="69">
        <f t="shared" si="75"/>
        <v>3400</v>
      </c>
      <c r="BC137" s="69">
        <f t="shared" si="76"/>
        <v>0</v>
      </c>
      <c r="BD137" s="69">
        <f t="shared" si="77"/>
        <v>0</v>
      </c>
      <c r="BE137" s="69">
        <f t="shared" si="78"/>
        <v>0</v>
      </c>
      <c r="CZ137" s="69">
        <v>1.9300000000000001E-3</v>
      </c>
    </row>
    <row r="138" spans="1:104" ht="22.5">
      <c r="A138" s="130">
        <v>116</v>
      </c>
      <c r="B138" s="117"/>
      <c r="C138" s="136" t="s">
        <v>201</v>
      </c>
      <c r="D138" s="119" t="s">
        <v>60</v>
      </c>
      <c r="E138" s="120">
        <v>4</v>
      </c>
      <c r="F138" s="120">
        <v>570</v>
      </c>
      <c r="G138" s="121">
        <f t="shared" si="73"/>
        <v>2280</v>
      </c>
      <c r="O138" s="96">
        <v>2</v>
      </c>
      <c r="AA138" s="69">
        <v>1</v>
      </c>
      <c r="AB138" s="69">
        <v>7</v>
      </c>
      <c r="AC138" s="69">
        <v>7</v>
      </c>
      <c r="AZ138" s="69">
        <v>2</v>
      </c>
      <c r="BA138" s="69">
        <f t="shared" si="74"/>
        <v>0</v>
      </c>
      <c r="BB138" s="69">
        <f t="shared" si="75"/>
        <v>2280</v>
      </c>
      <c r="BC138" s="69">
        <f t="shared" si="76"/>
        <v>0</v>
      </c>
      <c r="BD138" s="69">
        <f t="shared" si="77"/>
        <v>0</v>
      </c>
      <c r="BE138" s="69">
        <f t="shared" si="78"/>
        <v>0</v>
      </c>
      <c r="CZ138" s="69">
        <v>8.1999999999999998E-4</v>
      </c>
    </row>
    <row r="139" spans="1:104">
      <c r="A139" s="130">
        <v>117</v>
      </c>
      <c r="B139" s="117"/>
      <c r="C139" s="123" t="s">
        <v>157</v>
      </c>
      <c r="D139" s="119" t="s">
        <v>60</v>
      </c>
      <c r="E139" s="120">
        <v>4</v>
      </c>
      <c r="F139" s="120">
        <v>235</v>
      </c>
      <c r="G139" s="121">
        <f t="shared" si="73"/>
        <v>940</v>
      </c>
      <c r="O139" s="96">
        <v>2</v>
      </c>
      <c r="AA139" s="69">
        <v>1</v>
      </c>
      <c r="AB139" s="69">
        <v>7</v>
      </c>
      <c r="AC139" s="69">
        <v>7</v>
      </c>
      <c r="AZ139" s="69">
        <v>2</v>
      </c>
      <c r="BA139" s="69">
        <f t="shared" si="74"/>
        <v>0</v>
      </c>
      <c r="BB139" s="69">
        <f t="shared" si="75"/>
        <v>940</v>
      </c>
      <c r="BC139" s="69">
        <f t="shared" si="76"/>
        <v>0</v>
      </c>
      <c r="BD139" s="69">
        <f t="shared" si="77"/>
        <v>0</v>
      </c>
      <c r="BE139" s="69">
        <f t="shared" si="78"/>
        <v>0</v>
      </c>
      <c r="CZ139" s="69">
        <v>1.2999999999999999E-4</v>
      </c>
    </row>
    <row r="140" spans="1:104" ht="45">
      <c r="A140" s="130">
        <v>118</v>
      </c>
      <c r="B140" s="117"/>
      <c r="C140" s="136" t="s">
        <v>202</v>
      </c>
      <c r="D140" s="119" t="s">
        <v>60</v>
      </c>
      <c r="E140" s="120">
        <v>6</v>
      </c>
      <c r="F140" s="120">
        <v>3450</v>
      </c>
      <c r="G140" s="121">
        <f t="shared" si="73"/>
        <v>20700</v>
      </c>
      <c r="O140" s="96">
        <v>2</v>
      </c>
      <c r="AA140" s="69">
        <v>3</v>
      </c>
      <c r="AB140" s="69">
        <v>7</v>
      </c>
      <c r="AC140" s="69">
        <v>901133157</v>
      </c>
      <c r="AZ140" s="69">
        <v>2</v>
      </c>
      <c r="BA140" s="69">
        <f t="shared" si="74"/>
        <v>0</v>
      </c>
      <c r="BB140" s="69">
        <f t="shared" si="75"/>
        <v>20700</v>
      </c>
      <c r="BC140" s="69">
        <f t="shared" si="76"/>
        <v>0</v>
      </c>
      <c r="BD140" s="69">
        <f t="shared" si="77"/>
        <v>0</v>
      </c>
      <c r="BE140" s="69">
        <f t="shared" si="78"/>
        <v>0</v>
      </c>
      <c r="CZ140" s="69">
        <v>0</v>
      </c>
    </row>
    <row r="141" spans="1:104">
      <c r="A141" s="130">
        <v>119</v>
      </c>
      <c r="B141" s="117"/>
      <c r="C141" s="123" t="s">
        <v>158</v>
      </c>
      <c r="D141" s="119" t="s">
        <v>60</v>
      </c>
      <c r="E141" s="120">
        <v>2</v>
      </c>
      <c r="F141" s="120">
        <v>160</v>
      </c>
      <c r="G141" s="121">
        <f t="shared" si="73"/>
        <v>320</v>
      </c>
      <c r="O141" s="96">
        <v>2</v>
      </c>
      <c r="AA141" s="69">
        <v>3</v>
      </c>
      <c r="AB141" s="69">
        <v>7</v>
      </c>
      <c r="AC141" s="69">
        <v>901133157</v>
      </c>
      <c r="AZ141" s="69">
        <v>2</v>
      </c>
      <c r="BA141" s="69">
        <f t="shared" si="74"/>
        <v>0</v>
      </c>
      <c r="BB141" s="69">
        <f t="shared" si="75"/>
        <v>320</v>
      </c>
      <c r="BC141" s="69">
        <f t="shared" si="76"/>
        <v>0</v>
      </c>
      <c r="BD141" s="69">
        <f t="shared" si="77"/>
        <v>0</v>
      </c>
      <c r="BE141" s="69">
        <f t="shared" si="78"/>
        <v>0</v>
      </c>
      <c r="CZ141" s="69">
        <v>0</v>
      </c>
    </row>
    <row r="142" spans="1:104">
      <c r="A142" s="130">
        <v>120</v>
      </c>
      <c r="B142" s="117"/>
      <c r="C142" s="123" t="s">
        <v>160</v>
      </c>
      <c r="D142" s="119" t="s">
        <v>68</v>
      </c>
      <c r="E142" s="120">
        <v>1.409</v>
      </c>
      <c r="F142" s="120">
        <v>500</v>
      </c>
      <c r="G142" s="121">
        <f t="shared" si="73"/>
        <v>704.5</v>
      </c>
      <c r="I142" s="122"/>
      <c r="O142" s="96">
        <v>2</v>
      </c>
      <c r="AA142" s="69">
        <v>7</v>
      </c>
      <c r="AB142" s="69">
        <v>1002</v>
      </c>
      <c r="AC142" s="69">
        <v>5</v>
      </c>
      <c r="AZ142" s="69">
        <v>2</v>
      </c>
      <c r="BA142" s="69">
        <f t="shared" si="74"/>
        <v>0</v>
      </c>
      <c r="BB142" s="69">
        <f t="shared" si="75"/>
        <v>704.5</v>
      </c>
      <c r="BC142" s="69">
        <f t="shared" si="76"/>
        <v>0</v>
      </c>
      <c r="BD142" s="69">
        <f t="shared" si="77"/>
        <v>0</v>
      </c>
      <c r="BE142" s="69">
        <f t="shared" si="78"/>
        <v>0</v>
      </c>
      <c r="CZ142" s="69">
        <v>0</v>
      </c>
    </row>
    <row r="143" spans="1:104">
      <c r="A143" s="130">
        <v>121</v>
      </c>
      <c r="B143" s="117"/>
      <c r="C143" s="123" t="s">
        <v>159</v>
      </c>
      <c r="D143" s="119" t="s">
        <v>68</v>
      </c>
      <c r="E143" s="120">
        <f>E142</f>
        <v>1.409</v>
      </c>
      <c r="F143" s="120">
        <v>200</v>
      </c>
      <c r="G143" s="121">
        <f t="shared" si="73"/>
        <v>281.8</v>
      </c>
      <c r="O143" s="96">
        <v>2</v>
      </c>
      <c r="AA143" s="69">
        <v>7</v>
      </c>
      <c r="AB143" s="69">
        <v>1002</v>
      </c>
      <c r="AC143" s="69">
        <v>5</v>
      </c>
      <c r="AZ143" s="69">
        <v>2</v>
      </c>
      <c r="BA143" s="69">
        <f t="shared" si="74"/>
        <v>0</v>
      </c>
      <c r="BB143" s="69">
        <f t="shared" si="75"/>
        <v>281.8</v>
      </c>
      <c r="BC143" s="69">
        <f t="shared" si="76"/>
        <v>0</v>
      </c>
      <c r="BD143" s="69">
        <f t="shared" si="77"/>
        <v>0</v>
      </c>
      <c r="BE143" s="69">
        <f t="shared" si="78"/>
        <v>0</v>
      </c>
      <c r="CZ143" s="69">
        <v>0</v>
      </c>
    </row>
    <row r="144" spans="1:104">
      <c r="A144" s="131"/>
      <c r="B144" s="132" t="s">
        <v>55</v>
      </c>
      <c r="C144" s="133" t="str">
        <f>CONCATENATE(B117," ",C117)</f>
        <v>725 Zařizovací předměty</v>
      </c>
      <c r="D144" s="131"/>
      <c r="E144" s="134"/>
      <c r="F144" s="134"/>
      <c r="G144" s="135">
        <f>SUM(G118:G143)</f>
        <v>100430.3</v>
      </c>
      <c r="O144" s="96">
        <v>4</v>
      </c>
      <c r="BA144" s="108">
        <f>SUM(BA117:BA143)</f>
        <v>0</v>
      </c>
      <c r="BB144" s="108">
        <f>SUM(BB117:BB143)</f>
        <v>100430.3</v>
      </c>
      <c r="BC144" s="108">
        <f>SUM(BC117:BC143)</f>
        <v>0</v>
      </c>
      <c r="BD144" s="108">
        <f>SUM(BD117:BD143)</f>
        <v>0</v>
      </c>
      <c r="BE144" s="108">
        <f>SUM(BE117:BE143)</f>
        <v>0</v>
      </c>
    </row>
    <row r="145" spans="5:7">
      <c r="E145" s="69"/>
    </row>
    <row r="146" spans="5:7">
      <c r="E146" s="69"/>
    </row>
    <row r="147" spans="5:7">
      <c r="E147" s="69"/>
    </row>
    <row r="148" spans="5:7">
      <c r="E148" s="69"/>
      <c r="G148" s="122">
        <f>G144+G116+G57+G33+G30+G26+G23+G20+G17</f>
        <v>334000</v>
      </c>
    </row>
    <row r="149" spans="5:7">
      <c r="E149" s="69"/>
    </row>
    <row r="150" spans="5:7">
      <c r="E150" s="69"/>
    </row>
    <row r="151" spans="5:7">
      <c r="E151" s="69"/>
    </row>
    <row r="152" spans="5:7">
      <c r="E152" s="69"/>
    </row>
    <row r="153" spans="5:7">
      <c r="E153" s="69"/>
    </row>
    <row r="154" spans="5:7">
      <c r="E154" s="69"/>
    </row>
    <row r="155" spans="5:7">
      <c r="E155" s="69"/>
    </row>
    <row r="156" spans="5:7">
      <c r="E156" s="69"/>
    </row>
    <row r="157" spans="5:7">
      <c r="E157" s="69"/>
    </row>
    <row r="158" spans="5:7">
      <c r="E158" s="69"/>
    </row>
    <row r="159" spans="5:7">
      <c r="E159" s="69"/>
    </row>
    <row r="160" spans="5:7">
      <c r="E160" s="69"/>
    </row>
    <row r="161" spans="1:7">
      <c r="E161" s="69"/>
    </row>
    <row r="162" spans="1:7">
      <c r="E162" s="69"/>
    </row>
    <row r="163" spans="1:7">
      <c r="A163" s="109"/>
      <c r="B163" s="109"/>
      <c r="C163" s="109"/>
      <c r="D163" s="109"/>
      <c r="E163" s="109"/>
      <c r="F163" s="109"/>
      <c r="G163" s="109"/>
    </row>
    <row r="164" spans="1:7">
      <c r="A164" s="109"/>
      <c r="B164" s="109"/>
      <c r="C164" s="109"/>
      <c r="D164" s="109"/>
      <c r="E164" s="109"/>
      <c r="F164" s="109"/>
      <c r="G164" s="109"/>
    </row>
    <row r="165" spans="1:7">
      <c r="A165" s="109"/>
      <c r="B165" s="109"/>
      <c r="C165" s="109"/>
      <c r="D165" s="109"/>
      <c r="E165" s="109"/>
      <c r="F165" s="109"/>
      <c r="G165" s="109"/>
    </row>
    <row r="166" spans="1:7">
      <c r="A166" s="109"/>
      <c r="B166" s="109"/>
      <c r="C166" s="109"/>
      <c r="D166" s="109"/>
      <c r="E166" s="109"/>
      <c r="F166" s="109"/>
      <c r="G166" s="109"/>
    </row>
    <row r="167" spans="1:7">
      <c r="E167" s="69"/>
    </row>
    <row r="168" spans="1:7">
      <c r="E168" s="69"/>
    </row>
    <row r="169" spans="1:7">
      <c r="E169" s="69"/>
    </row>
    <row r="170" spans="1:7">
      <c r="E170" s="69"/>
    </row>
    <row r="171" spans="1:7">
      <c r="E171" s="69"/>
    </row>
    <row r="172" spans="1:7">
      <c r="E172" s="69"/>
    </row>
    <row r="173" spans="1:7">
      <c r="E173" s="69"/>
    </row>
    <row r="174" spans="1:7">
      <c r="E174" s="69"/>
    </row>
    <row r="175" spans="1:7">
      <c r="E175" s="69"/>
    </row>
    <row r="176" spans="1:7">
      <c r="E176" s="69"/>
    </row>
    <row r="177" spans="5:5">
      <c r="E177" s="69"/>
    </row>
    <row r="178" spans="5:5">
      <c r="E178" s="69"/>
    </row>
    <row r="179" spans="5:5">
      <c r="E179" s="69"/>
    </row>
    <row r="180" spans="5:5">
      <c r="E180" s="69"/>
    </row>
    <row r="181" spans="5:5">
      <c r="E181" s="69"/>
    </row>
    <row r="182" spans="5:5">
      <c r="E182" s="69"/>
    </row>
    <row r="183" spans="5:5">
      <c r="E183" s="69"/>
    </row>
    <row r="184" spans="5:5">
      <c r="E184" s="69"/>
    </row>
    <row r="185" spans="5:5">
      <c r="E185" s="69"/>
    </row>
    <row r="186" spans="5:5">
      <c r="E186" s="69"/>
    </row>
    <row r="187" spans="5:5">
      <c r="E187" s="69"/>
    </row>
    <row r="188" spans="5:5">
      <c r="E188" s="69"/>
    </row>
    <row r="189" spans="5:5">
      <c r="E189" s="69"/>
    </row>
    <row r="190" spans="5:5">
      <c r="E190" s="69"/>
    </row>
    <row r="191" spans="5:5">
      <c r="E191" s="69"/>
    </row>
    <row r="192" spans="5:5">
      <c r="E192" s="69"/>
    </row>
    <row r="193" spans="1:7">
      <c r="E193" s="69"/>
    </row>
    <row r="194" spans="1:7">
      <c r="E194" s="69"/>
    </row>
    <row r="195" spans="1:7">
      <c r="E195" s="69"/>
    </row>
    <row r="196" spans="1:7">
      <c r="E196" s="69"/>
    </row>
    <row r="197" spans="1:7">
      <c r="E197" s="69"/>
    </row>
    <row r="198" spans="1:7">
      <c r="A198" s="110"/>
      <c r="B198" s="110"/>
    </row>
    <row r="199" spans="1:7">
      <c r="A199" s="109"/>
      <c r="B199" s="109"/>
      <c r="C199" s="112"/>
      <c r="D199" s="112"/>
      <c r="E199" s="113"/>
      <c r="F199" s="112"/>
      <c r="G199" s="114"/>
    </row>
    <row r="200" spans="1:7">
      <c r="A200" s="115"/>
      <c r="B200" s="115"/>
      <c r="C200" s="109"/>
      <c r="D200" s="109"/>
      <c r="E200" s="116"/>
      <c r="F200" s="109"/>
      <c r="G200" s="109"/>
    </row>
    <row r="201" spans="1:7">
      <c r="A201" s="109"/>
      <c r="B201" s="109"/>
      <c r="C201" s="109"/>
      <c r="D201" s="109"/>
      <c r="E201" s="116"/>
      <c r="F201" s="109"/>
      <c r="G201" s="109"/>
    </row>
    <row r="202" spans="1:7">
      <c r="A202" s="109"/>
      <c r="B202" s="109"/>
      <c r="C202" s="109"/>
      <c r="D202" s="109"/>
      <c r="E202" s="116"/>
      <c r="F202" s="109"/>
      <c r="G202" s="109"/>
    </row>
    <row r="203" spans="1:7">
      <c r="A203" s="109"/>
      <c r="B203" s="109"/>
      <c r="C203" s="109"/>
      <c r="D203" s="109"/>
      <c r="E203" s="116"/>
      <c r="F203" s="109"/>
      <c r="G203" s="109"/>
    </row>
    <row r="204" spans="1:7">
      <c r="A204" s="109"/>
      <c r="B204" s="109"/>
      <c r="C204" s="109"/>
      <c r="D204" s="109"/>
      <c r="E204" s="116"/>
      <c r="F204" s="109"/>
      <c r="G204" s="109"/>
    </row>
    <row r="205" spans="1:7">
      <c r="A205" s="109"/>
      <c r="B205" s="109"/>
      <c r="C205" s="109"/>
      <c r="D205" s="109"/>
      <c r="E205" s="116"/>
      <c r="F205" s="109"/>
      <c r="G205" s="109"/>
    </row>
    <row r="206" spans="1:7">
      <c r="A206" s="109"/>
      <c r="B206" s="109"/>
      <c r="C206" s="109"/>
      <c r="D206" s="109"/>
      <c r="E206" s="116"/>
      <c r="F206" s="109"/>
      <c r="G206" s="109"/>
    </row>
    <row r="207" spans="1:7">
      <c r="A207" s="109"/>
      <c r="B207" s="109"/>
      <c r="C207" s="109"/>
      <c r="D207" s="109"/>
      <c r="E207" s="116"/>
      <c r="F207" s="109"/>
      <c r="G207" s="109"/>
    </row>
    <row r="208" spans="1:7">
      <c r="A208" s="109"/>
      <c r="B208" s="109"/>
      <c r="C208" s="109"/>
      <c r="D208" s="109"/>
      <c r="E208" s="116"/>
      <c r="F208" s="109"/>
      <c r="G208" s="109"/>
    </row>
    <row r="209" spans="1:7">
      <c r="A209" s="109"/>
      <c r="B209" s="109"/>
      <c r="C209" s="109"/>
      <c r="D209" s="109"/>
      <c r="E209" s="116"/>
      <c r="F209" s="109"/>
      <c r="G209" s="109"/>
    </row>
    <row r="210" spans="1:7">
      <c r="A210" s="109"/>
      <c r="B210" s="109"/>
      <c r="C210" s="109"/>
      <c r="D210" s="109"/>
      <c r="E210" s="116"/>
      <c r="F210" s="109"/>
      <c r="G210" s="109"/>
    </row>
    <row r="211" spans="1:7">
      <c r="A211" s="109"/>
      <c r="B211" s="109"/>
      <c r="C211" s="109"/>
      <c r="D211" s="109"/>
      <c r="E211" s="116"/>
      <c r="F211" s="109"/>
      <c r="G211" s="109"/>
    </row>
    <row r="212" spans="1:7">
      <c r="A212" s="109"/>
      <c r="B212" s="109"/>
      <c r="C212" s="109"/>
      <c r="D212" s="109"/>
      <c r="E212" s="116"/>
      <c r="F212" s="109"/>
      <c r="G212" s="109"/>
    </row>
  </sheetData>
  <mergeCells count="4">
    <mergeCell ref="A1:G1"/>
    <mergeCell ref="A3:B3"/>
    <mergeCell ref="A4:B4"/>
    <mergeCell ref="E4:G4"/>
  </mergeCells>
  <printOptions gridLinesSet="0"/>
  <pageMargins left="0.44" right="0.2" top="0.19685039370078741" bottom="0.56000000000000005" header="0" footer="0.28999999999999998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25</vt:i4>
      </vt:variant>
    </vt:vector>
  </HeadingPairs>
  <TitlesOfParts>
    <vt:vector size="27" baseType="lpstr">
      <vt:lpstr>Krycí list</vt:lpstr>
      <vt:lpstr>Položky</vt:lpstr>
      <vt:lpstr>cisloobjektu</vt:lpstr>
      <vt:lpstr>cislostavby</vt:lpstr>
      <vt:lpstr>Datum</vt:lpstr>
      <vt:lpstr>JKSO</vt:lpstr>
      <vt:lpstr>MJ</vt:lpstr>
      <vt:lpstr>nazevobjektu</vt:lpstr>
      <vt:lpstr>nazevstavby</vt:lpstr>
      <vt:lpstr>Položky!Názvy_tisku</vt:lpstr>
      <vt:lpstr>Objednatel</vt:lpstr>
      <vt:lpstr>'Krycí list'!Oblast_tisku</vt:lpstr>
      <vt:lpstr>Položky!Oblast_tisku</vt:lpstr>
      <vt:lpstr>PocetMJ</vt:lpstr>
      <vt:lpstr>Poznamka</vt:lpstr>
      <vt:lpstr>Projektant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Zakazka</vt:lpstr>
      <vt:lpstr>Zaklad22</vt:lpstr>
      <vt:lpstr>Zaklad5</vt:lpstr>
      <vt:lpstr>Zhotovitel</vt:lpstr>
    </vt:vector>
  </TitlesOfParts>
  <Company>Ing. Jaroslav Prokes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Jaroslav Prokes</dc:creator>
  <cp:lastModifiedBy>User</cp:lastModifiedBy>
  <cp:lastPrinted>2015-06-12T11:36:39Z</cp:lastPrinted>
  <dcterms:created xsi:type="dcterms:W3CDTF">2010-07-20T07:13:39Z</dcterms:created>
  <dcterms:modified xsi:type="dcterms:W3CDTF">2015-06-14T13:55:22Z</dcterms:modified>
</cp:coreProperties>
</file>